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sP Galanta\Rekonstrukcia_nemocnice_Galanta 2\01_Vyhlasenie\"/>
    </mc:Choice>
  </mc:AlternateContent>
  <xr:revisionPtr revIDLastSave="0" documentId="8_{6B8CC1EB-A998-4300-875F-09A24330EC12}" xr6:coauthVersionLast="47" xr6:coauthVersionMax="47" xr10:uidLastSave="{00000000-0000-0000-0000-000000000000}"/>
  <bookViews>
    <workbookView xWindow="-96" yWindow="-96" windowWidth="19392" windowHeight="10392" tabRatio="500" activeTab="1" xr2:uid="{00000000-000D-0000-FFFF-FFFF00000000}"/>
  </bookViews>
  <sheets>
    <sheet name="Rekapitulácia stavby" sheetId="1" r:id="rId1"/>
    <sheet name="2 -  SO 02 - URGENT" sheetId="2" r:id="rId2"/>
    <sheet name="3 - SO 03 - Bezbariérový ..." sheetId="3" r:id="rId3"/>
  </sheets>
  <definedNames>
    <definedName name="_xlnm._FilterDatabase" localSheetId="1" hidden="1">'2 -  SO 02 - URGENT'!$N$1:$Q$2278</definedName>
    <definedName name="_xlnm.Print_Titles" localSheetId="1">'2 -  SO 02 - URGENT'!$145:$145</definedName>
    <definedName name="_xlnm.Print_Titles" localSheetId="2">'3 - SO 03 - Bezbariérový ...'!$127:$127</definedName>
    <definedName name="_xlnm.Print_Titles" localSheetId="0">'Rekapitulácia stavby'!$85:$85</definedName>
    <definedName name="_xlnm.Print_Area" localSheetId="1">'2 -  SO 02 - URGENT'!$C$5:$Q$71,'2 -  SO 02 - URGENT'!$C$77:$Q$129,'2 -  SO 02 - URGENT'!$C$135:$Q$2277</definedName>
    <definedName name="_xlnm.Print_Area" localSheetId="2">'3 - SO 03 - Bezbariérový ...'!$C$4:$Q$70,'3 - SO 03 - Bezbariérový ...'!$C$76:$Q$111,'3 - SO 03 - Bezbariérový ...'!$C$117:$Q$353</definedName>
    <definedName name="_xlnm.Print_Area" localSheetId="0">'Rekapitulácia stavby'!$C$4:$AP$70,'Rekapitulácia stavby'!$C$76:$AP$93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3" l="1"/>
  <c r="M28" i="3"/>
  <c r="F78" i="3"/>
  <c r="F79" i="3"/>
  <c r="F81" i="3"/>
  <c r="M81" i="3"/>
  <c r="F83" i="3"/>
  <c r="M83" i="3"/>
  <c r="F84" i="3"/>
  <c r="M84" i="3"/>
  <c r="N353" i="3"/>
  <c r="N350" i="3"/>
  <c r="N347" i="3"/>
  <c r="N345" i="3"/>
  <c r="BF345" i="3" s="1"/>
  <c r="N343" i="3"/>
  <c r="N340" i="3"/>
  <c r="N341" i="3"/>
  <c r="N339" i="3"/>
  <c r="BF339" i="3" s="1"/>
  <c r="N344" i="3"/>
  <c r="N336" i="3"/>
  <c r="N337" i="3"/>
  <c r="N338" i="3"/>
  <c r="BF338" i="3" s="1"/>
  <c r="N335" i="3"/>
  <c r="N332" i="3"/>
  <c r="N329" i="3"/>
  <c r="N330" i="3"/>
  <c r="BF330" i="3" s="1"/>
  <c r="N328" i="3"/>
  <c r="N324" i="3"/>
  <c r="N325" i="3"/>
  <c r="N326" i="3"/>
  <c r="BF326" i="3" s="1"/>
  <c r="N323" i="3"/>
  <c r="N319" i="3"/>
  <c r="N315" i="3"/>
  <c r="N303" i="3"/>
  <c r="BF303" i="3" s="1"/>
  <c r="N301" i="3"/>
  <c r="N297" i="3"/>
  <c r="N295" i="3"/>
  <c r="N293" i="3"/>
  <c r="BF293" i="3" s="1"/>
  <c r="N320" i="3"/>
  <c r="N316" i="3"/>
  <c r="N314" i="3"/>
  <c r="N311" i="3"/>
  <c r="BF311" i="3" s="1"/>
  <c r="N302" i="3"/>
  <c r="N298" i="3"/>
  <c r="N294" i="3"/>
  <c r="N292" i="3"/>
  <c r="BF292" i="3" s="1"/>
  <c r="N290" i="3"/>
  <c r="N286" i="3"/>
  <c r="N291" i="3"/>
  <c r="N289" i="3"/>
  <c r="BF289" i="3" s="1"/>
  <c r="N285" i="3"/>
  <c r="N282" i="3"/>
  <c r="N280" i="3"/>
  <c r="N277" i="3"/>
  <c r="BF277" i="3" s="1"/>
  <c r="N276" i="3"/>
  <c r="N275" i="3"/>
  <c r="N274" i="3"/>
  <c r="N273" i="3"/>
  <c r="BF273" i="3" s="1"/>
  <c r="N272" i="3"/>
  <c r="BF272" i="3" s="1"/>
  <c r="N269" i="3"/>
  <c r="N264" i="3"/>
  <c r="N262" i="3"/>
  <c r="N261" i="3"/>
  <c r="N260" i="3"/>
  <c r="N256" i="3"/>
  <c r="N255" i="3"/>
  <c r="BF255" i="3" s="1"/>
  <c r="N252" i="3"/>
  <c r="N251" i="3"/>
  <c r="N247" i="3"/>
  <c r="N248" i="3"/>
  <c r="BF248" i="3" s="1"/>
  <c r="N249" i="3"/>
  <c r="N250" i="3"/>
  <c r="N246" i="3"/>
  <c r="N243" i="3"/>
  <c r="BF243" i="3" s="1"/>
  <c r="N241" i="3"/>
  <c r="N242" i="3"/>
  <c r="N240" i="3"/>
  <c r="N238" i="3"/>
  <c r="BF238" i="3" s="1"/>
  <c r="N237" i="3"/>
  <c r="BF237" i="3" s="1"/>
  <c r="N234" i="3"/>
  <c r="N233" i="3"/>
  <c r="N232" i="3"/>
  <c r="BF232" i="3" s="1"/>
  <c r="N229" i="3"/>
  <c r="N225" i="3"/>
  <c r="N223" i="3"/>
  <c r="N222" i="3"/>
  <c r="BF222" i="3" s="1"/>
  <c r="N216" i="3"/>
  <c r="N210" i="3"/>
  <c r="N208" i="3"/>
  <c r="N197" i="3"/>
  <c r="BF197" i="3" s="1"/>
  <c r="N186" i="3"/>
  <c r="N178" i="3"/>
  <c r="N170" i="3"/>
  <c r="N169" i="3"/>
  <c r="BF169" i="3" s="1"/>
  <c r="N162" i="3"/>
  <c r="N154" i="3"/>
  <c r="N152" i="3"/>
  <c r="N151" i="3"/>
  <c r="BF151" i="3" s="1"/>
  <c r="N150" i="3"/>
  <c r="N149" i="3"/>
  <c r="N146" i="3"/>
  <c r="N145" i="3"/>
  <c r="BF145" i="3" s="1"/>
  <c r="N136" i="3"/>
  <c r="N137" i="3"/>
  <c r="N135" i="3"/>
  <c r="N131" i="3"/>
  <c r="BF131" i="3" s="1"/>
  <c r="N2277" i="2"/>
  <c r="N2276" i="2"/>
  <c r="N2275" i="2"/>
  <c r="N2274" i="2"/>
  <c r="BF2274" i="2" s="1"/>
  <c r="N2273" i="2"/>
  <c r="N2271" i="2"/>
  <c r="N2270" i="2"/>
  <c r="N2260" i="2"/>
  <c r="BF2260" i="2" s="1"/>
  <c r="N2261" i="2"/>
  <c r="N2262" i="2"/>
  <c r="N2263" i="2"/>
  <c r="N2264" i="2"/>
  <c r="BF2264" i="2" s="1"/>
  <c r="N2265" i="2"/>
  <c r="N2266" i="2"/>
  <c r="N2267" i="2"/>
  <c r="BF2267" i="2" s="1"/>
  <c r="N2259" i="2"/>
  <c r="N2252" i="2"/>
  <c r="N2253" i="2"/>
  <c r="N2254" i="2"/>
  <c r="N2255" i="2"/>
  <c r="BF2255" i="2" s="1"/>
  <c r="N2256" i="2"/>
  <c r="N2257" i="2"/>
  <c r="N2258" i="2"/>
  <c r="N2245" i="2"/>
  <c r="BF2245" i="2" s="1"/>
  <c r="N2246" i="2"/>
  <c r="N2247" i="2"/>
  <c r="N2248" i="2"/>
  <c r="N2249" i="2"/>
  <c r="N2250" i="2"/>
  <c r="N2251" i="2"/>
  <c r="N2234" i="2"/>
  <c r="N2235" i="2"/>
  <c r="N2236" i="2"/>
  <c r="N2237" i="2"/>
  <c r="N2238" i="2"/>
  <c r="N2239" i="2"/>
  <c r="BF2239" i="2" s="1"/>
  <c r="N2240" i="2"/>
  <c r="N2241" i="2"/>
  <c r="BF2241" i="2" s="1"/>
  <c r="N2242" i="2"/>
  <c r="N2243" i="2"/>
  <c r="BF2243" i="2" s="1"/>
  <c r="N2244" i="2"/>
  <c r="N2218" i="2"/>
  <c r="N2219" i="2"/>
  <c r="N2220" i="2"/>
  <c r="BF2220" i="2" s="1"/>
  <c r="N2221" i="2"/>
  <c r="N2222" i="2"/>
  <c r="N2223" i="2"/>
  <c r="N2224" i="2"/>
  <c r="BF2224" i="2" s="1"/>
  <c r="N2225" i="2"/>
  <c r="BF2225" i="2" s="1"/>
  <c r="N2226" i="2"/>
  <c r="N2227" i="2"/>
  <c r="N2228" i="2"/>
  <c r="BF2228" i="2" s="1"/>
  <c r="N2229" i="2"/>
  <c r="N2230" i="2"/>
  <c r="N2231" i="2"/>
  <c r="N2232" i="2"/>
  <c r="BF2232" i="2" s="1"/>
  <c r="N2233" i="2"/>
  <c r="BF2233" i="2" s="1"/>
  <c r="N2217" i="2"/>
  <c r="N2215" i="2"/>
  <c r="N2201" i="2"/>
  <c r="BF2201" i="2" s="1"/>
  <c r="N2202" i="2"/>
  <c r="N2203" i="2"/>
  <c r="N2204" i="2"/>
  <c r="N2205" i="2"/>
  <c r="BF2205" i="2" s="1"/>
  <c r="N2206" i="2"/>
  <c r="BF2206" i="2" s="1"/>
  <c r="N2207" i="2"/>
  <c r="N2208" i="2"/>
  <c r="N2209" i="2"/>
  <c r="BF2209" i="2" s="1"/>
  <c r="N2210" i="2"/>
  <c r="N2211" i="2"/>
  <c r="N2212" i="2"/>
  <c r="N2213" i="2"/>
  <c r="BF2213" i="2" s="1"/>
  <c r="N2184" i="2"/>
  <c r="N2185" i="2"/>
  <c r="N2186" i="2"/>
  <c r="N2187" i="2"/>
  <c r="BF2187" i="2" s="1"/>
  <c r="N2188" i="2"/>
  <c r="N2189" i="2"/>
  <c r="N2190" i="2"/>
  <c r="BF2190" i="2" s="1"/>
  <c r="N2191" i="2"/>
  <c r="BF2191" i="2" s="1"/>
  <c r="N2192" i="2"/>
  <c r="N2193" i="2"/>
  <c r="N2194" i="2"/>
  <c r="N2195" i="2"/>
  <c r="N2196" i="2"/>
  <c r="N2197" i="2"/>
  <c r="N2198" i="2"/>
  <c r="BF2198" i="2" s="1"/>
  <c r="N2199" i="2"/>
  <c r="BF2199" i="2" s="1"/>
  <c r="N2200" i="2"/>
  <c r="N2168" i="2"/>
  <c r="N2169" i="2"/>
  <c r="N2170" i="2"/>
  <c r="BF2170" i="2" s="1"/>
  <c r="N2171" i="2"/>
  <c r="N2172" i="2"/>
  <c r="N2173" i="2"/>
  <c r="N2174" i="2"/>
  <c r="BF2174" i="2" s="1"/>
  <c r="N2175" i="2"/>
  <c r="BF2175" i="2" s="1"/>
  <c r="N2176" i="2"/>
  <c r="N2177" i="2"/>
  <c r="N2178" i="2"/>
  <c r="BF2178" i="2" s="1"/>
  <c r="N2179" i="2"/>
  <c r="N2180" i="2"/>
  <c r="N2181" i="2"/>
  <c r="N2182" i="2"/>
  <c r="BF2182" i="2" s="1"/>
  <c r="N2183" i="2"/>
  <c r="BF2183" i="2" s="1"/>
  <c r="N2167" i="2"/>
  <c r="N2162" i="2"/>
  <c r="N2153" i="2"/>
  <c r="N2152" i="2"/>
  <c r="N2151" i="2"/>
  <c r="N2150" i="2"/>
  <c r="N2149" i="2"/>
  <c r="BF2149" i="2" s="1"/>
  <c r="N2148" i="2"/>
  <c r="BF2148" i="2" s="1"/>
  <c r="N2147" i="2"/>
  <c r="BF2147" i="2" s="1"/>
  <c r="N2146" i="2"/>
  <c r="BF2146" i="2" s="1"/>
  <c r="N2145" i="2"/>
  <c r="BF2145" i="2" s="1"/>
  <c r="N2144" i="2"/>
  <c r="N2143" i="2"/>
  <c r="N2142" i="2"/>
  <c r="N2141" i="2"/>
  <c r="BF2141" i="2" s="1"/>
  <c r="N2140" i="2"/>
  <c r="BF2140" i="2" s="1"/>
  <c r="N2139" i="2"/>
  <c r="BF2139" i="2" s="1"/>
  <c r="N2138" i="2"/>
  <c r="BF2138" i="2" s="1"/>
  <c r="N2137" i="2"/>
  <c r="BF2137" i="2" s="1"/>
  <c r="N2132" i="2"/>
  <c r="N2131" i="2"/>
  <c r="N2123" i="2"/>
  <c r="N2077" i="2"/>
  <c r="BF2077" i="2" s="1"/>
  <c r="N2078" i="2"/>
  <c r="N2079" i="2"/>
  <c r="N2080" i="2"/>
  <c r="N2081" i="2"/>
  <c r="N2082" i="2"/>
  <c r="BF2082" i="2" s="1"/>
  <c r="N2083" i="2"/>
  <c r="N2084" i="2"/>
  <c r="BF2084" i="2" s="1"/>
  <c r="N2085" i="2"/>
  <c r="BF2085" i="2" s="1"/>
  <c r="N2086" i="2"/>
  <c r="N2087" i="2"/>
  <c r="N2088" i="2"/>
  <c r="N2089" i="2"/>
  <c r="BF2089" i="2" s="1"/>
  <c r="N2090" i="2"/>
  <c r="BF2090" i="2" s="1"/>
  <c r="N2091" i="2"/>
  <c r="N2092" i="2"/>
  <c r="BF2092" i="2" s="1"/>
  <c r="N2093" i="2"/>
  <c r="BF2093" i="2" s="1"/>
  <c r="N2094" i="2"/>
  <c r="N2095" i="2"/>
  <c r="N2096" i="2"/>
  <c r="N2097" i="2"/>
  <c r="BF2097" i="2" s="1"/>
  <c r="N2098" i="2"/>
  <c r="BF2098" i="2" s="1"/>
  <c r="N2099" i="2"/>
  <c r="N2100" i="2"/>
  <c r="BF2100" i="2" s="1"/>
  <c r="N2101" i="2"/>
  <c r="BF2101" i="2" s="1"/>
  <c r="N2102" i="2"/>
  <c r="N2103" i="2"/>
  <c r="N2104" i="2"/>
  <c r="N2105" i="2"/>
  <c r="BF2105" i="2" s="1"/>
  <c r="N2106" i="2"/>
  <c r="BF2106" i="2" s="1"/>
  <c r="N2107" i="2"/>
  <c r="N2108" i="2"/>
  <c r="BF2108" i="2" s="1"/>
  <c r="N2109" i="2"/>
  <c r="N2110" i="2"/>
  <c r="N2111" i="2"/>
  <c r="N2112" i="2"/>
  <c r="N2113" i="2"/>
  <c r="BF2113" i="2" s="1"/>
  <c r="N2114" i="2"/>
  <c r="N2115" i="2"/>
  <c r="N2116" i="2"/>
  <c r="BF2116" i="2" s="1"/>
  <c r="N2117" i="2"/>
  <c r="N2118" i="2"/>
  <c r="N2119" i="2"/>
  <c r="N2120" i="2"/>
  <c r="N2121" i="2"/>
  <c r="BF2121" i="2" s="1"/>
  <c r="N2122" i="2"/>
  <c r="BF2122" i="2" s="1"/>
  <c r="N2076" i="2"/>
  <c r="N2071" i="2"/>
  <c r="N2062" i="2"/>
  <c r="BF2062" i="2" s="1"/>
  <c r="N2047" i="2"/>
  <c r="N2048" i="2"/>
  <c r="N2049" i="2"/>
  <c r="BF2049" i="2" s="1"/>
  <c r="N2050" i="2"/>
  <c r="BF2050" i="2" s="1"/>
  <c r="N2051" i="2"/>
  <c r="N2052" i="2"/>
  <c r="N2053" i="2"/>
  <c r="N2054" i="2"/>
  <c r="BF2054" i="2" s="1"/>
  <c r="N2055" i="2"/>
  <c r="N2056" i="2"/>
  <c r="N2057" i="2"/>
  <c r="BF2057" i="2" s="1"/>
  <c r="N2058" i="2"/>
  <c r="BF2058" i="2" s="1"/>
  <c r="N2059" i="2"/>
  <c r="N2060" i="2"/>
  <c r="N2061" i="2"/>
  <c r="N2046" i="2"/>
  <c r="BF2046" i="2" s="1"/>
  <c r="N2032" i="2"/>
  <c r="N2040" i="2"/>
  <c r="N2041" i="2"/>
  <c r="N2021" i="2"/>
  <c r="BF2021" i="2" s="1"/>
  <c r="N2022" i="2"/>
  <c r="N2023" i="2"/>
  <c r="N2024" i="2"/>
  <c r="N2025" i="2"/>
  <c r="BF2025" i="2" s="1"/>
  <c r="N2026" i="2"/>
  <c r="N2027" i="2"/>
  <c r="N2028" i="2"/>
  <c r="BF2028" i="2" s="1"/>
  <c r="N2029" i="2"/>
  <c r="N2030" i="2"/>
  <c r="N2010" i="2"/>
  <c r="N2011" i="2"/>
  <c r="N2012" i="2"/>
  <c r="BF2012" i="2" s="1"/>
  <c r="N2013" i="2"/>
  <c r="N2014" i="2"/>
  <c r="N2015" i="2"/>
  <c r="N2016" i="2"/>
  <c r="BF2016" i="2" s="1"/>
  <c r="N2017" i="2"/>
  <c r="BF2017" i="2" s="1"/>
  <c r="N2018" i="2"/>
  <c r="N2019" i="2"/>
  <c r="N2020" i="2"/>
  <c r="BF2020" i="2" s="1"/>
  <c r="N2009" i="2"/>
  <c r="N2004" i="2"/>
  <c r="N2005" i="2"/>
  <c r="N2006" i="2"/>
  <c r="BF2006" i="2" s="1"/>
  <c r="N2007" i="2"/>
  <c r="N2008" i="2"/>
  <c r="N1988" i="2"/>
  <c r="N1989" i="2"/>
  <c r="BF1989" i="2" s="1"/>
  <c r="N1990" i="2"/>
  <c r="N1991" i="2"/>
  <c r="N1992" i="2"/>
  <c r="BF1992" i="2" s="1"/>
  <c r="N1993" i="2"/>
  <c r="N1994" i="2"/>
  <c r="N1995" i="2"/>
  <c r="N1996" i="2"/>
  <c r="BF1996" i="2" s="1"/>
  <c r="N1997" i="2"/>
  <c r="N1998" i="2"/>
  <c r="N1999" i="2"/>
  <c r="N2000" i="2"/>
  <c r="N2001" i="2"/>
  <c r="BF2001" i="2" s="1"/>
  <c r="N2002" i="2"/>
  <c r="N2003" i="2"/>
  <c r="N1987" i="2"/>
  <c r="BF1987" i="2" s="1"/>
  <c r="N1966" i="2"/>
  <c r="BF1966" i="2" s="1"/>
  <c r="N1967" i="2"/>
  <c r="N1968" i="2"/>
  <c r="N1969" i="2"/>
  <c r="N1970" i="2"/>
  <c r="BF1970" i="2" s="1"/>
  <c r="N1971" i="2"/>
  <c r="N1972" i="2"/>
  <c r="N1973" i="2"/>
  <c r="BF1973" i="2" s="1"/>
  <c r="N1974" i="2"/>
  <c r="BF1974" i="2" s="1"/>
  <c r="N1975" i="2"/>
  <c r="N1976" i="2"/>
  <c r="N1977" i="2"/>
  <c r="N1978" i="2"/>
  <c r="N1979" i="2"/>
  <c r="N1980" i="2"/>
  <c r="N1981" i="2"/>
  <c r="BF1981" i="2" s="1"/>
  <c r="N1982" i="2"/>
  <c r="BF1982" i="2" s="1"/>
  <c r="N1983" i="2"/>
  <c r="N1984" i="2"/>
  <c r="N1985" i="2"/>
  <c r="N1965" i="2"/>
  <c r="N1945" i="2"/>
  <c r="N1946" i="2"/>
  <c r="N1947" i="2"/>
  <c r="N1948" i="2"/>
  <c r="BF1948" i="2" s="1"/>
  <c r="N1949" i="2"/>
  <c r="N1950" i="2"/>
  <c r="N1951" i="2"/>
  <c r="N1952" i="2"/>
  <c r="BF1952" i="2" s="1"/>
  <c r="N1953" i="2"/>
  <c r="N1954" i="2"/>
  <c r="N1955" i="2"/>
  <c r="N1956" i="2"/>
  <c r="BF1956" i="2" s="1"/>
  <c r="N1957" i="2"/>
  <c r="N1958" i="2"/>
  <c r="BF1958" i="2" s="1"/>
  <c r="N1959" i="2"/>
  <c r="BF1959" i="2" s="1"/>
  <c r="N1960" i="2"/>
  <c r="BF1960" i="2" s="1"/>
  <c r="N1961" i="2"/>
  <c r="N1962" i="2"/>
  <c r="N1963" i="2"/>
  <c r="N1964" i="2"/>
  <c r="BF1964" i="2" s="1"/>
  <c r="N1944" i="2"/>
  <c r="N1930" i="2"/>
  <c r="N1931" i="2"/>
  <c r="BF1931" i="2" s="1"/>
  <c r="N1932" i="2"/>
  <c r="BF1932" i="2" s="1"/>
  <c r="N1933" i="2"/>
  <c r="N1934" i="2"/>
  <c r="N1935" i="2"/>
  <c r="BF1935" i="2" s="1"/>
  <c r="N1936" i="2"/>
  <c r="N1937" i="2"/>
  <c r="BF1937" i="2" s="1"/>
  <c r="N1938" i="2"/>
  <c r="N1939" i="2"/>
  <c r="BF1939" i="2" s="1"/>
  <c r="N1940" i="2"/>
  <c r="BF1940" i="2" s="1"/>
  <c r="N1941" i="2"/>
  <c r="N1942" i="2"/>
  <c r="N1929" i="2"/>
  <c r="N1916" i="2"/>
  <c r="BF1916" i="2" s="1"/>
  <c r="N1917" i="2"/>
  <c r="N1918" i="2"/>
  <c r="N1919" i="2"/>
  <c r="N1920" i="2"/>
  <c r="BF1920" i="2" s="1"/>
  <c r="N1921" i="2"/>
  <c r="N1922" i="2"/>
  <c r="N1923" i="2"/>
  <c r="BF1923" i="2" s="1"/>
  <c r="N1924" i="2"/>
  <c r="BF1924" i="2" s="1"/>
  <c r="N1925" i="2"/>
  <c r="N1926" i="2"/>
  <c r="N1927" i="2"/>
  <c r="BF1927" i="2" s="1"/>
  <c r="N1928" i="2"/>
  <c r="BF1928" i="2" s="1"/>
  <c r="N1915" i="2"/>
  <c r="N1906" i="2"/>
  <c r="N1907" i="2"/>
  <c r="N1908" i="2"/>
  <c r="BF1908" i="2" s="1"/>
  <c r="N1909" i="2"/>
  <c r="N1910" i="2"/>
  <c r="N1911" i="2"/>
  <c r="N1912" i="2"/>
  <c r="N1913" i="2"/>
  <c r="BF1913" i="2" s="1"/>
  <c r="N1893" i="2"/>
  <c r="N1894" i="2"/>
  <c r="N1895" i="2"/>
  <c r="BF1895" i="2" s="1"/>
  <c r="N1896" i="2"/>
  <c r="N1897" i="2"/>
  <c r="N1898" i="2"/>
  <c r="N1899" i="2"/>
  <c r="BF1899" i="2" s="1"/>
  <c r="N1900" i="2"/>
  <c r="N1901" i="2"/>
  <c r="N1902" i="2"/>
  <c r="N1903" i="2"/>
  <c r="N1904" i="2"/>
  <c r="N1905" i="2"/>
  <c r="N1892" i="2"/>
  <c r="BF1892" i="2" s="1"/>
  <c r="N1887" i="2"/>
  <c r="BF1887" i="2" s="1"/>
  <c r="N1888" i="2"/>
  <c r="N1889" i="2"/>
  <c r="N1890" i="2"/>
  <c r="N1891" i="2"/>
  <c r="BF1891" i="2" s="1"/>
  <c r="N1871" i="2"/>
  <c r="N1872" i="2"/>
  <c r="N1873" i="2"/>
  <c r="N1874" i="2"/>
  <c r="BF1874" i="2" s="1"/>
  <c r="N1875" i="2"/>
  <c r="N1876" i="2"/>
  <c r="N1877" i="2"/>
  <c r="N1878" i="2"/>
  <c r="BF1878" i="2" s="1"/>
  <c r="N1879" i="2"/>
  <c r="N1880" i="2"/>
  <c r="N1881" i="2"/>
  <c r="N1882" i="2"/>
  <c r="BF1882" i="2" s="1"/>
  <c r="N1883" i="2"/>
  <c r="N1884" i="2"/>
  <c r="N1885" i="2"/>
  <c r="BF1885" i="2" s="1"/>
  <c r="N1886" i="2"/>
  <c r="N1870" i="2"/>
  <c r="N1862" i="2"/>
  <c r="N1863" i="2"/>
  <c r="N1864" i="2"/>
  <c r="N1865" i="2"/>
  <c r="N1866" i="2"/>
  <c r="N1867" i="2"/>
  <c r="BF1867" i="2" s="1"/>
  <c r="N1868" i="2"/>
  <c r="BF1868" i="2" s="1"/>
  <c r="N1848" i="2"/>
  <c r="N1849" i="2"/>
  <c r="N1850" i="2"/>
  <c r="N1851" i="2"/>
  <c r="N1852" i="2"/>
  <c r="N1853" i="2"/>
  <c r="N1854" i="2"/>
  <c r="N1855" i="2"/>
  <c r="BF1855" i="2" s="1"/>
  <c r="N1856" i="2"/>
  <c r="N1857" i="2"/>
  <c r="N1858" i="2"/>
  <c r="N1859" i="2"/>
  <c r="BF1859" i="2" s="1"/>
  <c r="N1860" i="2"/>
  <c r="N1861" i="2"/>
  <c r="N1847" i="2"/>
  <c r="N1838" i="2"/>
  <c r="BF1838" i="2" s="1"/>
  <c r="N1839" i="2"/>
  <c r="N1840" i="2"/>
  <c r="N1841" i="2"/>
  <c r="N1842" i="2"/>
  <c r="BF1842" i="2" s="1"/>
  <c r="N1843" i="2"/>
  <c r="N1844" i="2"/>
  <c r="BF1844" i="2" s="1"/>
  <c r="N1845" i="2"/>
  <c r="BF1845" i="2" s="1"/>
  <c r="N1846" i="2"/>
  <c r="N1826" i="2"/>
  <c r="N1827" i="2"/>
  <c r="N1828" i="2"/>
  <c r="BF1828" i="2" s="1"/>
  <c r="N1829" i="2"/>
  <c r="BF1829" i="2" s="1"/>
  <c r="N1830" i="2"/>
  <c r="N1831" i="2"/>
  <c r="N1832" i="2"/>
  <c r="N1833" i="2"/>
  <c r="BF1833" i="2" s="1"/>
  <c r="N1834" i="2"/>
  <c r="N1835" i="2"/>
  <c r="N1836" i="2"/>
  <c r="BF1836" i="2" s="1"/>
  <c r="N1837" i="2"/>
  <c r="N1825" i="2"/>
  <c r="N1662" i="2"/>
  <c r="N1665" i="2"/>
  <c r="N1673" i="2"/>
  <c r="BF1673" i="2" s="1"/>
  <c r="N1672" i="2"/>
  <c r="N1671" i="2"/>
  <c r="N1670" i="2"/>
  <c r="BF1670" i="2" s="1"/>
  <c r="N1669" i="2"/>
  <c r="BF1669" i="2" s="1"/>
  <c r="N1668" i="2"/>
  <c r="BF1668" i="2" s="1"/>
  <c r="N1667" i="2"/>
  <c r="N1675" i="2"/>
  <c r="N1679" i="2"/>
  <c r="BF1679" i="2" s="1"/>
  <c r="N1681" i="2"/>
  <c r="N1683" i="2"/>
  <c r="N1685" i="2"/>
  <c r="N1687" i="2"/>
  <c r="N1690" i="2"/>
  <c r="N1692" i="2"/>
  <c r="N1694" i="2"/>
  <c r="BF1694" i="2" s="1"/>
  <c r="N1701" i="2"/>
  <c r="BF1701" i="2" s="1"/>
  <c r="N1704" i="2"/>
  <c r="N1706" i="2"/>
  <c r="BF1706" i="2" s="1"/>
  <c r="N1714" i="2"/>
  <c r="N1716" i="2"/>
  <c r="BF1716" i="2" s="1"/>
  <c r="N1721" i="2"/>
  <c r="N1720" i="2"/>
  <c r="N1719" i="2"/>
  <c r="BF1719" i="2" s="1"/>
  <c r="N1718" i="2"/>
  <c r="BF1718" i="2" s="1"/>
  <c r="N1724" i="2"/>
  <c r="N1727" i="2"/>
  <c r="N1730" i="2"/>
  <c r="BF1730" i="2" s="1"/>
  <c r="N1732" i="2"/>
  <c r="BF1732" i="2" s="1"/>
  <c r="N1734" i="2"/>
  <c r="N1736" i="2"/>
  <c r="N1738" i="2"/>
  <c r="N1740" i="2"/>
  <c r="BF1740" i="2" s="1"/>
  <c r="N1742" i="2"/>
  <c r="N1744" i="2"/>
  <c r="N1746" i="2"/>
  <c r="N1748" i="2"/>
  <c r="BF1748" i="2" s="1"/>
  <c r="N1750" i="2"/>
  <c r="N1752" i="2"/>
  <c r="N1754" i="2"/>
  <c r="BF1754" i="2" s="1"/>
  <c r="N1756" i="2"/>
  <c r="BF1756" i="2" s="1"/>
  <c r="N1760" i="2"/>
  <c r="N1762" i="2"/>
  <c r="N1767" i="2"/>
  <c r="BF1767" i="2" s="1"/>
  <c r="N1770" i="2"/>
  <c r="BF1770" i="2" s="1"/>
  <c r="N1772" i="2"/>
  <c r="N1774" i="2"/>
  <c r="N1779" i="2"/>
  <c r="BF1779" i="2" s="1"/>
  <c r="N1781" i="2"/>
  <c r="BF1781" i="2" s="1"/>
  <c r="N1784" i="2"/>
  <c r="N1787" i="2"/>
  <c r="N1789" i="2"/>
  <c r="N1793" i="2"/>
  <c r="N1795" i="2"/>
  <c r="N1797" i="2"/>
  <c r="N1799" i="2"/>
  <c r="N1801" i="2"/>
  <c r="N1803" i="2"/>
  <c r="N1806" i="2"/>
  <c r="N1808" i="2"/>
  <c r="N1810" i="2"/>
  <c r="N1812" i="2"/>
  <c r="N1814" i="2"/>
  <c r="N1816" i="2"/>
  <c r="N1818" i="2"/>
  <c r="BF1818" i="2" s="1"/>
  <c r="N1822" i="2"/>
  <c r="N1821" i="2"/>
  <c r="N1823" i="2"/>
  <c r="BF1823" i="2" s="1"/>
  <c r="N1820" i="2"/>
  <c r="BF1820" i="2" s="1"/>
  <c r="N1819" i="2"/>
  <c r="N1817" i="2"/>
  <c r="N1815" i="2"/>
  <c r="N1813" i="2"/>
  <c r="BF1813" i="2" s="1"/>
  <c r="N1811" i="2"/>
  <c r="N1809" i="2"/>
  <c r="N1807" i="2"/>
  <c r="N1805" i="2"/>
  <c r="BF1805" i="2" s="1"/>
  <c r="N1804" i="2"/>
  <c r="N1802" i="2"/>
  <c r="N1800" i="2"/>
  <c r="N1798" i="2"/>
  <c r="BF1798" i="2" s="1"/>
  <c r="N1796" i="2"/>
  <c r="N1794" i="2"/>
  <c r="N1792" i="2"/>
  <c r="N1791" i="2"/>
  <c r="N1790" i="2"/>
  <c r="N1788" i="2"/>
  <c r="N1786" i="2"/>
  <c r="N1785" i="2"/>
  <c r="BF1785" i="2" s="1"/>
  <c r="N1783" i="2"/>
  <c r="N1782" i="2"/>
  <c r="N1780" i="2"/>
  <c r="N1778" i="2"/>
  <c r="BF1778" i="2" s="1"/>
  <c r="N1777" i="2"/>
  <c r="N1776" i="2"/>
  <c r="N1775" i="2"/>
  <c r="BF1775" i="2" s="1"/>
  <c r="N1773" i="2"/>
  <c r="BF1773" i="2" s="1"/>
  <c r="N1771" i="2"/>
  <c r="N1769" i="2"/>
  <c r="N1768" i="2"/>
  <c r="N1766" i="2"/>
  <c r="BF1766" i="2" s="1"/>
  <c r="N1765" i="2"/>
  <c r="N1764" i="2"/>
  <c r="N1763" i="2"/>
  <c r="N1761" i="2"/>
  <c r="BF1761" i="2" s="1"/>
  <c r="N1759" i="2"/>
  <c r="N1758" i="2"/>
  <c r="N1757" i="2"/>
  <c r="N1755" i="2"/>
  <c r="BF1755" i="2" s="1"/>
  <c r="N1753" i="2"/>
  <c r="N1751" i="2"/>
  <c r="N1749" i="2"/>
  <c r="N1747" i="2"/>
  <c r="BF1747" i="2" s="1"/>
  <c r="N1745" i="2"/>
  <c r="N1743" i="2"/>
  <c r="N1741" i="2"/>
  <c r="N1739" i="2"/>
  <c r="BF1739" i="2" s="1"/>
  <c r="N1737" i="2"/>
  <c r="N1735" i="2"/>
  <c r="N1733" i="2"/>
  <c r="N1731" i="2"/>
  <c r="BF1731" i="2" s="1"/>
  <c r="N1729" i="2"/>
  <c r="N1728" i="2"/>
  <c r="N1726" i="2"/>
  <c r="BF1726" i="2" s="1"/>
  <c r="N1725" i="2"/>
  <c r="BF1725" i="2" s="1"/>
  <c r="N1723" i="2"/>
  <c r="N1722" i="2"/>
  <c r="N1717" i="2"/>
  <c r="N1715" i="2"/>
  <c r="BF1715" i="2" s="1"/>
  <c r="N1713" i="2"/>
  <c r="N1712" i="2"/>
  <c r="N1711" i="2"/>
  <c r="BF1711" i="2" s="1"/>
  <c r="N1710" i="2"/>
  <c r="BF1710" i="2" s="1"/>
  <c r="N1709" i="2"/>
  <c r="N1708" i="2"/>
  <c r="N1707" i="2"/>
  <c r="BF1707" i="2" s="1"/>
  <c r="N1705" i="2"/>
  <c r="BF1705" i="2" s="1"/>
  <c r="N1703" i="2"/>
  <c r="N1702" i="2"/>
  <c r="N1700" i="2"/>
  <c r="BF1700" i="2" s="1"/>
  <c r="N1699" i="2"/>
  <c r="BF1699" i="2" s="1"/>
  <c r="N1698" i="2"/>
  <c r="N1697" i="2"/>
  <c r="N1696" i="2"/>
  <c r="N1695" i="2"/>
  <c r="BF1695" i="2" s="1"/>
  <c r="N1693" i="2"/>
  <c r="N1691" i="2"/>
  <c r="N1689" i="2"/>
  <c r="N1688" i="2"/>
  <c r="N1686" i="2"/>
  <c r="N1684" i="2"/>
  <c r="N1682" i="2"/>
  <c r="N1680" i="2"/>
  <c r="N1678" i="2"/>
  <c r="N1677" i="2"/>
  <c r="N1676" i="2"/>
  <c r="N1674" i="2"/>
  <c r="N1666" i="2"/>
  <c r="N1664" i="2"/>
  <c r="N1663" i="2"/>
  <c r="N1661" i="2"/>
  <c r="BF1661" i="2" s="1"/>
  <c r="N1660" i="2"/>
  <c r="N1659" i="2"/>
  <c r="N1658" i="2"/>
  <c r="N1657" i="2"/>
  <c r="N1656" i="2"/>
  <c r="N1655" i="2"/>
  <c r="N1654" i="2"/>
  <c r="N1652" i="2"/>
  <c r="N1651" i="2"/>
  <c r="N1650" i="2"/>
  <c r="N1649" i="2"/>
  <c r="N1648" i="2"/>
  <c r="BF1648" i="2" s="1"/>
  <c r="N1647" i="2"/>
  <c r="N1646" i="2"/>
  <c r="BF1646" i="2" s="1"/>
  <c r="N1644" i="2"/>
  <c r="BF1644" i="2" s="1"/>
  <c r="N1642" i="2"/>
  <c r="BF1642" i="2" s="1"/>
  <c r="N1641" i="2"/>
  <c r="N1639" i="2"/>
  <c r="N1638" i="2"/>
  <c r="BF1638" i="2" s="1"/>
  <c r="N1636" i="2"/>
  <c r="BF1636" i="2" s="1"/>
  <c r="N1635" i="2"/>
  <c r="N1634" i="2"/>
  <c r="N1633" i="2"/>
  <c r="N1632" i="2"/>
  <c r="BF1632" i="2" s="1"/>
  <c r="N1631" i="2"/>
  <c r="N1630" i="2"/>
  <c r="N1629" i="2"/>
  <c r="BF1629" i="2" s="1"/>
  <c r="N1627" i="2"/>
  <c r="BF1627" i="2" s="1"/>
  <c r="N1626" i="2"/>
  <c r="N1624" i="2"/>
  <c r="N1623" i="2"/>
  <c r="BF1623" i="2" s="1"/>
  <c r="N1621" i="2"/>
  <c r="N1620" i="2"/>
  <c r="N1618" i="2"/>
  <c r="N1616" i="2"/>
  <c r="N1617" i="2"/>
  <c r="BF1617" i="2" s="1"/>
  <c r="N1615" i="2"/>
  <c r="N1609" i="2"/>
  <c r="N1610" i="2"/>
  <c r="N1611" i="2"/>
  <c r="N1612" i="2"/>
  <c r="N1613" i="2"/>
  <c r="N1614" i="2"/>
  <c r="BF1614" i="2" s="1"/>
  <c r="N1597" i="2"/>
  <c r="N1598" i="2"/>
  <c r="N1599" i="2"/>
  <c r="N1600" i="2"/>
  <c r="N1601" i="2"/>
  <c r="BF1601" i="2" s="1"/>
  <c r="N1602" i="2"/>
  <c r="N1603" i="2"/>
  <c r="BF1603" i="2" s="1"/>
  <c r="N1604" i="2"/>
  <c r="BF1604" i="2" s="1"/>
  <c r="N1605" i="2"/>
  <c r="N1606" i="2"/>
  <c r="N1607" i="2"/>
  <c r="N1608" i="2"/>
  <c r="N1583" i="2"/>
  <c r="BF1583" i="2" s="1"/>
  <c r="N1584" i="2"/>
  <c r="N1585" i="2"/>
  <c r="N1586" i="2"/>
  <c r="N1587" i="2"/>
  <c r="BF1587" i="2" s="1"/>
  <c r="N1588" i="2"/>
  <c r="N1589" i="2"/>
  <c r="N1590" i="2"/>
  <c r="BF1590" i="2" s="1"/>
  <c r="N1591" i="2"/>
  <c r="BF1591" i="2" s="1"/>
  <c r="N1592" i="2"/>
  <c r="N1593" i="2"/>
  <c r="N1594" i="2"/>
  <c r="N1595" i="2"/>
  <c r="BF1595" i="2" s="1"/>
  <c r="N1596" i="2"/>
  <c r="N1576" i="2"/>
  <c r="N1577" i="2"/>
  <c r="N1578" i="2"/>
  <c r="BF1578" i="2" s="1"/>
  <c r="N1579" i="2"/>
  <c r="BF1579" i="2" s="1"/>
  <c r="N1580" i="2"/>
  <c r="N1581" i="2"/>
  <c r="N1582" i="2"/>
  <c r="N1575" i="2"/>
  <c r="N1573" i="2"/>
  <c r="N1574" i="2"/>
  <c r="N1572" i="2"/>
  <c r="BF1572" i="2" s="1"/>
  <c r="N1567" i="2"/>
  <c r="N1568" i="2"/>
  <c r="N1569" i="2"/>
  <c r="N1570" i="2"/>
  <c r="BF1570" i="2" s="1"/>
  <c r="N1571" i="2"/>
  <c r="N1561" i="2"/>
  <c r="N1562" i="2"/>
  <c r="N1563" i="2"/>
  <c r="BF1563" i="2" s="1"/>
  <c r="N1564" i="2"/>
  <c r="N1565" i="2"/>
  <c r="N1566" i="2"/>
  <c r="BF1566" i="2" s="1"/>
  <c r="N1560" i="2"/>
  <c r="BF1560" i="2" s="1"/>
  <c r="N1558" i="2"/>
  <c r="N1559" i="2"/>
  <c r="N1557" i="2"/>
  <c r="N1556" i="2"/>
  <c r="BF1556" i="2" s="1"/>
  <c r="N1548" i="2"/>
  <c r="N1549" i="2"/>
  <c r="N1550" i="2"/>
  <c r="N1551" i="2"/>
  <c r="BF1551" i="2" s="1"/>
  <c r="N1552" i="2"/>
  <c r="N1553" i="2"/>
  <c r="N1554" i="2"/>
  <c r="N1555" i="2"/>
  <c r="BF1555" i="2" s="1"/>
  <c r="N1547" i="2"/>
  <c r="N1545" i="2"/>
  <c r="N1546" i="2"/>
  <c r="N1544" i="2"/>
  <c r="BF1544" i="2" s="1"/>
  <c r="N1534" i="2"/>
  <c r="N1535" i="2"/>
  <c r="N1536" i="2"/>
  <c r="N1537" i="2"/>
  <c r="BF1537" i="2" s="1"/>
  <c r="N1538" i="2"/>
  <c r="BF1538" i="2" s="1"/>
  <c r="N1539" i="2"/>
  <c r="N1540" i="2"/>
  <c r="N1541" i="2"/>
  <c r="BF1541" i="2" s="1"/>
  <c r="N1542" i="2"/>
  <c r="N1543" i="2"/>
  <c r="N1533" i="2"/>
  <c r="N1531" i="2"/>
  <c r="BF1531" i="2" s="1"/>
  <c r="N1532" i="2"/>
  <c r="N1530" i="2"/>
  <c r="N1518" i="2"/>
  <c r="BF1518" i="2" s="1"/>
  <c r="N1519" i="2"/>
  <c r="BF1519" i="2" s="1"/>
  <c r="N1520" i="2"/>
  <c r="N1521" i="2"/>
  <c r="N1522" i="2"/>
  <c r="N1523" i="2"/>
  <c r="BF1523" i="2" s="1"/>
  <c r="N1524" i="2"/>
  <c r="N1525" i="2"/>
  <c r="BF1525" i="2" s="1"/>
  <c r="N1526" i="2"/>
  <c r="BF1526" i="2" s="1"/>
  <c r="N1527" i="2"/>
  <c r="BF1527" i="2" s="1"/>
  <c r="N1528" i="2"/>
  <c r="N1529" i="2"/>
  <c r="N1504" i="2"/>
  <c r="N1505" i="2"/>
  <c r="BF1505" i="2" s="1"/>
  <c r="N1506" i="2"/>
  <c r="N1507" i="2"/>
  <c r="N1508" i="2"/>
  <c r="N1509" i="2"/>
  <c r="N1510" i="2"/>
  <c r="N1511" i="2"/>
  <c r="BF1511" i="2" s="1"/>
  <c r="N1512" i="2"/>
  <c r="N1513" i="2"/>
  <c r="BF1513" i="2" s="1"/>
  <c r="N1514" i="2"/>
  <c r="N1515" i="2"/>
  <c r="N1516" i="2"/>
  <c r="BF1516" i="2" s="1"/>
  <c r="N1517" i="2"/>
  <c r="BF1517" i="2" s="1"/>
  <c r="N1503" i="2"/>
  <c r="N1502" i="2"/>
  <c r="N1501" i="2"/>
  <c r="N1500" i="2"/>
  <c r="BF1500" i="2" s="1"/>
  <c r="N1499" i="2"/>
  <c r="N1498" i="2"/>
  <c r="N1497" i="2"/>
  <c r="N1496" i="2"/>
  <c r="BF1496" i="2" s="1"/>
  <c r="N1495" i="2"/>
  <c r="BF1495" i="2" s="1"/>
  <c r="N1494" i="2"/>
  <c r="N1493" i="2"/>
  <c r="N1490" i="2"/>
  <c r="N1489" i="2"/>
  <c r="N1483" i="2"/>
  <c r="N1482" i="2"/>
  <c r="N1478" i="2"/>
  <c r="BF1478" i="2" s="1"/>
  <c r="N1471" i="2"/>
  <c r="N1470" i="2"/>
  <c r="N1466" i="2"/>
  <c r="N1465" i="2"/>
  <c r="N1460" i="2"/>
  <c r="N1461" i="2"/>
  <c r="N1459" i="2"/>
  <c r="N1450" i="2"/>
  <c r="BF1450" i="2" s="1"/>
  <c r="N1454" i="2"/>
  <c r="N1457" i="2"/>
  <c r="N1453" i="2"/>
  <c r="N1383" i="2"/>
  <c r="BF1383" i="2" s="1"/>
  <c r="N1381" i="2"/>
  <c r="N1380" i="2"/>
  <c r="N1377" i="2"/>
  <c r="BF1377" i="2" s="1"/>
  <c r="N1365" i="2"/>
  <c r="N1364" i="2"/>
  <c r="N1361" i="2"/>
  <c r="N1360" i="2"/>
  <c r="N1358" i="2"/>
  <c r="BF1358" i="2" s="1"/>
  <c r="N1355" i="2"/>
  <c r="N1354" i="2"/>
  <c r="N1351" i="2"/>
  <c r="BF1351" i="2" s="1"/>
  <c r="N1348" i="2"/>
  <c r="BF1348" i="2" s="1"/>
  <c r="N1346" i="2"/>
  <c r="N1344" i="2"/>
  <c r="N1350" i="2"/>
  <c r="N1342" i="2"/>
  <c r="N1340" i="2"/>
  <c r="N1336" i="2"/>
  <c r="N1337" i="2"/>
  <c r="N1338" i="2"/>
  <c r="N1339" i="2"/>
  <c r="N1333" i="2"/>
  <c r="N1334" i="2"/>
  <c r="BF1334" i="2" s="1"/>
  <c r="N1335" i="2"/>
  <c r="BF1335" i="2" s="1"/>
  <c r="N1332" i="2"/>
  <c r="N1329" i="2"/>
  <c r="N1322" i="2"/>
  <c r="BF1322" i="2" s="1"/>
  <c r="N1323" i="2"/>
  <c r="N1324" i="2"/>
  <c r="N1325" i="2"/>
  <c r="N1326" i="2"/>
  <c r="BF1326" i="2" s="1"/>
  <c r="N1327" i="2"/>
  <c r="BF1327" i="2" s="1"/>
  <c r="N1328" i="2"/>
  <c r="N1317" i="2"/>
  <c r="N1318" i="2"/>
  <c r="BF1318" i="2" s="1"/>
  <c r="N1319" i="2"/>
  <c r="BF1319" i="2" s="1"/>
  <c r="N1320" i="2"/>
  <c r="N1321" i="2"/>
  <c r="N1312" i="2"/>
  <c r="N1313" i="2"/>
  <c r="BF1313" i="2" s="1"/>
  <c r="N1314" i="2"/>
  <c r="N1315" i="2"/>
  <c r="N1316" i="2"/>
  <c r="BF1316" i="2" s="1"/>
  <c r="N1308" i="2"/>
  <c r="BF1308" i="2" s="1"/>
  <c r="N1309" i="2"/>
  <c r="N1310" i="2"/>
  <c r="N1311" i="2"/>
  <c r="N1307" i="2"/>
  <c r="BF1307" i="2" s="1"/>
  <c r="N1304" i="2"/>
  <c r="N1303" i="2"/>
  <c r="N1301" i="2"/>
  <c r="BF1301" i="2" s="1"/>
  <c r="N1300" i="2"/>
  <c r="BF1300" i="2" s="1"/>
  <c r="N1299" i="2"/>
  <c r="N1305" i="2"/>
  <c r="N1302" i="2"/>
  <c r="N1298" i="2"/>
  <c r="N1295" i="2"/>
  <c r="N1296" i="2"/>
  <c r="N1297" i="2"/>
  <c r="N1294" i="2"/>
  <c r="BF1294" i="2" s="1"/>
  <c r="N1293" i="2"/>
  <c r="BF1293" i="2" s="1"/>
  <c r="N1289" i="2"/>
  <c r="N1290" i="2"/>
  <c r="BF1290" i="2" s="1"/>
  <c r="N1291" i="2"/>
  <c r="BF1291" i="2" s="1"/>
  <c r="N1292" i="2"/>
  <c r="N1288" i="2"/>
  <c r="N1286" i="2"/>
  <c r="N1287" i="2"/>
  <c r="BF1287" i="2" s="1"/>
  <c r="N1285" i="2"/>
  <c r="N1284" i="2"/>
  <c r="N1281" i="2"/>
  <c r="BF1281" i="2" s="1"/>
  <c r="N1282" i="2"/>
  <c r="BF1282" i="2" s="1"/>
  <c r="N1283" i="2"/>
  <c r="N1280" i="2"/>
  <c r="N1276" i="2"/>
  <c r="N1277" i="2"/>
  <c r="BF1277" i="2" s="1"/>
  <c r="N1278" i="2"/>
  <c r="N1279" i="2"/>
  <c r="N1272" i="2"/>
  <c r="N1273" i="2"/>
  <c r="BF1273" i="2" s="1"/>
  <c r="N1274" i="2"/>
  <c r="N1275" i="2"/>
  <c r="N1268" i="2"/>
  <c r="N1269" i="2"/>
  <c r="BF1269" i="2" s="1"/>
  <c r="N1270" i="2"/>
  <c r="N1271" i="2"/>
  <c r="N1265" i="2"/>
  <c r="N1266" i="2"/>
  <c r="N1267" i="2"/>
  <c r="N1264" i="2"/>
  <c r="N1263" i="2"/>
  <c r="N1261" i="2"/>
  <c r="BF1261" i="2" s="1"/>
  <c r="N1259" i="2"/>
  <c r="N1235" i="2"/>
  <c r="BF1235" i="2" s="1"/>
  <c r="N1229" i="2"/>
  <c r="BF1229" i="2" s="1"/>
  <c r="N1228" i="2"/>
  <c r="BF1228" i="2" s="1"/>
  <c r="N1224" i="2"/>
  <c r="N1223" i="2"/>
  <c r="N1219" i="2"/>
  <c r="N1212" i="2"/>
  <c r="BF1212" i="2" s="1"/>
  <c r="N1213" i="2"/>
  <c r="N1214" i="2"/>
  <c r="N1215" i="2"/>
  <c r="BF1215" i="2" s="1"/>
  <c r="N1216" i="2"/>
  <c r="BF1216" i="2" s="1"/>
  <c r="N1217" i="2"/>
  <c r="N1211" i="2"/>
  <c r="N1210" i="2"/>
  <c r="N1201" i="2"/>
  <c r="BF1201" i="2" s="1"/>
  <c r="N1202" i="2"/>
  <c r="N1203" i="2"/>
  <c r="N1204" i="2"/>
  <c r="N1205" i="2"/>
  <c r="BF1205" i="2" s="1"/>
  <c r="N1206" i="2"/>
  <c r="N1207" i="2"/>
  <c r="N1208" i="2"/>
  <c r="BF1208" i="2" s="1"/>
  <c r="N1209" i="2"/>
  <c r="BF1209" i="2" s="1"/>
  <c r="N1193" i="2"/>
  <c r="N1194" i="2"/>
  <c r="N1195" i="2"/>
  <c r="N1196" i="2"/>
  <c r="BF1196" i="2" s="1"/>
  <c r="N1197" i="2"/>
  <c r="N1198" i="2"/>
  <c r="N1199" i="2"/>
  <c r="BF1199" i="2" s="1"/>
  <c r="N1200" i="2"/>
  <c r="BF1200" i="2" s="1"/>
  <c r="N1187" i="2"/>
  <c r="N1188" i="2"/>
  <c r="N1189" i="2"/>
  <c r="N1190" i="2"/>
  <c r="N1191" i="2"/>
  <c r="BF1191" i="2" s="1"/>
  <c r="N1192" i="2"/>
  <c r="N1172" i="2"/>
  <c r="N1173" i="2"/>
  <c r="BF1173" i="2" s="1"/>
  <c r="N1174" i="2"/>
  <c r="N1175" i="2"/>
  <c r="N1176" i="2"/>
  <c r="BF1176" i="2" s="1"/>
  <c r="N1177" i="2"/>
  <c r="BF1177" i="2" s="1"/>
  <c r="N1178" i="2"/>
  <c r="BF1178" i="2" s="1"/>
  <c r="N1179" i="2"/>
  <c r="BF1179" i="2" s="1"/>
  <c r="N1180" i="2"/>
  <c r="N1181" i="2"/>
  <c r="BF1181" i="2" s="1"/>
  <c r="N1182" i="2"/>
  <c r="N1183" i="2"/>
  <c r="N1184" i="2"/>
  <c r="BF1184" i="2" s="1"/>
  <c r="N1185" i="2"/>
  <c r="BF1185" i="2" s="1"/>
  <c r="N1186" i="2"/>
  <c r="N1154" i="2"/>
  <c r="N1155" i="2"/>
  <c r="N1156" i="2"/>
  <c r="BF1156" i="2" s="1"/>
  <c r="N1157" i="2"/>
  <c r="N1158" i="2"/>
  <c r="N1159" i="2"/>
  <c r="N1160" i="2"/>
  <c r="N1161" i="2"/>
  <c r="BF1161" i="2" s="1"/>
  <c r="N1162" i="2"/>
  <c r="N1163" i="2"/>
  <c r="N1164" i="2"/>
  <c r="BF1164" i="2" s="1"/>
  <c r="N1165" i="2"/>
  <c r="N1166" i="2"/>
  <c r="N1167" i="2"/>
  <c r="BF1167" i="2" s="1"/>
  <c r="N1168" i="2"/>
  <c r="BF1168" i="2" s="1"/>
  <c r="N1169" i="2"/>
  <c r="N1170" i="2"/>
  <c r="N1171" i="2"/>
  <c r="N1134" i="2"/>
  <c r="BF1134" i="2" s="1"/>
  <c r="N1135" i="2"/>
  <c r="N1136" i="2"/>
  <c r="N1137" i="2"/>
  <c r="BF1137" i="2" s="1"/>
  <c r="N1138" i="2"/>
  <c r="BF1138" i="2" s="1"/>
  <c r="N1139" i="2"/>
  <c r="N1140" i="2"/>
  <c r="N1141" i="2"/>
  <c r="BF1141" i="2" s="1"/>
  <c r="N1142" i="2"/>
  <c r="N1143" i="2"/>
  <c r="N1144" i="2"/>
  <c r="N1145" i="2"/>
  <c r="N1146" i="2"/>
  <c r="BF1146" i="2" s="1"/>
  <c r="N1147" i="2"/>
  <c r="N1148" i="2"/>
  <c r="N1149" i="2"/>
  <c r="BF1149" i="2" s="1"/>
  <c r="N1150" i="2"/>
  <c r="BF1150" i="2" s="1"/>
  <c r="N1151" i="2"/>
  <c r="N1152" i="2"/>
  <c r="N1153" i="2"/>
  <c r="BF1153" i="2" s="1"/>
  <c r="N1127" i="2"/>
  <c r="BF1127" i="2" s="1"/>
  <c r="N1128" i="2"/>
  <c r="N1129" i="2"/>
  <c r="N1130" i="2"/>
  <c r="N1131" i="2"/>
  <c r="N1132" i="2"/>
  <c r="BF1132" i="2" s="1"/>
  <c r="N1133" i="2"/>
  <c r="N1126" i="2"/>
  <c r="N1121" i="2"/>
  <c r="BF1121" i="2" s="1"/>
  <c r="N1102" i="2"/>
  <c r="N1079" i="2"/>
  <c r="N1083" i="2"/>
  <c r="N1086" i="2"/>
  <c r="BF1086" i="2" s="1"/>
  <c r="N1090" i="2"/>
  <c r="N1089" i="2"/>
  <c r="N1096" i="2"/>
  <c r="N1100" i="2"/>
  <c r="BF1100" i="2" s="1"/>
  <c r="N1099" i="2"/>
  <c r="N1098" i="2"/>
  <c r="N1097" i="2"/>
  <c r="BF1097" i="2" s="1"/>
  <c r="N1095" i="2"/>
  <c r="BF1095" i="2" s="1"/>
  <c r="N1094" i="2"/>
  <c r="N1093" i="2"/>
  <c r="N1092" i="2"/>
  <c r="BF1092" i="2" s="1"/>
  <c r="N1091" i="2"/>
  <c r="N1088" i="2"/>
  <c r="N1087" i="2"/>
  <c r="N1085" i="2"/>
  <c r="N1084" i="2"/>
  <c r="N1082" i="2"/>
  <c r="N1081" i="2"/>
  <c r="N1080" i="2"/>
  <c r="N1073" i="2"/>
  <c r="BF1073" i="2" s="1"/>
  <c r="N1074" i="2"/>
  <c r="BF1074" i="2" s="1"/>
  <c r="N1075" i="2"/>
  <c r="N1076" i="2"/>
  <c r="BF1076" i="2" s="1"/>
  <c r="N1077" i="2"/>
  <c r="N1078" i="2"/>
  <c r="N1057" i="2"/>
  <c r="BF1057" i="2" s="1"/>
  <c r="N1058" i="2"/>
  <c r="BF1058" i="2" s="1"/>
  <c r="N1059" i="2"/>
  <c r="BF1059" i="2" s="1"/>
  <c r="N1060" i="2"/>
  <c r="N1061" i="2"/>
  <c r="N1062" i="2"/>
  <c r="BF1062" i="2" s="1"/>
  <c r="N1063" i="2"/>
  <c r="BF1063" i="2" s="1"/>
  <c r="N1064" i="2"/>
  <c r="BF1064" i="2" s="1"/>
  <c r="N1065" i="2"/>
  <c r="N1066" i="2"/>
  <c r="N1067" i="2"/>
  <c r="N1068" i="2"/>
  <c r="N1069" i="2"/>
  <c r="N1070" i="2"/>
  <c r="BF1070" i="2" s="1"/>
  <c r="N1071" i="2"/>
  <c r="BF1071" i="2" s="1"/>
  <c r="N1072" i="2"/>
  <c r="BF1072" i="2" s="1"/>
  <c r="N1045" i="2"/>
  <c r="N1046" i="2"/>
  <c r="N1047" i="2"/>
  <c r="BF1047" i="2" s="1"/>
  <c r="N1048" i="2"/>
  <c r="N1049" i="2"/>
  <c r="N1050" i="2"/>
  <c r="BF1050" i="2" s="1"/>
  <c r="N1051" i="2"/>
  <c r="BF1051" i="2" s="1"/>
  <c r="N1052" i="2"/>
  <c r="BF1052" i="2" s="1"/>
  <c r="N1053" i="2"/>
  <c r="N1054" i="2"/>
  <c r="BF1054" i="2" s="1"/>
  <c r="N1055" i="2"/>
  <c r="BF1055" i="2" s="1"/>
  <c r="N1056" i="2"/>
  <c r="N1041" i="2"/>
  <c r="N1042" i="2"/>
  <c r="N1043" i="2"/>
  <c r="N1044" i="2"/>
  <c r="N1040" i="2"/>
  <c r="N1039" i="2"/>
  <c r="N1038" i="2"/>
  <c r="BF1038" i="2" s="1"/>
  <c r="N1031" i="2"/>
  <c r="N1032" i="2"/>
  <c r="N1033" i="2"/>
  <c r="BF1033" i="2" s="1"/>
  <c r="N1034" i="2"/>
  <c r="BF1034" i="2" s="1"/>
  <c r="N1035" i="2"/>
  <c r="N1036" i="2"/>
  <c r="N1037" i="2"/>
  <c r="N1017" i="2"/>
  <c r="BF1017" i="2" s="1"/>
  <c r="N1018" i="2"/>
  <c r="N1019" i="2"/>
  <c r="N1020" i="2"/>
  <c r="BF1020" i="2" s="1"/>
  <c r="N1021" i="2"/>
  <c r="BF1021" i="2" s="1"/>
  <c r="N1022" i="2"/>
  <c r="N1023" i="2"/>
  <c r="N1024" i="2"/>
  <c r="BF1024" i="2" s="1"/>
  <c r="N1025" i="2"/>
  <c r="BF1025" i="2" s="1"/>
  <c r="N1026" i="2"/>
  <c r="N1027" i="2"/>
  <c r="N1028" i="2"/>
  <c r="BF1028" i="2" s="1"/>
  <c r="N1029" i="2"/>
  <c r="BF1029" i="2" s="1"/>
  <c r="N1030" i="2"/>
  <c r="BF1030" i="2" s="1"/>
  <c r="N1014" i="2"/>
  <c r="N1010" i="2"/>
  <c r="BF1010" i="2" s="1"/>
  <c r="N1013" i="2"/>
  <c r="BF1013" i="2" s="1"/>
  <c r="N1016" i="2"/>
  <c r="N1005" i="2"/>
  <c r="N1008" i="2"/>
  <c r="BF1008" i="2" s="1"/>
  <c r="N1004" i="2"/>
  <c r="BF1004" i="2" s="1"/>
  <c r="N1001" i="2"/>
  <c r="N1000" i="2"/>
  <c r="N980" i="2"/>
  <c r="BF980" i="2" s="1"/>
  <c r="N972" i="2"/>
  <c r="BF1032" i="2"/>
  <c r="BF1005" i="2"/>
  <c r="N997" i="2"/>
  <c r="N993" i="2"/>
  <c r="N996" i="2"/>
  <c r="N985" i="2"/>
  <c r="N982" i="2"/>
  <c r="N979" i="2"/>
  <c r="N976" i="2"/>
  <c r="N967" i="2"/>
  <c r="BF967" i="2" s="1"/>
  <c r="N968" i="2"/>
  <c r="N969" i="2"/>
  <c r="N970" i="2"/>
  <c r="N971" i="2"/>
  <c r="N973" i="2"/>
  <c r="N974" i="2"/>
  <c r="BF974" i="2" s="1"/>
  <c r="N975" i="2"/>
  <c r="BF975" i="2" s="1"/>
  <c r="N966" i="2"/>
  <c r="BF966" i="2" s="1"/>
  <c r="N946" i="2"/>
  <c r="N934" i="2"/>
  <c r="N933" i="2"/>
  <c r="N932" i="2"/>
  <c r="BF932" i="2" s="1"/>
  <c r="N931" i="2"/>
  <c r="N927" i="2"/>
  <c r="N921" i="2"/>
  <c r="BF921" i="2" s="1"/>
  <c r="N900" i="2"/>
  <c r="N881" i="2"/>
  <c r="N874" i="2"/>
  <c r="N868" i="2"/>
  <c r="N867" i="2"/>
  <c r="N863" i="2"/>
  <c r="N853" i="2"/>
  <c r="N822" i="2"/>
  <c r="BF822" i="2" s="1"/>
  <c r="N791" i="2"/>
  <c r="BF791" i="2" s="1"/>
  <c r="N790" i="2"/>
  <c r="N787" i="2"/>
  <c r="N780" i="2"/>
  <c r="N779" i="2"/>
  <c r="BF779" i="2" s="1"/>
  <c r="N775" i="2"/>
  <c r="N763" i="2"/>
  <c r="N741" i="2"/>
  <c r="N740" i="2"/>
  <c r="BF740" i="2" s="1"/>
  <c r="N734" i="2"/>
  <c r="N735" i="2"/>
  <c r="N733" i="2"/>
  <c r="N728" i="2"/>
  <c r="N729" i="2"/>
  <c r="N727" i="2"/>
  <c r="N722" i="2"/>
  <c r="N660" i="2"/>
  <c r="BF660" i="2" s="1"/>
  <c r="N661" i="2"/>
  <c r="BF661" i="2" s="1"/>
  <c r="N662" i="2"/>
  <c r="BF662" i="2" s="1"/>
  <c r="N663" i="2"/>
  <c r="N664" i="2"/>
  <c r="BF664" i="2" s="1"/>
  <c r="N665" i="2"/>
  <c r="N666" i="2"/>
  <c r="N667" i="2"/>
  <c r="N668" i="2"/>
  <c r="BF668" i="2" s="1"/>
  <c r="N669" i="2"/>
  <c r="N670" i="2"/>
  <c r="BF670" i="2" s="1"/>
  <c r="N671" i="2"/>
  <c r="N672" i="2"/>
  <c r="BF672" i="2" s="1"/>
  <c r="N673" i="2"/>
  <c r="N674" i="2"/>
  <c r="N675" i="2"/>
  <c r="BF675" i="2" s="1"/>
  <c r="N676" i="2"/>
  <c r="BF676" i="2" s="1"/>
  <c r="N677" i="2"/>
  <c r="N678" i="2"/>
  <c r="BF678" i="2" s="1"/>
  <c r="N679" i="2"/>
  <c r="N680" i="2"/>
  <c r="BF680" i="2" s="1"/>
  <c r="N681" i="2"/>
  <c r="N682" i="2"/>
  <c r="N683" i="2"/>
  <c r="N684" i="2"/>
  <c r="N685" i="2"/>
  <c r="BF685" i="2" s="1"/>
  <c r="N686" i="2"/>
  <c r="N687" i="2"/>
  <c r="N688" i="2"/>
  <c r="BF688" i="2" s="1"/>
  <c r="N689" i="2"/>
  <c r="N690" i="2"/>
  <c r="N691" i="2"/>
  <c r="BF691" i="2" s="1"/>
  <c r="N692" i="2"/>
  <c r="BF692" i="2" s="1"/>
  <c r="N693" i="2"/>
  <c r="N659" i="2"/>
  <c r="N651" i="2"/>
  <c r="N604" i="2"/>
  <c r="N598" i="2"/>
  <c r="BF598" i="2" s="1"/>
  <c r="N596" i="2"/>
  <c r="N597" i="2"/>
  <c r="N595" i="2"/>
  <c r="N592" i="2"/>
  <c r="N590" i="2"/>
  <c r="BF590" i="2" s="1"/>
  <c r="N587" i="2"/>
  <c r="N586" i="2"/>
  <c r="N585" i="2"/>
  <c r="BF585" i="2" s="1"/>
  <c r="N584" i="2"/>
  <c r="N583" i="2"/>
  <c r="BF583" i="2" s="1"/>
  <c r="N582" i="2"/>
  <c r="BF582" i="2" s="1"/>
  <c r="N581" i="2"/>
  <c r="N576" i="2"/>
  <c r="N577" i="2"/>
  <c r="BF577" i="2" s="1"/>
  <c r="N578" i="2"/>
  <c r="N579" i="2"/>
  <c r="N580" i="2"/>
  <c r="N575" i="2"/>
  <c r="BF575" i="2" s="1"/>
  <c r="N574" i="2"/>
  <c r="N568" i="2"/>
  <c r="N569" i="2"/>
  <c r="N570" i="2"/>
  <c r="N571" i="2"/>
  <c r="N572" i="2"/>
  <c r="BF572" i="2" s="1"/>
  <c r="N573" i="2"/>
  <c r="N567" i="2"/>
  <c r="BF567" i="2" s="1"/>
  <c r="N566" i="2"/>
  <c r="N551" i="2"/>
  <c r="N552" i="2"/>
  <c r="N553" i="2"/>
  <c r="N546" i="2"/>
  <c r="N545" i="2"/>
  <c r="BF545" i="2" s="1"/>
  <c r="N544" i="2"/>
  <c r="N530" i="2"/>
  <c r="BF530" i="2" s="1"/>
  <c r="N528" i="2"/>
  <c r="N529" i="2"/>
  <c r="BF529" i="2" s="1"/>
  <c r="N503" i="2"/>
  <c r="N509" i="2"/>
  <c r="N507" i="2"/>
  <c r="BF507" i="2" s="1"/>
  <c r="N505" i="2"/>
  <c r="N510" i="2"/>
  <c r="N508" i="2"/>
  <c r="N506" i="2"/>
  <c r="BF506" i="2" s="1"/>
  <c r="N504" i="2"/>
  <c r="BF504" i="2" s="1"/>
  <c r="N484" i="2"/>
  <c r="N238" i="2"/>
  <c r="N237" i="2"/>
  <c r="BF237" i="2" s="1"/>
  <c r="N154" i="2"/>
  <c r="N149" i="2"/>
  <c r="N485" i="2"/>
  <c r="N483" i="2"/>
  <c r="N315" i="2"/>
  <c r="N247" i="2"/>
  <c r="BF247" i="2" s="1"/>
  <c r="N246" i="2"/>
  <c r="N242" i="2"/>
  <c r="N241" i="2"/>
  <c r="N228" i="2"/>
  <c r="BF596" i="2"/>
  <c r="N182" i="2"/>
  <c r="N192" i="2"/>
  <c r="N197" i="2"/>
  <c r="N206" i="2"/>
  <c r="N207" i="2"/>
  <c r="N208" i="2"/>
  <c r="N209" i="2"/>
  <c r="N210" i="2"/>
  <c r="BF210" i="2" s="1"/>
  <c r="N211" i="2"/>
  <c r="BF211" i="2" s="1"/>
  <c r="N212" i="2"/>
  <c r="N213" i="2"/>
  <c r="N214" i="2"/>
  <c r="N215" i="2"/>
  <c r="N216" i="2"/>
  <c r="N220" i="2"/>
  <c r="BF220" i="2" s="1"/>
  <c r="N222" i="2"/>
  <c r="BF222" i="2" s="1"/>
  <c r="N223" i="2"/>
  <c r="N229" i="2"/>
  <c r="N232" i="2"/>
  <c r="N233" i="2"/>
  <c r="BF233" i="2" s="1"/>
  <c r="N234" i="2"/>
  <c r="BF234" i="2" s="1"/>
  <c r="N235" i="2"/>
  <c r="BF235" i="2" s="1"/>
  <c r="N236" i="2"/>
  <c r="BF246" i="2"/>
  <c r="BF315" i="2"/>
  <c r="BF505" i="2"/>
  <c r="BF510" i="2"/>
  <c r="BF544" i="2"/>
  <c r="BF566" i="2"/>
  <c r="BF568" i="2"/>
  <c r="BF569" i="2"/>
  <c r="BF574" i="2"/>
  <c r="BF584" i="2"/>
  <c r="BF592" i="2"/>
  <c r="BF595" i="2"/>
  <c r="BF669" i="2"/>
  <c r="BF677" i="2"/>
  <c r="BF684" i="2"/>
  <c r="BF686" i="2"/>
  <c r="BF693" i="2"/>
  <c r="BF722" i="2"/>
  <c r="BF729" i="2"/>
  <c r="BF741" i="2"/>
  <c r="BF867" i="2"/>
  <c r="BF900" i="2"/>
  <c r="BF985" i="2"/>
  <c r="BF996" i="2"/>
  <c r="BF1018" i="2"/>
  <c r="BF1026" i="2"/>
  <c r="BF1041" i="2"/>
  <c r="BF1042" i="2"/>
  <c r="BF1049" i="2"/>
  <c r="BF1065" i="2"/>
  <c r="BF1066" i="2"/>
  <c r="BF1078" i="2"/>
  <c r="BF1081" i="2"/>
  <c r="BF1082" i="2"/>
  <c r="BF1089" i="2"/>
  <c r="BF1090" i="2"/>
  <c r="BF1094" i="2"/>
  <c r="BF1098" i="2"/>
  <c r="BF1128" i="2"/>
  <c r="BF1129" i="2"/>
  <c r="BF1133" i="2"/>
  <c r="BF1135" i="2"/>
  <c r="BF1136" i="2"/>
  <c r="BF1143" i="2"/>
  <c r="BF1144" i="2"/>
  <c r="BF1145" i="2"/>
  <c r="BF1151" i="2"/>
  <c r="BF1152" i="2"/>
  <c r="BF1159" i="2"/>
  <c r="BF1160" i="2"/>
  <c r="BF1165" i="2"/>
  <c r="BF1169" i="2"/>
  <c r="BF1175" i="2"/>
  <c r="BF1183" i="2"/>
  <c r="BF1189" i="2"/>
  <c r="BF1193" i="2"/>
  <c r="BF1207" i="2"/>
  <c r="BF1213" i="2"/>
  <c r="BF1217" i="2"/>
  <c r="BF1265" i="2"/>
  <c r="BF1266" i="2"/>
  <c r="BF576" i="2"/>
  <c r="BF1274" i="2"/>
  <c r="BF1276" i="2"/>
  <c r="BF1284" i="2"/>
  <c r="BF1285" i="2"/>
  <c r="BF1292" i="2"/>
  <c r="BF1297" i="2"/>
  <c r="BF1298" i="2"/>
  <c r="BF1305" i="2"/>
  <c r="BF1310" i="2"/>
  <c r="BF1314" i="2"/>
  <c r="BF1324" i="2"/>
  <c r="BF1332" i="2"/>
  <c r="BF1336" i="2"/>
  <c r="BF1340" i="2"/>
  <c r="BF1342" i="2"/>
  <c r="BF1354" i="2"/>
  <c r="BF1381" i="2"/>
  <c r="BF1454" i="2"/>
  <c r="BF1457" i="2"/>
  <c r="BF1471" i="2"/>
  <c r="BF1482" i="2"/>
  <c r="BF1489" i="2"/>
  <c r="BF1494" i="2"/>
  <c r="BF1499" i="2"/>
  <c r="BF1502" i="2"/>
  <c r="BF1503" i="2"/>
  <c r="BF1507" i="2"/>
  <c r="BF1508" i="2"/>
  <c r="BF1510" i="2"/>
  <c r="BF1532" i="2"/>
  <c r="BF1534" i="2"/>
  <c r="BF1535" i="2"/>
  <c r="BF1539" i="2"/>
  <c r="BF1540" i="2"/>
  <c r="BF1543" i="2"/>
  <c r="BF1547" i="2"/>
  <c r="BF1548" i="2"/>
  <c r="BF1550" i="2"/>
  <c r="BF1558" i="2"/>
  <c r="BF1559" i="2"/>
  <c r="BF1564" i="2"/>
  <c r="BF1567" i="2"/>
  <c r="BF1571" i="2"/>
  <c r="BF1575" i="2"/>
  <c r="BF1580" i="2"/>
  <c r="BF1582" i="2"/>
  <c r="BF1596" i="2"/>
  <c r="BF1598" i="2"/>
  <c r="BF1599" i="2"/>
  <c r="BF1606" i="2"/>
  <c r="BF1607" i="2"/>
  <c r="BF1611" i="2"/>
  <c r="BF1612" i="2"/>
  <c r="BF1615" i="2"/>
  <c r="N1619" i="2"/>
  <c r="BF1619" i="2" s="1"/>
  <c r="BF1620" i="2"/>
  <c r="N1622" i="2"/>
  <c r="BF1622" i="2" s="1"/>
  <c r="N1625" i="2"/>
  <c r="N1628" i="2"/>
  <c r="BF1628" i="2" s="1"/>
  <c r="BF1630" i="2"/>
  <c r="BF1635" i="2"/>
  <c r="N1637" i="2"/>
  <c r="BF1639" i="2"/>
  <c r="N1640" i="2"/>
  <c r="N1643" i="2"/>
  <c r="BF1643" i="2" s="1"/>
  <c r="N1645" i="2"/>
  <c r="BF1647" i="2"/>
  <c r="BF1651" i="2"/>
  <c r="N1653" i="2"/>
  <c r="BF1654" i="2"/>
  <c r="BF1659" i="2"/>
  <c r="BF1660" i="2"/>
  <c r="BF1662" i="2"/>
  <c r="BF1663" i="2"/>
  <c r="BF1667" i="2"/>
  <c r="BF1671" i="2"/>
  <c r="BF1675" i="2"/>
  <c r="BF1676" i="2"/>
  <c r="BF1683" i="2"/>
  <c r="BF1684" i="2"/>
  <c r="BF1686" i="2"/>
  <c r="BF1687" i="2"/>
  <c r="BF1692" i="2"/>
  <c r="BF1702" i="2"/>
  <c r="BF1703" i="2"/>
  <c r="BF1708" i="2"/>
  <c r="BF1714" i="2"/>
  <c r="BF1722" i="2"/>
  <c r="BF1723" i="2"/>
  <c r="BF1724" i="2"/>
  <c r="BF1734" i="2"/>
  <c r="BF1735" i="2"/>
  <c r="BF1742" i="2"/>
  <c r="BF1743" i="2"/>
  <c r="BF1746" i="2"/>
  <c r="BF1750" i="2"/>
  <c r="BF1751" i="2"/>
  <c r="BF1758" i="2"/>
  <c r="BF1759" i="2"/>
  <c r="BF1762" i="2"/>
  <c r="BF1763" i="2"/>
  <c r="BF1764" i="2"/>
  <c r="BF1771" i="2"/>
  <c r="BF1772" i="2"/>
  <c r="BF1774" i="2"/>
  <c r="BF1783" i="2"/>
  <c r="BF1786" i="2"/>
  <c r="BF1787" i="2"/>
  <c r="BF1788" i="2"/>
  <c r="BF1790" i="2"/>
  <c r="BF1791" i="2"/>
  <c r="BF1795" i="2"/>
  <c r="BF1796" i="2"/>
  <c r="BF1799" i="2"/>
  <c r="BF1802" i="2"/>
  <c r="BF1803" i="2"/>
  <c r="BF1804" i="2"/>
  <c r="BF1806" i="2"/>
  <c r="BF1807" i="2"/>
  <c r="BF1811" i="2"/>
  <c r="BF1812" i="2"/>
  <c r="BF1815" i="2"/>
  <c r="BF1819" i="2"/>
  <c r="BF1822" i="2"/>
  <c r="BF1827" i="2"/>
  <c r="BF1830" i="2"/>
  <c r="BF1832" i="2"/>
  <c r="BF1835" i="2"/>
  <c r="BF1840" i="2"/>
  <c r="BF1846" i="2"/>
  <c r="BF1848" i="2"/>
  <c r="BF1852" i="2"/>
  <c r="BF1853" i="2"/>
  <c r="BF1854" i="2"/>
  <c r="BF1856" i="2"/>
  <c r="BF1860" i="2"/>
  <c r="BF1861" i="2"/>
  <c r="BF1864" i="2"/>
  <c r="BF1870" i="2"/>
  <c r="BF1873" i="2"/>
  <c r="BF1875" i="2"/>
  <c r="BF1876" i="2"/>
  <c r="BF1877" i="2"/>
  <c r="BF1881" i="2"/>
  <c r="BF1884" i="2"/>
  <c r="BF1886" i="2"/>
  <c r="BF1889" i="2"/>
  <c r="BF1893" i="2"/>
  <c r="BF1894" i="2"/>
  <c r="BF1897" i="2"/>
  <c r="BF1900" i="2"/>
  <c r="BF1901" i="2"/>
  <c r="BF1902" i="2"/>
  <c r="BF1905" i="2"/>
  <c r="BF1909" i="2"/>
  <c r="BF1910" i="2"/>
  <c r="BF1917" i="2"/>
  <c r="BF1918" i="2"/>
  <c r="BF1919" i="2"/>
  <c r="BF1922" i="2"/>
  <c r="BF1925" i="2"/>
  <c r="BF1926" i="2"/>
  <c r="BF1930" i="2"/>
  <c r="BF1933" i="2"/>
  <c r="BF1934" i="2"/>
  <c r="BF1938" i="2"/>
  <c r="BF1941" i="2"/>
  <c r="BF1942" i="2"/>
  <c r="BF1944" i="2"/>
  <c r="BF1945" i="2"/>
  <c r="BF1947" i="2"/>
  <c r="BF1950" i="2"/>
  <c r="BF1953" i="2"/>
  <c r="BF1955" i="2"/>
  <c r="BF1963" i="2"/>
  <c r="BF1967" i="2"/>
  <c r="BF1968" i="2"/>
  <c r="BF1971" i="2"/>
  <c r="BF1972" i="2"/>
  <c r="BF1975" i="2"/>
  <c r="BF1976" i="2"/>
  <c r="BF1979" i="2"/>
  <c r="BF1980" i="2"/>
  <c r="BF1983" i="2"/>
  <c r="BF1984" i="2"/>
  <c r="BF1988" i="2"/>
  <c r="BF1990" i="2"/>
  <c r="BF1991" i="2"/>
  <c r="BF1993" i="2"/>
  <c r="BF1995" i="2"/>
  <c r="BF1998" i="2"/>
  <c r="BF1999" i="2"/>
  <c r="BF2000" i="2"/>
  <c r="BF2003" i="2"/>
  <c r="BF2004" i="2"/>
  <c r="BF2007" i="2"/>
  <c r="BF2008" i="2"/>
  <c r="BF2010" i="2"/>
  <c r="BF2011" i="2"/>
  <c r="BF2014" i="2"/>
  <c r="BF2015" i="2"/>
  <c r="BF2022" i="2"/>
  <c r="BF2023" i="2"/>
  <c r="BF2024" i="2"/>
  <c r="BF2026" i="2"/>
  <c r="BF2030" i="2"/>
  <c r="BF2040" i="2"/>
  <c r="BF2041" i="2"/>
  <c r="BF2048" i="2"/>
  <c r="BF2051" i="2"/>
  <c r="BF2053" i="2"/>
  <c r="BF2055" i="2"/>
  <c r="BF2059" i="2"/>
  <c r="BF2060" i="2"/>
  <c r="BF2061" i="2"/>
  <c r="BF2071" i="2"/>
  <c r="BF2076" i="2"/>
  <c r="BF2079" i="2"/>
  <c r="BF2080" i="2"/>
  <c r="BF2083" i="2"/>
  <c r="BF2087" i="2"/>
  <c r="BF2091" i="2"/>
  <c r="BF2095" i="2"/>
  <c r="BF2096" i="2"/>
  <c r="BF2099" i="2"/>
  <c r="BF2103" i="2"/>
  <c r="BF2104" i="2"/>
  <c r="BF2107" i="2"/>
  <c r="BF2109" i="2"/>
  <c r="BF2111" i="2"/>
  <c r="BF2112" i="2"/>
  <c r="BF2115" i="2"/>
  <c r="BF2117" i="2"/>
  <c r="BF2119" i="2"/>
  <c r="BF2131" i="2"/>
  <c r="BF2132" i="2"/>
  <c r="BF2142" i="2"/>
  <c r="BF2143" i="2"/>
  <c r="BF2144" i="2"/>
  <c r="BF2150" i="2"/>
  <c r="BF2151" i="2"/>
  <c r="BF2162" i="2"/>
  <c r="BF2167" i="2"/>
  <c r="BF2168" i="2"/>
  <c r="BF2169" i="2"/>
  <c r="BF2171" i="2"/>
  <c r="BF2172" i="2"/>
  <c r="BF2176" i="2"/>
  <c r="BF2177" i="2"/>
  <c r="BF2179" i="2"/>
  <c r="BF2180" i="2"/>
  <c r="BF2184" i="2"/>
  <c r="BF2185" i="2"/>
  <c r="BF2186" i="2"/>
  <c r="BF2188" i="2"/>
  <c r="BF2192" i="2"/>
  <c r="BF2193" i="2"/>
  <c r="BF2194" i="2"/>
  <c r="BF2195" i="2"/>
  <c r="BF2202" i="2"/>
  <c r="BF2203" i="2"/>
  <c r="BF2204" i="2"/>
  <c r="BF2207" i="2"/>
  <c r="BF2208" i="2"/>
  <c r="BF2211" i="2"/>
  <c r="BF2212" i="2"/>
  <c r="BF2215" i="2"/>
  <c r="BF2217" i="2"/>
  <c r="BF2218" i="2"/>
  <c r="BF2219" i="2"/>
  <c r="BF2221" i="2"/>
  <c r="BF2226" i="2"/>
  <c r="BF2227" i="2"/>
  <c r="BF2234" i="2"/>
  <c r="BF2235" i="2"/>
  <c r="BF2236" i="2"/>
  <c r="BF2237" i="2"/>
  <c r="BF2240" i="2"/>
  <c r="BF2242" i="2"/>
  <c r="BF2244" i="2"/>
  <c r="BF2248" i="2"/>
  <c r="BF2249" i="2"/>
  <c r="BF2250" i="2"/>
  <c r="BF2251" i="2"/>
  <c r="BF2252" i="2"/>
  <c r="BF2253" i="2"/>
  <c r="BF2256" i="2"/>
  <c r="BF2257" i="2"/>
  <c r="BF2258" i="2"/>
  <c r="BF2259" i="2"/>
  <c r="BF2261" i="2"/>
  <c r="BF2265" i="2"/>
  <c r="BF2266" i="2"/>
  <c r="BF2270" i="2"/>
  <c r="BF2271" i="2"/>
  <c r="BF2273" i="2"/>
  <c r="BF2275" i="2"/>
  <c r="BF2276" i="2"/>
  <c r="BF2277" i="2"/>
  <c r="BF2114" i="2"/>
  <c r="BF2027" i="2"/>
  <c r="BF2019" i="2"/>
  <c r="BF1915" i="2"/>
  <c r="BF1907" i="2"/>
  <c r="BF1883" i="2"/>
  <c r="BF1691" i="2"/>
  <c r="BF1515" i="2"/>
  <c r="BF1470" i="2"/>
  <c r="BF1365" i="2"/>
  <c r="BF1289" i="2"/>
  <c r="BF1210" i="2"/>
  <c r="BF1202" i="2"/>
  <c r="BF1194" i="2"/>
  <c r="BF1186" i="2"/>
  <c r="BF1170" i="2"/>
  <c r="BF1162" i="2"/>
  <c r="BF1154" i="2"/>
  <c r="BF1130" i="2"/>
  <c r="BF1084" i="2"/>
  <c r="BF1068" i="2"/>
  <c r="BF1060" i="2"/>
  <c r="BF1044" i="2"/>
  <c r="BF1036" i="2"/>
  <c r="BF979" i="2"/>
  <c r="BF969" i="2"/>
  <c r="BF931" i="2"/>
  <c r="BF863" i="2"/>
  <c r="BF775" i="2"/>
  <c r="BF728" i="2"/>
  <c r="BF213" i="2"/>
  <c r="BF197" i="2"/>
  <c r="N174" i="2"/>
  <c r="N172" i="2"/>
  <c r="BF172" i="2" s="1"/>
  <c r="N169" i="2"/>
  <c r="BF169" i="2" s="1"/>
  <c r="N168" i="2"/>
  <c r="N163" i="2"/>
  <c r="BF163" i="2" s="1"/>
  <c r="N162" i="2"/>
  <c r="N161" i="2"/>
  <c r="BF161" i="2" s="1"/>
  <c r="N160" i="2"/>
  <c r="BF160" i="2" s="1"/>
  <c r="N157" i="2"/>
  <c r="N150" i="2"/>
  <c r="BF150" i="2" s="1"/>
  <c r="N165" i="2"/>
  <c r="BF165" i="2" s="1"/>
  <c r="N155" i="2"/>
  <c r="N156" i="2"/>
  <c r="BK353" i="3"/>
  <c r="BI353" i="3"/>
  <c r="BH353" i="3"/>
  <c r="BG353" i="3"/>
  <c r="BE353" i="3"/>
  <c r="AA353" i="3"/>
  <c r="AA352" i="3" s="1"/>
  <c r="AA351" i="3" s="1"/>
  <c r="Y353" i="3"/>
  <c r="Y352" i="3" s="1"/>
  <c r="Y351" i="3" s="1"/>
  <c r="W353" i="3"/>
  <c r="BF353" i="3"/>
  <c r="BK352" i="3"/>
  <c r="N352" i="3" s="1"/>
  <c r="N107" i="3" s="1"/>
  <c r="W352" i="3"/>
  <c r="W351" i="3" s="1"/>
  <c r="BK350" i="3"/>
  <c r="BI350" i="3"/>
  <c r="BH350" i="3"/>
  <c r="BG350" i="3"/>
  <c r="BE350" i="3"/>
  <c r="AA350" i="3"/>
  <c r="AA346" i="3" s="1"/>
  <c r="Y350" i="3"/>
  <c r="W350" i="3"/>
  <c r="BF350" i="3"/>
  <c r="BK347" i="3"/>
  <c r="BK346" i="3" s="1"/>
  <c r="N346" i="3" s="1"/>
  <c r="N105" i="3" s="1"/>
  <c r="BI347" i="3"/>
  <c r="BH347" i="3"/>
  <c r="BG347" i="3"/>
  <c r="BF347" i="3"/>
  <c r="BE347" i="3"/>
  <c r="AA347" i="3"/>
  <c r="Y347" i="3"/>
  <c r="W347" i="3"/>
  <c r="W346" i="3" s="1"/>
  <c r="Y346" i="3"/>
  <c r="BK345" i="3"/>
  <c r="BI345" i="3"/>
  <c r="BH345" i="3"/>
  <c r="BG345" i="3"/>
  <c r="BE345" i="3"/>
  <c r="AA345" i="3"/>
  <c r="Y345" i="3"/>
  <c r="W345" i="3"/>
  <c r="BK344" i="3"/>
  <c r="BI344" i="3"/>
  <c r="BH344" i="3"/>
  <c r="BG344" i="3"/>
  <c r="BE344" i="3"/>
  <c r="AA344" i="3"/>
  <c r="Y344" i="3"/>
  <c r="W344" i="3"/>
  <c r="BF344" i="3"/>
  <c r="BK343" i="3"/>
  <c r="BI343" i="3"/>
  <c r="BH343" i="3"/>
  <c r="BG343" i="3"/>
  <c r="BE343" i="3"/>
  <c r="AA343" i="3"/>
  <c r="AA342" i="3" s="1"/>
  <c r="Y343" i="3"/>
  <c r="W343" i="3"/>
  <c r="BF343" i="3"/>
  <c r="Y342" i="3"/>
  <c r="BK341" i="3"/>
  <c r="BI341" i="3"/>
  <c r="BH341" i="3"/>
  <c r="BG341" i="3"/>
  <c r="BE341" i="3"/>
  <c r="AA341" i="3"/>
  <c r="Y341" i="3"/>
  <c r="W341" i="3"/>
  <c r="BF341" i="3"/>
  <c r="BK340" i="3"/>
  <c r="BI340" i="3"/>
  <c r="BH340" i="3"/>
  <c r="BG340" i="3"/>
  <c r="BE340" i="3"/>
  <c r="AA340" i="3"/>
  <c r="Y340" i="3"/>
  <c r="W340" i="3"/>
  <c r="BF340" i="3"/>
  <c r="BK339" i="3"/>
  <c r="BI339" i="3"/>
  <c r="BH339" i="3"/>
  <c r="BG339" i="3"/>
  <c r="BE339" i="3"/>
  <c r="AA339" i="3"/>
  <c r="Y339" i="3"/>
  <c r="W339" i="3"/>
  <c r="BK338" i="3"/>
  <c r="BI338" i="3"/>
  <c r="BH338" i="3"/>
  <c r="BG338" i="3"/>
  <c r="BE338" i="3"/>
  <c r="AA338" i="3"/>
  <c r="Y338" i="3"/>
  <c r="W338" i="3"/>
  <c r="BK337" i="3"/>
  <c r="BI337" i="3"/>
  <c r="BH337" i="3"/>
  <c r="BG337" i="3"/>
  <c r="BE337" i="3"/>
  <c r="AA337" i="3"/>
  <c r="Y337" i="3"/>
  <c r="W337" i="3"/>
  <c r="BF337" i="3"/>
  <c r="BK336" i="3"/>
  <c r="BI336" i="3"/>
  <c r="BH336" i="3"/>
  <c r="BG336" i="3"/>
  <c r="BE336" i="3"/>
  <c r="AA336" i="3"/>
  <c r="Y336" i="3"/>
  <c r="W336" i="3"/>
  <c r="BF336" i="3"/>
  <c r="BK335" i="3"/>
  <c r="BI335" i="3"/>
  <c r="BH335" i="3"/>
  <c r="BG335" i="3"/>
  <c r="BE335" i="3"/>
  <c r="AA335" i="3"/>
  <c r="AA331" i="3" s="1"/>
  <c r="Y335" i="3"/>
  <c r="W335" i="3"/>
  <c r="BF335" i="3"/>
  <c r="BK332" i="3"/>
  <c r="BI332" i="3"/>
  <c r="BH332" i="3"/>
  <c r="BG332" i="3"/>
  <c r="BF332" i="3"/>
  <c r="BE332" i="3"/>
  <c r="AA332" i="3"/>
  <c r="Y332" i="3"/>
  <c r="W332" i="3"/>
  <c r="BK330" i="3"/>
  <c r="BI330" i="3"/>
  <c r="BH330" i="3"/>
  <c r="BG330" i="3"/>
  <c r="BE330" i="3"/>
  <c r="AA330" i="3"/>
  <c r="Y330" i="3"/>
  <c r="W330" i="3"/>
  <c r="BK329" i="3"/>
  <c r="BI329" i="3"/>
  <c r="BH329" i="3"/>
  <c r="BG329" i="3"/>
  <c r="BE329" i="3"/>
  <c r="AA329" i="3"/>
  <c r="Y329" i="3"/>
  <c r="W329" i="3"/>
  <c r="BF329" i="3"/>
  <c r="BK328" i="3"/>
  <c r="BI328" i="3"/>
  <c r="BH328" i="3"/>
  <c r="BG328" i="3"/>
  <c r="BE328" i="3"/>
  <c r="AA328" i="3"/>
  <c r="Y328" i="3"/>
  <c r="Y327" i="3" s="1"/>
  <c r="W328" i="3"/>
  <c r="W327" i="3" s="1"/>
  <c r="BF328" i="3"/>
  <c r="BK326" i="3"/>
  <c r="BI326" i="3"/>
  <c r="BH326" i="3"/>
  <c r="BG326" i="3"/>
  <c r="BE326" i="3"/>
  <c r="AA326" i="3"/>
  <c r="Y326" i="3"/>
  <c r="W326" i="3"/>
  <c r="BK325" i="3"/>
  <c r="BI325" i="3"/>
  <c r="BH325" i="3"/>
  <c r="BG325" i="3"/>
  <c r="BE325" i="3"/>
  <c r="AA325" i="3"/>
  <c r="Y325" i="3"/>
  <c r="W325" i="3"/>
  <c r="BF325" i="3"/>
  <c r="BK324" i="3"/>
  <c r="BI324" i="3"/>
  <c r="BH324" i="3"/>
  <c r="BG324" i="3"/>
  <c r="BE324" i="3"/>
  <c r="AA324" i="3"/>
  <c r="Y324" i="3"/>
  <c r="W324" i="3"/>
  <c r="BF324" i="3"/>
  <c r="BK323" i="3"/>
  <c r="BI323" i="3"/>
  <c r="BH323" i="3"/>
  <c r="BG323" i="3"/>
  <c r="BE323" i="3"/>
  <c r="AA323" i="3"/>
  <c r="Y323" i="3"/>
  <c r="W323" i="3"/>
  <c r="BF323" i="3"/>
  <c r="BK320" i="3"/>
  <c r="BI320" i="3"/>
  <c r="BH320" i="3"/>
  <c r="BG320" i="3"/>
  <c r="BE320" i="3"/>
  <c r="AA320" i="3"/>
  <c r="Y320" i="3"/>
  <c r="W320" i="3"/>
  <c r="BF320" i="3"/>
  <c r="BK319" i="3"/>
  <c r="BI319" i="3"/>
  <c r="BH319" i="3"/>
  <c r="BG319" i="3"/>
  <c r="BE319" i="3"/>
  <c r="AA319" i="3"/>
  <c r="Y319" i="3"/>
  <c r="W319" i="3"/>
  <c r="BF319" i="3"/>
  <c r="BK316" i="3"/>
  <c r="BI316" i="3"/>
  <c r="BH316" i="3"/>
  <c r="BG316" i="3"/>
  <c r="BE316" i="3"/>
  <c r="AA316" i="3"/>
  <c r="Y316" i="3"/>
  <c r="W316" i="3"/>
  <c r="BF316" i="3"/>
  <c r="BK315" i="3"/>
  <c r="BI315" i="3"/>
  <c r="BH315" i="3"/>
  <c r="BG315" i="3"/>
  <c r="BF315" i="3"/>
  <c r="BE315" i="3"/>
  <c r="AA315" i="3"/>
  <c r="Y315" i="3"/>
  <c r="W315" i="3"/>
  <c r="BK314" i="3"/>
  <c r="BI314" i="3"/>
  <c r="BH314" i="3"/>
  <c r="BG314" i="3"/>
  <c r="BE314" i="3"/>
  <c r="AA314" i="3"/>
  <c r="Y314" i="3"/>
  <c r="W314" i="3"/>
  <c r="BF314" i="3"/>
  <c r="BK311" i="3"/>
  <c r="BI311" i="3"/>
  <c r="BH311" i="3"/>
  <c r="BG311" i="3"/>
  <c r="BE311" i="3"/>
  <c r="AA311" i="3"/>
  <c r="Y311" i="3"/>
  <c r="W311" i="3"/>
  <c r="BK305" i="3"/>
  <c r="BI305" i="3"/>
  <c r="BH305" i="3"/>
  <c r="BG305" i="3"/>
  <c r="BE305" i="3"/>
  <c r="AA305" i="3"/>
  <c r="Y305" i="3"/>
  <c r="W305" i="3"/>
  <c r="N305" i="3"/>
  <c r="BF305" i="3" s="1"/>
  <c r="BK303" i="3"/>
  <c r="BI303" i="3"/>
  <c r="BH303" i="3"/>
  <c r="BG303" i="3"/>
  <c r="BE303" i="3"/>
  <c r="AA303" i="3"/>
  <c r="Y303" i="3"/>
  <c r="W303" i="3"/>
  <c r="BK302" i="3"/>
  <c r="BI302" i="3"/>
  <c r="BH302" i="3"/>
  <c r="BG302" i="3"/>
  <c r="BE302" i="3"/>
  <c r="AA302" i="3"/>
  <c r="Y302" i="3"/>
  <c r="W302" i="3"/>
  <c r="BF302" i="3"/>
  <c r="BK301" i="3"/>
  <c r="BI301" i="3"/>
  <c r="BH301" i="3"/>
  <c r="BG301" i="3"/>
  <c r="BE301" i="3"/>
  <c r="AA301" i="3"/>
  <c r="Y301" i="3"/>
  <c r="W301" i="3"/>
  <c r="BF301" i="3"/>
  <c r="BK298" i="3"/>
  <c r="BK296" i="3" s="1"/>
  <c r="N296" i="3" s="1"/>
  <c r="N100" i="3" s="1"/>
  <c r="BI298" i="3"/>
  <c r="BH298" i="3"/>
  <c r="BG298" i="3"/>
  <c r="BE298" i="3"/>
  <c r="AA298" i="3"/>
  <c r="Y298" i="3"/>
  <c r="W298" i="3"/>
  <c r="BF298" i="3"/>
  <c r="BK297" i="3"/>
  <c r="BI297" i="3"/>
  <c r="BH297" i="3"/>
  <c r="BG297" i="3"/>
  <c r="BE297" i="3"/>
  <c r="AA297" i="3"/>
  <c r="Y297" i="3"/>
  <c r="W297" i="3"/>
  <c r="BF297" i="3"/>
  <c r="BK295" i="3"/>
  <c r="BI295" i="3"/>
  <c r="BH295" i="3"/>
  <c r="BG295" i="3"/>
  <c r="BE295" i="3"/>
  <c r="AA295" i="3"/>
  <c r="Y295" i="3"/>
  <c r="W295" i="3"/>
  <c r="BF295" i="3"/>
  <c r="BK294" i="3"/>
  <c r="BI294" i="3"/>
  <c r="BH294" i="3"/>
  <c r="BG294" i="3"/>
  <c r="BE294" i="3"/>
  <c r="AA294" i="3"/>
  <c r="Y294" i="3"/>
  <c r="W294" i="3"/>
  <c r="BF294" i="3"/>
  <c r="BK293" i="3"/>
  <c r="BI293" i="3"/>
  <c r="BH293" i="3"/>
  <c r="BG293" i="3"/>
  <c r="BE293" i="3"/>
  <c r="AA293" i="3"/>
  <c r="Y293" i="3"/>
  <c r="W293" i="3"/>
  <c r="BK292" i="3"/>
  <c r="BI292" i="3"/>
  <c r="BH292" i="3"/>
  <c r="BG292" i="3"/>
  <c r="BE292" i="3"/>
  <c r="AA292" i="3"/>
  <c r="Y292" i="3"/>
  <c r="W292" i="3"/>
  <c r="BK291" i="3"/>
  <c r="BI291" i="3"/>
  <c r="BH291" i="3"/>
  <c r="BG291" i="3"/>
  <c r="BE291" i="3"/>
  <c r="AA291" i="3"/>
  <c r="Y291" i="3"/>
  <c r="W291" i="3"/>
  <c r="BF291" i="3"/>
  <c r="BK290" i="3"/>
  <c r="BI290" i="3"/>
  <c r="BH290" i="3"/>
  <c r="BG290" i="3"/>
  <c r="BE290" i="3"/>
  <c r="AA290" i="3"/>
  <c r="Y290" i="3"/>
  <c r="W290" i="3"/>
  <c r="BF290" i="3"/>
  <c r="BK289" i="3"/>
  <c r="BI289" i="3"/>
  <c r="BH289" i="3"/>
  <c r="BG289" i="3"/>
  <c r="BE289" i="3"/>
  <c r="AA289" i="3"/>
  <c r="Y289" i="3"/>
  <c r="W289" i="3"/>
  <c r="BK286" i="3"/>
  <c r="BI286" i="3"/>
  <c r="BH286" i="3"/>
  <c r="BG286" i="3"/>
  <c r="BE286" i="3"/>
  <c r="AA286" i="3"/>
  <c r="Y286" i="3"/>
  <c r="W286" i="3"/>
  <c r="BF286" i="3"/>
  <c r="BK285" i="3"/>
  <c r="BI285" i="3"/>
  <c r="BH285" i="3"/>
  <c r="BG285" i="3"/>
  <c r="BE285" i="3"/>
  <c r="AA285" i="3"/>
  <c r="Y285" i="3"/>
  <c r="W285" i="3"/>
  <c r="BF285" i="3"/>
  <c r="BK282" i="3"/>
  <c r="BK281" i="3" s="1"/>
  <c r="N281" i="3" s="1"/>
  <c r="N97" i="3" s="1"/>
  <c r="BI282" i="3"/>
  <c r="BH282" i="3"/>
  <c r="BG282" i="3"/>
  <c r="BF282" i="3"/>
  <c r="BE282" i="3"/>
  <c r="AA282" i="3"/>
  <c r="Y282" i="3"/>
  <c r="W282" i="3"/>
  <c r="AA281" i="3"/>
  <c r="Y281" i="3"/>
  <c r="W281" i="3"/>
  <c r="BK280" i="3"/>
  <c r="BI280" i="3"/>
  <c r="BH280" i="3"/>
  <c r="BG280" i="3"/>
  <c r="BE280" i="3"/>
  <c r="AA280" i="3"/>
  <c r="Y280" i="3"/>
  <c r="W280" i="3"/>
  <c r="BF280" i="3"/>
  <c r="BK277" i="3"/>
  <c r="BI277" i="3"/>
  <c r="BH277" i="3"/>
  <c r="BG277" i="3"/>
  <c r="BE277" i="3"/>
  <c r="AA277" i="3"/>
  <c r="Y277" i="3"/>
  <c r="W277" i="3"/>
  <c r="BK276" i="3"/>
  <c r="BI276" i="3"/>
  <c r="BH276" i="3"/>
  <c r="BG276" i="3"/>
  <c r="BE276" i="3"/>
  <c r="AA276" i="3"/>
  <c r="Y276" i="3"/>
  <c r="W276" i="3"/>
  <c r="BF276" i="3"/>
  <c r="BK275" i="3"/>
  <c r="BI275" i="3"/>
  <c r="BH275" i="3"/>
  <c r="BG275" i="3"/>
  <c r="BE275" i="3"/>
  <c r="AA275" i="3"/>
  <c r="Y275" i="3"/>
  <c r="W275" i="3"/>
  <c r="BF275" i="3"/>
  <c r="BK274" i="3"/>
  <c r="BI274" i="3"/>
  <c r="BH274" i="3"/>
  <c r="BG274" i="3"/>
  <c r="BE274" i="3"/>
  <c r="AA274" i="3"/>
  <c r="Y274" i="3"/>
  <c r="W274" i="3"/>
  <c r="BF274" i="3"/>
  <c r="BK273" i="3"/>
  <c r="BI273" i="3"/>
  <c r="BH273" i="3"/>
  <c r="BG273" i="3"/>
  <c r="BE273" i="3"/>
  <c r="AA273" i="3"/>
  <c r="Y273" i="3"/>
  <c r="W273" i="3"/>
  <c r="BK272" i="3"/>
  <c r="BI272" i="3"/>
  <c r="BH272" i="3"/>
  <c r="BG272" i="3"/>
  <c r="BE272" i="3"/>
  <c r="AA272" i="3"/>
  <c r="Y272" i="3"/>
  <c r="W272" i="3"/>
  <c r="BK269" i="3"/>
  <c r="BI269" i="3"/>
  <c r="BH269" i="3"/>
  <c r="BG269" i="3"/>
  <c r="BE269" i="3"/>
  <c r="AA269" i="3"/>
  <c r="Y269" i="3"/>
  <c r="W269" i="3"/>
  <c r="W263" i="3" s="1"/>
  <c r="BF269" i="3"/>
  <c r="BK264" i="3"/>
  <c r="BI264" i="3"/>
  <c r="BH264" i="3"/>
  <c r="BG264" i="3"/>
  <c r="BE264" i="3"/>
  <c r="AA264" i="3"/>
  <c r="Y264" i="3"/>
  <c r="W264" i="3"/>
  <c r="BF264" i="3"/>
  <c r="BK262" i="3"/>
  <c r="BK259" i="3" s="1"/>
  <c r="N259" i="3" s="1"/>
  <c r="N95" i="3" s="1"/>
  <c r="BI262" i="3"/>
  <c r="BH262" i="3"/>
  <c r="BG262" i="3"/>
  <c r="BE262" i="3"/>
  <c r="AA262" i="3"/>
  <c r="Y262" i="3"/>
  <c r="W262" i="3"/>
  <c r="BF262" i="3"/>
  <c r="BK261" i="3"/>
  <c r="BI261" i="3"/>
  <c r="BH261" i="3"/>
  <c r="BG261" i="3"/>
  <c r="BE261" i="3"/>
  <c r="AA261" i="3"/>
  <c r="Y261" i="3"/>
  <c r="W261" i="3"/>
  <c r="BF261" i="3"/>
  <c r="BK260" i="3"/>
  <c r="BI260" i="3"/>
  <c r="BH260" i="3"/>
  <c r="BG260" i="3"/>
  <c r="BE260" i="3"/>
  <c r="AA260" i="3"/>
  <c r="AA259" i="3" s="1"/>
  <c r="Y260" i="3"/>
  <c r="Y259" i="3" s="1"/>
  <c r="W260" i="3"/>
  <c r="BF260" i="3"/>
  <c r="W259" i="3"/>
  <c r="BK256" i="3"/>
  <c r="BI256" i="3"/>
  <c r="BH256" i="3"/>
  <c r="BG256" i="3"/>
  <c r="BE256" i="3"/>
  <c r="AA256" i="3"/>
  <c r="Y256" i="3"/>
  <c r="W256" i="3"/>
  <c r="BF256" i="3"/>
  <c r="BK255" i="3"/>
  <c r="BI255" i="3"/>
  <c r="BH255" i="3"/>
  <c r="BG255" i="3"/>
  <c r="BE255" i="3"/>
  <c r="AA255" i="3"/>
  <c r="Y255" i="3"/>
  <c r="W255" i="3"/>
  <c r="BK252" i="3"/>
  <c r="BI252" i="3"/>
  <c r="BH252" i="3"/>
  <c r="BG252" i="3"/>
  <c r="BF252" i="3"/>
  <c r="BE252" i="3"/>
  <c r="AA252" i="3"/>
  <c r="Y252" i="3"/>
  <c r="W252" i="3"/>
  <c r="BK251" i="3"/>
  <c r="BI251" i="3"/>
  <c r="BH251" i="3"/>
  <c r="BG251" i="3"/>
  <c r="BF251" i="3"/>
  <c r="BE251" i="3"/>
  <c r="AA251" i="3"/>
  <c r="Y251" i="3"/>
  <c r="W251" i="3"/>
  <c r="BK250" i="3"/>
  <c r="BI250" i="3"/>
  <c r="BH250" i="3"/>
  <c r="BG250" i="3"/>
  <c r="BE250" i="3"/>
  <c r="AA250" i="3"/>
  <c r="Y250" i="3"/>
  <c r="W250" i="3"/>
  <c r="BF250" i="3"/>
  <c r="BK249" i="3"/>
  <c r="BI249" i="3"/>
  <c r="BH249" i="3"/>
  <c r="BG249" i="3"/>
  <c r="BE249" i="3"/>
  <c r="AA249" i="3"/>
  <c r="Y249" i="3"/>
  <c r="W249" i="3"/>
  <c r="BF249" i="3"/>
  <c r="BK248" i="3"/>
  <c r="BI248" i="3"/>
  <c r="BH248" i="3"/>
  <c r="BG248" i="3"/>
  <c r="BE248" i="3"/>
  <c r="AA248" i="3"/>
  <c r="Y248" i="3"/>
  <c r="W248" i="3"/>
  <c r="BK247" i="3"/>
  <c r="BI247" i="3"/>
  <c r="BH247" i="3"/>
  <c r="BG247" i="3"/>
  <c r="BF247" i="3"/>
  <c r="BE247" i="3"/>
  <c r="AA247" i="3"/>
  <c r="Y247" i="3"/>
  <c r="W247" i="3"/>
  <c r="BK246" i="3"/>
  <c r="BI246" i="3"/>
  <c r="BH246" i="3"/>
  <c r="BG246" i="3"/>
  <c r="BE246" i="3"/>
  <c r="AA246" i="3"/>
  <c r="Y246" i="3"/>
  <c r="W246" i="3"/>
  <c r="BF246" i="3"/>
  <c r="BK243" i="3"/>
  <c r="BI243" i="3"/>
  <c r="BH243" i="3"/>
  <c r="BG243" i="3"/>
  <c r="BE243" i="3"/>
  <c r="AA243" i="3"/>
  <c r="Y243" i="3"/>
  <c r="W243" i="3"/>
  <c r="BK242" i="3"/>
  <c r="BI242" i="3"/>
  <c r="BH242" i="3"/>
  <c r="BG242" i="3"/>
  <c r="BE242" i="3"/>
  <c r="AA242" i="3"/>
  <c r="Y242" i="3"/>
  <c r="W242" i="3"/>
  <c r="BF242" i="3"/>
  <c r="BK241" i="3"/>
  <c r="BI241" i="3"/>
  <c r="BH241" i="3"/>
  <c r="BG241" i="3"/>
  <c r="BE241" i="3"/>
  <c r="AA241" i="3"/>
  <c r="AA239" i="3" s="1"/>
  <c r="Y241" i="3"/>
  <c r="W241" i="3"/>
  <c r="BF241" i="3"/>
  <c r="BK240" i="3"/>
  <c r="BI240" i="3"/>
  <c r="BH240" i="3"/>
  <c r="BG240" i="3"/>
  <c r="BE240" i="3"/>
  <c r="AA240" i="3"/>
  <c r="Y240" i="3"/>
  <c r="W240" i="3"/>
  <c r="BF240" i="3"/>
  <c r="BK238" i="3"/>
  <c r="BI238" i="3"/>
  <c r="BH238" i="3"/>
  <c r="BG238" i="3"/>
  <c r="BE238" i="3"/>
  <c r="AA238" i="3"/>
  <c r="Y238" i="3"/>
  <c r="W238" i="3"/>
  <c r="BK237" i="3"/>
  <c r="BI237" i="3"/>
  <c r="BH237" i="3"/>
  <c r="BG237" i="3"/>
  <c r="BE237" i="3"/>
  <c r="AA237" i="3"/>
  <c r="Y237" i="3"/>
  <c r="W237" i="3"/>
  <c r="BK234" i="3"/>
  <c r="BI234" i="3"/>
  <c r="BH234" i="3"/>
  <c r="BG234" i="3"/>
  <c r="BE234" i="3"/>
  <c r="AA234" i="3"/>
  <c r="Y234" i="3"/>
  <c r="W234" i="3"/>
  <c r="BF234" i="3"/>
  <c r="BK233" i="3"/>
  <c r="BI233" i="3"/>
  <c r="BH233" i="3"/>
  <c r="BG233" i="3"/>
  <c r="BE233" i="3"/>
  <c r="AA233" i="3"/>
  <c r="Y233" i="3"/>
  <c r="W233" i="3"/>
  <c r="BF233" i="3"/>
  <c r="BK232" i="3"/>
  <c r="BI232" i="3"/>
  <c r="BH232" i="3"/>
  <c r="BG232" i="3"/>
  <c r="BE232" i="3"/>
  <c r="AA232" i="3"/>
  <c r="Y232" i="3"/>
  <c r="W232" i="3"/>
  <c r="BK229" i="3"/>
  <c r="BI229" i="3"/>
  <c r="BH229" i="3"/>
  <c r="BG229" i="3"/>
  <c r="BE229" i="3"/>
  <c r="AA229" i="3"/>
  <c r="Y229" i="3"/>
  <c r="W229" i="3"/>
  <c r="BF229" i="3"/>
  <c r="BK225" i="3"/>
  <c r="BI225" i="3"/>
  <c r="BH225" i="3"/>
  <c r="BG225" i="3"/>
  <c r="BE225" i="3"/>
  <c r="AA225" i="3"/>
  <c r="Y225" i="3"/>
  <c r="W225" i="3"/>
  <c r="BF225" i="3"/>
  <c r="BK223" i="3"/>
  <c r="BI223" i="3"/>
  <c r="BH223" i="3"/>
  <c r="BG223" i="3"/>
  <c r="BE223" i="3"/>
  <c r="AA223" i="3"/>
  <c r="Y223" i="3"/>
  <c r="W223" i="3"/>
  <c r="BF223" i="3"/>
  <c r="BK222" i="3"/>
  <c r="BI222" i="3"/>
  <c r="BH222" i="3"/>
  <c r="BG222" i="3"/>
  <c r="BE222" i="3"/>
  <c r="AA222" i="3"/>
  <c r="Y222" i="3"/>
  <c r="Y209" i="3" s="1"/>
  <c r="W222" i="3"/>
  <c r="BK216" i="3"/>
  <c r="BI216" i="3"/>
  <c r="BH216" i="3"/>
  <c r="BG216" i="3"/>
  <c r="BF216" i="3"/>
  <c r="BE216" i="3"/>
  <c r="AA216" i="3"/>
  <c r="Y216" i="3"/>
  <c r="W216" i="3"/>
  <c r="BK210" i="3"/>
  <c r="BI210" i="3"/>
  <c r="BH210" i="3"/>
  <c r="BG210" i="3"/>
  <c r="BE210" i="3"/>
  <c r="AA210" i="3"/>
  <c r="AA209" i="3" s="1"/>
  <c r="Y210" i="3"/>
  <c r="W210" i="3"/>
  <c r="BF210" i="3"/>
  <c r="BK208" i="3"/>
  <c r="BI208" i="3"/>
  <c r="BH208" i="3"/>
  <c r="BG208" i="3"/>
  <c r="BE208" i="3"/>
  <c r="AA208" i="3"/>
  <c r="Y208" i="3"/>
  <c r="W208" i="3"/>
  <c r="BF208" i="3"/>
  <c r="BK197" i="3"/>
  <c r="BI197" i="3"/>
  <c r="BH197" i="3"/>
  <c r="BG197" i="3"/>
  <c r="BE197" i="3"/>
  <c r="AA197" i="3"/>
  <c r="Y197" i="3"/>
  <c r="W197" i="3"/>
  <c r="BK186" i="3"/>
  <c r="BI186" i="3"/>
  <c r="BH186" i="3"/>
  <c r="BG186" i="3"/>
  <c r="BE186" i="3"/>
  <c r="AA186" i="3"/>
  <c r="Y186" i="3"/>
  <c r="W186" i="3"/>
  <c r="BF186" i="3"/>
  <c r="BK178" i="3"/>
  <c r="BI178" i="3"/>
  <c r="BH178" i="3"/>
  <c r="BG178" i="3"/>
  <c r="BE178" i="3"/>
  <c r="AA178" i="3"/>
  <c r="Y178" i="3"/>
  <c r="W178" i="3"/>
  <c r="BF178" i="3"/>
  <c r="BK170" i="3"/>
  <c r="BI170" i="3"/>
  <c r="BH170" i="3"/>
  <c r="BG170" i="3"/>
  <c r="BE170" i="3"/>
  <c r="AA170" i="3"/>
  <c r="Y170" i="3"/>
  <c r="W170" i="3"/>
  <c r="BF170" i="3"/>
  <c r="BK169" i="3"/>
  <c r="BI169" i="3"/>
  <c r="BH169" i="3"/>
  <c r="BG169" i="3"/>
  <c r="BE169" i="3"/>
  <c r="AA169" i="3"/>
  <c r="Y169" i="3"/>
  <c r="W169" i="3"/>
  <c r="BK162" i="3"/>
  <c r="BI162" i="3"/>
  <c r="BH162" i="3"/>
  <c r="BG162" i="3"/>
  <c r="BE162" i="3"/>
  <c r="AA162" i="3"/>
  <c r="Y162" i="3"/>
  <c r="W162" i="3"/>
  <c r="BF162" i="3"/>
  <c r="BK154" i="3"/>
  <c r="BI154" i="3"/>
  <c r="BH154" i="3"/>
  <c r="BG154" i="3"/>
  <c r="BE154" i="3"/>
  <c r="AA154" i="3"/>
  <c r="Y154" i="3"/>
  <c r="W154" i="3"/>
  <c r="BF154" i="3"/>
  <c r="BK152" i="3"/>
  <c r="BI152" i="3"/>
  <c r="BH152" i="3"/>
  <c r="BG152" i="3"/>
  <c r="BE152" i="3"/>
  <c r="AA152" i="3"/>
  <c r="Y152" i="3"/>
  <c r="W152" i="3"/>
  <c r="BF152" i="3"/>
  <c r="BK151" i="3"/>
  <c r="BI151" i="3"/>
  <c r="BH151" i="3"/>
  <c r="BG151" i="3"/>
  <c r="BE151" i="3"/>
  <c r="AA151" i="3"/>
  <c r="Y151" i="3"/>
  <c r="W151" i="3"/>
  <c r="BK150" i="3"/>
  <c r="BI150" i="3"/>
  <c r="BH150" i="3"/>
  <c r="BG150" i="3"/>
  <c r="BE150" i="3"/>
  <c r="AA150" i="3"/>
  <c r="Y150" i="3"/>
  <c r="W150" i="3"/>
  <c r="BF150" i="3"/>
  <c r="BK149" i="3"/>
  <c r="BI149" i="3"/>
  <c r="BH149" i="3"/>
  <c r="BG149" i="3"/>
  <c r="BE149" i="3"/>
  <c r="AA149" i="3"/>
  <c r="Y149" i="3"/>
  <c r="W149" i="3"/>
  <c r="BF149" i="3"/>
  <c r="BK146" i="3"/>
  <c r="BI146" i="3"/>
  <c r="BH146" i="3"/>
  <c r="BG146" i="3"/>
  <c r="BE146" i="3"/>
  <c r="AA146" i="3"/>
  <c r="Y146" i="3"/>
  <c r="W146" i="3"/>
  <c r="W130" i="3" s="1"/>
  <c r="BF146" i="3"/>
  <c r="BK145" i="3"/>
  <c r="BI145" i="3"/>
  <c r="BH145" i="3"/>
  <c r="BG145" i="3"/>
  <c r="BE145" i="3"/>
  <c r="AA145" i="3"/>
  <c r="Y145" i="3"/>
  <c r="W145" i="3"/>
  <c r="BK137" i="3"/>
  <c r="BI137" i="3"/>
  <c r="BH137" i="3"/>
  <c r="BG137" i="3"/>
  <c r="BE137" i="3"/>
  <c r="AA137" i="3"/>
  <c r="Y137" i="3"/>
  <c r="W137" i="3"/>
  <c r="BF137" i="3"/>
  <c r="BK136" i="3"/>
  <c r="BI136" i="3"/>
  <c r="BH136" i="3"/>
  <c r="BG136" i="3"/>
  <c r="BE136" i="3"/>
  <c r="AA136" i="3"/>
  <c r="Y136" i="3"/>
  <c r="W136" i="3"/>
  <c r="BF136" i="3"/>
  <c r="BK135" i="3"/>
  <c r="BI135" i="3"/>
  <c r="BH135" i="3"/>
  <c r="BG135" i="3"/>
  <c r="BF135" i="3"/>
  <c r="BE135" i="3"/>
  <c r="AA135" i="3"/>
  <c r="Y135" i="3"/>
  <c r="W135" i="3"/>
  <c r="BK131" i="3"/>
  <c r="BI131" i="3"/>
  <c r="H36" i="3" s="1"/>
  <c r="BH131" i="3"/>
  <c r="H35" i="3" s="1"/>
  <c r="BG131" i="3"/>
  <c r="BE131" i="3"/>
  <c r="AA131" i="3"/>
  <c r="Y131" i="3"/>
  <c r="W131" i="3"/>
  <c r="M125" i="3"/>
  <c r="F125" i="3"/>
  <c r="M124" i="3"/>
  <c r="F124" i="3"/>
  <c r="F122" i="3"/>
  <c r="F120" i="3"/>
  <c r="F119" i="3"/>
  <c r="BK2277" i="2"/>
  <c r="BI2277" i="2"/>
  <c r="BH2277" i="2"/>
  <c r="BG2277" i="2"/>
  <c r="BE2277" i="2"/>
  <c r="AA2277" i="2"/>
  <c r="Y2277" i="2"/>
  <c r="W2277" i="2"/>
  <c r="BK2276" i="2"/>
  <c r="BI2276" i="2"/>
  <c r="BH2276" i="2"/>
  <c r="BG2276" i="2"/>
  <c r="BE2276" i="2"/>
  <c r="AA2276" i="2"/>
  <c r="Y2276" i="2"/>
  <c r="W2276" i="2"/>
  <c r="BK2275" i="2"/>
  <c r="BI2275" i="2"/>
  <c r="BH2275" i="2"/>
  <c r="BG2275" i="2"/>
  <c r="BE2275" i="2"/>
  <c r="AA2275" i="2"/>
  <c r="Y2275" i="2"/>
  <c r="W2275" i="2"/>
  <c r="BK2274" i="2"/>
  <c r="BI2274" i="2"/>
  <c r="BH2274" i="2"/>
  <c r="BG2274" i="2"/>
  <c r="BE2274" i="2"/>
  <c r="AA2274" i="2"/>
  <c r="Y2274" i="2"/>
  <c r="W2274" i="2"/>
  <c r="BK2273" i="2"/>
  <c r="BI2273" i="2"/>
  <c r="BH2273" i="2"/>
  <c r="BG2273" i="2"/>
  <c r="BE2273" i="2"/>
  <c r="AA2273" i="2"/>
  <c r="Y2273" i="2"/>
  <c r="W2273" i="2"/>
  <c r="BK2271" i="2"/>
  <c r="BI2271" i="2"/>
  <c r="BH2271" i="2"/>
  <c r="BG2271" i="2"/>
  <c r="BE2271" i="2"/>
  <c r="AA2271" i="2"/>
  <c r="Y2271" i="2"/>
  <c r="W2271" i="2"/>
  <c r="BK2270" i="2"/>
  <c r="BI2270" i="2"/>
  <c r="BH2270" i="2"/>
  <c r="BG2270" i="2"/>
  <c r="BE2270" i="2"/>
  <c r="AA2270" i="2"/>
  <c r="Y2270" i="2"/>
  <c r="W2270" i="2"/>
  <c r="BK2267" i="2"/>
  <c r="BI2267" i="2"/>
  <c r="BH2267" i="2"/>
  <c r="BG2267" i="2"/>
  <c r="BE2267" i="2"/>
  <c r="AA2267" i="2"/>
  <c r="Y2267" i="2"/>
  <c r="W2267" i="2"/>
  <c r="BK2266" i="2"/>
  <c r="BI2266" i="2"/>
  <c r="BH2266" i="2"/>
  <c r="BG2266" i="2"/>
  <c r="BE2266" i="2"/>
  <c r="AA2266" i="2"/>
  <c r="Y2266" i="2"/>
  <c r="W2266" i="2"/>
  <c r="BK2265" i="2"/>
  <c r="BI2265" i="2"/>
  <c r="BH2265" i="2"/>
  <c r="BG2265" i="2"/>
  <c r="BE2265" i="2"/>
  <c r="AA2265" i="2"/>
  <c r="Y2265" i="2"/>
  <c r="W2265" i="2"/>
  <c r="BK2264" i="2"/>
  <c r="BI2264" i="2"/>
  <c r="BH2264" i="2"/>
  <c r="BG2264" i="2"/>
  <c r="BE2264" i="2"/>
  <c r="AA2264" i="2"/>
  <c r="Y2264" i="2"/>
  <c r="W2264" i="2"/>
  <c r="BK2263" i="2"/>
  <c r="BI2263" i="2"/>
  <c r="BH2263" i="2"/>
  <c r="BG2263" i="2"/>
  <c r="BE2263" i="2"/>
  <c r="AA2263" i="2"/>
  <c r="Y2263" i="2"/>
  <c r="W2263" i="2"/>
  <c r="BF2263" i="2"/>
  <c r="BK2262" i="2"/>
  <c r="BI2262" i="2"/>
  <c r="BH2262" i="2"/>
  <c r="BG2262" i="2"/>
  <c r="BE2262" i="2"/>
  <c r="AA2262" i="2"/>
  <c r="Y2262" i="2"/>
  <c r="W2262" i="2"/>
  <c r="BF2262" i="2"/>
  <c r="BK2261" i="2"/>
  <c r="BI2261" i="2"/>
  <c r="BH2261" i="2"/>
  <c r="BG2261" i="2"/>
  <c r="BE2261" i="2"/>
  <c r="AA2261" i="2"/>
  <c r="Y2261" i="2"/>
  <c r="W2261" i="2"/>
  <c r="BK2260" i="2"/>
  <c r="BI2260" i="2"/>
  <c r="BH2260" i="2"/>
  <c r="BG2260" i="2"/>
  <c r="BE2260" i="2"/>
  <c r="AA2260" i="2"/>
  <c r="Y2260" i="2"/>
  <c r="W2260" i="2"/>
  <c r="BK2259" i="2"/>
  <c r="BI2259" i="2"/>
  <c r="BH2259" i="2"/>
  <c r="BG2259" i="2"/>
  <c r="BE2259" i="2"/>
  <c r="AA2259" i="2"/>
  <c r="Y2259" i="2"/>
  <c r="W2259" i="2"/>
  <c r="BK2258" i="2"/>
  <c r="BI2258" i="2"/>
  <c r="BH2258" i="2"/>
  <c r="BG2258" i="2"/>
  <c r="BE2258" i="2"/>
  <c r="AA2258" i="2"/>
  <c r="Y2258" i="2"/>
  <c r="W2258" i="2"/>
  <c r="BK2257" i="2"/>
  <c r="BI2257" i="2"/>
  <c r="BH2257" i="2"/>
  <c r="BG2257" i="2"/>
  <c r="BE2257" i="2"/>
  <c r="AA2257" i="2"/>
  <c r="Y2257" i="2"/>
  <c r="W2257" i="2"/>
  <c r="BK2256" i="2"/>
  <c r="BI2256" i="2"/>
  <c r="BH2256" i="2"/>
  <c r="BG2256" i="2"/>
  <c r="BE2256" i="2"/>
  <c r="AA2256" i="2"/>
  <c r="Y2256" i="2"/>
  <c r="W2256" i="2"/>
  <c r="BK2255" i="2"/>
  <c r="BI2255" i="2"/>
  <c r="BH2255" i="2"/>
  <c r="BG2255" i="2"/>
  <c r="BE2255" i="2"/>
  <c r="AA2255" i="2"/>
  <c r="Y2255" i="2"/>
  <c r="W2255" i="2"/>
  <c r="BK2254" i="2"/>
  <c r="BI2254" i="2"/>
  <c r="BH2254" i="2"/>
  <c r="BG2254" i="2"/>
  <c r="BE2254" i="2"/>
  <c r="AA2254" i="2"/>
  <c r="Y2254" i="2"/>
  <c r="W2254" i="2"/>
  <c r="BF2254" i="2"/>
  <c r="BK2253" i="2"/>
  <c r="BI2253" i="2"/>
  <c r="BH2253" i="2"/>
  <c r="BG2253" i="2"/>
  <c r="BE2253" i="2"/>
  <c r="AA2253" i="2"/>
  <c r="Y2253" i="2"/>
  <c r="W2253" i="2"/>
  <c r="BK2252" i="2"/>
  <c r="BI2252" i="2"/>
  <c r="BH2252" i="2"/>
  <c r="BG2252" i="2"/>
  <c r="BE2252" i="2"/>
  <c r="AA2252" i="2"/>
  <c r="Y2252" i="2"/>
  <c r="W2252" i="2"/>
  <c r="BK2251" i="2"/>
  <c r="BI2251" i="2"/>
  <c r="BH2251" i="2"/>
  <c r="BG2251" i="2"/>
  <c r="BE2251" i="2"/>
  <c r="AA2251" i="2"/>
  <c r="Y2251" i="2"/>
  <c r="W2251" i="2"/>
  <c r="BK2250" i="2"/>
  <c r="BI2250" i="2"/>
  <c r="BH2250" i="2"/>
  <c r="BG2250" i="2"/>
  <c r="BE2250" i="2"/>
  <c r="AA2250" i="2"/>
  <c r="Y2250" i="2"/>
  <c r="W2250" i="2"/>
  <c r="BK2249" i="2"/>
  <c r="BI2249" i="2"/>
  <c r="BH2249" i="2"/>
  <c r="BG2249" i="2"/>
  <c r="BE2249" i="2"/>
  <c r="AA2249" i="2"/>
  <c r="Y2249" i="2"/>
  <c r="W2249" i="2"/>
  <c r="BK2248" i="2"/>
  <c r="BI2248" i="2"/>
  <c r="BH2248" i="2"/>
  <c r="BG2248" i="2"/>
  <c r="BE2248" i="2"/>
  <c r="AA2248" i="2"/>
  <c r="Y2248" i="2"/>
  <c r="W2248" i="2"/>
  <c r="BK2247" i="2"/>
  <c r="BI2247" i="2"/>
  <c r="BH2247" i="2"/>
  <c r="BG2247" i="2"/>
  <c r="BE2247" i="2"/>
  <c r="AA2247" i="2"/>
  <c r="Y2247" i="2"/>
  <c r="W2247" i="2"/>
  <c r="BF2247" i="2"/>
  <c r="BK2246" i="2"/>
  <c r="BI2246" i="2"/>
  <c r="BH2246" i="2"/>
  <c r="BG2246" i="2"/>
  <c r="BE2246" i="2"/>
  <c r="AA2246" i="2"/>
  <c r="Y2246" i="2"/>
  <c r="W2246" i="2"/>
  <c r="BF2246" i="2"/>
  <c r="BK2245" i="2"/>
  <c r="BI2245" i="2"/>
  <c r="BH2245" i="2"/>
  <c r="BG2245" i="2"/>
  <c r="BE2245" i="2"/>
  <c r="AA2245" i="2"/>
  <c r="Y2245" i="2"/>
  <c r="W2245" i="2"/>
  <c r="BK2244" i="2"/>
  <c r="BI2244" i="2"/>
  <c r="BH2244" i="2"/>
  <c r="BG2244" i="2"/>
  <c r="BE2244" i="2"/>
  <c r="AA2244" i="2"/>
  <c r="Y2244" i="2"/>
  <c r="W2244" i="2"/>
  <c r="BK2243" i="2"/>
  <c r="BI2243" i="2"/>
  <c r="BH2243" i="2"/>
  <c r="BG2243" i="2"/>
  <c r="BE2243" i="2"/>
  <c r="AA2243" i="2"/>
  <c r="Y2243" i="2"/>
  <c r="W2243" i="2"/>
  <c r="BK2242" i="2"/>
  <c r="BI2242" i="2"/>
  <c r="BH2242" i="2"/>
  <c r="BG2242" i="2"/>
  <c r="BE2242" i="2"/>
  <c r="AA2242" i="2"/>
  <c r="Y2242" i="2"/>
  <c r="W2242" i="2"/>
  <c r="BK2241" i="2"/>
  <c r="BI2241" i="2"/>
  <c r="BH2241" i="2"/>
  <c r="BG2241" i="2"/>
  <c r="BE2241" i="2"/>
  <c r="AA2241" i="2"/>
  <c r="Y2241" i="2"/>
  <c r="W2241" i="2"/>
  <c r="BK2240" i="2"/>
  <c r="BI2240" i="2"/>
  <c r="BH2240" i="2"/>
  <c r="BG2240" i="2"/>
  <c r="BE2240" i="2"/>
  <c r="AA2240" i="2"/>
  <c r="Y2240" i="2"/>
  <c r="W2240" i="2"/>
  <c r="BK2239" i="2"/>
  <c r="BI2239" i="2"/>
  <c r="BH2239" i="2"/>
  <c r="BG2239" i="2"/>
  <c r="BE2239" i="2"/>
  <c r="AA2239" i="2"/>
  <c r="Y2239" i="2"/>
  <c r="W2239" i="2"/>
  <c r="BK2238" i="2"/>
  <c r="BI2238" i="2"/>
  <c r="BH2238" i="2"/>
  <c r="BG2238" i="2"/>
  <c r="BE2238" i="2"/>
  <c r="AA2238" i="2"/>
  <c r="Y2238" i="2"/>
  <c r="W2238" i="2"/>
  <c r="BF2238" i="2"/>
  <c r="BK2237" i="2"/>
  <c r="BI2237" i="2"/>
  <c r="BH2237" i="2"/>
  <c r="BG2237" i="2"/>
  <c r="BE2237" i="2"/>
  <c r="AA2237" i="2"/>
  <c r="Y2237" i="2"/>
  <c r="W2237" i="2"/>
  <c r="BK2236" i="2"/>
  <c r="BI2236" i="2"/>
  <c r="BH2236" i="2"/>
  <c r="BG2236" i="2"/>
  <c r="BE2236" i="2"/>
  <c r="AA2236" i="2"/>
  <c r="Y2236" i="2"/>
  <c r="W2236" i="2"/>
  <c r="BK2235" i="2"/>
  <c r="BI2235" i="2"/>
  <c r="BH2235" i="2"/>
  <c r="BG2235" i="2"/>
  <c r="BE2235" i="2"/>
  <c r="AA2235" i="2"/>
  <c r="Y2235" i="2"/>
  <c r="W2235" i="2"/>
  <c r="BK2234" i="2"/>
  <c r="BI2234" i="2"/>
  <c r="BH2234" i="2"/>
  <c r="BG2234" i="2"/>
  <c r="BE2234" i="2"/>
  <c r="AA2234" i="2"/>
  <c r="Y2234" i="2"/>
  <c r="W2234" i="2"/>
  <c r="BK2233" i="2"/>
  <c r="BI2233" i="2"/>
  <c r="BH2233" i="2"/>
  <c r="BG2233" i="2"/>
  <c r="BE2233" i="2"/>
  <c r="AA2233" i="2"/>
  <c r="Y2233" i="2"/>
  <c r="W2233" i="2"/>
  <c r="BK2232" i="2"/>
  <c r="BI2232" i="2"/>
  <c r="BH2232" i="2"/>
  <c r="BG2232" i="2"/>
  <c r="BE2232" i="2"/>
  <c r="AA2232" i="2"/>
  <c r="Y2232" i="2"/>
  <c r="W2232" i="2"/>
  <c r="BK2231" i="2"/>
  <c r="BI2231" i="2"/>
  <c r="BH2231" i="2"/>
  <c r="BG2231" i="2"/>
  <c r="BE2231" i="2"/>
  <c r="AA2231" i="2"/>
  <c r="Y2231" i="2"/>
  <c r="W2231" i="2"/>
  <c r="BF2231" i="2"/>
  <c r="BK2230" i="2"/>
  <c r="BI2230" i="2"/>
  <c r="BH2230" i="2"/>
  <c r="BG2230" i="2"/>
  <c r="BE2230" i="2"/>
  <c r="AA2230" i="2"/>
  <c r="Y2230" i="2"/>
  <c r="W2230" i="2"/>
  <c r="BF2230" i="2"/>
  <c r="BK2229" i="2"/>
  <c r="BI2229" i="2"/>
  <c r="BH2229" i="2"/>
  <c r="BG2229" i="2"/>
  <c r="BE2229" i="2"/>
  <c r="AA2229" i="2"/>
  <c r="Y2229" i="2"/>
  <c r="W2229" i="2"/>
  <c r="BF2229" i="2"/>
  <c r="BK2228" i="2"/>
  <c r="BI2228" i="2"/>
  <c r="BH2228" i="2"/>
  <c r="BG2228" i="2"/>
  <c r="BE2228" i="2"/>
  <c r="AA2228" i="2"/>
  <c r="Y2228" i="2"/>
  <c r="W2228" i="2"/>
  <c r="BK2227" i="2"/>
  <c r="BI2227" i="2"/>
  <c r="BH2227" i="2"/>
  <c r="BG2227" i="2"/>
  <c r="BE2227" i="2"/>
  <c r="AA2227" i="2"/>
  <c r="Y2227" i="2"/>
  <c r="W2227" i="2"/>
  <c r="BK2226" i="2"/>
  <c r="BI2226" i="2"/>
  <c r="BH2226" i="2"/>
  <c r="BG2226" i="2"/>
  <c r="BE2226" i="2"/>
  <c r="AA2226" i="2"/>
  <c r="Y2226" i="2"/>
  <c r="W2226" i="2"/>
  <c r="BK2225" i="2"/>
  <c r="BI2225" i="2"/>
  <c r="BH2225" i="2"/>
  <c r="BG2225" i="2"/>
  <c r="BE2225" i="2"/>
  <c r="AA2225" i="2"/>
  <c r="Y2225" i="2"/>
  <c r="W2225" i="2"/>
  <c r="BK2224" i="2"/>
  <c r="BI2224" i="2"/>
  <c r="BH2224" i="2"/>
  <c r="BG2224" i="2"/>
  <c r="BE2224" i="2"/>
  <c r="AA2224" i="2"/>
  <c r="Y2224" i="2"/>
  <c r="W2224" i="2"/>
  <c r="BK2223" i="2"/>
  <c r="BI2223" i="2"/>
  <c r="BH2223" i="2"/>
  <c r="BG2223" i="2"/>
  <c r="BE2223" i="2"/>
  <c r="AA2223" i="2"/>
  <c r="Y2223" i="2"/>
  <c r="W2223" i="2"/>
  <c r="BF2223" i="2"/>
  <c r="BK2222" i="2"/>
  <c r="BI2222" i="2"/>
  <c r="BH2222" i="2"/>
  <c r="BG2222" i="2"/>
  <c r="BE2222" i="2"/>
  <c r="AA2222" i="2"/>
  <c r="Y2222" i="2"/>
  <c r="W2222" i="2"/>
  <c r="BF2222" i="2"/>
  <c r="BK2221" i="2"/>
  <c r="BI2221" i="2"/>
  <c r="BH2221" i="2"/>
  <c r="BG2221" i="2"/>
  <c r="BE2221" i="2"/>
  <c r="AA2221" i="2"/>
  <c r="Y2221" i="2"/>
  <c r="W2221" i="2"/>
  <c r="BK2220" i="2"/>
  <c r="BI2220" i="2"/>
  <c r="BH2220" i="2"/>
  <c r="BG2220" i="2"/>
  <c r="BE2220" i="2"/>
  <c r="AA2220" i="2"/>
  <c r="Y2220" i="2"/>
  <c r="W2220" i="2"/>
  <c r="BK2219" i="2"/>
  <c r="BI2219" i="2"/>
  <c r="BH2219" i="2"/>
  <c r="BG2219" i="2"/>
  <c r="BE2219" i="2"/>
  <c r="AA2219" i="2"/>
  <c r="Y2219" i="2"/>
  <c r="W2219" i="2"/>
  <c r="BK2218" i="2"/>
  <c r="BI2218" i="2"/>
  <c r="BH2218" i="2"/>
  <c r="BG2218" i="2"/>
  <c r="BE2218" i="2"/>
  <c r="AA2218" i="2"/>
  <c r="Y2218" i="2"/>
  <c r="W2218" i="2"/>
  <c r="BK2217" i="2"/>
  <c r="BI2217" i="2"/>
  <c r="BH2217" i="2"/>
  <c r="BG2217" i="2"/>
  <c r="BE2217" i="2"/>
  <c r="AA2217" i="2"/>
  <c r="Y2217" i="2"/>
  <c r="W2217" i="2"/>
  <c r="BK2215" i="2"/>
  <c r="BK2214" i="2" s="1"/>
  <c r="N2214" i="2" s="1"/>
  <c r="BI2215" i="2"/>
  <c r="BH2215" i="2"/>
  <c r="BG2215" i="2"/>
  <c r="BE2215" i="2"/>
  <c r="AA2215" i="2"/>
  <c r="AA2214" i="2" s="1"/>
  <c r="Y2215" i="2"/>
  <c r="Y2214" i="2" s="1"/>
  <c r="W2215" i="2"/>
  <c r="W2214" i="2" s="1"/>
  <c r="BK2213" i="2"/>
  <c r="BI2213" i="2"/>
  <c r="BH2213" i="2"/>
  <c r="BG2213" i="2"/>
  <c r="BE2213" i="2"/>
  <c r="AA2213" i="2"/>
  <c r="Y2213" i="2"/>
  <c r="W2213" i="2"/>
  <c r="BK2212" i="2"/>
  <c r="BI2212" i="2"/>
  <c r="BH2212" i="2"/>
  <c r="BG2212" i="2"/>
  <c r="BE2212" i="2"/>
  <c r="AA2212" i="2"/>
  <c r="Y2212" i="2"/>
  <c r="W2212" i="2"/>
  <c r="BK2211" i="2"/>
  <c r="BI2211" i="2"/>
  <c r="BH2211" i="2"/>
  <c r="BG2211" i="2"/>
  <c r="BE2211" i="2"/>
  <c r="AA2211" i="2"/>
  <c r="Y2211" i="2"/>
  <c r="W2211" i="2"/>
  <c r="BK2210" i="2"/>
  <c r="BI2210" i="2"/>
  <c r="BH2210" i="2"/>
  <c r="BG2210" i="2"/>
  <c r="BE2210" i="2"/>
  <c r="AA2210" i="2"/>
  <c r="Y2210" i="2"/>
  <c r="W2210" i="2"/>
  <c r="BF2210" i="2"/>
  <c r="BK2209" i="2"/>
  <c r="BI2209" i="2"/>
  <c r="BH2209" i="2"/>
  <c r="BG2209" i="2"/>
  <c r="BE2209" i="2"/>
  <c r="AA2209" i="2"/>
  <c r="Y2209" i="2"/>
  <c r="W2209" i="2"/>
  <c r="BK2208" i="2"/>
  <c r="BI2208" i="2"/>
  <c r="BH2208" i="2"/>
  <c r="BG2208" i="2"/>
  <c r="BE2208" i="2"/>
  <c r="AA2208" i="2"/>
  <c r="Y2208" i="2"/>
  <c r="W2208" i="2"/>
  <c r="BK2207" i="2"/>
  <c r="BI2207" i="2"/>
  <c r="BH2207" i="2"/>
  <c r="BG2207" i="2"/>
  <c r="BE2207" i="2"/>
  <c r="AA2207" i="2"/>
  <c r="Y2207" i="2"/>
  <c r="W2207" i="2"/>
  <c r="BK2206" i="2"/>
  <c r="BI2206" i="2"/>
  <c r="BH2206" i="2"/>
  <c r="BG2206" i="2"/>
  <c r="BE2206" i="2"/>
  <c r="AA2206" i="2"/>
  <c r="Y2206" i="2"/>
  <c r="W2206" i="2"/>
  <c r="BK2205" i="2"/>
  <c r="BI2205" i="2"/>
  <c r="BH2205" i="2"/>
  <c r="BG2205" i="2"/>
  <c r="BE2205" i="2"/>
  <c r="AA2205" i="2"/>
  <c r="Y2205" i="2"/>
  <c r="W2205" i="2"/>
  <c r="BK2204" i="2"/>
  <c r="BI2204" i="2"/>
  <c r="BH2204" i="2"/>
  <c r="BG2204" i="2"/>
  <c r="BE2204" i="2"/>
  <c r="AA2204" i="2"/>
  <c r="Y2204" i="2"/>
  <c r="W2204" i="2"/>
  <c r="BK2203" i="2"/>
  <c r="BI2203" i="2"/>
  <c r="BH2203" i="2"/>
  <c r="BG2203" i="2"/>
  <c r="BE2203" i="2"/>
  <c r="AA2203" i="2"/>
  <c r="Y2203" i="2"/>
  <c r="W2203" i="2"/>
  <c r="BK2202" i="2"/>
  <c r="BI2202" i="2"/>
  <c r="BH2202" i="2"/>
  <c r="BG2202" i="2"/>
  <c r="BE2202" i="2"/>
  <c r="AA2202" i="2"/>
  <c r="Y2202" i="2"/>
  <c r="W2202" i="2"/>
  <c r="BK2201" i="2"/>
  <c r="BI2201" i="2"/>
  <c r="BH2201" i="2"/>
  <c r="BG2201" i="2"/>
  <c r="BE2201" i="2"/>
  <c r="AA2201" i="2"/>
  <c r="Y2201" i="2"/>
  <c r="W2201" i="2"/>
  <c r="BK2200" i="2"/>
  <c r="BI2200" i="2"/>
  <c r="BH2200" i="2"/>
  <c r="BG2200" i="2"/>
  <c r="BE2200" i="2"/>
  <c r="AA2200" i="2"/>
  <c r="Y2200" i="2"/>
  <c r="W2200" i="2"/>
  <c r="BF2200" i="2"/>
  <c r="BK2199" i="2"/>
  <c r="BI2199" i="2"/>
  <c r="BH2199" i="2"/>
  <c r="BG2199" i="2"/>
  <c r="BE2199" i="2"/>
  <c r="AA2199" i="2"/>
  <c r="Y2199" i="2"/>
  <c r="W2199" i="2"/>
  <c r="BK2198" i="2"/>
  <c r="BI2198" i="2"/>
  <c r="BH2198" i="2"/>
  <c r="BG2198" i="2"/>
  <c r="BE2198" i="2"/>
  <c r="AA2198" i="2"/>
  <c r="Y2198" i="2"/>
  <c r="W2198" i="2"/>
  <c r="BK2197" i="2"/>
  <c r="BI2197" i="2"/>
  <c r="BH2197" i="2"/>
  <c r="BG2197" i="2"/>
  <c r="BE2197" i="2"/>
  <c r="AA2197" i="2"/>
  <c r="Y2197" i="2"/>
  <c r="W2197" i="2"/>
  <c r="BF2197" i="2"/>
  <c r="BK2196" i="2"/>
  <c r="BI2196" i="2"/>
  <c r="BH2196" i="2"/>
  <c r="BG2196" i="2"/>
  <c r="BE2196" i="2"/>
  <c r="AA2196" i="2"/>
  <c r="Y2196" i="2"/>
  <c r="W2196" i="2"/>
  <c r="BF2196" i="2"/>
  <c r="BK2195" i="2"/>
  <c r="BI2195" i="2"/>
  <c r="BH2195" i="2"/>
  <c r="BG2195" i="2"/>
  <c r="BE2195" i="2"/>
  <c r="AA2195" i="2"/>
  <c r="Y2195" i="2"/>
  <c r="W2195" i="2"/>
  <c r="BK2194" i="2"/>
  <c r="BI2194" i="2"/>
  <c r="BH2194" i="2"/>
  <c r="BG2194" i="2"/>
  <c r="BE2194" i="2"/>
  <c r="AA2194" i="2"/>
  <c r="Y2194" i="2"/>
  <c r="W2194" i="2"/>
  <c r="BK2193" i="2"/>
  <c r="BI2193" i="2"/>
  <c r="BH2193" i="2"/>
  <c r="BG2193" i="2"/>
  <c r="BE2193" i="2"/>
  <c r="AA2193" i="2"/>
  <c r="Y2193" i="2"/>
  <c r="W2193" i="2"/>
  <c r="BK2192" i="2"/>
  <c r="BI2192" i="2"/>
  <c r="BH2192" i="2"/>
  <c r="BG2192" i="2"/>
  <c r="BE2192" i="2"/>
  <c r="AA2192" i="2"/>
  <c r="Y2192" i="2"/>
  <c r="W2192" i="2"/>
  <c r="BK2191" i="2"/>
  <c r="BI2191" i="2"/>
  <c r="BH2191" i="2"/>
  <c r="BG2191" i="2"/>
  <c r="BE2191" i="2"/>
  <c r="AA2191" i="2"/>
  <c r="Y2191" i="2"/>
  <c r="W2191" i="2"/>
  <c r="BK2190" i="2"/>
  <c r="BI2190" i="2"/>
  <c r="BH2190" i="2"/>
  <c r="BG2190" i="2"/>
  <c r="BE2190" i="2"/>
  <c r="AA2190" i="2"/>
  <c r="Y2190" i="2"/>
  <c r="W2190" i="2"/>
  <c r="BK2189" i="2"/>
  <c r="BI2189" i="2"/>
  <c r="BH2189" i="2"/>
  <c r="BG2189" i="2"/>
  <c r="BE2189" i="2"/>
  <c r="AA2189" i="2"/>
  <c r="Y2189" i="2"/>
  <c r="W2189" i="2"/>
  <c r="BF2189" i="2"/>
  <c r="BK2188" i="2"/>
  <c r="BI2188" i="2"/>
  <c r="BH2188" i="2"/>
  <c r="BG2188" i="2"/>
  <c r="BE2188" i="2"/>
  <c r="AA2188" i="2"/>
  <c r="Y2188" i="2"/>
  <c r="W2188" i="2"/>
  <c r="BK2187" i="2"/>
  <c r="BI2187" i="2"/>
  <c r="BH2187" i="2"/>
  <c r="BG2187" i="2"/>
  <c r="BE2187" i="2"/>
  <c r="AA2187" i="2"/>
  <c r="Y2187" i="2"/>
  <c r="W2187" i="2"/>
  <c r="BK2186" i="2"/>
  <c r="BI2186" i="2"/>
  <c r="BH2186" i="2"/>
  <c r="BG2186" i="2"/>
  <c r="BE2186" i="2"/>
  <c r="AA2186" i="2"/>
  <c r="Y2186" i="2"/>
  <c r="W2186" i="2"/>
  <c r="BK2185" i="2"/>
  <c r="BI2185" i="2"/>
  <c r="BH2185" i="2"/>
  <c r="BG2185" i="2"/>
  <c r="BE2185" i="2"/>
  <c r="AA2185" i="2"/>
  <c r="Y2185" i="2"/>
  <c r="W2185" i="2"/>
  <c r="BK2184" i="2"/>
  <c r="BI2184" i="2"/>
  <c r="BH2184" i="2"/>
  <c r="BG2184" i="2"/>
  <c r="BE2184" i="2"/>
  <c r="AA2184" i="2"/>
  <c r="Y2184" i="2"/>
  <c r="W2184" i="2"/>
  <c r="BK2183" i="2"/>
  <c r="BI2183" i="2"/>
  <c r="BH2183" i="2"/>
  <c r="BG2183" i="2"/>
  <c r="BE2183" i="2"/>
  <c r="AA2183" i="2"/>
  <c r="Y2183" i="2"/>
  <c r="W2183" i="2"/>
  <c r="BK2182" i="2"/>
  <c r="BI2182" i="2"/>
  <c r="BH2182" i="2"/>
  <c r="BG2182" i="2"/>
  <c r="BE2182" i="2"/>
  <c r="AA2182" i="2"/>
  <c r="Y2182" i="2"/>
  <c r="W2182" i="2"/>
  <c r="BK2181" i="2"/>
  <c r="BI2181" i="2"/>
  <c r="BH2181" i="2"/>
  <c r="BG2181" i="2"/>
  <c r="BE2181" i="2"/>
  <c r="AA2181" i="2"/>
  <c r="Y2181" i="2"/>
  <c r="W2181" i="2"/>
  <c r="BF2181" i="2"/>
  <c r="BK2180" i="2"/>
  <c r="BI2180" i="2"/>
  <c r="BH2180" i="2"/>
  <c r="BG2180" i="2"/>
  <c r="BE2180" i="2"/>
  <c r="AA2180" i="2"/>
  <c r="Y2180" i="2"/>
  <c r="W2180" i="2"/>
  <c r="BK2179" i="2"/>
  <c r="BI2179" i="2"/>
  <c r="BH2179" i="2"/>
  <c r="BG2179" i="2"/>
  <c r="BE2179" i="2"/>
  <c r="AA2179" i="2"/>
  <c r="Y2179" i="2"/>
  <c r="W2179" i="2"/>
  <c r="BK2178" i="2"/>
  <c r="BI2178" i="2"/>
  <c r="BH2178" i="2"/>
  <c r="BG2178" i="2"/>
  <c r="BE2178" i="2"/>
  <c r="AA2178" i="2"/>
  <c r="Y2178" i="2"/>
  <c r="W2178" i="2"/>
  <c r="BK2177" i="2"/>
  <c r="BI2177" i="2"/>
  <c r="BH2177" i="2"/>
  <c r="BG2177" i="2"/>
  <c r="BE2177" i="2"/>
  <c r="AA2177" i="2"/>
  <c r="Y2177" i="2"/>
  <c r="W2177" i="2"/>
  <c r="BK2176" i="2"/>
  <c r="BI2176" i="2"/>
  <c r="BH2176" i="2"/>
  <c r="BG2176" i="2"/>
  <c r="BE2176" i="2"/>
  <c r="AA2176" i="2"/>
  <c r="Y2176" i="2"/>
  <c r="W2176" i="2"/>
  <c r="BK2175" i="2"/>
  <c r="BI2175" i="2"/>
  <c r="BH2175" i="2"/>
  <c r="BG2175" i="2"/>
  <c r="BE2175" i="2"/>
  <c r="AA2175" i="2"/>
  <c r="Y2175" i="2"/>
  <c r="W2175" i="2"/>
  <c r="BK2174" i="2"/>
  <c r="BI2174" i="2"/>
  <c r="BH2174" i="2"/>
  <c r="BG2174" i="2"/>
  <c r="BE2174" i="2"/>
  <c r="AA2174" i="2"/>
  <c r="Y2174" i="2"/>
  <c r="W2174" i="2"/>
  <c r="BK2173" i="2"/>
  <c r="BI2173" i="2"/>
  <c r="BH2173" i="2"/>
  <c r="BG2173" i="2"/>
  <c r="BE2173" i="2"/>
  <c r="AA2173" i="2"/>
  <c r="Y2173" i="2"/>
  <c r="W2173" i="2"/>
  <c r="BF2173" i="2"/>
  <c r="BK2172" i="2"/>
  <c r="BI2172" i="2"/>
  <c r="BH2172" i="2"/>
  <c r="BG2172" i="2"/>
  <c r="BE2172" i="2"/>
  <c r="AA2172" i="2"/>
  <c r="Y2172" i="2"/>
  <c r="W2172" i="2"/>
  <c r="BK2171" i="2"/>
  <c r="BI2171" i="2"/>
  <c r="BH2171" i="2"/>
  <c r="BG2171" i="2"/>
  <c r="BE2171" i="2"/>
  <c r="AA2171" i="2"/>
  <c r="Y2171" i="2"/>
  <c r="W2171" i="2"/>
  <c r="BK2170" i="2"/>
  <c r="BI2170" i="2"/>
  <c r="BH2170" i="2"/>
  <c r="BG2170" i="2"/>
  <c r="BE2170" i="2"/>
  <c r="AA2170" i="2"/>
  <c r="Y2170" i="2"/>
  <c r="W2170" i="2"/>
  <c r="BK2169" i="2"/>
  <c r="BI2169" i="2"/>
  <c r="BH2169" i="2"/>
  <c r="BG2169" i="2"/>
  <c r="BE2169" i="2"/>
  <c r="AA2169" i="2"/>
  <c r="Y2169" i="2"/>
  <c r="W2169" i="2"/>
  <c r="BK2168" i="2"/>
  <c r="BI2168" i="2"/>
  <c r="BH2168" i="2"/>
  <c r="BG2168" i="2"/>
  <c r="BE2168" i="2"/>
  <c r="AA2168" i="2"/>
  <c r="Y2168" i="2"/>
  <c r="W2168" i="2"/>
  <c r="BK2167" i="2"/>
  <c r="BI2167" i="2"/>
  <c r="BH2167" i="2"/>
  <c r="BG2167" i="2"/>
  <c r="BE2167" i="2"/>
  <c r="AA2167" i="2"/>
  <c r="Y2167" i="2"/>
  <c r="W2167" i="2"/>
  <c r="BK2162" i="2"/>
  <c r="BI2162" i="2"/>
  <c r="BH2162" i="2"/>
  <c r="BG2162" i="2"/>
  <c r="BE2162" i="2"/>
  <c r="AA2162" i="2"/>
  <c r="Y2162" i="2"/>
  <c r="W2162" i="2"/>
  <c r="BK2153" i="2"/>
  <c r="BI2153" i="2"/>
  <c r="BH2153" i="2"/>
  <c r="BG2153" i="2"/>
  <c r="BE2153" i="2"/>
  <c r="AA2153" i="2"/>
  <c r="Y2153" i="2"/>
  <c r="W2153" i="2"/>
  <c r="BF2153" i="2"/>
  <c r="BK2152" i="2"/>
  <c r="BI2152" i="2"/>
  <c r="BH2152" i="2"/>
  <c r="BG2152" i="2"/>
  <c r="BE2152" i="2"/>
  <c r="AA2152" i="2"/>
  <c r="Y2152" i="2"/>
  <c r="W2152" i="2"/>
  <c r="BF2152" i="2"/>
  <c r="BK2151" i="2"/>
  <c r="BI2151" i="2"/>
  <c r="BH2151" i="2"/>
  <c r="BG2151" i="2"/>
  <c r="BE2151" i="2"/>
  <c r="AA2151" i="2"/>
  <c r="Y2151" i="2"/>
  <c r="W2151" i="2"/>
  <c r="BK2150" i="2"/>
  <c r="BI2150" i="2"/>
  <c r="BH2150" i="2"/>
  <c r="BG2150" i="2"/>
  <c r="BE2150" i="2"/>
  <c r="AA2150" i="2"/>
  <c r="Y2150" i="2"/>
  <c r="W2150" i="2"/>
  <c r="BK2149" i="2"/>
  <c r="BI2149" i="2"/>
  <c r="BH2149" i="2"/>
  <c r="BG2149" i="2"/>
  <c r="BE2149" i="2"/>
  <c r="AA2149" i="2"/>
  <c r="Y2149" i="2"/>
  <c r="W2149" i="2"/>
  <c r="BK2148" i="2"/>
  <c r="BI2148" i="2"/>
  <c r="BH2148" i="2"/>
  <c r="BG2148" i="2"/>
  <c r="BE2148" i="2"/>
  <c r="AA2148" i="2"/>
  <c r="Y2148" i="2"/>
  <c r="W2148" i="2"/>
  <c r="BK2147" i="2"/>
  <c r="BI2147" i="2"/>
  <c r="BH2147" i="2"/>
  <c r="BG2147" i="2"/>
  <c r="BE2147" i="2"/>
  <c r="AA2147" i="2"/>
  <c r="Y2147" i="2"/>
  <c r="W2147" i="2"/>
  <c r="BK2146" i="2"/>
  <c r="BI2146" i="2"/>
  <c r="BH2146" i="2"/>
  <c r="BG2146" i="2"/>
  <c r="BE2146" i="2"/>
  <c r="AA2146" i="2"/>
  <c r="Y2146" i="2"/>
  <c r="W2146" i="2"/>
  <c r="BK2145" i="2"/>
  <c r="BI2145" i="2"/>
  <c r="BH2145" i="2"/>
  <c r="BG2145" i="2"/>
  <c r="BE2145" i="2"/>
  <c r="AA2145" i="2"/>
  <c r="Y2145" i="2"/>
  <c r="W2145" i="2"/>
  <c r="BK2144" i="2"/>
  <c r="BI2144" i="2"/>
  <c r="BH2144" i="2"/>
  <c r="BG2144" i="2"/>
  <c r="BE2144" i="2"/>
  <c r="AA2144" i="2"/>
  <c r="Y2144" i="2"/>
  <c r="W2144" i="2"/>
  <c r="BK2143" i="2"/>
  <c r="BI2143" i="2"/>
  <c r="BH2143" i="2"/>
  <c r="BG2143" i="2"/>
  <c r="BE2143" i="2"/>
  <c r="AA2143" i="2"/>
  <c r="Y2143" i="2"/>
  <c r="W2143" i="2"/>
  <c r="BK2142" i="2"/>
  <c r="BI2142" i="2"/>
  <c r="BH2142" i="2"/>
  <c r="BG2142" i="2"/>
  <c r="BE2142" i="2"/>
  <c r="AA2142" i="2"/>
  <c r="Y2142" i="2"/>
  <c r="W2142" i="2"/>
  <c r="BK2141" i="2"/>
  <c r="BI2141" i="2"/>
  <c r="BH2141" i="2"/>
  <c r="BG2141" i="2"/>
  <c r="BE2141" i="2"/>
  <c r="AA2141" i="2"/>
  <c r="Y2141" i="2"/>
  <c r="W2141" i="2"/>
  <c r="BK2140" i="2"/>
  <c r="BI2140" i="2"/>
  <c r="BH2140" i="2"/>
  <c r="BG2140" i="2"/>
  <c r="BE2140" i="2"/>
  <c r="AA2140" i="2"/>
  <c r="Y2140" i="2"/>
  <c r="W2140" i="2"/>
  <c r="BK2139" i="2"/>
  <c r="BI2139" i="2"/>
  <c r="BH2139" i="2"/>
  <c r="BG2139" i="2"/>
  <c r="BE2139" i="2"/>
  <c r="AA2139" i="2"/>
  <c r="Y2139" i="2"/>
  <c r="W2139" i="2"/>
  <c r="BK2138" i="2"/>
  <c r="BI2138" i="2"/>
  <c r="BH2138" i="2"/>
  <c r="BG2138" i="2"/>
  <c r="BE2138" i="2"/>
  <c r="AA2138" i="2"/>
  <c r="Y2138" i="2"/>
  <c r="W2138" i="2"/>
  <c r="BK2137" i="2"/>
  <c r="BI2137" i="2"/>
  <c r="BH2137" i="2"/>
  <c r="BG2137" i="2"/>
  <c r="BE2137" i="2"/>
  <c r="AA2137" i="2"/>
  <c r="Y2137" i="2"/>
  <c r="W2137" i="2"/>
  <c r="BK2132" i="2"/>
  <c r="BI2132" i="2"/>
  <c r="BH2132" i="2"/>
  <c r="BG2132" i="2"/>
  <c r="BE2132" i="2"/>
  <c r="AA2132" i="2"/>
  <c r="Y2132" i="2"/>
  <c r="W2132" i="2"/>
  <c r="BK2131" i="2"/>
  <c r="BI2131" i="2"/>
  <c r="BH2131" i="2"/>
  <c r="BG2131" i="2"/>
  <c r="BE2131" i="2"/>
  <c r="AA2131" i="2"/>
  <c r="Y2131" i="2"/>
  <c r="W2131" i="2"/>
  <c r="BK2123" i="2"/>
  <c r="BI2123" i="2"/>
  <c r="BH2123" i="2"/>
  <c r="BG2123" i="2"/>
  <c r="BE2123" i="2"/>
  <c r="AA2123" i="2"/>
  <c r="Y2123" i="2"/>
  <c r="W2123" i="2"/>
  <c r="BF2123" i="2"/>
  <c r="BK2122" i="2"/>
  <c r="BI2122" i="2"/>
  <c r="BH2122" i="2"/>
  <c r="BG2122" i="2"/>
  <c r="BE2122" i="2"/>
  <c r="AA2122" i="2"/>
  <c r="Y2122" i="2"/>
  <c r="W2122" i="2"/>
  <c r="BK2121" i="2"/>
  <c r="BI2121" i="2"/>
  <c r="BH2121" i="2"/>
  <c r="BG2121" i="2"/>
  <c r="BE2121" i="2"/>
  <c r="AA2121" i="2"/>
  <c r="Y2121" i="2"/>
  <c r="W2121" i="2"/>
  <c r="BK2120" i="2"/>
  <c r="BI2120" i="2"/>
  <c r="BH2120" i="2"/>
  <c r="BG2120" i="2"/>
  <c r="BE2120" i="2"/>
  <c r="AA2120" i="2"/>
  <c r="Y2120" i="2"/>
  <c r="W2120" i="2"/>
  <c r="BF2120" i="2"/>
  <c r="BK2119" i="2"/>
  <c r="BI2119" i="2"/>
  <c r="BH2119" i="2"/>
  <c r="BG2119" i="2"/>
  <c r="BE2119" i="2"/>
  <c r="AA2119" i="2"/>
  <c r="Y2119" i="2"/>
  <c r="W2119" i="2"/>
  <c r="BK2118" i="2"/>
  <c r="BI2118" i="2"/>
  <c r="BH2118" i="2"/>
  <c r="BG2118" i="2"/>
  <c r="BE2118" i="2"/>
  <c r="AA2118" i="2"/>
  <c r="Y2118" i="2"/>
  <c r="W2118" i="2"/>
  <c r="BF2118" i="2"/>
  <c r="BK2117" i="2"/>
  <c r="BI2117" i="2"/>
  <c r="BH2117" i="2"/>
  <c r="BG2117" i="2"/>
  <c r="BE2117" i="2"/>
  <c r="AA2117" i="2"/>
  <c r="Y2117" i="2"/>
  <c r="W2117" i="2"/>
  <c r="BK2116" i="2"/>
  <c r="BI2116" i="2"/>
  <c r="BH2116" i="2"/>
  <c r="BG2116" i="2"/>
  <c r="BE2116" i="2"/>
  <c r="AA2116" i="2"/>
  <c r="Y2116" i="2"/>
  <c r="W2116" i="2"/>
  <c r="BK2115" i="2"/>
  <c r="BI2115" i="2"/>
  <c r="BH2115" i="2"/>
  <c r="BG2115" i="2"/>
  <c r="BE2115" i="2"/>
  <c r="AA2115" i="2"/>
  <c r="Y2115" i="2"/>
  <c r="W2115" i="2"/>
  <c r="BK2114" i="2"/>
  <c r="BI2114" i="2"/>
  <c r="BH2114" i="2"/>
  <c r="BG2114" i="2"/>
  <c r="BE2114" i="2"/>
  <c r="AA2114" i="2"/>
  <c r="Y2114" i="2"/>
  <c r="W2114" i="2"/>
  <c r="BK2113" i="2"/>
  <c r="BI2113" i="2"/>
  <c r="BH2113" i="2"/>
  <c r="BG2113" i="2"/>
  <c r="BE2113" i="2"/>
  <c r="AA2113" i="2"/>
  <c r="Y2113" i="2"/>
  <c r="W2113" i="2"/>
  <c r="BK2112" i="2"/>
  <c r="BI2112" i="2"/>
  <c r="BH2112" i="2"/>
  <c r="BG2112" i="2"/>
  <c r="BE2112" i="2"/>
  <c r="AA2112" i="2"/>
  <c r="Y2112" i="2"/>
  <c r="W2112" i="2"/>
  <c r="BK2111" i="2"/>
  <c r="BI2111" i="2"/>
  <c r="BH2111" i="2"/>
  <c r="BG2111" i="2"/>
  <c r="BE2111" i="2"/>
  <c r="AA2111" i="2"/>
  <c r="Y2111" i="2"/>
  <c r="W2111" i="2"/>
  <c r="BK2110" i="2"/>
  <c r="BI2110" i="2"/>
  <c r="BH2110" i="2"/>
  <c r="BG2110" i="2"/>
  <c r="BE2110" i="2"/>
  <c r="AA2110" i="2"/>
  <c r="Y2110" i="2"/>
  <c r="W2110" i="2"/>
  <c r="BF2110" i="2"/>
  <c r="BK2109" i="2"/>
  <c r="BI2109" i="2"/>
  <c r="BH2109" i="2"/>
  <c r="BG2109" i="2"/>
  <c r="BE2109" i="2"/>
  <c r="AA2109" i="2"/>
  <c r="Y2109" i="2"/>
  <c r="W2109" i="2"/>
  <c r="BK2108" i="2"/>
  <c r="BI2108" i="2"/>
  <c r="BH2108" i="2"/>
  <c r="BG2108" i="2"/>
  <c r="BE2108" i="2"/>
  <c r="AA2108" i="2"/>
  <c r="Y2108" i="2"/>
  <c r="W2108" i="2"/>
  <c r="BK2107" i="2"/>
  <c r="BI2107" i="2"/>
  <c r="BH2107" i="2"/>
  <c r="BG2107" i="2"/>
  <c r="BE2107" i="2"/>
  <c r="AA2107" i="2"/>
  <c r="Y2107" i="2"/>
  <c r="W2107" i="2"/>
  <c r="BK2106" i="2"/>
  <c r="BI2106" i="2"/>
  <c r="BH2106" i="2"/>
  <c r="BG2106" i="2"/>
  <c r="BE2106" i="2"/>
  <c r="AA2106" i="2"/>
  <c r="Y2106" i="2"/>
  <c r="W2106" i="2"/>
  <c r="BK2105" i="2"/>
  <c r="BI2105" i="2"/>
  <c r="BH2105" i="2"/>
  <c r="BG2105" i="2"/>
  <c r="BE2105" i="2"/>
  <c r="AA2105" i="2"/>
  <c r="Y2105" i="2"/>
  <c r="W2105" i="2"/>
  <c r="BK2104" i="2"/>
  <c r="BI2104" i="2"/>
  <c r="BH2104" i="2"/>
  <c r="BG2104" i="2"/>
  <c r="BE2104" i="2"/>
  <c r="AA2104" i="2"/>
  <c r="Y2104" i="2"/>
  <c r="W2104" i="2"/>
  <c r="BK2103" i="2"/>
  <c r="BI2103" i="2"/>
  <c r="BH2103" i="2"/>
  <c r="BG2103" i="2"/>
  <c r="BE2103" i="2"/>
  <c r="AA2103" i="2"/>
  <c r="Y2103" i="2"/>
  <c r="W2103" i="2"/>
  <c r="BK2102" i="2"/>
  <c r="BI2102" i="2"/>
  <c r="BH2102" i="2"/>
  <c r="BG2102" i="2"/>
  <c r="BE2102" i="2"/>
  <c r="AA2102" i="2"/>
  <c r="Y2102" i="2"/>
  <c r="W2102" i="2"/>
  <c r="BF2102" i="2"/>
  <c r="BK2101" i="2"/>
  <c r="BI2101" i="2"/>
  <c r="BH2101" i="2"/>
  <c r="BG2101" i="2"/>
  <c r="BE2101" i="2"/>
  <c r="AA2101" i="2"/>
  <c r="Y2101" i="2"/>
  <c r="W2101" i="2"/>
  <c r="BK2100" i="2"/>
  <c r="BI2100" i="2"/>
  <c r="BH2100" i="2"/>
  <c r="BG2100" i="2"/>
  <c r="BE2100" i="2"/>
  <c r="AA2100" i="2"/>
  <c r="Y2100" i="2"/>
  <c r="W2100" i="2"/>
  <c r="BK2099" i="2"/>
  <c r="BI2099" i="2"/>
  <c r="BH2099" i="2"/>
  <c r="BG2099" i="2"/>
  <c r="BE2099" i="2"/>
  <c r="AA2099" i="2"/>
  <c r="Y2099" i="2"/>
  <c r="W2099" i="2"/>
  <c r="BK2098" i="2"/>
  <c r="BI2098" i="2"/>
  <c r="BH2098" i="2"/>
  <c r="BG2098" i="2"/>
  <c r="BE2098" i="2"/>
  <c r="AA2098" i="2"/>
  <c r="Y2098" i="2"/>
  <c r="W2098" i="2"/>
  <c r="BK2097" i="2"/>
  <c r="BI2097" i="2"/>
  <c r="BH2097" i="2"/>
  <c r="BG2097" i="2"/>
  <c r="BE2097" i="2"/>
  <c r="AA2097" i="2"/>
  <c r="Y2097" i="2"/>
  <c r="W2097" i="2"/>
  <c r="BK2096" i="2"/>
  <c r="BI2096" i="2"/>
  <c r="BH2096" i="2"/>
  <c r="BG2096" i="2"/>
  <c r="BE2096" i="2"/>
  <c r="AA2096" i="2"/>
  <c r="Y2096" i="2"/>
  <c r="W2096" i="2"/>
  <c r="BK2095" i="2"/>
  <c r="BI2095" i="2"/>
  <c r="BH2095" i="2"/>
  <c r="BG2095" i="2"/>
  <c r="BE2095" i="2"/>
  <c r="AA2095" i="2"/>
  <c r="Y2095" i="2"/>
  <c r="W2095" i="2"/>
  <c r="BK2094" i="2"/>
  <c r="BI2094" i="2"/>
  <c r="BH2094" i="2"/>
  <c r="BG2094" i="2"/>
  <c r="BE2094" i="2"/>
  <c r="AA2094" i="2"/>
  <c r="Y2094" i="2"/>
  <c r="W2094" i="2"/>
  <c r="BF2094" i="2"/>
  <c r="BK2093" i="2"/>
  <c r="BI2093" i="2"/>
  <c r="BH2093" i="2"/>
  <c r="BG2093" i="2"/>
  <c r="BE2093" i="2"/>
  <c r="AA2093" i="2"/>
  <c r="Y2093" i="2"/>
  <c r="W2093" i="2"/>
  <c r="BK2092" i="2"/>
  <c r="BI2092" i="2"/>
  <c r="BH2092" i="2"/>
  <c r="BG2092" i="2"/>
  <c r="BE2092" i="2"/>
  <c r="AA2092" i="2"/>
  <c r="Y2092" i="2"/>
  <c r="W2092" i="2"/>
  <c r="BK2091" i="2"/>
  <c r="BI2091" i="2"/>
  <c r="BH2091" i="2"/>
  <c r="BG2091" i="2"/>
  <c r="BE2091" i="2"/>
  <c r="AA2091" i="2"/>
  <c r="Y2091" i="2"/>
  <c r="W2091" i="2"/>
  <c r="BK2090" i="2"/>
  <c r="BI2090" i="2"/>
  <c r="BH2090" i="2"/>
  <c r="BG2090" i="2"/>
  <c r="BE2090" i="2"/>
  <c r="AA2090" i="2"/>
  <c r="Y2090" i="2"/>
  <c r="W2090" i="2"/>
  <c r="BK2089" i="2"/>
  <c r="BI2089" i="2"/>
  <c r="BH2089" i="2"/>
  <c r="BG2089" i="2"/>
  <c r="BE2089" i="2"/>
  <c r="AA2089" i="2"/>
  <c r="Y2089" i="2"/>
  <c r="W2089" i="2"/>
  <c r="BK2088" i="2"/>
  <c r="BI2088" i="2"/>
  <c r="BH2088" i="2"/>
  <c r="BG2088" i="2"/>
  <c r="BE2088" i="2"/>
  <c r="AA2088" i="2"/>
  <c r="Y2088" i="2"/>
  <c r="W2088" i="2"/>
  <c r="BF2088" i="2"/>
  <c r="BK2087" i="2"/>
  <c r="BI2087" i="2"/>
  <c r="BH2087" i="2"/>
  <c r="BG2087" i="2"/>
  <c r="BE2087" i="2"/>
  <c r="AA2087" i="2"/>
  <c r="Y2087" i="2"/>
  <c r="W2087" i="2"/>
  <c r="BK2086" i="2"/>
  <c r="BI2086" i="2"/>
  <c r="BH2086" i="2"/>
  <c r="BG2086" i="2"/>
  <c r="BE2086" i="2"/>
  <c r="AA2086" i="2"/>
  <c r="Y2086" i="2"/>
  <c r="W2086" i="2"/>
  <c r="BF2086" i="2"/>
  <c r="BK2085" i="2"/>
  <c r="BI2085" i="2"/>
  <c r="BH2085" i="2"/>
  <c r="BG2085" i="2"/>
  <c r="BE2085" i="2"/>
  <c r="AA2085" i="2"/>
  <c r="Y2085" i="2"/>
  <c r="W2085" i="2"/>
  <c r="BK2084" i="2"/>
  <c r="BI2084" i="2"/>
  <c r="BH2084" i="2"/>
  <c r="BG2084" i="2"/>
  <c r="BE2084" i="2"/>
  <c r="AA2084" i="2"/>
  <c r="Y2084" i="2"/>
  <c r="W2084" i="2"/>
  <c r="BK2083" i="2"/>
  <c r="BI2083" i="2"/>
  <c r="BH2083" i="2"/>
  <c r="BG2083" i="2"/>
  <c r="BE2083" i="2"/>
  <c r="AA2083" i="2"/>
  <c r="Y2083" i="2"/>
  <c r="W2083" i="2"/>
  <c r="BK2082" i="2"/>
  <c r="BI2082" i="2"/>
  <c r="BH2082" i="2"/>
  <c r="BG2082" i="2"/>
  <c r="BE2082" i="2"/>
  <c r="AA2082" i="2"/>
  <c r="Y2082" i="2"/>
  <c r="W2082" i="2"/>
  <c r="BK2081" i="2"/>
  <c r="BI2081" i="2"/>
  <c r="BH2081" i="2"/>
  <c r="BG2081" i="2"/>
  <c r="BE2081" i="2"/>
  <c r="AA2081" i="2"/>
  <c r="Y2081" i="2"/>
  <c r="W2081" i="2"/>
  <c r="BF2081" i="2"/>
  <c r="BK2080" i="2"/>
  <c r="BI2080" i="2"/>
  <c r="BH2080" i="2"/>
  <c r="BG2080" i="2"/>
  <c r="BE2080" i="2"/>
  <c r="AA2080" i="2"/>
  <c r="Y2080" i="2"/>
  <c r="W2080" i="2"/>
  <c r="BK2079" i="2"/>
  <c r="BI2079" i="2"/>
  <c r="BH2079" i="2"/>
  <c r="BG2079" i="2"/>
  <c r="BE2079" i="2"/>
  <c r="AA2079" i="2"/>
  <c r="Y2079" i="2"/>
  <c r="W2079" i="2"/>
  <c r="BK2078" i="2"/>
  <c r="BI2078" i="2"/>
  <c r="BH2078" i="2"/>
  <c r="BG2078" i="2"/>
  <c r="BE2078" i="2"/>
  <c r="AA2078" i="2"/>
  <c r="Y2078" i="2"/>
  <c r="W2078" i="2"/>
  <c r="BF2078" i="2"/>
  <c r="BK2077" i="2"/>
  <c r="BI2077" i="2"/>
  <c r="BH2077" i="2"/>
  <c r="BG2077" i="2"/>
  <c r="BE2077" i="2"/>
  <c r="AA2077" i="2"/>
  <c r="Y2077" i="2"/>
  <c r="W2077" i="2"/>
  <c r="BK2076" i="2"/>
  <c r="BI2076" i="2"/>
  <c r="BH2076" i="2"/>
  <c r="BG2076" i="2"/>
  <c r="BE2076" i="2"/>
  <c r="AA2076" i="2"/>
  <c r="Y2076" i="2"/>
  <c r="W2076" i="2"/>
  <c r="BK2071" i="2"/>
  <c r="BI2071" i="2"/>
  <c r="BH2071" i="2"/>
  <c r="BG2071" i="2"/>
  <c r="BE2071" i="2"/>
  <c r="AA2071" i="2"/>
  <c r="Y2071" i="2"/>
  <c r="W2071" i="2"/>
  <c r="BK2062" i="2"/>
  <c r="BI2062" i="2"/>
  <c r="BH2062" i="2"/>
  <c r="BG2062" i="2"/>
  <c r="BE2062" i="2"/>
  <c r="AA2062" i="2"/>
  <c r="Y2062" i="2"/>
  <c r="W2062" i="2"/>
  <c r="BK2061" i="2"/>
  <c r="BI2061" i="2"/>
  <c r="BH2061" i="2"/>
  <c r="BG2061" i="2"/>
  <c r="BE2061" i="2"/>
  <c r="AA2061" i="2"/>
  <c r="Y2061" i="2"/>
  <c r="W2061" i="2"/>
  <c r="BK2060" i="2"/>
  <c r="BI2060" i="2"/>
  <c r="BH2060" i="2"/>
  <c r="BG2060" i="2"/>
  <c r="BE2060" i="2"/>
  <c r="AA2060" i="2"/>
  <c r="Y2060" i="2"/>
  <c r="W2060" i="2"/>
  <c r="BK2059" i="2"/>
  <c r="BI2059" i="2"/>
  <c r="BH2059" i="2"/>
  <c r="BG2059" i="2"/>
  <c r="BE2059" i="2"/>
  <c r="AA2059" i="2"/>
  <c r="Y2059" i="2"/>
  <c r="W2059" i="2"/>
  <c r="BK2058" i="2"/>
  <c r="BI2058" i="2"/>
  <c r="BH2058" i="2"/>
  <c r="BG2058" i="2"/>
  <c r="BE2058" i="2"/>
  <c r="AA2058" i="2"/>
  <c r="Y2058" i="2"/>
  <c r="W2058" i="2"/>
  <c r="BK2057" i="2"/>
  <c r="BI2057" i="2"/>
  <c r="BH2057" i="2"/>
  <c r="BG2057" i="2"/>
  <c r="BE2057" i="2"/>
  <c r="AA2057" i="2"/>
  <c r="Y2057" i="2"/>
  <c r="W2057" i="2"/>
  <c r="BK2056" i="2"/>
  <c r="BI2056" i="2"/>
  <c r="BH2056" i="2"/>
  <c r="BG2056" i="2"/>
  <c r="BE2056" i="2"/>
  <c r="AA2056" i="2"/>
  <c r="Y2056" i="2"/>
  <c r="W2056" i="2"/>
  <c r="BF2056" i="2"/>
  <c r="BK2055" i="2"/>
  <c r="BI2055" i="2"/>
  <c r="BH2055" i="2"/>
  <c r="BG2055" i="2"/>
  <c r="BE2055" i="2"/>
  <c r="AA2055" i="2"/>
  <c r="Y2055" i="2"/>
  <c r="W2055" i="2"/>
  <c r="BK2054" i="2"/>
  <c r="BI2054" i="2"/>
  <c r="BH2054" i="2"/>
  <c r="BG2054" i="2"/>
  <c r="BE2054" i="2"/>
  <c r="AA2054" i="2"/>
  <c r="Y2054" i="2"/>
  <c r="W2054" i="2"/>
  <c r="BK2053" i="2"/>
  <c r="BI2053" i="2"/>
  <c r="BH2053" i="2"/>
  <c r="BG2053" i="2"/>
  <c r="BE2053" i="2"/>
  <c r="AA2053" i="2"/>
  <c r="Y2053" i="2"/>
  <c r="W2053" i="2"/>
  <c r="BK2052" i="2"/>
  <c r="BI2052" i="2"/>
  <c r="BH2052" i="2"/>
  <c r="BG2052" i="2"/>
  <c r="BE2052" i="2"/>
  <c r="AA2052" i="2"/>
  <c r="Y2052" i="2"/>
  <c r="W2052" i="2"/>
  <c r="BF2052" i="2"/>
  <c r="BK2051" i="2"/>
  <c r="BI2051" i="2"/>
  <c r="BH2051" i="2"/>
  <c r="BG2051" i="2"/>
  <c r="BE2051" i="2"/>
  <c r="AA2051" i="2"/>
  <c r="Y2051" i="2"/>
  <c r="W2051" i="2"/>
  <c r="BK2050" i="2"/>
  <c r="BI2050" i="2"/>
  <c r="BH2050" i="2"/>
  <c r="BG2050" i="2"/>
  <c r="BE2050" i="2"/>
  <c r="AA2050" i="2"/>
  <c r="Y2050" i="2"/>
  <c r="W2050" i="2"/>
  <c r="BK2049" i="2"/>
  <c r="BI2049" i="2"/>
  <c r="BH2049" i="2"/>
  <c r="BG2049" i="2"/>
  <c r="BE2049" i="2"/>
  <c r="AA2049" i="2"/>
  <c r="Y2049" i="2"/>
  <c r="W2049" i="2"/>
  <c r="BK2048" i="2"/>
  <c r="BI2048" i="2"/>
  <c r="BH2048" i="2"/>
  <c r="BG2048" i="2"/>
  <c r="BE2048" i="2"/>
  <c r="AA2048" i="2"/>
  <c r="Y2048" i="2"/>
  <c r="W2048" i="2"/>
  <c r="BK2047" i="2"/>
  <c r="BI2047" i="2"/>
  <c r="BH2047" i="2"/>
  <c r="BG2047" i="2"/>
  <c r="BE2047" i="2"/>
  <c r="AA2047" i="2"/>
  <c r="Y2047" i="2"/>
  <c r="W2047" i="2"/>
  <c r="BF2047" i="2"/>
  <c r="BK2046" i="2"/>
  <c r="BI2046" i="2"/>
  <c r="BH2046" i="2"/>
  <c r="BG2046" i="2"/>
  <c r="BE2046" i="2"/>
  <c r="AA2046" i="2"/>
  <c r="Y2046" i="2"/>
  <c r="W2046" i="2"/>
  <c r="BK2041" i="2"/>
  <c r="BI2041" i="2"/>
  <c r="BH2041" i="2"/>
  <c r="BG2041" i="2"/>
  <c r="BE2041" i="2"/>
  <c r="AA2041" i="2"/>
  <c r="Y2041" i="2"/>
  <c r="W2041" i="2"/>
  <c r="BK2040" i="2"/>
  <c r="BI2040" i="2"/>
  <c r="BH2040" i="2"/>
  <c r="BG2040" i="2"/>
  <c r="BE2040" i="2"/>
  <c r="AA2040" i="2"/>
  <c r="Y2040" i="2"/>
  <c r="W2040" i="2"/>
  <c r="BK2032" i="2"/>
  <c r="BI2032" i="2"/>
  <c r="BH2032" i="2"/>
  <c r="BG2032" i="2"/>
  <c r="BE2032" i="2"/>
  <c r="AA2032" i="2"/>
  <c r="Y2032" i="2"/>
  <c r="W2032" i="2"/>
  <c r="BF2032" i="2"/>
  <c r="BK2030" i="2"/>
  <c r="BI2030" i="2"/>
  <c r="BH2030" i="2"/>
  <c r="BG2030" i="2"/>
  <c r="BE2030" i="2"/>
  <c r="AA2030" i="2"/>
  <c r="Y2030" i="2"/>
  <c r="W2030" i="2"/>
  <c r="BK2029" i="2"/>
  <c r="BI2029" i="2"/>
  <c r="BH2029" i="2"/>
  <c r="BG2029" i="2"/>
  <c r="BE2029" i="2"/>
  <c r="AA2029" i="2"/>
  <c r="Y2029" i="2"/>
  <c r="W2029" i="2"/>
  <c r="BF2029" i="2"/>
  <c r="BK2028" i="2"/>
  <c r="BI2028" i="2"/>
  <c r="BH2028" i="2"/>
  <c r="BG2028" i="2"/>
  <c r="BE2028" i="2"/>
  <c r="AA2028" i="2"/>
  <c r="Y2028" i="2"/>
  <c r="W2028" i="2"/>
  <c r="BK2027" i="2"/>
  <c r="BI2027" i="2"/>
  <c r="BH2027" i="2"/>
  <c r="BG2027" i="2"/>
  <c r="BE2027" i="2"/>
  <c r="AA2027" i="2"/>
  <c r="Y2027" i="2"/>
  <c r="W2027" i="2"/>
  <c r="BK2026" i="2"/>
  <c r="BI2026" i="2"/>
  <c r="BH2026" i="2"/>
  <c r="BG2026" i="2"/>
  <c r="BE2026" i="2"/>
  <c r="AA2026" i="2"/>
  <c r="Y2026" i="2"/>
  <c r="W2026" i="2"/>
  <c r="BK2025" i="2"/>
  <c r="BI2025" i="2"/>
  <c r="BH2025" i="2"/>
  <c r="BG2025" i="2"/>
  <c r="BE2025" i="2"/>
  <c r="AA2025" i="2"/>
  <c r="Y2025" i="2"/>
  <c r="W2025" i="2"/>
  <c r="BK2024" i="2"/>
  <c r="BI2024" i="2"/>
  <c r="BH2024" i="2"/>
  <c r="BG2024" i="2"/>
  <c r="BE2024" i="2"/>
  <c r="AA2024" i="2"/>
  <c r="Y2024" i="2"/>
  <c r="W2024" i="2"/>
  <c r="BK2023" i="2"/>
  <c r="BI2023" i="2"/>
  <c r="BH2023" i="2"/>
  <c r="BG2023" i="2"/>
  <c r="BE2023" i="2"/>
  <c r="AA2023" i="2"/>
  <c r="Y2023" i="2"/>
  <c r="W2023" i="2"/>
  <c r="BK2022" i="2"/>
  <c r="BI2022" i="2"/>
  <c r="BH2022" i="2"/>
  <c r="BG2022" i="2"/>
  <c r="BE2022" i="2"/>
  <c r="AA2022" i="2"/>
  <c r="Y2022" i="2"/>
  <c r="W2022" i="2"/>
  <c r="BK2021" i="2"/>
  <c r="BI2021" i="2"/>
  <c r="BH2021" i="2"/>
  <c r="BG2021" i="2"/>
  <c r="BE2021" i="2"/>
  <c r="AA2021" i="2"/>
  <c r="Y2021" i="2"/>
  <c r="W2021" i="2"/>
  <c r="BK2020" i="2"/>
  <c r="BI2020" i="2"/>
  <c r="BH2020" i="2"/>
  <c r="BG2020" i="2"/>
  <c r="BE2020" i="2"/>
  <c r="AA2020" i="2"/>
  <c r="Y2020" i="2"/>
  <c r="W2020" i="2"/>
  <c r="BK2019" i="2"/>
  <c r="BI2019" i="2"/>
  <c r="BH2019" i="2"/>
  <c r="BG2019" i="2"/>
  <c r="BE2019" i="2"/>
  <c r="AA2019" i="2"/>
  <c r="Y2019" i="2"/>
  <c r="W2019" i="2"/>
  <c r="BK2018" i="2"/>
  <c r="BI2018" i="2"/>
  <c r="BH2018" i="2"/>
  <c r="BG2018" i="2"/>
  <c r="BE2018" i="2"/>
  <c r="AA2018" i="2"/>
  <c r="Y2018" i="2"/>
  <c r="W2018" i="2"/>
  <c r="BF2018" i="2"/>
  <c r="BK2017" i="2"/>
  <c r="BI2017" i="2"/>
  <c r="BH2017" i="2"/>
  <c r="BG2017" i="2"/>
  <c r="BE2017" i="2"/>
  <c r="AA2017" i="2"/>
  <c r="Y2017" i="2"/>
  <c r="W2017" i="2"/>
  <c r="BK2016" i="2"/>
  <c r="BI2016" i="2"/>
  <c r="BH2016" i="2"/>
  <c r="BG2016" i="2"/>
  <c r="BE2016" i="2"/>
  <c r="AA2016" i="2"/>
  <c r="Y2016" i="2"/>
  <c r="W2016" i="2"/>
  <c r="BK2015" i="2"/>
  <c r="BI2015" i="2"/>
  <c r="BH2015" i="2"/>
  <c r="BG2015" i="2"/>
  <c r="BE2015" i="2"/>
  <c r="AA2015" i="2"/>
  <c r="Y2015" i="2"/>
  <c r="W2015" i="2"/>
  <c r="BK2014" i="2"/>
  <c r="BI2014" i="2"/>
  <c r="BH2014" i="2"/>
  <c r="BG2014" i="2"/>
  <c r="BE2014" i="2"/>
  <c r="AA2014" i="2"/>
  <c r="Y2014" i="2"/>
  <c r="W2014" i="2"/>
  <c r="BK2013" i="2"/>
  <c r="BI2013" i="2"/>
  <c r="BH2013" i="2"/>
  <c r="BG2013" i="2"/>
  <c r="BE2013" i="2"/>
  <c r="AA2013" i="2"/>
  <c r="Y2013" i="2"/>
  <c r="W2013" i="2"/>
  <c r="BF2013" i="2"/>
  <c r="BK2012" i="2"/>
  <c r="BI2012" i="2"/>
  <c r="BH2012" i="2"/>
  <c r="BG2012" i="2"/>
  <c r="BE2012" i="2"/>
  <c r="AA2012" i="2"/>
  <c r="Y2012" i="2"/>
  <c r="W2012" i="2"/>
  <c r="BK2011" i="2"/>
  <c r="BI2011" i="2"/>
  <c r="BH2011" i="2"/>
  <c r="BG2011" i="2"/>
  <c r="BE2011" i="2"/>
  <c r="AA2011" i="2"/>
  <c r="Y2011" i="2"/>
  <c r="W2011" i="2"/>
  <c r="BK2010" i="2"/>
  <c r="BI2010" i="2"/>
  <c r="BH2010" i="2"/>
  <c r="BG2010" i="2"/>
  <c r="BE2010" i="2"/>
  <c r="AA2010" i="2"/>
  <c r="Y2010" i="2"/>
  <c r="W2010" i="2"/>
  <c r="BK2009" i="2"/>
  <c r="BI2009" i="2"/>
  <c r="BH2009" i="2"/>
  <c r="BG2009" i="2"/>
  <c r="BE2009" i="2"/>
  <c r="AA2009" i="2"/>
  <c r="Y2009" i="2"/>
  <c r="W2009" i="2"/>
  <c r="BF2009" i="2"/>
  <c r="BK2008" i="2"/>
  <c r="BI2008" i="2"/>
  <c r="BH2008" i="2"/>
  <c r="BG2008" i="2"/>
  <c r="BE2008" i="2"/>
  <c r="AA2008" i="2"/>
  <c r="Y2008" i="2"/>
  <c r="W2008" i="2"/>
  <c r="BK2007" i="2"/>
  <c r="BI2007" i="2"/>
  <c r="BH2007" i="2"/>
  <c r="BG2007" i="2"/>
  <c r="BE2007" i="2"/>
  <c r="AA2007" i="2"/>
  <c r="Y2007" i="2"/>
  <c r="W2007" i="2"/>
  <c r="BK2006" i="2"/>
  <c r="BI2006" i="2"/>
  <c r="BH2006" i="2"/>
  <c r="BG2006" i="2"/>
  <c r="BE2006" i="2"/>
  <c r="AA2006" i="2"/>
  <c r="Y2006" i="2"/>
  <c r="W2006" i="2"/>
  <c r="BK2005" i="2"/>
  <c r="BI2005" i="2"/>
  <c r="BH2005" i="2"/>
  <c r="BG2005" i="2"/>
  <c r="BE2005" i="2"/>
  <c r="AA2005" i="2"/>
  <c r="Y2005" i="2"/>
  <c r="W2005" i="2"/>
  <c r="BF2005" i="2"/>
  <c r="BK2004" i="2"/>
  <c r="BI2004" i="2"/>
  <c r="BH2004" i="2"/>
  <c r="BG2004" i="2"/>
  <c r="BE2004" i="2"/>
  <c r="AA2004" i="2"/>
  <c r="Y2004" i="2"/>
  <c r="W2004" i="2"/>
  <c r="BK2003" i="2"/>
  <c r="BI2003" i="2"/>
  <c r="BH2003" i="2"/>
  <c r="BG2003" i="2"/>
  <c r="BE2003" i="2"/>
  <c r="AA2003" i="2"/>
  <c r="Y2003" i="2"/>
  <c r="W2003" i="2"/>
  <c r="BK2002" i="2"/>
  <c r="BI2002" i="2"/>
  <c r="BH2002" i="2"/>
  <c r="BG2002" i="2"/>
  <c r="BE2002" i="2"/>
  <c r="AA2002" i="2"/>
  <c r="Y2002" i="2"/>
  <c r="W2002" i="2"/>
  <c r="BF2002" i="2"/>
  <c r="BK2001" i="2"/>
  <c r="BI2001" i="2"/>
  <c r="BH2001" i="2"/>
  <c r="BG2001" i="2"/>
  <c r="BE2001" i="2"/>
  <c r="AA2001" i="2"/>
  <c r="Y2001" i="2"/>
  <c r="W2001" i="2"/>
  <c r="BK2000" i="2"/>
  <c r="BI2000" i="2"/>
  <c r="BH2000" i="2"/>
  <c r="BG2000" i="2"/>
  <c r="BE2000" i="2"/>
  <c r="AA2000" i="2"/>
  <c r="Y2000" i="2"/>
  <c r="W2000" i="2"/>
  <c r="BK1999" i="2"/>
  <c r="BI1999" i="2"/>
  <c r="BH1999" i="2"/>
  <c r="BG1999" i="2"/>
  <c r="BE1999" i="2"/>
  <c r="AA1999" i="2"/>
  <c r="Y1999" i="2"/>
  <c r="W1999" i="2"/>
  <c r="BK1998" i="2"/>
  <c r="BI1998" i="2"/>
  <c r="BH1998" i="2"/>
  <c r="BG1998" i="2"/>
  <c r="BE1998" i="2"/>
  <c r="AA1998" i="2"/>
  <c r="Y1998" i="2"/>
  <c r="W1998" i="2"/>
  <c r="BK1997" i="2"/>
  <c r="BI1997" i="2"/>
  <c r="BH1997" i="2"/>
  <c r="BG1997" i="2"/>
  <c r="BE1997" i="2"/>
  <c r="AA1997" i="2"/>
  <c r="Y1997" i="2"/>
  <c r="W1997" i="2"/>
  <c r="BF1997" i="2"/>
  <c r="BK1996" i="2"/>
  <c r="BI1996" i="2"/>
  <c r="BH1996" i="2"/>
  <c r="BG1996" i="2"/>
  <c r="BE1996" i="2"/>
  <c r="AA1996" i="2"/>
  <c r="Y1996" i="2"/>
  <c r="W1996" i="2"/>
  <c r="BK1995" i="2"/>
  <c r="BI1995" i="2"/>
  <c r="BH1995" i="2"/>
  <c r="BG1995" i="2"/>
  <c r="BE1995" i="2"/>
  <c r="AA1995" i="2"/>
  <c r="Y1995" i="2"/>
  <c r="W1995" i="2"/>
  <c r="BK1994" i="2"/>
  <c r="BI1994" i="2"/>
  <c r="BH1994" i="2"/>
  <c r="BG1994" i="2"/>
  <c r="BE1994" i="2"/>
  <c r="AA1994" i="2"/>
  <c r="Y1994" i="2"/>
  <c r="W1994" i="2"/>
  <c r="BF1994" i="2"/>
  <c r="BK1993" i="2"/>
  <c r="BI1993" i="2"/>
  <c r="BH1993" i="2"/>
  <c r="BG1993" i="2"/>
  <c r="BE1993" i="2"/>
  <c r="AA1993" i="2"/>
  <c r="Y1993" i="2"/>
  <c r="W1993" i="2"/>
  <c r="BK1992" i="2"/>
  <c r="BI1992" i="2"/>
  <c r="BH1992" i="2"/>
  <c r="BG1992" i="2"/>
  <c r="BE1992" i="2"/>
  <c r="AA1992" i="2"/>
  <c r="Y1992" i="2"/>
  <c r="W1992" i="2"/>
  <c r="BK1991" i="2"/>
  <c r="BI1991" i="2"/>
  <c r="BH1991" i="2"/>
  <c r="BG1991" i="2"/>
  <c r="BE1991" i="2"/>
  <c r="AA1991" i="2"/>
  <c r="Y1991" i="2"/>
  <c r="W1991" i="2"/>
  <c r="BK1990" i="2"/>
  <c r="BI1990" i="2"/>
  <c r="BH1990" i="2"/>
  <c r="BG1990" i="2"/>
  <c r="BE1990" i="2"/>
  <c r="AA1990" i="2"/>
  <c r="Y1990" i="2"/>
  <c r="W1990" i="2"/>
  <c r="BK1989" i="2"/>
  <c r="BI1989" i="2"/>
  <c r="BH1989" i="2"/>
  <c r="BG1989" i="2"/>
  <c r="BE1989" i="2"/>
  <c r="AA1989" i="2"/>
  <c r="Y1989" i="2"/>
  <c r="W1989" i="2"/>
  <c r="BK1988" i="2"/>
  <c r="BI1988" i="2"/>
  <c r="BH1988" i="2"/>
  <c r="BG1988" i="2"/>
  <c r="BE1988" i="2"/>
  <c r="AA1988" i="2"/>
  <c r="Y1988" i="2"/>
  <c r="W1988" i="2"/>
  <c r="BK1987" i="2"/>
  <c r="BI1987" i="2"/>
  <c r="BH1987" i="2"/>
  <c r="BG1987" i="2"/>
  <c r="BE1987" i="2"/>
  <c r="AA1987" i="2"/>
  <c r="Y1987" i="2"/>
  <c r="W1987" i="2"/>
  <c r="BK1985" i="2"/>
  <c r="BI1985" i="2"/>
  <c r="BH1985" i="2"/>
  <c r="BG1985" i="2"/>
  <c r="BE1985" i="2"/>
  <c r="AA1985" i="2"/>
  <c r="Y1985" i="2"/>
  <c r="W1985" i="2"/>
  <c r="BF1985" i="2"/>
  <c r="BK1984" i="2"/>
  <c r="BI1984" i="2"/>
  <c r="BH1984" i="2"/>
  <c r="BG1984" i="2"/>
  <c r="BE1984" i="2"/>
  <c r="AA1984" i="2"/>
  <c r="Y1984" i="2"/>
  <c r="W1984" i="2"/>
  <c r="BK1983" i="2"/>
  <c r="BI1983" i="2"/>
  <c r="BH1983" i="2"/>
  <c r="BG1983" i="2"/>
  <c r="BE1983" i="2"/>
  <c r="AA1983" i="2"/>
  <c r="Y1983" i="2"/>
  <c r="W1983" i="2"/>
  <c r="BK1982" i="2"/>
  <c r="BI1982" i="2"/>
  <c r="BH1982" i="2"/>
  <c r="BG1982" i="2"/>
  <c r="BE1982" i="2"/>
  <c r="AA1982" i="2"/>
  <c r="Y1982" i="2"/>
  <c r="W1982" i="2"/>
  <c r="BK1981" i="2"/>
  <c r="BI1981" i="2"/>
  <c r="BH1981" i="2"/>
  <c r="BG1981" i="2"/>
  <c r="BE1981" i="2"/>
  <c r="AA1981" i="2"/>
  <c r="Y1981" i="2"/>
  <c r="W1981" i="2"/>
  <c r="BK1980" i="2"/>
  <c r="BI1980" i="2"/>
  <c r="BH1980" i="2"/>
  <c r="BG1980" i="2"/>
  <c r="BE1980" i="2"/>
  <c r="AA1980" i="2"/>
  <c r="Y1980" i="2"/>
  <c r="W1980" i="2"/>
  <c r="BK1979" i="2"/>
  <c r="BI1979" i="2"/>
  <c r="BH1979" i="2"/>
  <c r="BG1979" i="2"/>
  <c r="BE1979" i="2"/>
  <c r="AA1979" i="2"/>
  <c r="Y1979" i="2"/>
  <c r="W1979" i="2"/>
  <c r="BK1978" i="2"/>
  <c r="BI1978" i="2"/>
  <c r="BH1978" i="2"/>
  <c r="BG1978" i="2"/>
  <c r="BE1978" i="2"/>
  <c r="AA1978" i="2"/>
  <c r="Y1978" i="2"/>
  <c r="W1978" i="2"/>
  <c r="BF1978" i="2"/>
  <c r="BK1977" i="2"/>
  <c r="BI1977" i="2"/>
  <c r="BH1977" i="2"/>
  <c r="BG1977" i="2"/>
  <c r="BE1977" i="2"/>
  <c r="AA1977" i="2"/>
  <c r="Y1977" i="2"/>
  <c r="W1977" i="2"/>
  <c r="BF1977" i="2"/>
  <c r="BK1976" i="2"/>
  <c r="BI1976" i="2"/>
  <c r="BH1976" i="2"/>
  <c r="BG1976" i="2"/>
  <c r="BE1976" i="2"/>
  <c r="AA1976" i="2"/>
  <c r="Y1976" i="2"/>
  <c r="W1976" i="2"/>
  <c r="BK1975" i="2"/>
  <c r="BI1975" i="2"/>
  <c r="BH1975" i="2"/>
  <c r="BG1975" i="2"/>
  <c r="BE1975" i="2"/>
  <c r="AA1975" i="2"/>
  <c r="Y1975" i="2"/>
  <c r="W1975" i="2"/>
  <c r="BK1974" i="2"/>
  <c r="BI1974" i="2"/>
  <c r="BH1974" i="2"/>
  <c r="BG1974" i="2"/>
  <c r="BE1974" i="2"/>
  <c r="AA1974" i="2"/>
  <c r="Y1974" i="2"/>
  <c r="W1974" i="2"/>
  <c r="BK1973" i="2"/>
  <c r="BI1973" i="2"/>
  <c r="BH1973" i="2"/>
  <c r="BG1973" i="2"/>
  <c r="BE1973" i="2"/>
  <c r="AA1973" i="2"/>
  <c r="Y1973" i="2"/>
  <c r="W1973" i="2"/>
  <c r="BK1972" i="2"/>
  <c r="BI1972" i="2"/>
  <c r="BH1972" i="2"/>
  <c r="BG1972" i="2"/>
  <c r="BE1972" i="2"/>
  <c r="AA1972" i="2"/>
  <c r="Y1972" i="2"/>
  <c r="W1972" i="2"/>
  <c r="BK1971" i="2"/>
  <c r="BI1971" i="2"/>
  <c r="BH1971" i="2"/>
  <c r="BG1971" i="2"/>
  <c r="BE1971" i="2"/>
  <c r="AA1971" i="2"/>
  <c r="Y1971" i="2"/>
  <c r="W1971" i="2"/>
  <c r="BK1970" i="2"/>
  <c r="BI1970" i="2"/>
  <c r="BH1970" i="2"/>
  <c r="BG1970" i="2"/>
  <c r="BE1970" i="2"/>
  <c r="AA1970" i="2"/>
  <c r="Y1970" i="2"/>
  <c r="W1970" i="2"/>
  <c r="BK1969" i="2"/>
  <c r="BI1969" i="2"/>
  <c r="BH1969" i="2"/>
  <c r="BG1969" i="2"/>
  <c r="BE1969" i="2"/>
  <c r="AA1969" i="2"/>
  <c r="Y1969" i="2"/>
  <c r="W1969" i="2"/>
  <c r="BF1969" i="2"/>
  <c r="BK1968" i="2"/>
  <c r="BI1968" i="2"/>
  <c r="BH1968" i="2"/>
  <c r="BG1968" i="2"/>
  <c r="BE1968" i="2"/>
  <c r="AA1968" i="2"/>
  <c r="Y1968" i="2"/>
  <c r="W1968" i="2"/>
  <c r="BK1967" i="2"/>
  <c r="BI1967" i="2"/>
  <c r="BH1967" i="2"/>
  <c r="BG1967" i="2"/>
  <c r="BE1967" i="2"/>
  <c r="AA1967" i="2"/>
  <c r="Y1967" i="2"/>
  <c r="W1967" i="2"/>
  <c r="BK1966" i="2"/>
  <c r="BI1966" i="2"/>
  <c r="BH1966" i="2"/>
  <c r="BG1966" i="2"/>
  <c r="BE1966" i="2"/>
  <c r="AA1966" i="2"/>
  <c r="Y1966" i="2"/>
  <c r="W1966" i="2"/>
  <c r="BK1965" i="2"/>
  <c r="BI1965" i="2"/>
  <c r="BH1965" i="2"/>
  <c r="BG1965" i="2"/>
  <c r="BE1965" i="2"/>
  <c r="AA1965" i="2"/>
  <c r="Y1965" i="2"/>
  <c r="W1965" i="2"/>
  <c r="BF1965" i="2"/>
  <c r="BK1964" i="2"/>
  <c r="BI1964" i="2"/>
  <c r="BH1964" i="2"/>
  <c r="BG1964" i="2"/>
  <c r="BE1964" i="2"/>
  <c r="AA1964" i="2"/>
  <c r="Y1964" i="2"/>
  <c r="W1964" i="2"/>
  <c r="BK1963" i="2"/>
  <c r="BI1963" i="2"/>
  <c r="BH1963" i="2"/>
  <c r="BG1963" i="2"/>
  <c r="BE1963" i="2"/>
  <c r="AA1963" i="2"/>
  <c r="Y1963" i="2"/>
  <c r="W1963" i="2"/>
  <c r="BK1962" i="2"/>
  <c r="BI1962" i="2"/>
  <c r="BH1962" i="2"/>
  <c r="BG1962" i="2"/>
  <c r="BE1962" i="2"/>
  <c r="AA1962" i="2"/>
  <c r="Y1962" i="2"/>
  <c r="W1962" i="2"/>
  <c r="BF1962" i="2"/>
  <c r="BK1961" i="2"/>
  <c r="BI1961" i="2"/>
  <c r="BH1961" i="2"/>
  <c r="BG1961" i="2"/>
  <c r="BE1961" i="2"/>
  <c r="AA1961" i="2"/>
  <c r="Y1961" i="2"/>
  <c r="W1961" i="2"/>
  <c r="BF1961" i="2"/>
  <c r="BK1960" i="2"/>
  <c r="BI1960" i="2"/>
  <c r="BH1960" i="2"/>
  <c r="BG1960" i="2"/>
  <c r="BE1960" i="2"/>
  <c r="AA1960" i="2"/>
  <c r="Y1960" i="2"/>
  <c r="W1960" i="2"/>
  <c r="BK1959" i="2"/>
  <c r="BI1959" i="2"/>
  <c r="BH1959" i="2"/>
  <c r="BG1959" i="2"/>
  <c r="BE1959" i="2"/>
  <c r="AA1959" i="2"/>
  <c r="Y1959" i="2"/>
  <c r="W1959" i="2"/>
  <c r="BK1958" i="2"/>
  <c r="BI1958" i="2"/>
  <c r="BH1958" i="2"/>
  <c r="BG1958" i="2"/>
  <c r="BE1958" i="2"/>
  <c r="AA1958" i="2"/>
  <c r="Y1958" i="2"/>
  <c r="W1958" i="2"/>
  <c r="BK1957" i="2"/>
  <c r="BI1957" i="2"/>
  <c r="BH1957" i="2"/>
  <c r="BG1957" i="2"/>
  <c r="BE1957" i="2"/>
  <c r="AA1957" i="2"/>
  <c r="Y1957" i="2"/>
  <c r="W1957" i="2"/>
  <c r="BF1957" i="2"/>
  <c r="BK1956" i="2"/>
  <c r="BI1956" i="2"/>
  <c r="BH1956" i="2"/>
  <c r="BG1956" i="2"/>
  <c r="BE1956" i="2"/>
  <c r="AA1956" i="2"/>
  <c r="Y1956" i="2"/>
  <c r="W1956" i="2"/>
  <c r="BK1955" i="2"/>
  <c r="BI1955" i="2"/>
  <c r="BH1955" i="2"/>
  <c r="BG1955" i="2"/>
  <c r="BE1955" i="2"/>
  <c r="AA1955" i="2"/>
  <c r="Y1955" i="2"/>
  <c r="W1955" i="2"/>
  <c r="BK1954" i="2"/>
  <c r="BI1954" i="2"/>
  <c r="BH1954" i="2"/>
  <c r="BG1954" i="2"/>
  <c r="BE1954" i="2"/>
  <c r="AA1954" i="2"/>
  <c r="Y1954" i="2"/>
  <c r="W1954" i="2"/>
  <c r="BF1954" i="2"/>
  <c r="BK1953" i="2"/>
  <c r="BI1953" i="2"/>
  <c r="BH1953" i="2"/>
  <c r="BG1953" i="2"/>
  <c r="BE1953" i="2"/>
  <c r="AA1953" i="2"/>
  <c r="Y1953" i="2"/>
  <c r="W1953" i="2"/>
  <c r="BK1952" i="2"/>
  <c r="BI1952" i="2"/>
  <c r="BH1952" i="2"/>
  <c r="BG1952" i="2"/>
  <c r="BE1952" i="2"/>
  <c r="AA1952" i="2"/>
  <c r="Y1952" i="2"/>
  <c r="W1952" i="2"/>
  <c r="BK1951" i="2"/>
  <c r="BI1951" i="2"/>
  <c r="BH1951" i="2"/>
  <c r="BG1951" i="2"/>
  <c r="BE1951" i="2"/>
  <c r="AA1951" i="2"/>
  <c r="Y1951" i="2"/>
  <c r="W1951" i="2"/>
  <c r="BF1951" i="2"/>
  <c r="BK1950" i="2"/>
  <c r="BI1950" i="2"/>
  <c r="BH1950" i="2"/>
  <c r="BG1950" i="2"/>
  <c r="BE1950" i="2"/>
  <c r="AA1950" i="2"/>
  <c r="Y1950" i="2"/>
  <c r="W1950" i="2"/>
  <c r="BK1949" i="2"/>
  <c r="BI1949" i="2"/>
  <c r="BH1949" i="2"/>
  <c r="BG1949" i="2"/>
  <c r="BE1949" i="2"/>
  <c r="AA1949" i="2"/>
  <c r="Y1949" i="2"/>
  <c r="W1949" i="2"/>
  <c r="BF1949" i="2"/>
  <c r="BK1948" i="2"/>
  <c r="BI1948" i="2"/>
  <c r="BH1948" i="2"/>
  <c r="BG1948" i="2"/>
  <c r="BE1948" i="2"/>
  <c r="AA1948" i="2"/>
  <c r="Y1948" i="2"/>
  <c r="W1948" i="2"/>
  <c r="BK1947" i="2"/>
  <c r="BI1947" i="2"/>
  <c r="BH1947" i="2"/>
  <c r="BG1947" i="2"/>
  <c r="BE1947" i="2"/>
  <c r="AA1947" i="2"/>
  <c r="Y1947" i="2"/>
  <c r="W1947" i="2"/>
  <c r="BK1946" i="2"/>
  <c r="BI1946" i="2"/>
  <c r="BH1946" i="2"/>
  <c r="BG1946" i="2"/>
  <c r="BE1946" i="2"/>
  <c r="AA1946" i="2"/>
  <c r="Y1946" i="2"/>
  <c r="W1946" i="2"/>
  <c r="BF1946" i="2"/>
  <c r="BK1945" i="2"/>
  <c r="BI1945" i="2"/>
  <c r="BH1945" i="2"/>
  <c r="BG1945" i="2"/>
  <c r="BE1945" i="2"/>
  <c r="AA1945" i="2"/>
  <c r="Y1945" i="2"/>
  <c r="W1945" i="2"/>
  <c r="BK1944" i="2"/>
  <c r="BI1944" i="2"/>
  <c r="BH1944" i="2"/>
  <c r="BG1944" i="2"/>
  <c r="BE1944" i="2"/>
  <c r="AA1944" i="2"/>
  <c r="Y1944" i="2"/>
  <c r="W1944" i="2"/>
  <c r="BK1942" i="2"/>
  <c r="BI1942" i="2"/>
  <c r="BH1942" i="2"/>
  <c r="BG1942" i="2"/>
  <c r="BE1942" i="2"/>
  <c r="AA1942" i="2"/>
  <c r="Y1942" i="2"/>
  <c r="W1942" i="2"/>
  <c r="BK1941" i="2"/>
  <c r="BI1941" i="2"/>
  <c r="BH1941" i="2"/>
  <c r="BG1941" i="2"/>
  <c r="BE1941" i="2"/>
  <c r="AA1941" i="2"/>
  <c r="Y1941" i="2"/>
  <c r="W1941" i="2"/>
  <c r="BK1940" i="2"/>
  <c r="BI1940" i="2"/>
  <c r="BH1940" i="2"/>
  <c r="BG1940" i="2"/>
  <c r="BE1940" i="2"/>
  <c r="AA1940" i="2"/>
  <c r="Y1940" i="2"/>
  <c r="W1940" i="2"/>
  <c r="BK1939" i="2"/>
  <c r="BI1939" i="2"/>
  <c r="BH1939" i="2"/>
  <c r="BG1939" i="2"/>
  <c r="BE1939" i="2"/>
  <c r="AA1939" i="2"/>
  <c r="Y1939" i="2"/>
  <c r="W1939" i="2"/>
  <c r="BK1938" i="2"/>
  <c r="BI1938" i="2"/>
  <c r="BH1938" i="2"/>
  <c r="BG1938" i="2"/>
  <c r="BE1938" i="2"/>
  <c r="AA1938" i="2"/>
  <c r="Y1938" i="2"/>
  <c r="W1938" i="2"/>
  <c r="BK1937" i="2"/>
  <c r="BI1937" i="2"/>
  <c r="BH1937" i="2"/>
  <c r="BG1937" i="2"/>
  <c r="BE1937" i="2"/>
  <c r="AA1937" i="2"/>
  <c r="Y1937" i="2"/>
  <c r="W1937" i="2"/>
  <c r="BK1936" i="2"/>
  <c r="BI1936" i="2"/>
  <c r="BH1936" i="2"/>
  <c r="BG1936" i="2"/>
  <c r="BE1936" i="2"/>
  <c r="AA1936" i="2"/>
  <c r="Y1936" i="2"/>
  <c r="W1936" i="2"/>
  <c r="BF1936" i="2"/>
  <c r="BK1935" i="2"/>
  <c r="BI1935" i="2"/>
  <c r="BH1935" i="2"/>
  <c r="BG1935" i="2"/>
  <c r="BE1935" i="2"/>
  <c r="AA1935" i="2"/>
  <c r="Y1935" i="2"/>
  <c r="W1935" i="2"/>
  <c r="BK1934" i="2"/>
  <c r="BI1934" i="2"/>
  <c r="BH1934" i="2"/>
  <c r="BG1934" i="2"/>
  <c r="BE1934" i="2"/>
  <c r="AA1934" i="2"/>
  <c r="Y1934" i="2"/>
  <c r="W1934" i="2"/>
  <c r="BK1933" i="2"/>
  <c r="BI1933" i="2"/>
  <c r="BH1933" i="2"/>
  <c r="BG1933" i="2"/>
  <c r="BE1933" i="2"/>
  <c r="AA1933" i="2"/>
  <c r="Y1933" i="2"/>
  <c r="W1933" i="2"/>
  <c r="BK1932" i="2"/>
  <c r="BI1932" i="2"/>
  <c r="BH1932" i="2"/>
  <c r="BG1932" i="2"/>
  <c r="BE1932" i="2"/>
  <c r="AA1932" i="2"/>
  <c r="Y1932" i="2"/>
  <c r="W1932" i="2"/>
  <c r="BK1931" i="2"/>
  <c r="BI1931" i="2"/>
  <c r="BH1931" i="2"/>
  <c r="BG1931" i="2"/>
  <c r="BE1931" i="2"/>
  <c r="AA1931" i="2"/>
  <c r="Y1931" i="2"/>
  <c r="W1931" i="2"/>
  <c r="BK1930" i="2"/>
  <c r="BI1930" i="2"/>
  <c r="BH1930" i="2"/>
  <c r="BG1930" i="2"/>
  <c r="BE1930" i="2"/>
  <c r="AA1930" i="2"/>
  <c r="Y1930" i="2"/>
  <c r="W1930" i="2"/>
  <c r="BK1929" i="2"/>
  <c r="BI1929" i="2"/>
  <c r="BH1929" i="2"/>
  <c r="BG1929" i="2"/>
  <c r="BE1929" i="2"/>
  <c r="AA1929" i="2"/>
  <c r="Y1929" i="2"/>
  <c r="W1929" i="2"/>
  <c r="BF1929" i="2"/>
  <c r="BK1928" i="2"/>
  <c r="BI1928" i="2"/>
  <c r="BH1928" i="2"/>
  <c r="BG1928" i="2"/>
  <c r="BE1928" i="2"/>
  <c r="AA1928" i="2"/>
  <c r="Y1928" i="2"/>
  <c r="W1928" i="2"/>
  <c r="BK1927" i="2"/>
  <c r="BI1927" i="2"/>
  <c r="BH1927" i="2"/>
  <c r="BG1927" i="2"/>
  <c r="BE1927" i="2"/>
  <c r="AA1927" i="2"/>
  <c r="Y1927" i="2"/>
  <c r="W1927" i="2"/>
  <c r="BK1926" i="2"/>
  <c r="BI1926" i="2"/>
  <c r="BH1926" i="2"/>
  <c r="BG1926" i="2"/>
  <c r="BE1926" i="2"/>
  <c r="AA1926" i="2"/>
  <c r="Y1926" i="2"/>
  <c r="W1926" i="2"/>
  <c r="BK1925" i="2"/>
  <c r="BI1925" i="2"/>
  <c r="BH1925" i="2"/>
  <c r="BG1925" i="2"/>
  <c r="BE1925" i="2"/>
  <c r="AA1925" i="2"/>
  <c r="Y1925" i="2"/>
  <c r="W1925" i="2"/>
  <c r="BK1924" i="2"/>
  <c r="BI1924" i="2"/>
  <c r="BH1924" i="2"/>
  <c r="BG1924" i="2"/>
  <c r="BE1924" i="2"/>
  <c r="AA1924" i="2"/>
  <c r="Y1924" i="2"/>
  <c r="W1924" i="2"/>
  <c r="BK1923" i="2"/>
  <c r="BI1923" i="2"/>
  <c r="BH1923" i="2"/>
  <c r="BG1923" i="2"/>
  <c r="BE1923" i="2"/>
  <c r="AA1923" i="2"/>
  <c r="Y1923" i="2"/>
  <c r="W1923" i="2"/>
  <c r="BK1922" i="2"/>
  <c r="BI1922" i="2"/>
  <c r="BH1922" i="2"/>
  <c r="BG1922" i="2"/>
  <c r="BE1922" i="2"/>
  <c r="AA1922" i="2"/>
  <c r="Y1922" i="2"/>
  <c r="W1922" i="2"/>
  <c r="BK1921" i="2"/>
  <c r="BI1921" i="2"/>
  <c r="BH1921" i="2"/>
  <c r="BG1921" i="2"/>
  <c r="BE1921" i="2"/>
  <c r="AA1921" i="2"/>
  <c r="Y1921" i="2"/>
  <c r="W1921" i="2"/>
  <c r="BF1921" i="2"/>
  <c r="BK1920" i="2"/>
  <c r="BI1920" i="2"/>
  <c r="BH1920" i="2"/>
  <c r="BG1920" i="2"/>
  <c r="BE1920" i="2"/>
  <c r="AA1920" i="2"/>
  <c r="Y1920" i="2"/>
  <c r="W1920" i="2"/>
  <c r="BK1919" i="2"/>
  <c r="BI1919" i="2"/>
  <c r="BH1919" i="2"/>
  <c r="BG1919" i="2"/>
  <c r="BE1919" i="2"/>
  <c r="AA1919" i="2"/>
  <c r="Y1919" i="2"/>
  <c r="W1919" i="2"/>
  <c r="BK1918" i="2"/>
  <c r="BI1918" i="2"/>
  <c r="BH1918" i="2"/>
  <c r="BG1918" i="2"/>
  <c r="BE1918" i="2"/>
  <c r="AA1918" i="2"/>
  <c r="Y1918" i="2"/>
  <c r="W1918" i="2"/>
  <c r="BK1917" i="2"/>
  <c r="BI1917" i="2"/>
  <c r="BH1917" i="2"/>
  <c r="BG1917" i="2"/>
  <c r="BE1917" i="2"/>
  <c r="AA1917" i="2"/>
  <c r="Y1917" i="2"/>
  <c r="W1917" i="2"/>
  <c r="BK1916" i="2"/>
  <c r="BI1916" i="2"/>
  <c r="BH1916" i="2"/>
  <c r="BG1916" i="2"/>
  <c r="BE1916" i="2"/>
  <c r="AA1916" i="2"/>
  <c r="Y1916" i="2"/>
  <c r="W1916" i="2"/>
  <c r="BK1915" i="2"/>
  <c r="BI1915" i="2"/>
  <c r="BH1915" i="2"/>
  <c r="BG1915" i="2"/>
  <c r="BE1915" i="2"/>
  <c r="AA1915" i="2"/>
  <c r="Y1915" i="2"/>
  <c r="W1915" i="2"/>
  <c r="BK1913" i="2"/>
  <c r="BI1913" i="2"/>
  <c r="BH1913" i="2"/>
  <c r="BG1913" i="2"/>
  <c r="BE1913" i="2"/>
  <c r="AA1913" i="2"/>
  <c r="Y1913" i="2"/>
  <c r="W1913" i="2"/>
  <c r="BK1912" i="2"/>
  <c r="BI1912" i="2"/>
  <c r="BH1912" i="2"/>
  <c r="BG1912" i="2"/>
  <c r="BE1912" i="2"/>
  <c r="AA1912" i="2"/>
  <c r="Y1912" i="2"/>
  <c r="W1912" i="2"/>
  <c r="BF1912" i="2"/>
  <c r="BK1911" i="2"/>
  <c r="BI1911" i="2"/>
  <c r="BH1911" i="2"/>
  <c r="BG1911" i="2"/>
  <c r="BE1911" i="2"/>
  <c r="AA1911" i="2"/>
  <c r="Y1911" i="2"/>
  <c r="W1911" i="2"/>
  <c r="BF1911" i="2"/>
  <c r="BK1910" i="2"/>
  <c r="BI1910" i="2"/>
  <c r="BH1910" i="2"/>
  <c r="BG1910" i="2"/>
  <c r="BE1910" i="2"/>
  <c r="AA1910" i="2"/>
  <c r="Y1910" i="2"/>
  <c r="W1910" i="2"/>
  <c r="BK1909" i="2"/>
  <c r="BI1909" i="2"/>
  <c r="BH1909" i="2"/>
  <c r="BG1909" i="2"/>
  <c r="BE1909" i="2"/>
  <c r="AA1909" i="2"/>
  <c r="Y1909" i="2"/>
  <c r="W1909" i="2"/>
  <c r="BK1908" i="2"/>
  <c r="BI1908" i="2"/>
  <c r="BH1908" i="2"/>
  <c r="BG1908" i="2"/>
  <c r="BE1908" i="2"/>
  <c r="AA1908" i="2"/>
  <c r="Y1908" i="2"/>
  <c r="W1908" i="2"/>
  <c r="BK1907" i="2"/>
  <c r="BI1907" i="2"/>
  <c r="BH1907" i="2"/>
  <c r="BG1907" i="2"/>
  <c r="BE1907" i="2"/>
  <c r="AA1907" i="2"/>
  <c r="Y1907" i="2"/>
  <c r="W1907" i="2"/>
  <c r="BK1906" i="2"/>
  <c r="BI1906" i="2"/>
  <c r="BH1906" i="2"/>
  <c r="BG1906" i="2"/>
  <c r="BE1906" i="2"/>
  <c r="AA1906" i="2"/>
  <c r="Y1906" i="2"/>
  <c r="W1906" i="2"/>
  <c r="BF1906" i="2"/>
  <c r="BK1905" i="2"/>
  <c r="BI1905" i="2"/>
  <c r="BH1905" i="2"/>
  <c r="BG1905" i="2"/>
  <c r="BE1905" i="2"/>
  <c r="AA1905" i="2"/>
  <c r="Y1905" i="2"/>
  <c r="W1905" i="2"/>
  <c r="BK1904" i="2"/>
  <c r="BI1904" i="2"/>
  <c r="BH1904" i="2"/>
  <c r="BG1904" i="2"/>
  <c r="BE1904" i="2"/>
  <c r="AA1904" i="2"/>
  <c r="Y1904" i="2"/>
  <c r="W1904" i="2"/>
  <c r="BF1904" i="2"/>
  <c r="BK1903" i="2"/>
  <c r="BI1903" i="2"/>
  <c r="BH1903" i="2"/>
  <c r="BG1903" i="2"/>
  <c r="BE1903" i="2"/>
  <c r="AA1903" i="2"/>
  <c r="Y1903" i="2"/>
  <c r="W1903" i="2"/>
  <c r="BF1903" i="2"/>
  <c r="BK1902" i="2"/>
  <c r="BI1902" i="2"/>
  <c r="BH1902" i="2"/>
  <c r="BG1902" i="2"/>
  <c r="BE1902" i="2"/>
  <c r="AA1902" i="2"/>
  <c r="Y1902" i="2"/>
  <c r="W1902" i="2"/>
  <c r="BK1901" i="2"/>
  <c r="BI1901" i="2"/>
  <c r="BH1901" i="2"/>
  <c r="BG1901" i="2"/>
  <c r="BE1901" i="2"/>
  <c r="AA1901" i="2"/>
  <c r="Y1901" i="2"/>
  <c r="W1901" i="2"/>
  <c r="BK1900" i="2"/>
  <c r="BI1900" i="2"/>
  <c r="BH1900" i="2"/>
  <c r="BG1900" i="2"/>
  <c r="BE1900" i="2"/>
  <c r="AA1900" i="2"/>
  <c r="Y1900" i="2"/>
  <c r="W1900" i="2"/>
  <c r="BK1899" i="2"/>
  <c r="BI1899" i="2"/>
  <c r="BH1899" i="2"/>
  <c r="BG1899" i="2"/>
  <c r="BE1899" i="2"/>
  <c r="AA1899" i="2"/>
  <c r="Y1899" i="2"/>
  <c r="W1899" i="2"/>
  <c r="BK1898" i="2"/>
  <c r="BI1898" i="2"/>
  <c r="BH1898" i="2"/>
  <c r="BG1898" i="2"/>
  <c r="BE1898" i="2"/>
  <c r="AA1898" i="2"/>
  <c r="Y1898" i="2"/>
  <c r="W1898" i="2"/>
  <c r="BF1898" i="2"/>
  <c r="BK1897" i="2"/>
  <c r="BI1897" i="2"/>
  <c r="BH1897" i="2"/>
  <c r="BG1897" i="2"/>
  <c r="BE1897" i="2"/>
  <c r="AA1897" i="2"/>
  <c r="Y1897" i="2"/>
  <c r="W1897" i="2"/>
  <c r="BK1896" i="2"/>
  <c r="BI1896" i="2"/>
  <c r="BH1896" i="2"/>
  <c r="BG1896" i="2"/>
  <c r="BE1896" i="2"/>
  <c r="AA1896" i="2"/>
  <c r="Y1896" i="2"/>
  <c r="W1896" i="2"/>
  <c r="BF1896" i="2"/>
  <c r="BK1895" i="2"/>
  <c r="BI1895" i="2"/>
  <c r="BH1895" i="2"/>
  <c r="BG1895" i="2"/>
  <c r="BE1895" i="2"/>
  <c r="AA1895" i="2"/>
  <c r="Y1895" i="2"/>
  <c r="W1895" i="2"/>
  <c r="BK1894" i="2"/>
  <c r="BI1894" i="2"/>
  <c r="BH1894" i="2"/>
  <c r="BG1894" i="2"/>
  <c r="BE1894" i="2"/>
  <c r="AA1894" i="2"/>
  <c r="Y1894" i="2"/>
  <c r="W1894" i="2"/>
  <c r="BK1893" i="2"/>
  <c r="BI1893" i="2"/>
  <c r="BH1893" i="2"/>
  <c r="BG1893" i="2"/>
  <c r="BE1893" i="2"/>
  <c r="AA1893" i="2"/>
  <c r="Y1893" i="2"/>
  <c r="W1893" i="2"/>
  <c r="BK1892" i="2"/>
  <c r="BI1892" i="2"/>
  <c r="BH1892" i="2"/>
  <c r="BG1892" i="2"/>
  <c r="BE1892" i="2"/>
  <c r="AA1892" i="2"/>
  <c r="Y1892" i="2"/>
  <c r="W1892" i="2"/>
  <c r="BK1891" i="2"/>
  <c r="BI1891" i="2"/>
  <c r="BH1891" i="2"/>
  <c r="BG1891" i="2"/>
  <c r="BE1891" i="2"/>
  <c r="AA1891" i="2"/>
  <c r="Y1891" i="2"/>
  <c r="W1891" i="2"/>
  <c r="BK1890" i="2"/>
  <c r="BI1890" i="2"/>
  <c r="BH1890" i="2"/>
  <c r="BG1890" i="2"/>
  <c r="BE1890" i="2"/>
  <c r="AA1890" i="2"/>
  <c r="Y1890" i="2"/>
  <c r="W1890" i="2"/>
  <c r="BF1890" i="2"/>
  <c r="BK1889" i="2"/>
  <c r="BI1889" i="2"/>
  <c r="BH1889" i="2"/>
  <c r="BG1889" i="2"/>
  <c r="BE1889" i="2"/>
  <c r="AA1889" i="2"/>
  <c r="Y1889" i="2"/>
  <c r="W1889" i="2"/>
  <c r="BK1888" i="2"/>
  <c r="BI1888" i="2"/>
  <c r="BH1888" i="2"/>
  <c r="BG1888" i="2"/>
  <c r="BE1888" i="2"/>
  <c r="AA1888" i="2"/>
  <c r="Y1888" i="2"/>
  <c r="W1888" i="2"/>
  <c r="BF1888" i="2"/>
  <c r="BK1887" i="2"/>
  <c r="BI1887" i="2"/>
  <c r="BH1887" i="2"/>
  <c r="BG1887" i="2"/>
  <c r="BE1887" i="2"/>
  <c r="AA1887" i="2"/>
  <c r="Y1887" i="2"/>
  <c r="W1887" i="2"/>
  <c r="BK1886" i="2"/>
  <c r="BI1886" i="2"/>
  <c r="BH1886" i="2"/>
  <c r="BG1886" i="2"/>
  <c r="BE1886" i="2"/>
  <c r="AA1886" i="2"/>
  <c r="Y1886" i="2"/>
  <c r="W1886" i="2"/>
  <c r="BK1885" i="2"/>
  <c r="BI1885" i="2"/>
  <c r="BH1885" i="2"/>
  <c r="BG1885" i="2"/>
  <c r="BE1885" i="2"/>
  <c r="AA1885" i="2"/>
  <c r="Y1885" i="2"/>
  <c r="W1885" i="2"/>
  <c r="BK1884" i="2"/>
  <c r="BI1884" i="2"/>
  <c r="BH1884" i="2"/>
  <c r="BG1884" i="2"/>
  <c r="BE1884" i="2"/>
  <c r="AA1884" i="2"/>
  <c r="Y1884" i="2"/>
  <c r="W1884" i="2"/>
  <c r="BK1883" i="2"/>
  <c r="BI1883" i="2"/>
  <c r="BH1883" i="2"/>
  <c r="BG1883" i="2"/>
  <c r="BE1883" i="2"/>
  <c r="AA1883" i="2"/>
  <c r="Y1883" i="2"/>
  <c r="W1883" i="2"/>
  <c r="BK1882" i="2"/>
  <c r="BI1882" i="2"/>
  <c r="BH1882" i="2"/>
  <c r="BG1882" i="2"/>
  <c r="BE1882" i="2"/>
  <c r="AA1882" i="2"/>
  <c r="Y1882" i="2"/>
  <c r="W1882" i="2"/>
  <c r="BK1881" i="2"/>
  <c r="BI1881" i="2"/>
  <c r="BH1881" i="2"/>
  <c r="BG1881" i="2"/>
  <c r="BE1881" i="2"/>
  <c r="AA1881" i="2"/>
  <c r="Y1881" i="2"/>
  <c r="W1881" i="2"/>
  <c r="BK1880" i="2"/>
  <c r="BI1880" i="2"/>
  <c r="BH1880" i="2"/>
  <c r="BG1880" i="2"/>
  <c r="BE1880" i="2"/>
  <c r="AA1880" i="2"/>
  <c r="Y1880" i="2"/>
  <c r="W1880" i="2"/>
  <c r="BF1880" i="2"/>
  <c r="BK1879" i="2"/>
  <c r="BI1879" i="2"/>
  <c r="BH1879" i="2"/>
  <c r="BG1879" i="2"/>
  <c r="BE1879" i="2"/>
  <c r="AA1879" i="2"/>
  <c r="Y1879" i="2"/>
  <c r="W1879" i="2"/>
  <c r="BF1879" i="2"/>
  <c r="BK1878" i="2"/>
  <c r="BI1878" i="2"/>
  <c r="BH1878" i="2"/>
  <c r="BG1878" i="2"/>
  <c r="BE1878" i="2"/>
  <c r="AA1878" i="2"/>
  <c r="Y1878" i="2"/>
  <c r="W1878" i="2"/>
  <c r="BK1877" i="2"/>
  <c r="BI1877" i="2"/>
  <c r="BH1877" i="2"/>
  <c r="BG1877" i="2"/>
  <c r="BE1877" i="2"/>
  <c r="AA1877" i="2"/>
  <c r="Y1877" i="2"/>
  <c r="W1877" i="2"/>
  <c r="BK1876" i="2"/>
  <c r="BI1876" i="2"/>
  <c r="BH1876" i="2"/>
  <c r="BG1876" i="2"/>
  <c r="BE1876" i="2"/>
  <c r="AA1876" i="2"/>
  <c r="Y1876" i="2"/>
  <c r="W1876" i="2"/>
  <c r="BK1875" i="2"/>
  <c r="BI1875" i="2"/>
  <c r="BH1875" i="2"/>
  <c r="BG1875" i="2"/>
  <c r="BE1875" i="2"/>
  <c r="AA1875" i="2"/>
  <c r="Y1875" i="2"/>
  <c r="W1875" i="2"/>
  <c r="BK1874" i="2"/>
  <c r="BI1874" i="2"/>
  <c r="BH1874" i="2"/>
  <c r="BG1874" i="2"/>
  <c r="BE1874" i="2"/>
  <c r="AA1874" i="2"/>
  <c r="Y1874" i="2"/>
  <c r="W1874" i="2"/>
  <c r="BK1873" i="2"/>
  <c r="BI1873" i="2"/>
  <c r="BH1873" i="2"/>
  <c r="BG1873" i="2"/>
  <c r="BE1873" i="2"/>
  <c r="AA1873" i="2"/>
  <c r="Y1873" i="2"/>
  <c r="W1873" i="2"/>
  <c r="BK1872" i="2"/>
  <c r="BI1872" i="2"/>
  <c r="BH1872" i="2"/>
  <c r="BG1872" i="2"/>
  <c r="BE1872" i="2"/>
  <c r="AA1872" i="2"/>
  <c r="Y1872" i="2"/>
  <c r="W1872" i="2"/>
  <c r="BF1872" i="2"/>
  <c r="BK1871" i="2"/>
  <c r="BI1871" i="2"/>
  <c r="BH1871" i="2"/>
  <c r="BG1871" i="2"/>
  <c r="BE1871" i="2"/>
  <c r="AA1871" i="2"/>
  <c r="Y1871" i="2"/>
  <c r="W1871" i="2"/>
  <c r="BF1871" i="2"/>
  <c r="BK1870" i="2"/>
  <c r="BI1870" i="2"/>
  <c r="BH1870" i="2"/>
  <c r="BG1870" i="2"/>
  <c r="BE1870" i="2"/>
  <c r="AA1870" i="2"/>
  <c r="Y1870" i="2"/>
  <c r="W1870" i="2"/>
  <c r="BK1868" i="2"/>
  <c r="BI1868" i="2"/>
  <c r="BH1868" i="2"/>
  <c r="BG1868" i="2"/>
  <c r="BE1868" i="2"/>
  <c r="AA1868" i="2"/>
  <c r="Y1868" i="2"/>
  <c r="W1868" i="2"/>
  <c r="BK1867" i="2"/>
  <c r="BI1867" i="2"/>
  <c r="BH1867" i="2"/>
  <c r="BG1867" i="2"/>
  <c r="BE1867" i="2"/>
  <c r="AA1867" i="2"/>
  <c r="Y1867" i="2"/>
  <c r="W1867" i="2"/>
  <c r="BK1866" i="2"/>
  <c r="BI1866" i="2"/>
  <c r="BH1866" i="2"/>
  <c r="BG1866" i="2"/>
  <c r="BE1866" i="2"/>
  <c r="AA1866" i="2"/>
  <c r="Y1866" i="2"/>
  <c r="W1866" i="2"/>
  <c r="BF1866" i="2"/>
  <c r="BK1865" i="2"/>
  <c r="BI1865" i="2"/>
  <c r="BH1865" i="2"/>
  <c r="BG1865" i="2"/>
  <c r="BE1865" i="2"/>
  <c r="AA1865" i="2"/>
  <c r="Y1865" i="2"/>
  <c r="W1865" i="2"/>
  <c r="BF1865" i="2"/>
  <c r="BK1864" i="2"/>
  <c r="BI1864" i="2"/>
  <c r="BH1864" i="2"/>
  <c r="BG1864" i="2"/>
  <c r="BE1864" i="2"/>
  <c r="AA1864" i="2"/>
  <c r="Y1864" i="2"/>
  <c r="W1864" i="2"/>
  <c r="BK1863" i="2"/>
  <c r="BI1863" i="2"/>
  <c r="BH1863" i="2"/>
  <c r="BG1863" i="2"/>
  <c r="BE1863" i="2"/>
  <c r="AA1863" i="2"/>
  <c r="Y1863" i="2"/>
  <c r="W1863" i="2"/>
  <c r="BF1863" i="2"/>
  <c r="BK1862" i="2"/>
  <c r="BI1862" i="2"/>
  <c r="BH1862" i="2"/>
  <c r="BG1862" i="2"/>
  <c r="BE1862" i="2"/>
  <c r="AA1862" i="2"/>
  <c r="Y1862" i="2"/>
  <c r="W1862" i="2"/>
  <c r="BF1862" i="2"/>
  <c r="BK1861" i="2"/>
  <c r="BI1861" i="2"/>
  <c r="BH1861" i="2"/>
  <c r="BG1861" i="2"/>
  <c r="BE1861" i="2"/>
  <c r="AA1861" i="2"/>
  <c r="Y1861" i="2"/>
  <c r="W1861" i="2"/>
  <c r="BK1860" i="2"/>
  <c r="BI1860" i="2"/>
  <c r="BH1860" i="2"/>
  <c r="BG1860" i="2"/>
  <c r="BE1860" i="2"/>
  <c r="AA1860" i="2"/>
  <c r="Y1860" i="2"/>
  <c r="W1860" i="2"/>
  <c r="BK1859" i="2"/>
  <c r="BI1859" i="2"/>
  <c r="BH1859" i="2"/>
  <c r="BG1859" i="2"/>
  <c r="BE1859" i="2"/>
  <c r="AA1859" i="2"/>
  <c r="Y1859" i="2"/>
  <c r="W1859" i="2"/>
  <c r="BK1858" i="2"/>
  <c r="BI1858" i="2"/>
  <c r="BH1858" i="2"/>
  <c r="BG1858" i="2"/>
  <c r="BE1858" i="2"/>
  <c r="AA1858" i="2"/>
  <c r="Y1858" i="2"/>
  <c r="W1858" i="2"/>
  <c r="BF1858" i="2"/>
  <c r="BK1857" i="2"/>
  <c r="BI1857" i="2"/>
  <c r="BH1857" i="2"/>
  <c r="BG1857" i="2"/>
  <c r="BE1857" i="2"/>
  <c r="AA1857" i="2"/>
  <c r="Y1857" i="2"/>
  <c r="W1857" i="2"/>
  <c r="BF1857" i="2"/>
  <c r="BK1856" i="2"/>
  <c r="BI1856" i="2"/>
  <c r="BH1856" i="2"/>
  <c r="BG1856" i="2"/>
  <c r="BE1856" i="2"/>
  <c r="AA1856" i="2"/>
  <c r="Y1856" i="2"/>
  <c r="W1856" i="2"/>
  <c r="BK1855" i="2"/>
  <c r="BI1855" i="2"/>
  <c r="BH1855" i="2"/>
  <c r="BG1855" i="2"/>
  <c r="BE1855" i="2"/>
  <c r="AA1855" i="2"/>
  <c r="Y1855" i="2"/>
  <c r="W1855" i="2"/>
  <c r="BK1854" i="2"/>
  <c r="BI1854" i="2"/>
  <c r="BH1854" i="2"/>
  <c r="BG1854" i="2"/>
  <c r="BE1854" i="2"/>
  <c r="AA1854" i="2"/>
  <c r="Y1854" i="2"/>
  <c r="W1854" i="2"/>
  <c r="BK1853" i="2"/>
  <c r="BI1853" i="2"/>
  <c r="BH1853" i="2"/>
  <c r="BG1853" i="2"/>
  <c r="BE1853" i="2"/>
  <c r="AA1853" i="2"/>
  <c r="Y1853" i="2"/>
  <c r="W1853" i="2"/>
  <c r="BK1852" i="2"/>
  <c r="BI1852" i="2"/>
  <c r="BH1852" i="2"/>
  <c r="BG1852" i="2"/>
  <c r="BE1852" i="2"/>
  <c r="AA1852" i="2"/>
  <c r="Y1852" i="2"/>
  <c r="W1852" i="2"/>
  <c r="BK1851" i="2"/>
  <c r="BI1851" i="2"/>
  <c r="BH1851" i="2"/>
  <c r="BG1851" i="2"/>
  <c r="BE1851" i="2"/>
  <c r="AA1851" i="2"/>
  <c r="Y1851" i="2"/>
  <c r="W1851" i="2"/>
  <c r="BF1851" i="2"/>
  <c r="BK1850" i="2"/>
  <c r="BI1850" i="2"/>
  <c r="BH1850" i="2"/>
  <c r="BG1850" i="2"/>
  <c r="BE1850" i="2"/>
  <c r="AA1850" i="2"/>
  <c r="Y1850" i="2"/>
  <c r="W1850" i="2"/>
  <c r="BF1850" i="2"/>
  <c r="BK1849" i="2"/>
  <c r="BI1849" i="2"/>
  <c r="BH1849" i="2"/>
  <c r="BG1849" i="2"/>
  <c r="BE1849" i="2"/>
  <c r="AA1849" i="2"/>
  <c r="Y1849" i="2"/>
  <c r="W1849" i="2"/>
  <c r="BF1849" i="2"/>
  <c r="BK1848" i="2"/>
  <c r="BI1848" i="2"/>
  <c r="BH1848" i="2"/>
  <c r="BG1848" i="2"/>
  <c r="BE1848" i="2"/>
  <c r="AA1848" i="2"/>
  <c r="Y1848" i="2"/>
  <c r="W1848" i="2"/>
  <c r="BK1847" i="2"/>
  <c r="BI1847" i="2"/>
  <c r="BH1847" i="2"/>
  <c r="BG1847" i="2"/>
  <c r="BE1847" i="2"/>
  <c r="AA1847" i="2"/>
  <c r="Y1847" i="2"/>
  <c r="W1847" i="2"/>
  <c r="BF1847" i="2"/>
  <c r="BK1846" i="2"/>
  <c r="BI1846" i="2"/>
  <c r="BH1846" i="2"/>
  <c r="BG1846" i="2"/>
  <c r="BE1846" i="2"/>
  <c r="AA1846" i="2"/>
  <c r="Y1846" i="2"/>
  <c r="W1846" i="2"/>
  <c r="BK1845" i="2"/>
  <c r="BI1845" i="2"/>
  <c r="BH1845" i="2"/>
  <c r="BG1845" i="2"/>
  <c r="BE1845" i="2"/>
  <c r="AA1845" i="2"/>
  <c r="Y1845" i="2"/>
  <c r="W1845" i="2"/>
  <c r="BK1844" i="2"/>
  <c r="BI1844" i="2"/>
  <c r="BH1844" i="2"/>
  <c r="BG1844" i="2"/>
  <c r="BE1844" i="2"/>
  <c r="AA1844" i="2"/>
  <c r="Y1844" i="2"/>
  <c r="W1844" i="2"/>
  <c r="BK1843" i="2"/>
  <c r="BI1843" i="2"/>
  <c r="BH1843" i="2"/>
  <c r="BG1843" i="2"/>
  <c r="BE1843" i="2"/>
  <c r="AA1843" i="2"/>
  <c r="Y1843" i="2"/>
  <c r="W1843" i="2"/>
  <c r="BF1843" i="2"/>
  <c r="BK1842" i="2"/>
  <c r="BI1842" i="2"/>
  <c r="BH1842" i="2"/>
  <c r="BG1842" i="2"/>
  <c r="BE1842" i="2"/>
  <c r="AA1842" i="2"/>
  <c r="Y1842" i="2"/>
  <c r="W1842" i="2"/>
  <c r="BK1841" i="2"/>
  <c r="BI1841" i="2"/>
  <c r="BH1841" i="2"/>
  <c r="BG1841" i="2"/>
  <c r="BE1841" i="2"/>
  <c r="AA1841" i="2"/>
  <c r="Y1841" i="2"/>
  <c r="W1841" i="2"/>
  <c r="BF1841" i="2"/>
  <c r="BK1840" i="2"/>
  <c r="BI1840" i="2"/>
  <c r="BH1840" i="2"/>
  <c r="BG1840" i="2"/>
  <c r="BE1840" i="2"/>
  <c r="AA1840" i="2"/>
  <c r="Y1840" i="2"/>
  <c r="W1840" i="2"/>
  <c r="BK1839" i="2"/>
  <c r="BI1839" i="2"/>
  <c r="BH1839" i="2"/>
  <c r="BG1839" i="2"/>
  <c r="BE1839" i="2"/>
  <c r="AA1839" i="2"/>
  <c r="Y1839" i="2"/>
  <c r="W1839" i="2"/>
  <c r="BF1839" i="2"/>
  <c r="BK1838" i="2"/>
  <c r="BI1838" i="2"/>
  <c r="BH1838" i="2"/>
  <c r="BG1838" i="2"/>
  <c r="BE1838" i="2"/>
  <c r="AA1838" i="2"/>
  <c r="Y1838" i="2"/>
  <c r="W1838" i="2"/>
  <c r="BK1837" i="2"/>
  <c r="BI1837" i="2"/>
  <c r="BH1837" i="2"/>
  <c r="BG1837" i="2"/>
  <c r="BE1837" i="2"/>
  <c r="AA1837" i="2"/>
  <c r="Y1837" i="2"/>
  <c r="W1837" i="2"/>
  <c r="BF1837" i="2"/>
  <c r="BK1836" i="2"/>
  <c r="BI1836" i="2"/>
  <c r="BH1836" i="2"/>
  <c r="BG1836" i="2"/>
  <c r="BE1836" i="2"/>
  <c r="AA1836" i="2"/>
  <c r="Y1836" i="2"/>
  <c r="W1836" i="2"/>
  <c r="BK1835" i="2"/>
  <c r="BI1835" i="2"/>
  <c r="BH1835" i="2"/>
  <c r="BG1835" i="2"/>
  <c r="BE1835" i="2"/>
  <c r="AA1835" i="2"/>
  <c r="Y1835" i="2"/>
  <c r="W1835" i="2"/>
  <c r="BK1834" i="2"/>
  <c r="BI1834" i="2"/>
  <c r="BH1834" i="2"/>
  <c r="BG1834" i="2"/>
  <c r="BE1834" i="2"/>
  <c r="AA1834" i="2"/>
  <c r="Y1834" i="2"/>
  <c r="W1834" i="2"/>
  <c r="BF1834" i="2"/>
  <c r="BK1833" i="2"/>
  <c r="BI1833" i="2"/>
  <c r="BH1833" i="2"/>
  <c r="BG1833" i="2"/>
  <c r="BE1833" i="2"/>
  <c r="AA1833" i="2"/>
  <c r="Y1833" i="2"/>
  <c r="W1833" i="2"/>
  <c r="BK1832" i="2"/>
  <c r="BI1832" i="2"/>
  <c r="BH1832" i="2"/>
  <c r="BG1832" i="2"/>
  <c r="BE1832" i="2"/>
  <c r="AA1832" i="2"/>
  <c r="Y1832" i="2"/>
  <c r="W1832" i="2"/>
  <c r="BK1831" i="2"/>
  <c r="BI1831" i="2"/>
  <c r="BH1831" i="2"/>
  <c r="BG1831" i="2"/>
  <c r="BE1831" i="2"/>
  <c r="AA1831" i="2"/>
  <c r="Y1831" i="2"/>
  <c r="W1831" i="2"/>
  <c r="BF1831" i="2"/>
  <c r="BK1830" i="2"/>
  <c r="BI1830" i="2"/>
  <c r="BH1830" i="2"/>
  <c r="BG1830" i="2"/>
  <c r="BE1830" i="2"/>
  <c r="AA1830" i="2"/>
  <c r="Y1830" i="2"/>
  <c r="W1830" i="2"/>
  <c r="BK1829" i="2"/>
  <c r="BI1829" i="2"/>
  <c r="BH1829" i="2"/>
  <c r="BG1829" i="2"/>
  <c r="BE1829" i="2"/>
  <c r="AA1829" i="2"/>
  <c r="Y1829" i="2"/>
  <c r="W1829" i="2"/>
  <c r="BK1828" i="2"/>
  <c r="BI1828" i="2"/>
  <c r="BH1828" i="2"/>
  <c r="BG1828" i="2"/>
  <c r="BE1828" i="2"/>
  <c r="AA1828" i="2"/>
  <c r="Y1828" i="2"/>
  <c r="W1828" i="2"/>
  <c r="BK1827" i="2"/>
  <c r="BI1827" i="2"/>
  <c r="BH1827" i="2"/>
  <c r="BG1827" i="2"/>
  <c r="BE1827" i="2"/>
  <c r="AA1827" i="2"/>
  <c r="Y1827" i="2"/>
  <c r="W1827" i="2"/>
  <c r="BK1826" i="2"/>
  <c r="BI1826" i="2"/>
  <c r="BH1826" i="2"/>
  <c r="BG1826" i="2"/>
  <c r="BE1826" i="2"/>
  <c r="AA1826" i="2"/>
  <c r="Y1826" i="2"/>
  <c r="W1826" i="2"/>
  <c r="BF1826" i="2"/>
  <c r="BK1825" i="2"/>
  <c r="BI1825" i="2"/>
  <c r="BH1825" i="2"/>
  <c r="BG1825" i="2"/>
  <c r="BE1825" i="2"/>
  <c r="AA1825" i="2"/>
  <c r="Y1825" i="2"/>
  <c r="W1825" i="2"/>
  <c r="BF1825" i="2"/>
  <c r="BK1823" i="2"/>
  <c r="BI1823" i="2"/>
  <c r="BH1823" i="2"/>
  <c r="BG1823" i="2"/>
  <c r="BE1823" i="2"/>
  <c r="AA1823" i="2"/>
  <c r="Y1823" i="2"/>
  <c r="W1823" i="2"/>
  <c r="BK1822" i="2"/>
  <c r="BI1822" i="2"/>
  <c r="BH1822" i="2"/>
  <c r="BG1822" i="2"/>
  <c r="BE1822" i="2"/>
  <c r="AA1822" i="2"/>
  <c r="Y1822" i="2"/>
  <c r="W1822" i="2"/>
  <c r="BK1821" i="2"/>
  <c r="BI1821" i="2"/>
  <c r="BH1821" i="2"/>
  <c r="BG1821" i="2"/>
  <c r="BE1821" i="2"/>
  <c r="AA1821" i="2"/>
  <c r="Y1821" i="2"/>
  <c r="W1821" i="2"/>
  <c r="BF1821" i="2"/>
  <c r="BK1820" i="2"/>
  <c r="BI1820" i="2"/>
  <c r="BH1820" i="2"/>
  <c r="BG1820" i="2"/>
  <c r="BE1820" i="2"/>
  <c r="AA1820" i="2"/>
  <c r="Y1820" i="2"/>
  <c r="W1820" i="2"/>
  <c r="BK1819" i="2"/>
  <c r="BI1819" i="2"/>
  <c r="BH1819" i="2"/>
  <c r="BG1819" i="2"/>
  <c r="BE1819" i="2"/>
  <c r="AA1819" i="2"/>
  <c r="Y1819" i="2"/>
  <c r="W1819" i="2"/>
  <c r="BK1818" i="2"/>
  <c r="BI1818" i="2"/>
  <c r="BH1818" i="2"/>
  <c r="BG1818" i="2"/>
  <c r="BE1818" i="2"/>
  <c r="AA1818" i="2"/>
  <c r="Y1818" i="2"/>
  <c r="W1818" i="2"/>
  <c r="BK1817" i="2"/>
  <c r="BI1817" i="2"/>
  <c r="BH1817" i="2"/>
  <c r="BG1817" i="2"/>
  <c r="BE1817" i="2"/>
  <c r="AA1817" i="2"/>
  <c r="Y1817" i="2"/>
  <c r="W1817" i="2"/>
  <c r="BF1817" i="2"/>
  <c r="BK1816" i="2"/>
  <c r="BI1816" i="2"/>
  <c r="BH1816" i="2"/>
  <c r="BG1816" i="2"/>
  <c r="BE1816" i="2"/>
  <c r="AA1816" i="2"/>
  <c r="Y1816" i="2"/>
  <c r="W1816" i="2"/>
  <c r="BF1816" i="2"/>
  <c r="BK1815" i="2"/>
  <c r="BI1815" i="2"/>
  <c r="BH1815" i="2"/>
  <c r="BG1815" i="2"/>
  <c r="BE1815" i="2"/>
  <c r="AA1815" i="2"/>
  <c r="Y1815" i="2"/>
  <c r="W1815" i="2"/>
  <c r="BK1814" i="2"/>
  <c r="BI1814" i="2"/>
  <c r="BH1814" i="2"/>
  <c r="BG1814" i="2"/>
  <c r="BE1814" i="2"/>
  <c r="AA1814" i="2"/>
  <c r="Y1814" i="2"/>
  <c r="W1814" i="2"/>
  <c r="BF1814" i="2"/>
  <c r="BK1813" i="2"/>
  <c r="BI1813" i="2"/>
  <c r="BH1813" i="2"/>
  <c r="BG1813" i="2"/>
  <c r="BE1813" i="2"/>
  <c r="AA1813" i="2"/>
  <c r="Y1813" i="2"/>
  <c r="W1813" i="2"/>
  <c r="BK1812" i="2"/>
  <c r="BI1812" i="2"/>
  <c r="BH1812" i="2"/>
  <c r="BG1812" i="2"/>
  <c r="BE1812" i="2"/>
  <c r="AA1812" i="2"/>
  <c r="Y1812" i="2"/>
  <c r="W1812" i="2"/>
  <c r="BK1811" i="2"/>
  <c r="BI1811" i="2"/>
  <c r="BH1811" i="2"/>
  <c r="BG1811" i="2"/>
  <c r="BE1811" i="2"/>
  <c r="AA1811" i="2"/>
  <c r="Y1811" i="2"/>
  <c r="W1811" i="2"/>
  <c r="BK1810" i="2"/>
  <c r="BI1810" i="2"/>
  <c r="BH1810" i="2"/>
  <c r="BG1810" i="2"/>
  <c r="BE1810" i="2"/>
  <c r="AA1810" i="2"/>
  <c r="Y1810" i="2"/>
  <c r="W1810" i="2"/>
  <c r="BF1810" i="2"/>
  <c r="BK1809" i="2"/>
  <c r="BI1809" i="2"/>
  <c r="BH1809" i="2"/>
  <c r="BG1809" i="2"/>
  <c r="BE1809" i="2"/>
  <c r="AA1809" i="2"/>
  <c r="Y1809" i="2"/>
  <c r="W1809" i="2"/>
  <c r="BF1809" i="2"/>
  <c r="BK1808" i="2"/>
  <c r="BI1808" i="2"/>
  <c r="BH1808" i="2"/>
  <c r="BG1808" i="2"/>
  <c r="BE1808" i="2"/>
  <c r="AA1808" i="2"/>
  <c r="Y1808" i="2"/>
  <c r="W1808" i="2"/>
  <c r="BF1808" i="2"/>
  <c r="BK1807" i="2"/>
  <c r="BI1807" i="2"/>
  <c r="BH1807" i="2"/>
  <c r="BG1807" i="2"/>
  <c r="BE1807" i="2"/>
  <c r="AA1807" i="2"/>
  <c r="Y1807" i="2"/>
  <c r="W1807" i="2"/>
  <c r="BK1806" i="2"/>
  <c r="BI1806" i="2"/>
  <c r="BH1806" i="2"/>
  <c r="BG1806" i="2"/>
  <c r="BE1806" i="2"/>
  <c r="AA1806" i="2"/>
  <c r="Y1806" i="2"/>
  <c r="W1806" i="2"/>
  <c r="BK1805" i="2"/>
  <c r="BI1805" i="2"/>
  <c r="BH1805" i="2"/>
  <c r="BG1805" i="2"/>
  <c r="BE1805" i="2"/>
  <c r="AA1805" i="2"/>
  <c r="Y1805" i="2"/>
  <c r="W1805" i="2"/>
  <c r="BK1804" i="2"/>
  <c r="BI1804" i="2"/>
  <c r="BH1804" i="2"/>
  <c r="BG1804" i="2"/>
  <c r="BE1804" i="2"/>
  <c r="AA1804" i="2"/>
  <c r="Y1804" i="2"/>
  <c r="W1804" i="2"/>
  <c r="BK1803" i="2"/>
  <c r="BI1803" i="2"/>
  <c r="BH1803" i="2"/>
  <c r="BG1803" i="2"/>
  <c r="BE1803" i="2"/>
  <c r="AA1803" i="2"/>
  <c r="Y1803" i="2"/>
  <c r="W1803" i="2"/>
  <c r="BK1802" i="2"/>
  <c r="BI1802" i="2"/>
  <c r="BH1802" i="2"/>
  <c r="BG1802" i="2"/>
  <c r="BE1802" i="2"/>
  <c r="AA1802" i="2"/>
  <c r="Y1802" i="2"/>
  <c r="W1802" i="2"/>
  <c r="BK1801" i="2"/>
  <c r="BI1801" i="2"/>
  <c r="BH1801" i="2"/>
  <c r="BG1801" i="2"/>
  <c r="BE1801" i="2"/>
  <c r="AA1801" i="2"/>
  <c r="Y1801" i="2"/>
  <c r="W1801" i="2"/>
  <c r="BF1801" i="2"/>
  <c r="BK1800" i="2"/>
  <c r="BI1800" i="2"/>
  <c r="BH1800" i="2"/>
  <c r="BG1800" i="2"/>
  <c r="BE1800" i="2"/>
  <c r="AA1800" i="2"/>
  <c r="Y1800" i="2"/>
  <c r="W1800" i="2"/>
  <c r="BF1800" i="2"/>
  <c r="BK1799" i="2"/>
  <c r="BI1799" i="2"/>
  <c r="BH1799" i="2"/>
  <c r="BG1799" i="2"/>
  <c r="BE1799" i="2"/>
  <c r="AA1799" i="2"/>
  <c r="Y1799" i="2"/>
  <c r="W1799" i="2"/>
  <c r="BK1798" i="2"/>
  <c r="BI1798" i="2"/>
  <c r="BH1798" i="2"/>
  <c r="BG1798" i="2"/>
  <c r="BE1798" i="2"/>
  <c r="AA1798" i="2"/>
  <c r="Y1798" i="2"/>
  <c r="W1798" i="2"/>
  <c r="BK1797" i="2"/>
  <c r="BI1797" i="2"/>
  <c r="BH1797" i="2"/>
  <c r="BG1797" i="2"/>
  <c r="BE1797" i="2"/>
  <c r="AA1797" i="2"/>
  <c r="Y1797" i="2"/>
  <c r="W1797" i="2"/>
  <c r="BF1797" i="2"/>
  <c r="BK1796" i="2"/>
  <c r="BI1796" i="2"/>
  <c r="BH1796" i="2"/>
  <c r="BG1796" i="2"/>
  <c r="BE1796" i="2"/>
  <c r="AA1796" i="2"/>
  <c r="Y1796" i="2"/>
  <c r="W1796" i="2"/>
  <c r="BK1795" i="2"/>
  <c r="BI1795" i="2"/>
  <c r="BH1795" i="2"/>
  <c r="BG1795" i="2"/>
  <c r="BE1795" i="2"/>
  <c r="AA1795" i="2"/>
  <c r="Y1795" i="2"/>
  <c r="W1795" i="2"/>
  <c r="BK1794" i="2"/>
  <c r="BI1794" i="2"/>
  <c r="BH1794" i="2"/>
  <c r="BG1794" i="2"/>
  <c r="BE1794" i="2"/>
  <c r="AA1794" i="2"/>
  <c r="Y1794" i="2"/>
  <c r="W1794" i="2"/>
  <c r="BF1794" i="2"/>
  <c r="BK1793" i="2"/>
  <c r="BI1793" i="2"/>
  <c r="BH1793" i="2"/>
  <c r="BG1793" i="2"/>
  <c r="BE1793" i="2"/>
  <c r="AA1793" i="2"/>
  <c r="Y1793" i="2"/>
  <c r="W1793" i="2"/>
  <c r="BF1793" i="2"/>
  <c r="BK1792" i="2"/>
  <c r="BI1792" i="2"/>
  <c r="BH1792" i="2"/>
  <c r="BG1792" i="2"/>
  <c r="BE1792" i="2"/>
  <c r="AA1792" i="2"/>
  <c r="Y1792" i="2"/>
  <c r="W1792" i="2"/>
  <c r="BF1792" i="2"/>
  <c r="BK1791" i="2"/>
  <c r="BI1791" i="2"/>
  <c r="BH1791" i="2"/>
  <c r="BG1791" i="2"/>
  <c r="BE1791" i="2"/>
  <c r="AA1791" i="2"/>
  <c r="Y1791" i="2"/>
  <c r="W1791" i="2"/>
  <c r="BK1790" i="2"/>
  <c r="BI1790" i="2"/>
  <c r="BH1790" i="2"/>
  <c r="BG1790" i="2"/>
  <c r="BE1790" i="2"/>
  <c r="AA1790" i="2"/>
  <c r="Y1790" i="2"/>
  <c r="W1790" i="2"/>
  <c r="BK1789" i="2"/>
  <c r="BI1789" i="2"/>
  <c r="BH1789" i="2"/>
  <c r="BG1789" i="2"/>
  <c r="BE1789" i="2"/>
  <c r="AA1789" i="2"/>
  <c r="Y1789" i="2"/>
  <c r="W1789" i="2"/>
  <c r="BF1789" i="2"/>
  <c r="BK1788" i="2"/>
  <c r="BI1788" i="2"/>
  <c r="BH1788" i="2"/>
  <c r="BG1788" i="2"/>
  <c r="BE1788" i="2"/>
  <c r="AA1788" i="2"/>
  <c r="Y1788" i="2"/>
  <c r="W1788" i="2"/>
  <c r="BK1787" i="2"/>
  <c r="BI1787" i="2"/>
  <c r="BH1787" i="2"/>
  <c r="BG1787" i="2"/>
  <c r="BE1787" i="2"/>
  <c r="AA1787" i="2"/>
  <c r="Y1787" i="2"/>
  <c r="W1787" i="2"/>
  <c r="BK1786" i="2"/>
  <c r="BI1786" i="2"/>
  <c r="BH1786" i="2"/>
  <c r="BG1786" i="2"/>
  <c r="BE1786" i="2"/>
  <c r="AA1786" i="2"/>
  <c r="Y1786" i="2"/>
  <c r="W1786" i="2"/>
  <c r="BK1785" i="2"/>
  <c r="BI1785" i="2"/>
  <c r="BH1785" i="2"/>
  <c r="BG1785" i="2"/>
  <c r="BE1785" i="2"/>
  <c r="AA1785" i="2"/>
  <c r="Y1785" i="2"/>
  <c r="W1785" i="2"/>
  <c r="BK1784" i="2"/>
  <c r="BI1784" i="2"/>
  <c r="BH1784" i="2"/>
  <c r="BG1784" i="2"/>
  <c r="BE1784" i="2"/>
  <c r="AA1784" i="2"/>
  <c r="Y1784" i="2"/>
  <c r="W1784" i="2"/>
  <c r="BF1784" i="2"/>
  <c r="BK1783" i="2"/>
  <c r="BI1783" i="2"/>
  <c r="BH1783" i="2"/>
  <c r="BG1783" i="2"/>
  <c r="BE1783" i="2"/>
  <c r="AA1783" i="2"/>
  <c r="Y1783" i="2"/>
  <c r="W1783" i="2"/>
  <c r="BK1782" i="2"/>
  <c r="BI1782" i="2"/>
  <c r="BH1782" i="2"/>
  <c r="BG1782" i="2"/>
  <c r="BE1782" i="2"/>
  <c r="AA1782" i="2"/>
  <c r="Y1782" i="2"/>
  <c r="W1782" i="2"/>
  <c r="BF1782" i="2"/>
  <c r="BK1781" i="2"/>
  <c r="BI1781" i="2"/>
  <c r="BH1781" i="2"/>
  <c r="BG1781" i="2"/>
  <c r="BE1781" i="2"/>
  <c r="AA1781" i="2"/>
  <c r="Y1781" i="2"/>
  <c r="W1781" i="2"/>
  <c r="BK1780" i="2"/>
  <c r="BI1780" i="2"/>
  <c r="BH1780" i="2"/>
  <c r="BG1780" i="2"/>
  <c r="BE1780" i="2"/>
  <c r="AA1780" i="2"/>
  <c r="Y1780" i="2"/>
  <c r="W1780" i="2"/>
  <c r="BF1780" i="2"/>
  <c r="BK1779" i="2"/>
  <c r="BI1779" i="2"/>
  <c r="BH1779" i="2"/>
  <c r="BG1779" i="2"/>
  <c r="BE1779" i="2"/>
  <c r="AA1779" i="2"/>
  <c r="Y1779" i="2"/>
  <c r="W1779" i="2"/>
  <c r="BK1778" i="2"/>
  <c r="BI1778" i="2"/>
  <c r="BH1778" i="2"/>
  <c r="BG1778" i="2"/>
  <c r="BE1778" i="2"/>
  <c r="AA1778" i="2"/>
  <c r="Y1778" i="2"/>
  <c r="W1778" i="2"/>
  <c r="BK1777" i="2"/>
  <c r="BI1777" i="2"/>
  <c r="BH1777" i="2"/>
  <c r="BG1777" i="2"/>
  <c r="BE1777" i="2"/>
  <c r="AA1777" i="2"/>
  <c r="Y1777" i="2"/>
  <c r="W1777" i="2"/>
  <c r="BF1777" i="2"/>
  <c r="BK1776" i="2"/>
  <c r="BI1776" i="2"/>
  <c r="BH1776" i="2"/>
  <c r="BG1776" i="2"/>
  <c r="BE1776" i="2"/>
  <c r="AA1776" i="2"/>
  <c r="Y1776" i="2"/>
  <c r="W1776" i="2"/>
  <c r="BF1776" i="2"/>
  <c r="BK1775" i="2"/>
  <c r="BI1775" i="2"/>
  <c r="BH1775" i="2"/>
  <c r="BG1775" i="2"/>
  <c r="BE1775" i="2"/>
  <c r="AA1775" i="2"/>
  <c r="Y1775" i="2"/>
  <c r="W1775" i="2"/>
  <c r="BK1774" i="2"/>
  <c r="BI1774" i="2"/>
  <c r="BH1774" i="2"/>
  <c r="BG1774" i="2"/>
  <c r="BE1774" i="2"/>
  <c r="AA1774" i="2"/>
  <c r="Y1774" i="2"/>
  <c r="W1774" i="2"/>
  <c r="BK1773" i="2"/>
  <c r="BI1773" i="2"/>
  <c r="BH1773" i="2"/>
  <c r="BG1773" i="2"/>
  <c r="BE1773" i="2"/>
  <c r="AA1773" i="2"/>
  <c r="Y1773" i="2"/>
  <c r="W1773" i="2"/>
  <c r="BK1772" i="2"/>
  <c r="BI1772" i="2"/>
  <c r="BH1772" i="2"/>
  <c r="BG1772" i="2"/>
  <c r="BE1772" i="2"/>
  <c r="AA1772" i="2"/>
  <c r="Y1772" i="2"/>
  <c r="W1772" i="2"/>
  <c r="BK1771" i="2"/>
  <c r="BI1771" i="2"/>
  <c r="BH1771" i="2"/>
  <c r="BG1771" i="2"/>
  <c r="BE1771" i="2"/>
  <c r="AA1771" i="2"/>
  <c r="Y1771" i="2"/>
  <c r="W1771" i="2"/>
  <c r="BK1770" i="2"/>
  <c r="BI1770" i="2"/>
  <c r="BH1770" i="2"/>
  <c r="BG1770" i="2"/>
  <c r="BE1770" i="2"/>
  <c r="AA1770" i="2"/>
  <c r="Y1770" i="2"/>
  <c r="W1770" i="2"/>
  <c r="BK1769" i="2"/>
  <c r="BI1769" i="2"/>
  <c r="BH1769" i="2"/>
  <c r="BG1769" i="2"/>
  <c r="BE1769" i="2"/>
  <c r="AA1769" i="2"/>
  <c r="Y1769" i="2"/>
  <c r="W1769" i="2"/>
  <c r="BF1769" i="2"/>
  <c r="BK1768" i="2"/>
  <c r="BI1768" i="2"/>
  <c r="BH1768" i="2"/>
  <c r="BG1768" i="2"/>
  <c r="BE1768" i="2"/>
  <c r="AA1768" i="2"/>
  <c r="Y1768" i="2"/>
  <c r="W1768" i="2"/>
  <c r="BF1768" i="2"/>
  <c r="BK1767" i="2"/>
  <c r="BI1767" i="2"/>
  <c r="BH1767" i="2"/>
  <c r="BG1767" i="2"/>
  <c r="BE1767" i="2"/>
  <c r="AA1767" i="2"/>
  <c r="Y1767" i="2"/>
  <c r="W1767" i="2"/>
  <c r="BK1766" i="2"/>
  <c r="BI1766" i="2"/>
  <c r="BH1766" i="2"/>
  <c r="BG1766" i="2"/>
  <c r="BE1766" i="2"/>
  <c r="AA1766" i="2"/>
  <c r="Y1766" i="2"/>
  <c r="W1766" i="2"/>
  <c r="BK1765" i="2"/>
  <c r="BI1765" i="2"/>
  <c r="BH1765" i="2"/>
  <c r="BG1765" i="2"/>
  <c r="BE1765" i="2"/>
  <c r="AA1765" i="2"/>
  <c r="Y1765" i="2"/>
  <c r="W1765" i="2"/>
  <c r="BF1765" i="2"/>
  <c r="BK1764" i="2"/>
  <c r="BI1764" i="2"/>
  <c r="BH1764" i="2"/>
  <c r="BG1764" i="2"/>
  <c r="BE1764" i="2"/>
  <c r="AA1764" i="2"/>
  <c r="Y1764" i="2"/>
  <c r="W1764" i="2"/>
  <c r="BK1763" i="2"/>
  <c r="BI1763" i="2"/>
  <c r="BH1763" i="2"/>
  <c r="BG1763" i="2"/>
  <c r="BE1763" i="2"/>
  <c r="AA1763" i="2"/>
  <c r="Y1763" i="2"/>
  <c r="W1763" i="2"/>
  <c r="BK1762" i="2"/>
  <c r="BI1762" i="2"/>
  <c r="BH1762" i="2"/>
  <c r="BG1762" i="2"/>
  <c r="BE1762" i="2"/>
  <c r="AA1762" i="2"/>
  <c r="Y1762" i="2"/>
  <c r="W1762" i="2"/>
  <c r="BK1761" i="2"/>
  <c r="BI1761" i="2"/>
  <c r="BH1761" i="2"/>
  <c r="BG1761" i="2"/>
  <c r="BE1761" i="2"/>
  <c r="AA1761" i="2"/>
  <c r="Y1761" i="2"/>
  <c r="W1761" i="2"/>
  <c r="BK1760" i="2"/>
  <c r="BI1760" i="2"/>
  <c r="BH1760" i="2"/>
  <c r="BG1760" i="2"/>
  <c r="BE1760" i="2"/>
  <c r="AA1760" i="2"/>
  <c r="Y1760" i="2"/>
  <c r="W1760" i="2"/>
  <c r="BF1760" i="2"/>
  <c r="BK1759" i="2"/>
  <c r="BI1759" i="2"/>
  <c r="BH1759" i="2"/>
  <c r="BG1759" i="2"/>
  <c r="BE1759" i="2"/>
  <c r="AA1759" i="2"/>
  <c r="Y1759" i="2"/>
  <c r="W1759" i="2"/>
  <c r="BK1758" i="2"/>
  <c r="BI1758" i="2"/>
  <c r="BH1758" i="2"/>
  <c r="BG1758" i="2"/>
  <c r="BE1758" i="2"/>
  <c r="AA1758" i="2"/>
  <c r="Y1758" i="2"/>
  <c r="W1758" i="2"/>
  <c r="BK1757" i="2"/>
  <c r="BI1757" i="2"/>
  <c r="BH1757" i="2"/>
  <c r="BG1757" i="2"/>
  <c r="BE1757" i="2"/>
  <c r="AA1757" i="2"/>
  <c r="Y1757" i="2"/>
  <c r="W1757" i="2"/>
  <c r="BF1757" i="2"/>
  <c r="BK1756" i="2"/>
  <c r="BI1756" i="2"/>
  <c r="BH1756" i="2"/>
  <c r="BG1756" i="2"/>
  <c r="BE1756" i="2"/>
  <c r="AA1756" i="2"/>
  <c r="Y1756" i="2"/>
  <c r="W1756" i="2"/>
  <c r="BK1755" i="2"/>
  <c r="BI1755" i="2"/>
  <c r="BH1755" i="2"/>
  <c r="BG1755" i="2"/>
  <c r="BE1755" i="2"/>
  <c r="AA1755" i="2"/>
  <c r="Y1755" i="2"/>
  <c r="W1755" i="2"/>
  <c r="BK1754" i="2"/>
  <c r="BI1754" i="2"/>
  <c r="BH1754" i="2"/>
  <c r="BG1754" i="2"/>
  <c r="BE1754" i="2"/>
  <c r="AA1754" i="2"/>
  <c r="Y1754" i="2"/>
  <c r="W1754" i="2"/>
  <c r="BK1753" i="2"/>
  <c r="BI1753" i="2"/>
  <c r="BH1753" i="2"/>
  <c r="BG1753" i="2"/>
  <c r="BE1753" i="2"/>
  <c r="AA1753" i="2"/>
  <c r="Y1753" i="2"/>
  <c r="W1753" i="2"/>
  <c r="BF1753" i="2"/>
  <c r="BK1752" i="2"/>
  <c r="BI1752" i="2"/>
  <c r="BH1752" i="2"/>
  <c r="BG1752" i="2"/>
  <c r="BE1752" i="2"/>
  <c r="AA1752" i="2"/>
  <c r="Y1752" i="2"/>
  <c r="W1752" i="2"/>
  <c r="BF1752" i="2"/>
  <c r="BK1751" i="2"/>
  <c r="BI1751" i="2"/>
  <c r="BH1751" i="2"/>
  <c r="BG1751" i="2"/>
  <c r="BE1751" i="2"/>
  <c r="AA1751" i="2"/>
  <c r="Y1751" i="2"/>
  <c r="W1751" i="2"/>
  <c r="BK1750" i="2"/>
  <c r="BI1750" i="2"/>
  <c r="BH1750" i="2"/>
  <c r="BG1750" i="2"/>
  <c r="BE1750" i="2"/>
  <c r="AA1750" i="2"/>
  <c r="Y1750" i="2"/>
  <c r="W1750" i="2"/>
  <c r="BK1749" i="2"/>
  <c r="BI1749" i="2"/>
  <c r="BH1749" i="2"/>
  <c r="BG1749" i="2"/>
  <c r="BE1749" i="2"/>
  <c r="AA1749" i="2"/>
  <c r="Y1749" i="2"/>
  <c r="W1749" i="2"/>
  <c r="BF1749" i="2"/>
  <c r="BK1748" i="2"/>
  <c r="BI1748" i="2"/>
  <c r="BH1748" i="2"/>
  <c r="BG1748" i="2"/>
  <c r="BE1748" i="2"/>
  <c r="AA1748" i="2"/>
  <c r="Y1748" i="2"/>
  <c r="W1748" i="2"/>
  <c r="BK1747" i="2"/>
  <c r="BI1747" i="2"/>
  <c r="BH1747" i="2"/>
  <c r="BG1747" i="2"/>
  <c r="BE1747" i="2"/>
  <c r="AA1747" i="2"/>
  <c r="Y1747" i="2"/>
  <c r="W1747" i="2"/>
  <c r="BK1746" i="2"/>
  <c r="BI1746" i="2"/>
  <c r="BH1746" i="2"/>
  <c r="BG1746" i="2"/>
  <c r="BE1746" i="2"/>
  <c r="AA1746" i="2"/>
  <c r="Y1746" i="2"/>
  <c r="W1746" i="2"/>
  <c r="BK1745" i="2"/>
  <c r="BI1745" i="2"/>
  <c r="BH1745" i="2"/>
  <c r="BG1745" i="2"/>
  <c r="BE1745" i="2"/>
  <c r="AA1745" i="2"/>
  <c r="Y1745" i="2"/>
  <c r="W1745" i="2"/>
  <c r="BF1745" i="2"/>
  <c r="BK1744" i="2"/>
  <c r="BI1744" i="2"/>
  <c r="BH1744" i="2"/>
  <c r="BG1744" i="2"/>
  <c r="BE1744" i="2"/>
  <c r="AA1744" i="2"/>
  <c r="Y1744" i="2"/>
  <c r="W1744" i="2"/>
  <c r="BF1744" i="2"/>
  <c r="BK1743" i="2"/>
  <c r="BI1743" i="2"/>
  <c r="BH1743" i="2"/>
  <c r="BG1743" i="2"/>
  <c r="BE1743" i="2"/>
  <c r="AA1743" i="2"/>
  <c r="Y1743" i="2"/>
  <c r="W1743" i="2"/>
  <c r="BK1742" i="2"/>
  <c r="BI1742" i="2"/>
  <c r="BH1742" i="2"/>
  <c r="BG1742" i="2"/>
  <c r="BE1742" i="2"/>
  <c r="AA1742" i="2"/>
  <c r="Y1742" i="2"/>
  <c r="W1742" i="2"/>
  <c r="BK1741" i="2"/>
  <c r="BI1741" i="2"/>
  <c r="BH1741" i="2"/>
  <c r="BG1741" i="2"/>
  <c r="BE1741" i="2"/>
  <c r="AA1741" i="2"/>
  <c r="Y1741" i="2"/>
  <c r="W1741" i="2"/>
  <c r="BF1741" i="2"/>
  <c r="BK1740" i="2"/>
  <c r="BI1740" i="2"/>
  <c r="BH1740" i="2"/>
  <c r="BG1740" i="2"/>
  <c r="BE1740" i="2"/>
  <c r="AA1740" i="2"/>
  <c r="Y1740" i="2"/>
  <c r="W1740" i="2"/>
  <c r="BK1739" i="2"/>
  <c r="BI1739" i="2"/>
  <c r="BH1739" i="2"/>
  <c r="BG1739" i="2"/>
  <c r="BE1739" i="2"/>
  <c r="AA1739" i="2"/>
  <c r="Y1739" i="2"/>
  <c r="W1739" i="2"/>
  <c r="BK1738" i="2"/>
  <c r="BI1738" i="2"/>
  <c r="BH1738" i="2"/>
  <c r="BG1738" i="2"/>
  <c r="BE1738" i="2"/>
  <c r="AA1738" i="2"/>
  <c r="Y1738" i="2"/>
  <c r="W1738" i="2"/>
  <c r="BF1738" i="2"/>
  <c r="BK1737" i="2"/>
  <c r="BI1737" i="2"/>
  <c r="BH1737" i="2"/>
  <c r="BG1737" i="2"/>
  <c r="BE1737" i="2"/>
  <c r="AA1737" i="2"/>
  <c r="Y1737" i="2"/>
  <c r="W1737" i="2"/>
  <c r="BF1737" i="2"/>
  <c r="BK1736" i="2"/>
  <c r="BI1736" i="2"/>
  <c r="BH1736" i="2"/>
  <c r="BG1736" i="2"/>
  <c r="BE1736" i="2"/>
  <c r="AA1736" i="2"/>
  <c r="Y1736" i="2"/>
  <c r="W1736" i="2"/>
  <c r="BF1736" i="2"/>
  <c r="BK1735" i="2"/>
  <c r="BI1735" i="2"/>
  <c r="BH1735" i="2"/>
  <c r="BG1735" i="2"/>
  <c r="BE1735" i="2"/>
  <c r="AA1735" i="2"/>
  <c r="Y1735" i="2"/>
  <c r="W1735" i="2"/>
  <c r="BK1734" i="2"/>
  <c r="BI1734" i="2"/>
  <c r="BH1734" i="2"/>
  <c r="BG1734" i="2"/>
  <c r="BE1734" i="2"/>
  <c r="AA1734" i="2"/>
  <c r="Y1734" i="2"/>
  <c r="W1734" i="2"/>
  <c r="BK1733" i="2"/>
  <c r="BI1733" i="2"/>
  <c r="BH1733" i="2"/>
  <c r="BG1733" i="2"/>
  <c r="BE1733" i="2"/>
  <c r="AA1733" i="2"/>
  <c r="Y1733" i="2"/>
  <c r="W1733" i="2"/>
  <c r="BF1733" i="2"/>
  <c r="BK1732" i="2"/>
  <c r="BI1732" i="2"/>
  <c r="BH1732" i="2"/>
  <c r="BG1732" i="2"/>
  <c r="BE1732" i="2"/>
  <c r="AA1732" i="2"/>
  <c r="Y1732" i="2"/>
  <c r="W1732" i="2"/>
  <c r="BK1731" i="2"/>
  <c r="BI1731" i="2"/>
  <c r="BH1731" i="2"/>
  <c r="BG1731" i="2"/>
  <c r="BE1731" i="2"/>
  <c r="AA1731" i="2"/>
  <c r="Y1731" i="2"/>
  <c r="W1731" i="2"/>
  <c r="BK1730" i="2"/>
  <c r="BI1730" i="2"/>
  <c r="BH1730" i="2"/>
  <c r="BG1730" i="2"/>
  <c r="BE1730" i="2"/>
  <c r="AA1730" i="2"/>
  <c r="Y1730" i="2"/>
  <c r="W1730" i="2"/>
  <c r="BK1729" i="2"/>
  <c r="BI1729" i="2"/>
  <c r="BH1729" i="2"/>
  <c r="BG1729" i="2"/>
  <c r="BE1729" i="2"/>
  <c r="AA1729" i="2"/>
  <c r="Y1729" i="2"/>
  <c r="W1729" i="2"/>
  <c r="BF1729" i="2"/>
  <c r="BK1728" i="2"/>
  <c r="BI1728" i="2"/>
  <c r="BH1728" i="2"/>
  <c r="BG1728" i="2"/>
  <c r="BE1728" i="2"/>
  <c r="AA1728" i="2"/>
  <c r="Y1728" i="2"/>
  <c r="W1728" i="2"/>
  <c r="BF1728" i="2"/>
  <c r="BK1727" i="2"/>
  <c r="BI1727" i="2"/>
  <c r="BH1727" i="2"/>
  <c r="BG1727" i="2"/>
  <c r="BE1727" i="2"/>
  <c r="AA1727" i="2"/>
  <c r="Y1727" i="2"/>
  <c r="W1727" i="2"/>
  <c r="BF1727" i="2"/>
  <c r="BK1726" i="2"/>
  <c r="BI1726" i="2"/>
  <c r="BH1726" i="2"/>
  <c r="BG1726" i="2"/>
  <c r="BE1726" i="2"/>
  <c r="AA1726" i="2"/>
  <c r="Y1726" i="2"/>
  <c r="W1726" i="2"/>
  <c r="BK1725" i="2"/>
  <c r="BI1725" i="2"/>
  <c r="BH1725" i="2"/>
  <c r="BG1725" i="2"/>
  <c r="BE1725" i="2"/>
  <c r="AA1725" i="2"/>
  <c r="Y1725" i="2"/>
  <c r="W1725" i="2"/>
  <c r="BK1724" i="2"/>
  <c r="BI1724" i="2"/>
  <c r="BH1724" i="2"/>
  <c r="BG1724" i="2"/>
  <c r="BE1724" i="2"/>
  <c r="AA1724" i="2"/>
  <c r="Y1724" i="2"/>
  <c r="W1724" i="2"/>
  <c r="BK1723" i="2"/>
  <c r="BI1723" i="2"/>
  <c r="BH1723" i="2"/>
  <c r="BG1723" i="2"/>
  <c r="BE1723" i="2"/>
  <c r="AA1723" i="2"/>
  <c r="Y1723" i="2"/>
  <c r="W1723" i="2"/>
  <c r="BK1722" i="2"/>
  <c r="BI1722" i="2"/>
  <c r="BH1722" i="2"/>
  <c r="BG1722" i="2"/>
  <c r="BE1722" i="2"/>
  <c r="AA1722" i="2"/>
  <c r="Y1722" i="2"/>
  <c r="W1722" i="2"/>
  <c r="BK1721" i="2"/>
  <c r="BI1721" i="2"/>
  <c r="BH1721" i="2"/>
  <c r="BG1721" i="2"/>
  <c r="BE1721" i="2"/>
  <c r="AA1721" i="2"/>
  <c r="Y1721" i="2"/>
  <c r="W1721" i="2"/>
  <c r="BF1721" i="2"/>
  <c r="BK1720" i="2"/>
  <c r="BI1720" i="2"/>
  <c r="BH1720" i="2"/>
  <c r="BG1720" i="2"/>
  <c r="BE1720" i="2"/>
  <c r="AA1720" i="2"/>
  <c r="Y1720" i="2"/>
  <c r="W1720" i="2"/>
  <c r="BF1720" i="2"/>
  <c r="BK1719" i="2"/>
  <c r="BI1719" i="2"/>
  <c r="BH1719" i="2"/>
  <c r="BG1719" i="2"/>
  <c r="BE1719" i="2"/>
  <c r="AA1719" i="2"/>
  <c r="Y1719" i="2"/>
  <c r="W1719" i="2"/>
  <c r="BK1718" i="2"/>
  <c r="BI1718" i="2"/>
  <c r="BH1718" i="2"/>
  <c r="BG1718" i="2"/>
  <c r="BE1718" i="2"/>
  <c r="AA1718" i="2"/>
  <c r="Y1718" i="2"/>
  <c r="W1718" i="2"/>
  <c r="BK1717" i="2"/>
  <c r="BI1717" i="2"/>
  <c r="BH1717" i="2"/>
  <c r="BG1717" i="2"/>
  <c r="BE1717" i="2"/>
  <c r="AA1717" i="2"/>
  <c r="Y1717" i="2"/>
  <c r="W1717" i="2"/>
  <c r="BF1717" i="2"/>
  <c r="BK1716" i="2"/>
  <c r="BI1716" i="2"/>
  <c r="BH1716" i="2"/>
  <c r="BG1716" i="2"/>
  <c r="BE1716" i="2"/>
  <c r="AA1716" i="2"/>
  <c r="Y1716" i="2"/>
  <c r="W1716" i="2"/>
  <c r="BK1715" i="2"/>
  <c r="BI1715" i="2"/>
  <c r="BH1715" i="2"/>
  <c r="BG1715" i="2"/>
  <c r="BE1715" i="2"/>
  <c r="AA1715" i="2"/>
  <c r="Y1715" i="2"/>
  <c r="W1715" i="2"/>
  <c r="BK1714" i="2"/>
  <c r="BI1714" i="2"/>
  <c r="BH1714" i="2"/>
  <c r="BG1714" i="2"/>
  <c r="BE1714" i="2"/>
  <c r="AA1714" i="2"/>
  <c r="Y1714" i="2"/>
  <c r="W1714" i="2"/>
  <c r="BK1713" i="2"/>
  <c r="BI1713" i="2"/>
  <c r="BH1713" i="2"/>
  <c r="BG1713" i="2"/>
  <c r="BE1713" i="2"/>
  <c r="AA1713" i="2"/>
  <c r="Y1713" i="2"/>
  <c r="W1713" i="2"/>
  <c r="BF1713" i="2"/>
  <c r="BK1712" i="2"/>
  <c r="BI1712" i="2"/>
  <c r="BH1712" i="2"/>
  <c r="BG1712" i="2"/>
  <c r="BE1712" i="2"/>
  <c r="AA1712" i="2"/>
  <c r="Y1712" i="2"/>
  <c r="W1712" i="2"/>
  <c r="BF1712" i="2"/>
  <c r="BK1711" i="2"/>
  <c r="BI1711" i="2"/>
  <c r="BH1711" i="2"/>
  <c r="BG1711" i="2"/>
  <c r="BE1711" i="2"/>
  <c r="AA1711" i="2"/>
  <c r="Y1711" i="2"/>
  <c r="W1711" i="2"/>
  <c r="BK1710" i="2"/>
  <c r="BI1710" i="2"/>
  <c r="BH1710" i="2"/>
  <c r="BG1710" i="2"/>
  <c r="BE1710" i="2"/>
  <c r="AA1710" i="2"/>
  <c r="Y1710" i="2"/>
  <c r="W1710" i="2"/>
  <c r="BK1709" i="2"/>
  <c r="BI1709" i="2"/>
  <c r="BH1709" i="2"/>
  <c r="BG1709" i="2"/>
  <c r="BE1709" i="2"/>
  <c r="AA1709" i="2"/>
  <c r="Y1709" i="2"/>
  <c r="W1709" i="2"/>
  <c r="BF1709" i="2"/>
  <c r="BK1708" i="2"/>
  <c r="BI1708" i="2"/>
  <c r="BH1708" i="2"/>
  <c r="BG1708" i="2"/>
  <c r="BE1708" i="2"/>
  <c r="AA1708" i="2"/>
  <c r="Y1708" i="2"/>
  <c r="W1708" i="2"/>
  <c r="BK1707" i="2"/>
  <c r="BI1707" i="2"/>
  <c r="BH1707" i="2"/>
  <c r="BG1707" i="2"/>
  <c r="BE1707" i="2"/>
  <c r="AA1707" i="2"/>
  <c r="Y1707" i="2"/>
  <c r="W1707" i="2"/>
  <c r="BK1706" i="2"/>
  <c r="BI1706" i="2"/>
  <c r="BH1706" i="2"/>
  <c r="BG1706" i="2"/>
  <c r="BE1706" i="2"/>
  <c r="AA1706" i="2"/>
  <c r="Y1706" i="2"/>
  <c r="W1706" i="2"/>
  <c r="BK1705" i="2"/>
  <c r="BI1705" i="2"/>
  <c r="BH1705" i="2"/>
  <c r="BG1705" i="2"/>
  <c r="BE1705" i="2"/>
  <c r="AA1705" i="2"/>
  <c r="Y1705" i="2"/>
  <c r="W1705" i="2"/>
  <c r="BK1704" i="2"/>
  <c r="BI1704" i="2"/>
  <c r="BH1704" i="2"/>
  <c r="BG1704" i="2"/>
  <c r="BE1704" i="2"/>
  <c r="AA1704" i="2"/>
  <c r="Y1704" i="2"/>
  <c r="W1704" i="2"/>
  <c r="BF1704" i="2"/>
  <c r="BK1703" i="2"/>
  <c r="BI1703" i="2"/>
  <c r="BH1703" i="2"/>
  <c r="BG1703" i="2"/>
  <c r="BE1703" i="2"/>
  <c r="AA1703" i="2"/>
  <c r="Y1703" i="2"/>
  <c r="W1703" i="2"/>
  <c r="BK1702" i="2"/>
  <c r="BI1702" i="2"/>
  <c r="BH1702" i="2"/>
  <c r="BG1702" i="2"/>
  <c r="BE1702" i="2"/>
  <c r="AA1702" i="2"/>
  <c r="Y1702" i="2"/>
  <c r="W1702" i="2"/>
  <c r="BK1701" i="2"/>
  <c r="BI1701" i="2"/>
  <c r="BH1701" i="2"/>
  <c r="BG1701" i="2"/>
  <c r="BE1701" i="2"/>
  <c r="AA1701" i="2"/>
  <c r="Y1701" i="2"/>
  <c r="W1701" i="2"/>
  <c r="BK1700" i="2"/>
  <c r="BI1700" i="2"/>
  <c r="BH1700" i="2"/>
  <c r="BG1700" i="2"/>
  <c r="BE1700" i="2"/>
  <c r="AA1700" i="2"/>
  <c r="Y1700" i="2"/>
  <c r="W1700" i="2"/>
  <c r="BK1699" i="2"/>
  <c r="BI1699" i="2"/>
  <c r="BH1699" i="2"/>
  <c r="BG1699" i="2"/>
  <c r="BE1699" i="2"/>
  <c r="AA1699" i="2"/>
  <c r="Y1699" i="2"/>
  <c r="W1699" i="2"/>
  <c r="BK1698" i="2"/>
  <c r="BI1698" i="2"/>
  <c r="BH1698" i="2"/>
  <c r="BG1698" i="2"/>
  <c r="BE1698" i="2"/>
  <c r="AA1698" i="2"/>
  <c r="Y1698" i="2"/>
  <c r="W1698" i="2"/>
  <c r="BF1698" i="2"/>
  <c r="BK1697" i="2"/>
  <c r="BI1697" i="2"/>
  <c r="BH1697" i="2"/>
  <c r="BG1697" i="2"/>
  <c r="BE1697" i="2"/>
  <c r="AA1697" i="2"/>
  <c r="Y1697" i="2"/>
  <c r="W1697" i="2"/>
  <c r="BF1697" i="2"/>
  <c r="BK1696" i="2"/>
  <c r="BI1696" i="2"/>
  <c r="BH1696" i="2"/>
  <c r="BG1696" i="2"/>
  <c r="BE1696" i="2"/>
  <c r="AA1696" i="2"/>
  <c r="Y1696" i="2"/>
  <c r="W1696" i="2"/>
  <c r="BF1696" i="2"/>
  <c r="BK1695" i="2"/>
  <c r="BI1695" i="2"/>
  <c r="BH1695" i="2"/>
  <c r="BG1695" i="2"/>
  <c r="BE1695" i="2"/>
  <c r="AA1695" i="2"/>
  <c r="Y1695" i="2"/>
  <c r="W1695" i="2"/>
  <c r="BK1694" i="2"/>
  <c r="BI1694" i="2"/>
  <c r="BH1694" i="2"/>
  <c r="BG1694" i="2"/>
  <c r="BE1694" i="2"/>
  <c r="AA1694" i="2"/>
  <c r="Y1694" i="2"/>
  <c r="W1694" i="2"/>
  <c r="BK1693" i="2"/>
  <c r="BI1693" i="2"/>
  <c r="BH1693" i="2"/>
  <c r="BG1693" i="2"/>
  <c r="BE1693" i="2"/>
  <c r="AA1693" i="2"/>
  <c r="Y1693" i="2"/>
  <c r="W1693" i="2"/>
  <c r="BF1693" i="2"/>
  <c r="BK1692" i="2"/>
  <c r="BI1692" i="2"/>
  <c r="BH1692" i="2"/>
  <c r="BG1692" i="2"/>
  <c r="BE1692" i="2"/>
  <c r="AA1692" i="2"/>
  <c r="Y1692" i="2"/>
  <c r="W1692" i="2"/>
  <c r="BK1691" i="2"/>
  <c r="BI1691" i="2"/>
  <c r="BH1691" i="2"/>
  <c r="BG1691" i="2"/>
  <c r="BE1691" i="2"/>
  <c r="AA1691" i="2"/>
  <c r="Y1691" i="2"/>
  <c r="W1691" i="2"/>
  <c r="BK1690" i="2"/>
  <c r="BI1690" i="2"/>
  <c r="BH1690" i="2"/>
  <c r="BG1690" i="2"/>
  <c r="BE1690" i="2"/>
  <c r="AA1690" i="2"/>
  <c r="Y1690" i="2"/>
  <c r="W1690" i="2"/>
  <c r="BF1690" i="2"/>
  <c r="BK1689" i="2"/>
  <c r="BI1689" i="2"/>
  <c r="BH1689" i="2"/>
  <c r="BG1689" i="2"/>
  <c r="BE1689" i="2"/>
  <c r="AA1689" i="2"/>
  <c r="Y1689" i="2"/>
  <c r="W1689" i="2"/>
  <c r="BF1689" i="2"/>
  <c r="BK1688" i="2"/>
  <c r="BI1688" i="2"/>
  <c r="BH1688" i="2"/>
  <c r="BG1688" i="2"/>
  <c r="BE1688" i="2"/>
  <c r="AA1688" i="2"/>
  <c r="Y1688" i="2"/>
  <c r="W1688" i="2"/>
  <c r="BF1688" i="2"/>
  <c r="BK1687" i="2"/>
  <c r="BI1687" i="2"/>
  <c r="BH1687" i="2"/>
  <c r="BG1687" i="2"/>
  <c r="BE1687" i="2"/>
  <c r="AA1687" i="2"/>
  <c r="Y1687" i="2"/>
  <c r="W1687" i="2"/>
  <c r="BK1686" i="2"/>
  <c r="BI1686" i="2"/>
  <c r="BH1686" i="2"/>
  <c r="BG1686" i="2"/>
  <c r="BE1686" i="2"/>
  <c r="AA1686" i="2"/>
  <c r="Y1686" i="2"/>
  <c r="W1686" i="2"/>
  <c r="BK1685" i="2"/>
  <c r="BI1685" i="2"/>
  <c r="BH1685" i="2"/>
  <c r="BG1685" i="2"/>
  <c r="BE1685" i="2"/>
  <c r="AA1685" i="2"/>
  <c r="Y1685" i="2"/>
  <c r="W1685" i="2"/>
  <c r="BF1685" i="2"/>
  <c r="BK1684" i="2"/>
  <c r="BI1684" i="2"/>
  <c r="BH1684" i="2"/>
  <c r="BG1684" i="2"/>
  <c r="BE1684" i="2"/>
  <c r="AA1684" i="2"/>
  <c r="Y1684" i="2"/>
  <c r="W1684" i="2"/>
  <c r="BK1683" i="2"/>
  <c r="BI1683" i="2"/>
  <c r="BH1683" i="2"/>
  <c r="BG1683" i="2"/>
  <c r="BE1683" i="2"/>
  <c r="AA1683" i="2"/>
  <c r="Y1683" i="2"/>
  <c r="W1683" i="2"/>
  <c r="BK1682" i="2"/>
  <c r="BI1682" i="2"/>
  <c r="BH1682" i="2"/>
  <c r="BG1682" i="2"/>
  <c r="BE1682" i="2"/>
  <c r="AA1682" i="2"/>
  <c r="Y1682" i="2"/>
  <c r="W1682" i="2"/>
  <c r="BF1682" i="2"/>
  <c r="BK1681" i="2"/>
  <c r="BI1681" i="2"/>
  <c r="BH1681" i="2"/>
  <c r="BG1681" i="2"/>
  <c r="BE1681" i="2"/>
  <c r="AA1681" i="2"/>
  <c r="Y1681" i="2"/>
  <c r="W1681" i="2"/>
  <c r="BF1681" i="2"/>
  <c r="BK1680" i="2"/>
  <c r="BI1680" i="2"/>
  <c r="BH1680" i="2"/>
  <c r="BG1680" i="2"/>
  <c r="BE1680" i="2"/>
  <c r="AA1680" i="2"/>
  <c r="Y1680" i="2"/>
  <c r="W1680" i="2"/>
  <c r="BF1680" i="2"/>
  <c r="BK1679" i="2"/>
  <c r="BI1679" i="2"/>
  <c r="BH1679" i="2"/>
  <c r="BG1679" i="2"/>
  <c r="BE1679" i="2"/>
  <c r="AA1679" i="2"/>
  <c r="Y1679" i="2"/>
  <c r="W1679" i="2"/>
  <c r="BK1678" i="2"/>
  <c r="BI1678" i="2"/>
  <c r="BH1678" i="2"/>
  <c r="BG1678" i="2"/>
  <c r="BE1678" i="2"/>
  <c r="AA1678" i="2"/>
  <c r="Y1678" i="2"/>
  <c r="W1678" i="2"/>
  <c r="BF1678" i="2"/>
  <c r="BK1677" i="2"/>
  <c r="BI1677" i="2"/>
  <c r="BH1677" i="2"/>
  <c r="BG1677" i="2"/>
  <c r="BE1677" i="2"/>
  <c r="AA1677" i="2"/>
  <c r="Y1677" i="2"/>
  <c r="W1677" i="2"/>
  <c r="BF1677" i="2"/>
  <c r="BK1676" i="2"/>
  <c r="BI1676" i="2"/>
  <c r="BH1676" i="2"/>
  <c r="BG1676" i="2"/>
  <c r="BE1676" i="2"/>
  <c r="AA1676" i="2"/>
  <c r="Y1676" i="2"/>
  <c r="W1676" i="2"/>
  <c r="BK1675" i="2"/>
  <c r="BI1675" i="2"/>
  <c r="BH1675" i="2"/>
  <c r="BG1675" i="2"/>
  <c r="BE1675" i="2"/>
  <c r="AA1675" i="2"/>
  <c r="Y1675" i="2"/>
  <c r="W1675" i="2"/>
  <c r="BK1674" i="2"/>
  <c r="BI1674" i="2"/>
  <c r="BH1674" i="2"/>
  <c r="BG1674" i="2"/>
  <c r="BE1674" i="2"/>
  <c r="AA1674" i="2"/>
  <c r="Y1674" i="2"/>
  <c r="W1674" i="2"/>
  <c r="BF1674" i="2"/>
  <c r="BK1673" i="2"/>
  <c r="BI1673" i="2"/>
  <c r="BH1673" i="2"/>
  <c r="BG1673" i="2"/>
  <c r="BE1673" i="2"/>
  <c r="AA1673" i="2"/>
  <c r="Y1673" i="2"/>
  <c r="W1673" i="2"/>
  <c r="BK1672" i="2"/>
  <c r="BI1672" i="2"/>
  <c r="BH1672" i="2"/>
  <c r="BG1672" i="2"/>
  <c r="BE1672" i="2"/>
  <c r="AA1672" i="2"/>
  <c r="Y1672" i="2"/>
  <c r="W1672" i="2"/>
  <c r="BF1672" i="2"/>
  <c r="BK1671" i="2"/>
  <c r="BI1671" i="2"/>
  <c r="BH1671" i="2"/>
  <c r="BG1671" i="2"/>
  <c r="BE1671" i="2"/>
  <c r="AA1671" i="2"/>
  <c r="Y1671" i="2"/>
  <c r="W1671" i="2"/>
  <c r="BK1670" i="2"/>
  <c r="BI1670" i="2"/>
  <c r="BH1670" i="2"/>
  <c r="BG1670" i="2"/>
  <c r="BE1670" i="2"/>
  <c r="AA1670" i="2"/>
  <c r="Y1670" i="2"/>
  <c r="W1670" i="2"/>
  <c r="BK1669" i="2"/>
  <c r="BI1669" i="2"/>
  <c r="BH1669" i="2"/>
  <c r="BG1669" i="2"/>
  <c r="BE1669" i="2"/>
  <c r="AA1669" i="2"/>
  <c r="Y1669" i="2"/>
  <c r="W1669" i="2"/>
  <c r="BK1668" i="2"/>
  <c r="BI1668" i="2"/>
  <c r="BH1668" i="2"/>
  <c r="BG1668" i="2"/>
  <c r="BE1668" i="2"/>
  <c r="AA1668" i="2"/>
  <c r="Y1668" i="2"/>
  <c r="W1668" i="2"/>
  <c r="BK1667" i="2"/>
  <c r="BI1667" i="2"/>
  <c r="BH1667" i="2"/>
  <c r="BG1667" i="2"/>
  <c r="BE1667" i="2"/>
  <c r="AA1667" i="2"/>
  <c r="Y1667" i="2"/>
  <c r="W1667" i="2"/>
  <c r="BK1666" i="2"/>
  <c r="BI1666" i="2"/>
  <c r="BH1666" i="2"/>
  <c r="BG1666" i="2"/>
  <c r="BE1666" i="2"/>
  <c r="AA1666" i="2"/>
  <c r="Y1666" i="2"/>
  <c r="W1666" i="2"/>
  <c r="BF1666" i="2"/>
  <c r="BK1665" i="2"/>
  <c r="BI1665" i="2"/>
  <c r="BH1665" i="2"/>
  <c r="BG1665" i="2"/>
  <c r="BE1665" i="2"/>
  <c r="AA1665" i="2"/>
  <c r="Y1665" i="2"/>
  <c r="W1665" i="2"/>
  <c r="BF1665" i="2"/>
  <c r="BK1664" i="2"/>
  <c r="BI1664" i="2"/>
  <c r="BH1664" i="2"/>
  <c r="BG1664" i="2"/>
  <c r="BE1664" i="2"/>
  <c r="AA1664" i="2"/>
  <c r="Y1664" i="2"/>
  <c r="W1664" i="2"/>
  <c r="BF1664" i="2"/>
  <c r="BK1663" i="2"/>
  <c r="BI1663" i="2"/>
  <c r="BH1663" i="2"/>
  <c r="BG1663" i="2"/>
  <c r="BE1663" i="2"/>
  <c r="AA1663" i="2"/>
  <c r="Y1663" i="2"/>
  <c r="W1663" i="2"/>
  <c r="BK1662" i="2"/>
  <c r="BI1662" i="2"/>
  <c r="BH1662" i="2"/>
  <c r="BG1662" i="2"/>
  <c r="BE1662" i="2"/>
  <c r="AA1662" i="2"/>
  <c r="Y1662" i="2"/>
  <c r="W1662" i="2"/>
  <c r="BK1661" i="2"/>
  <c r="BI1661" i="2"/>
  <c r="BH1661" i="2"/>
  <c r="BG1661" i="2"/>
  <c r="BE1661" i="2"/>
  <c r="AA1661" i="2"/>
  <c r="Y1661" i="2"/>
  <c r="W1661" i="2"/>
  <c r="BK1660" i="2"/>
  <c r="BI1660" i="2"/>
  <c r="BH1660" i="2"/>
  <c r="BG1660" i="2"/>
  <c r="BE1660" i="2"/>
  <c r="AA1660" i="2"/>
  <c r="Y1660" i="2"/>
  <c r="W1660" i="2"/>
  <c r="BK1659" i="2"/>
  <c r="BI1659" i="2"/>
  <c r="BH1659" i="2"/>
  <c r="BG1659" i="2"/>
  <c r="BE1659" i="2"/>
  <c r="AA1659" i="2"/>
  <c r="Y1659" i="2"/>
  <c r="W1659" i="2"/>
  <c r="BK1658" i="2"/>
  <c r="BI1658" i="2"/>
  <c r="BH1658" i="2"/>
  <c r="BG1658" i="2"/>
  <c r="BE1658" i="2"/>
  <c r="AA1658" i="2"/>
  <c r="Y1658" i="2"/>
  <c r="W1658" i="2"/>
  <c r="BF1658" i="2"/>
  <c r="BK1657" i="2"/>
  <c r="BI1657" i="2"/>
  <c r="BH1657" i="2"/>
  <c r="BG1657" i="2"/>
  <c r="BE1657" i="2"/>
  <c r="AA1657" i="2"/>
  <c r="Y1657" i="2"/>
  <c r="W1657" i="2"/>
  <c r="BF1657" i="2"/>
  <c r="BK1656" i="2"/>
  <c r="BI1656" i="2"/>
  <c r="BH1656" i="2"/>
  <c r="BG1656" i="2"/>
  <c r="BE1656" i="2"/>
  <c r="AA1656" i="2"/>
  <c r="Y1656" i="2"/>
  <c r="W1656" i="2"/>
  <c r="BF1656" i="2"/>
  <c r="BK1655" i="2"/>
  <c r="BI1655" i="2"/>
  <c r="BH1655" i="2"/>
  <c r="BG1655" i="2"/>
  <c r="BE1655" i="2"/>
  <c r="AA1655" i="2"/>
  <c r="Y1655" i="2"/>
  <c r="W1655" i="2"/>
  <c r="BF1655" i="2"/>
  <c r="BK1654" i="2"/>
  <c r="BI1654" i="2"/>
  <c r="BH1654" i="2"/>
  <c r="BG1654" i="2"/>
  <c r="BE1654" i="2"/>
  <c r="AA1654" i="2"/>
  <c r="Y1654" i="2"/>
  <c r="W1654" i="2"/>
  <c r="BK1653" i="2"/>
  <c r="BI1653" i="2"/>
  <c r="BH1653" i="2"/>
  <c r="BG1653" i="2"/>
  <c r="BE1653" i="2"/>
  <c r="AA1653" i="2"/>
  <c r="Y1653" i="2"/>
  <c r="W1653" i="2"/>
  <c r="BF1653" i="2"/>
  <c r="BK1652" i="2"/>
  <c r="BI1652" i="2"/>
  <c r="BH1652" i="2"/>
  <c r="BG1652" i="2"/>
  <c r="BE1652" i="2"/>
  <c r="AA1652" i="2"/>
  <c r="Y1652" i="2"/>
  <c r="W1652" i="2"/>
  <c r="BF1652" i="2"/>
  <c r="BK1651" i="2"/>
  <c r="BI1651" i="2"/>
  <c r="BH1651" i="2"/>
  <c r="BG1651" i="2"/>
  <c r="BE1651" i="2"/>
  <c r="AA1651" i="2"/>
  <c r="Y1651" i="2"/>
  <c r="W1651" i="2"/>
  <c r="BK1650" i="2"/>
  <c r="BI1650" i="2"/>
  <c r="BH1650" i="2"/>
  <c r="BG1650" i="2"/>
  <c r="BE1650" i="2"/>
  <c r="AA1650" i="2"/>
  <c r="Y1650" i="2"/>
  <c r="W1650" i="2"/>
  <c r="BF1650" i="2"/>
  <c r="BK1649" i="2"/>
  <c r="BI1649" i="2"/>
  <c r="BH1649" i="2"/>
  <c r="BG1649" i="2"/>
  <c r="BE1649" i="2"/>
  <c r="AA1649" i="2"/>
  <c r="Y1649" i="2"/>
  <c r="W1649" i="2"/>
  <c r="BF1649" i="2"/>
  <c r="BK1648" i="2"/>
  <c r="BI1648" i="2"/>
  <c r="BH1648" i="2"/>
  <c r="BG1648" i="2"/>
  <c r="BE1648" i="2"/>
  <c r="AA1648" i="2"/>
  <c r="Y1648" i="2"/>
  <c r="W1648" i="2"/>
  <c r="BK1647" i="2"/>
  <c r="BI1647" i="2"/>
  <c r="BH1647" i="2"/>
  <c r="BG1647" i="2"/>
  <c r="BE1647" i="2"/>
  <c r="AA1647" i="2"/>
  <c r="Y1647" i="2"/>
  <c r="W1647" i="2"/>
  <c r="BK1646" i="2"/>
  <c r="BI1646" i="2"/>
  <c r="BH1646" i="2"/>
  <c r="BG1646" i="2"/>
  <c r="BE1646" i="2"/>
  <c r="AA1646" i="2"/>
  <c r="Y1646" i="2"/>
  <c r="W1646" i="2"/>
  <c r="BK1645" i="2"/>
  <c r="BI1645" i="2"/>
  <c r="BH1645" i="2"/>
  <c r="BG1645" i="2"/>
  <c r="BE1645" i="2"/>
  <c r="AA1645" i="2"/>
  <c r="Y1645" i="2"/>
  <c r="W1645" i="2"/>
  <c r="BF1645" i="2"/>
  <c r="BK1644" i="2"/>
  <c r="BI1644" i="2"/>
  <c r="BH1644" i="2"/>
  <c r="BG1644" i="2"/>
  <c r="BE1644" i="2"/>
  <c r="AA1644" i="2"/>
  <c r="Y1644" i="2"/>
  <c r="W1644" i="2"/>
  <c r="BK1643" i="2"/>
  <c r="BI1643" i="2"/>
  <c r="BH1643" i="2"/>
  <c r="BG1643" i="2"/>
  <c r="BE1643" i="2"/>
  <c r="AA1643" i="2"/>
  <c r="Y1643" i="2"/>
  <c r="W1643" i="2"/>
  <c r="BK1642" i="2"/>
  <c r="BI1642" i="2"/>
  <c r="BH1642" i="2"/>
  <c r="BG1642" i="2"/>
  <c r="BE1642" i="2"/>
  <c r="AA1642" i="2"/>
  <c r="Y1642" i="2"/>
  <c r="W1642" i="2"/>
  <c r="BK1641" i="2"/>
  <c r="BI1641" i="2"/>
  <c r="BH1641" i="2"/>
  <c r="BG1641" i="2"/>
  <c r="BE1641" i="2"/>
  <c r="AA1641" i="2"/>
  <c r="Y1641" i="2"/>
  <c r="W1641" i="2"/>
  <c r="BF1641" i="2"/>
  <c r="BK1640" i="2"/>
  <c r="BI1640" i="2"/>
  <c r="BH1640" i="2"/>
  <c r="BG1640" i="2"/>
  <c r="BE1640" i="2"/>
  <c r="AA1640" i="2"/>
  <c r="Y1640" i="2"/>
  <c r="W1640" i="2"/>
  <c r="BF1640" i="2"/>
  <c r="BK1639" i="2"/>
  <c r="BI1639" i="2"/>
  <c r="BH1639" i="2"/>
  <c r="BG1639" i="2"/>
  <c r="BE1639" i="2"/>
  <c r="AA1639" i="2"/>
  <c r="Y1639" i="2"/>
  <c r="W1639" i="2"/>
  <c r="BK1638" i="2"/>
  <c r="BI1638" i="2"/>
  <c r="BH1638" i="2"/>
  <c r="BG1638" i="2"/>
  <c r="BE1638" i="2"/>
  <c r="AA1638" i="2"/>
  <c r="Y1638" i="2"/>
  <c r="W1638" i="2"/>
  <c r="BK1637" i="2"/>
  <c r="BI1637" i="2"/>
  <c r="BH1637" i="2"/>
  <c r="BG1637" i="2"/>
  <c r="BE1637" i="2"/>
  <c r="AA1637" i="2"/>
  <c r="Y1637" i="2"/>
  <c r="W1637" i="2"/>
  <c r="BF1637" i="2"/>
  <c r="BK1636" i="2"/>
  <c r="BI1636" i="2"/>
  <c r="BH1636" i="2"/>
  <c r="BG1636" i="2"/>
  <c r="BE1636" i="2"/>
  <c r="AA1636" i="2"/>
  <c r="Y1636" i="2"/>
  <c r="W1636" i="2"/>
  <c r="BK1635" i="2"/>
  <c r="BI1635" i="2"/>
  <c r="BH1635" i="2"/>
  <c r="BG1635" i="2"/>
  <c r="BE1635" i="2"/>
  <c r="AA1635" i="2"/>
  <c r="Y1635" i="2"/>
  <c r="W1635" i="2"/>
  <c r="BK1634" i="2"/>
  <c r="BI1634" i="2"/>
  <c r="BH1634" i="2"/>
  <c r="BG1634" i="2"/>
  <c r="BE1634" i="2"/>
  <c r="AA1634" i="2"/>
  <c r="Y1634" i="2"/>
  <c r="W1634" i="2"/>
  <c r="BF1634" i="2"/>
  <c r="BK1633" i="2"/>
  <c r="BI1633" i="2"/>
  <c r="BH1633" i="2"/>
  <c r="BG1633" i="2"/>
  <c r="BE1633" i="2"/>
  <c r="AA1633" i="2"/>
  <c r="Y1633" i="2"/>
  <c r="W1633" i="2"/>
  <c r="BF1633" i="2"/>
  <c r="BK1632" i="2"/>
  <c r="BI1632" i="2"/>
  <c r="BH1632" i="2"/>
  <c r="BG1632" i="2"/>
  <c r="BE1632" i="2"/>
  <c r="AA1632" i="2"/>
  <c r="Y1632" i="2"/>
  <c r="W1632" i="2"/>
  <c r="BK1631" i="2"/>
  <c r="BI1631" i="2"/>
  <c r="BH1631" i="2"/>
  <c r="BG1631" i="2"/>
  <c r="BE1631" i="2"/>
  <c r="AA1631" i="2"/>
  <c r="Y1631" i="2"/>
  <c r="W1631" i="2"/>
  <c r="BF1631" i="2"/>
  <c r="BK1630" i="2"/>
  <c r="BI1630" i="2"/>
  <c r="BH1630" i="2"/>
  <c r="BG1630" i="2"/>
  <c r="BE1630" i="2"/>
  <c r="AA1630" i="2"/>
  <c r="Y1630" i="2"/>
  <c r="W1630" i="2"/>
  <c r="BK1629" i="2"/>
  <c r="BI1629" i="2"/>
  <c r="BH1629" i="2"/>
  <c r="BG1629" i="2"/>
  <c r="BE1629" i="2"/>
  <c r="AA1629" i="2"/>
  <c r="Y1629" i="2"/>
  <c r="W1629" i="2"/>
  <c r="BK1628" i="2"/>
  <c r="BI1628" i="2"/>
  <c r="BH1628" i="2"/>
  <c r="BG1628" i="2"/>
  <c r="BE1628" i="2"/>
  <c r="AA1628" i="2"/>
  <c r="Y1628" i="2"/>
  <c r="W1628" i="2"/>
  <c r="BK1627" i="2"/>
  <c r="BI1627" i="2"/>
  <c r="BH1627" i="2"/>
  <c r="BG1627" i="2"/>
  <c r="BE1627" i="2"/>
  <c r="AA1627" i="2"/>
  <c r="Y1627" i="2"/>
  <c r="W1627" i="2"/>
  <c r="BK1626" i="2"/>
  <c r="BI1626" i="2"/>
  <c r="BH1626" i="2"/>
  <c r="BG1626" i="2"/>
  <c r="BE1626" i="2"/>
  <c r="AA1626" i="2"/>
  <c r="Y1626" i="2"/>
  <c r="W1626" i="2"/>
  <c r="BF1626" i="2"/>
  <c r="BK1625" i="2"/>
  <c r="BI1625" i="2"/>
  <c r="BH1625" i="2"/>
  <c r="BG1625" i="2"/>
  <c r="BE1625" i="2"/>
  <c r="AA1625" i="2"/>
  <c r="Y1625" i="2"/>
  <c r="W1625" i="2"/>
  <c r="BF1625" i="2"/>
  <c r="BK1624" i="2"/>
  <c r="BI1624" i="2"/>
  <c r="BH1624" i="2"/>
  <c r="BG1624" i="2"/>
  <c r="BE1624" i="2"/>
  <c r="AA1624" i="2"/>
  <c r="Y1624" i="2"/>
  <c r="W1624" i="2"/>
  <c r="BF1624" i="2"/>
  <c r="BK1623" i="2"/>
  <c r="BI1623" i="2"/>
  <c r="BH1623" i="2"/>
  <c r="BG1623" i="2"/>
  <c r="BE1623" i="2"/>
  <c r="AA1623" i="2"/>
  <c r="Y1623" i="2"/>
  <c r="W1623" i="2"/>
  <c r="BK1622" i="2"/>
  <c r="BI1622" i="2"/>
  <c r="BH1622" i="2"/>
  <c r="BG1622" i="2"/>
  <c r="BE1622" i="2"/>
  <c r="AA1622" i="2"/>
  <c r="Y1622" i="2"/>
  <c r="W1622" i="2"/>
  <c r="BK1621" i="2"/>
  <c r="BI1621" i="2"/>
  <c r="BH1621" i="2"/>
  <c r="BG1621" i="2"/>
  <c r="BE1621" i="2"/>
  <c r="AA1621" i="2"/>
  <c r="Y1621" i="2"/>
  <c r="W1621" i="2"/>
  <c r="BF1621" i="2"/>
  <c r="BK1620" i="2"/>
  <c r="BI1620" i="2"/>
  <c r="BH1620" i="2"/>
  <c r="BG1620" i="2"/>
  <c r="BE1620" i="2"/>
  <c r="AA1620" i="2"/>
  <c r="Y1620" i="2"/>
  <c r="W1620" i="2"/>
  <c r="BK1619" i="2"/>
  <c r="BI1619" i="2"/>
  <c r="BH1619" i="2"/>
  <c r="BG1619" i="2"/>
  <c r="BE1619" i="2"/>
  <c r="AA1619" i="2"/>
  <c r="Y1619" i="2"/>
  <c r="W1619" i="2"/>
  <c r="BK1618" i="2"/>
  <c r="BI1618" i="2"/>
  <c r="BH1618" i="2"/>
  <c r="BG1618" i="2"/>
  <c r="BE1618" i="2"/>
  <c r="AA1618" i="2"/>
  <c r="Y1618" i="2"/>
  <c r="W1618" i="2"/>
  <c r="BF1618" i="2"/>
  <c r="BK1617" i="2"/>
  <c r="BI1617" i="2"/>
  <c r="BH1617" i="2"/>
  <c r="BG1617" i="2"/>
  <c r="BE1617" i="2"/>
  <c r="AA1617" i="2"/>
  <c r="Y1617" i="2"/>
  <c r="W1617" i="2"/>
  <c r="BK1616" i="2"/>
  <c r="BI1616" i="2"/>
  <c r="BH1616" i="2"/>
  <c r="BG1616" i="2"/>
  <c r="BE1616" i="2"/>
  <c r="AA1616" i="2"/>
  <c r="Y1616" i="2"/>
  <c r="W1616" i="2"/>
  <c r="BF1616" i="2"/>
  <c r="BK1615" i="2"/>
  <c r="BI1615" i="2"/>
  <c r="BH1615" i="2"/>
  <c r="BG1615" i="2"/>
  <c r="BE1615" i="2"/>
  <c r="AA1615" i="2"/>
  <c r="Y1615" i="2"/>
  <c r="W1615" i="2"/>
  <c r="BK1614" i="2"/>
  <c r="BI1614" i="2"/>
  <c r="BH1614" i="2"/>
  <c r="BG1614" i="2"/>
  <c r="BE1614" i="2"/>
  <c r="AA1614" i="2"/>
  <c r="Y1614" i="2"/>
  <c r="W1614" i="2"/>
  <c r="BK1613" i="2"/>
  <c r="BI1613" i="2"/>
  <c r="BH1613" i="2"/>
  <c r="BG1613" i="2"/>
  <c r="BE1613" i="2"/>
  <c r="AA1613" i="2"/>
  <c r="Y1613" i="2"/>
  <c r="W1613" i="2"/>
  <c r="BF1613" i="2"/>
  <c r="BK1612" i="2"/>
  <c r="BI1612" i="2"/>
  <c r="BH1612" i="2"/>
  <c r="BG1612" i="2"/>
  <c r="BE1612" i="2"/>
  <c r="AA1612" i="2"/>
  <c r="Y1612" i="2"/>
  <c r="W1612" i="2"/>
  <c r="BK1611" i="2"/>
  <c r="BI1611" i="2"/>
  <c r="BH1611" i="2"/>
  <c r="BG1611" i="2"/>
  <c r="BE1611" i="2"/>
  <c r="AA1611" i="2"/>
  <c r="Y1611" i="2"/>
  <c r="W1611" i="2"/>
  <c r="BK1610" i="2"/>
  <c r="BI1610" i="2"/>
  <c r="BH1610" i="2"/>
  <c r="BG1610" i="2"/>
  <c r="BE1610" i="2"/>
  <c r="AA1610" i="2"/>
  <c r="Y1610" i="2"/>
  <c r="W1610" i="2"/>
  <c r="BF1610" i="2"/>
  <c r="BK1609" i="2"/>
  <c r="BI1609" i="2"/>
  <c r="BH1609" i="2"/>
  <c r="BG1609" i="2"/>
  <c r="BE1609" i="2"/>
  <c r="AA1609" i="2"/>
  <c r="Y1609" i="2"/>
  <c r="W1609" i="2"/>
  <c r="BF1609" i="2"/>
  <c r="BK1608" i="2"/>
  <c r="BI1608" i="2"/>
  <c r="BH1608" i="2"/>
  <c r="BG1608" i="2"/>
  <c r="BE1608" i="2"/>
  <c r="AA1608" i="2"/>
  <c r="Y1608" i="2"/>
  <c r="W1608" i="2"/>
  <c r="BF1608" i="2"/>
  <c r="BK1607" i="2"/>
  <c r="BI1607" i="2"/>
  <c r="BH1607" i="2"/>
  <c r="BG1607" i="2"/>
  <c r="BE1607" i="2"/>
  <c r="AA1607" i="2"/>
  <c r="Y1607" i="2"/>
  <c r="W1607" i="2"/>
  <c r="BK1606" i="2"/>
  <c r="BI1606" i="2"/>
  <c r="BH1606" i="2"/>
  <c r="BG1606" i="2"/>
  <c r="BE1606" i="2"/>
  <c r="AA1606" i="2"/>
  <c r="Y1606" i="2"/>
  <c r="W1606" i="2"/>
  <c r="BK1605" i="2"/>
  <c r="BI1605" i="2"/>
  <c r="BH1605" i="2"/>
  <c r="BG1605" i="2"/>
  <c r="BE1605" i="2"/>
  <c r="AA1605" i="2"/>
  <c r="Y1605" i="2"/>
  <c r="W1605" i="2"/>
  <c r="BF1605" i="2"/>
  <c r="BK1604" i="2"/>
  <c r="BI1604" i="2"/>
  <c r="BH1604" i="2"/>
  <c r="BG1604" i="2"/>
  <c r="BE1604" i="2"/>
  <c r="AA1604" i="2"/>
  <c r="Y1604" i="2"/>
  <c r="W1604" i="2"/>
  <c r="BK1603" i="2"/>
  <c r="BI1603" i="2"/>
  <c r="BH1603" i="2"/>
  <c r="BG1603" i="2"/>
  <c r="BE1603" i="2"/>
  <c r="AA1603" i="2"/>
  <c r="Y1603" i="2"/>
  <c r="W1603" i="2"/>
  <c r="BK1602" i="2"/>
  <c r="BI1602" i="2"/>
  <c r="BH1602" i="2"/>
  <c r="BG1602" i="2"/>
  <c r="BE1602" i="2"/>
  <c r="AA1602" i="2"/>
  <c r="Y1602" i="2"/>
  <c r="W1602" i="2"/>
  <c r="BF1602" i="2"/>
  <c r="BK1601" i="2"/>
  <c r="BI1601" i="2"/>
  <c r="BH1601" i="2"/>
  <c r="BG1601" i="2"/>
  <c r="BE1601" i="2"/>
  <c r="AA1601" i="2"/>
  <c r="Y1601" i="2"/>
  <c r="W1601" i="2"/>
  <c r="BK1600" i="2"/>
  <c r="BI1600" i="2"/>
  <c r="BH1600" i="2"/>
  <c r="BG1600" i="2"/>
  <c r="BE1600" i="2"/>
  <c r="AA1600" i="2"/>
  <c r="Y1600" i="2"/>
  <c r="W1600" i="2"/>
  <c r="BF1600" i="2"/>
  <c r="BK1599" i="2"/>
  <c r="BI1599" i="2"/>
  <c r="BH1599" i="2"/>
  <c r="BG1599" i="2"/>
  <c r="BE1599" i="2"/>
  <c r="AA1599" i="2"/>
  <c r="Y1599" i="2"/>
  <c r="W1599" i="2"/>
  <c r="BK1598" i="2"/>
  <c r="BI1598" i="2"/>
  <c r="BH1598" i="2"/>
  <c r="BG1598" i="2"/>
  <c r="BE1598" i="2"/>
  <c r="AA1598" i="2"/>
  <c r="Y1598" i="2"/>
  <c r="W1598" i="2"/>
  <c r="BK1597" i="2"/>
  <c r="BI1597" i="2"/>
  <c r="BH1597" i="2"/>
  <c r="BG1597" i="2"/>
  <c r="BE1597" i="2"/>
  <c r="AA1597" i="2"/>
  <c r="Y1597" i="2"/>
  <c r="W1597" i="2"/>
  <c r="BF1597" i="2"/>
  <c r="BK1596" i="2"/>
  <c r="BI1596" i="2"/>
  <c r="BH1596" i="2"/>
  <c r="BG1596" i="2"/>
  <c r="BE1596" i="2"/>
  <c r="AA1596" i="2"/>
  <c r="Y1596" i="2"/>
  <c r="W1596" i="2"/>
  <c r="BK1595" i="2"/>
  <c r="BI1595" i="2"/>
  <c r="BH1595" i="2"/>
  <c r="BG1595" i="2"/>
  <c r="BE1595" i="2"/>
  <c r="AA1595" i="2"/>
  <c r="Y1595" i="2"/>
  <c r="W1595" i="2"/>
  <c r="BK1594" i="2"/>
  <c r="BI1594" i="2"/>
  <c r="BH1594" i="2"/>
  <c r="BG1594" i="2"/>
  <c r="BE1594" i="2"/>
  <c r="AA1594" i="2"/>
  <c r="Y1594" i="2"/>
  <c r="W1594" i="2"/>
  <c r="BF1594" i="2"/>
  <c r="BK1593" i="2"/>
  <c r="BI1593" i="2"/>
  <c r="BH1593" i="2"/>
  <c r="BG1593" i="2"/>
  <c r="BE1593" i="2"/>
  <c r="AA1593" i="2"/>
  <c r="Y1593" i="2"/>
  <c r="W1593" i="2"/>
  <c r="BF1593" i="2"/>
  <c r="BK1592" i="2"/>
  <c r="BI1592" i="2"/>
  <c r="BH1592" i="2"/>
  <c r="BG1592" i="2"/>
  <c r="BE1592" i="2"/>
  <c r="AA1592" i="2"/>
  <c r="Y1592" i="2"/>
  <c r="W1592" i="2"/>
  <c r="BF1592" i="2"/>
  <c r="BK1591" i="2"/>
  <c r="BI1591" i="2"/>
  <c r="BH1591" i="2"/>
  <c r="BG1591" i="2"/>
  <c r="BE1591" i="2"/>
  <c r="AA1591" i="2"/>
  <c r="Y1591" i="2"/>
  <c r="W1591" i="2"/>
  <c r="BK1590" i="2"/>
  <c r="BI1590" i="2"/>
  <c r="BH1590" i="2"/>
  <c r="BG1590" i="2"/>
  <c r="BE1590" i="2"/>
  <c r="AA1590" i="2"/>
  <c r="Y1590" i="2"/>
  <c r="W1590" i="2"/>
  <c r="BK1589" i="2"/>
  <c r="BI1589" i="2"/>
  <c r="BH1589" i="2"/>
  <c r="BG1589" i="2"/>
  <c r="BE1589" i="2"/>
  <c r="AA1589" i="2"/>
  <c r="Y1589" i="2"/>
  <c r="W1589" i="2"/>
  <c r="BF1589" i="2"/>
  <c r="BK1588" i="2"/>
  <c r="BI1588" i="2"/>
  <c r="BH1588" i="2"/>
  <c r="BG1588" i="2"/>
  <c r="BE1588" i="2"/>
  <c r="AA1588" i="2"/>
  <c r="Y1588" i="2"/>
  <c r="W1588" i="2"/>
  <c r="BF1588" i="2"/>
  <c r="BK1587" i="2"/>
  <c r="BI1587" i="2"/>
  <c r="BH1587" i="2"/>
  <c r="BG1587" i="2"/>
  <c r="BE1587" i="2"/>
  <c r="AA1587" i="2"/>
  <c r="Y1587" i="2"/>
  <c r="W1587" i="2"/>
  <c r="BK1586" i="2"/>
  <c r="BI1586" i="2"/>
  <c r="BH1586" i="2"/>
  <c r="BG1586" i="2"/>
  <c r="BE1586" i="2"/>
  <c r="AA1586" i="2"/>
  <c r="Y1586" i="2"/>
  <c r="W1586" i="2"/>
  <c r="BF1586" i="2"/>
  <c r="BK1585" i="2"/>
  <c r="BI1585" i="2"/>
  <c r="BH1585" i="2"/>
  <c r="BG1585" i="2"/>
  <c r="BE1585" i="2"/>
  <c r="AA1585" i="2"/>
  <c r="Y1585" i="2"/>
  <c r="W1585" i="2"/>
  <c r="BF1585" i="2"/>
  <c r="BK1584" i="2"/>
  <c r="BI1584" i="2"/>
  <c r="BH1584" i="2"/>
  <c r="BG1584" i="2"/>
  <c r="BE1584" i="2"/>
  <c r="AA1584" i="2"/>
  <c r="Y1584" i="2"/>
  <c r="W1584" i="2"/>
  <c r="BF1584" i="2"/>
  <c r="BK1583" i="2"/>
  <c r="BI1583" i="2"/>
  <c r="BH1583" i="2"/>
  <c r="BG1583" i="2"/>
  <c r="BE1583" i="2"/>
  <c r="AA1583" i="2"/>
  <c r="Y1583" i="2"/>
  <c r="W1583" i="2"/>
  <c r="BK1582" i="2"/>
  <c r="BI1582" i="2"/>
  <c r="BH1582" i="2"/>
  <c r="BG1582" i="2"/>
  <c r="BE1582" i="2"/>
  <c r="AA1582" i="2"/>
  <c r="Y1582" i="2"/>
  <c r="W1582" i="2"/>
  <c r="BK1581" i="2"/>
  <c r="BI1581" i="2"/>
  <c r="BH1581" i="2"/>
  <c r="BG1581" i="2"/>
  <c r="BE1581" i="2"/>
  <c r="AA1581" i="2"/>
  <c r="Y1581" i="2"/>
  <c r="W1581" i="2"/>
  <c r="BF1581" i="2"/>
  <c r="BK1580" i="2"/>
  <c r="BI1580" i="2"/>
  <c r="BH1580" i="2"/>
  <c r="BG1580" i="2"/>
  <c r="BE1580" i="2"/>
  <c r="AA1580" i="2"/>
  <c r="Y1580" i="2"/>
  <c r="W1580" i="2"/>
  <c r="BK1579" i="2"/>
  <c r="BI1579" i="2"/>
  <c r="BH1579" i="2"/>
  <c r="BG1579" i="2"/>
  <c r="BE1579" i="2"/>
  <c r="AA1579" i="2"/>
  <c r="Y1579" i="2"/>
  <c r="W1579" i="2"/>
  <c r="BK1578" i="2"/>
  <c r="BI1578" i="2"/>
  <c r="BH1578" i="2"/>
  <c r="BG1578" i="2"/>
  <c r="BE1578" i="2"/>
  <c r="AA1578" i="2"/>
  <c r="Y1578" i="2"/>
  <c r="W1578" i="2"/>
  <c r="BK1577" i="2"/>
  <c r="BI1577" i="2"/>
  <c r="BH1577" i="2"/>
  <c r="BG1577" i="2"/>
  <c r="BE1577" i="2"/>
  <c r="AA1577" i="2"/>
  <c r="Y1577" i="2"/>
  <c r="W1577" i="2"/>
  <c r="BF1577" i="2"/>
  <c r="BK1576" i="2"/>
  <c r="BI1576" i="2"/>
  <c r="BH1576" i="2"/>
  <c r="BG1576" i="2"/>
  <c r="BE1576" i="2"/>
  <c r="AA1576" i="2"/>
  <c r="Y1576" i="2"/>
  <c r="W1576" i="2"/>
  <c r="BF1576" i="2"/>
  <c r="BK1575" i="2"/>
  <c r="BI1575" i="2"/>
  <c r="BH1575" i="2"/>
  <c r="BG1575" i="2"/>
  <c r="BE1575" i="2"/>
  <c r="AA1575" i="2"/>
  <c r="Y1575" i="2"/>
  <c r="W1575" i="2"/>
  <c r="BK1574" i="2"/>
  <c r="BI1574" i="2"/>
  <c r="BH1574" i="2"/>
  <c r="BG1574" i="2"/>
  <c r="BE1574" i="2"/>
  <c r="AA1574" i="2"/>
  <c r="Y1574" i="2"/>
  <c r="W1574" i="2"/>
  <c r="BF1574" i="2"/>
  <c r="BK1573" i="2"/>
  <c r="BI1573" i="2"/>
  <c r="BH1573" i="2"/>
  <c r="BG1573" i="2"/>
  <c r="BE1573" i="2"/>
  <c r="AA1573" i="2"/>
  <c r="Y1573" i="2"/>
  <c r="W1573" i="2"/>
  <c r="BF1573" i="2"/>
  <c r="BK1572" i="2"/>
  <c r="BI1572" i="2"/>
  <c r="BH1572" i="2"/>
  <c r="BG1572" i="2"/>
  <c r="BE1572" i="2"/>
  <c r="AA1572" i="2"/>
  <c r="Y1572" i="2"/>
  <c r="W1572" i="2"/>
  <c r="BK1571" i="2"/>
  <c r="BI1571" i="2"/>
  <c r="BH1571" i="2"/>
  <c r="BG1571" i="2"/>
  <c r="BE1571" i="2"/>
  <c r="AA1571" i="2"/>
  <c r="Y1571" i="2"/>
  <c r="W1571" i="2"/>
  <c r="BK1570" i="2"/>
  <c r="BI1570" i="2"/>
  <c r="BH1570" i="2"/>
  <c r="BG1570" i="2"/>
  <c r="BE1570" i="2"/>
  <c r="AA1570" i="2"/>
  <c r="Y1570" i="2"/>
  <c r="W1570" i="2"/>
  <c r="BK1569" i="2"/>
  <c r="BI1569" i="2"/>
  <c r="BH1569" i="2"/>
  <c r="BG1569" i="2"/>
  <c r="BE1569" i="2"/>
  <c r="AA1569" i="2"/>
  <c r="Y1569" i="2"/>
  <c r="W1569" i="2"/>
  <c r="BF1569" i="2"/>
  <c r="BK1568" i="2"/>
  <c r="BI1568" i="2"/>
  <c r="BH1568" i="2"/>
  <c r="BG1568" i="2"/>
  <c r="BE1568" i="2"/>
  <c r="AA1568" i="2"/>
  <c r="Y1568" i="2"/>
  <c r="W1568" i="2"/>
  <c r="BF1568" i="2"/>
  <c r="BK1567" i="2"/>
  <c r="BI1567" i="2"/>
  <c r="BH1567" i="2"/>
  <c r="BG1567" i="2"/>
  <c r="BE1567" i="2"/>
  <c r="AA1567" i="2"/>
  <c r="Y1567" i="2"/>
  <c r="W1567" i="2"/>
  <c r="BK1566" i="2"/>
  <c r="BI1566" i="2"/>
  <c r="BH1566" i="2"/>
  <c r="BG1566" i="2"/>
  <c r="BE1566" i="2"/>
  <c r="AA1566" i="2"/>
  <c r="Y1566" i="2"/>
  <c r="W1566" i="2"/>
  <c r="BK1565" i="2"/>
  <c r="BI1565" i="2"/>
  <c r="BH1565" i="2"/>
  <c r="BG1565" i="2"/>
  <c r="BE1565" i="2"/>
  <c r="AA1565" i="2"/>
  <c r="Y1565" i="2"/>
  <c r="W1565" i="2"/>
  <c r="BF1565" i="2"/>
  <c r="BK1564" i="2"/>
  <c r="BI1564" i="2"/>
  <c r="BH1564" i="2"/>
  <c r="BG1564" i="2"/>
  <c r="BE1564" i="2"/>
  <c r="AA1564" i="2"/>
  <c r="Y1564" i="2"/>
  <c r="W1564" i="2"/>
  <c r="BK1563" i="2"/>
  <c r="BI1563" i="2"/>
  <c r="BH1563" i="2"/>
  <c r="BG1563" i="2"/>
  <c r="BE1563" i="2"/>
  <c r="AA1563" i="2"/>
  <c r="Y1563" i="2"/>
  <c r="W1563" i="2"/>
  <c r="BK1562" i="2"/>
  <c r="BI1562" i="2"/>
  <c r="BH1562" i="2"/>
  <c r="BG1562" i="2"/>
  <c r="BE1562" i="2"/>
  <c r="AA1562" i="2"/>
  <c r="Y1562" i="2"/>
  <c r="W1562" i="2"/>
  <c r="BF1562" i="2"/>
  <c r="BK1561" i="2"/>
  <c r="BI1561" i="2"/>
  <c r="BH1561" i="2"/>
  <c r="BG1561" i="2"/>
  <c r="BE1561" i="2"/>
  <c r="AA1561" i="2"/>
  <c r="Y1561" i="2"/>
  <c r="W1561" i="2"/>
  <c r="BF1561" i="2"/>
  <c r="BK1560" i="2"/>
  <c r="BI1560" i="2"/>
  <c r="BH1560" i="2"/>
  <c r="BG1560" i="2"/>
  <c r="BE1560" i="2"/>
  <c r="AA1560" i="2"/>
  <c r="Y1560" i="2"/>
  <c r="W1560" i="2"/>
  <c r="BK1559" i="2"/>
  <c r="BI1559" i="2"/>
  <c r="BH1559" i="2"/>
  <c r="BG1559" i="2"/>
  <c r="BE1559" i="2"/>
  <c r="AA1559" i="2"/>
  <c r="Y1559" i="2"/>
  <c r="W1559" i="2"/>
  <c r="BK1558" i="2"/>
  <c r="BI1558" i="2"/>
  <c r="BH1558" i="2"/>
  <c r="BG1558" i="2"/>
  <c r="BE1558" i="2"/>
  <c r="AA1558" i="2"/>
  <c r="Y1558" i="2"/>
  <c r="W1558" i="2"/>
  <c r="BK1557" i="2"/>
  <c r="BI1557" i="2"/>
  <c r="BH1557" i="2"/>
  <c r="BG1557" i="2"/>
  <c r="BE1557" i="2"/>
  <c r="AA1557" i="2"/>
  <c r="Y1557" i="2"/>
  <c r="W1557" i="2"/>
  <c r="BF1557" i="2"/>
  <c r="BK1556" i="2"/>
  <c r="BI1556" i="2"/>
  <c r="BH1556" i="2"/>
  <c r="BG1556" i="2"/>
  <c r="BE1556" i="2"/>
  <c r="AA1556" i="2"/>
  <c r="Y1556" i="2"/>
  <c r="W1556" i="2"/>
  <c r="BK1555" i="2"/>
  <c r="BI1555" i="2"/>
  <c r="BH1555" i="2"/>
  <c r="BG1555" i="2"/>
  <c r="BE1555" i="2"/>
  <c r="AA1555" i="2"/>
  <c r="Y1555" i="2"/>
  <c r="W1555" i="2"/>
  <c r="BK1554" i="2"/>
  <c r="BI1554" i="2"/>
  <c r="BH1554" i="2"/>
  <c r="BG1554" i="2"/>
  <c r="BE1554" i="2"/>
  <c r="AA1554" i="2"/>
  <c r="Y1554" i="2"/>
  <c r="W1554" i="2"/>
  <c r="BF1554" i="2"/>
  <c r="BK1553" i="2"/>
  <c r="BI1553" i="2"/>
  <c r="BH1553" i="2"/>
  <c r="BG1553" i="2"/>
  <c r="BE1553" i="2"/>
  <c r="AA1553" i="2"/>
  <c r="Y1553" i="2"/>
  <c r="W1553" i="2"/>
  <c r="BF1553" i="2"/>
  <c r="BK1552" i="2"/>
  <c r="BI1552" i="2"/>
  <c r="BH1552" i="2"/>
  <c r="BG1552" i="2"/>
  <c r="BE1552" i="2"/>
  <c r="AA1552" i="2"/>
  <c r="Y1552" i="2"/>
  <c r="W1552" i="2"/>
  <c r="BF1552" i="2"/>
  <c r="BK1551" i="2"/>
  <c r="BI1551" i="2"/>
  <c r="BH1551" i="2"/>
  <c r="BG1551" i="2"/>
  <c r="BE1551" i="2"/>
  <c r="AA1551" i="2"/>
  <c r="Y1551" i="2"/>
  <c r="W1551" i="2"/>
  <c r="BK1550" i="2"/>
  <c r="BI1550" i="2"/>
  <c r="BH1550" i="2"/>
  <c r="BG1550" i="2"/>
  <c r="BE1550" i="2"/>
  <c r="AA1550" i="2"/>
  <c r="Y1550" i="2"/>
  <c r="W1550" i="2"/>
  <c r="BK1549" i="2"/>
  <c r="BI1549" i="2"/>
  <c r="BH1549" i="2"/>
  <c r="BG1549" i="2"/>
  <c r="BE1549" i="2"/>
  <c r="AA1549" i="2"/>
  <c r="Y1549" i="2"/>
  <c r="W1549" i="2"/>
  <c r="BF1549" i="2"/>
  <c r="BK1548" i="2"/>
  <c r="BI1548" i="2"/>
  <c r="BH1548" i="2"/>
  <c r="BG1548" i="2"/>
  <c r="BE1548" i="2"/>
  <c r="AA1548" i="2"/>
  <c r="Y1548" i="2"/>
  <c r="W1548" i="2"/>
  <c r="BK1547" i="2"/>
  <c r="BI1547" i="2"/>
  <c r="BH1547" i="2"/>
  <c r="BG1547" i="2"/>
  <c r="BE1547" i="2"/>
  <c r="AA1547" i="2"/>
  <c r="Y1547" i="2"/>
  <c r="W1547" i="2"/>
  <c r="BK1546" i="2"/>
  <c r="BI1546" i="2"/>
  <c r="BH1546" i="2"/>
  <c r="BG1546" i="2"/>
  <c r="BE1546" i="2"/>
  <c r="AA1546" i="2"/>
  <c r="Y1546" i="2"/>
  <c r="W1546" i="2"/>
  <c r="BF1546" i="2"/>
  <c r="BK1545" i="2"/>
  <c r="BI1545" i="2"/>
  <c r="BH1545" i="2"/>
  <c r="BG1545" i="2"/>
  <c r="BE1545" i="2"/>
  <c r="AA1545" i="2"/>
  <c r="Y1545" i="2"/>
  <c r="W1545" i="2"/>
  <c r="BF1545" i="2"/>
  <c r="BK1544" i="2"/>
  <c r="BI1544" i="2"/>
  <c r="BH1544" i="2"/>
  <c r="BG1544" i="2"/>
  <c r="BE1544" i="2"/>
  <c r="AA1544" i="2"/>
  <c r="Y1544" i="2"/>
  <c r="W1544" i="2"/>
  <c r="BK1543" i="2"/>
  <c r="BI1543" i="2"/>
  <c r="BH1543" i="2"/>
  <c r="BG1543" i="2"/>
  <c r="BE1543" i="2"/>
  <c r="AA1543" i="2"/>
  <c r="Y1543" i="2"/>
  <c r="W1543" i="2"/>
  <c r="BK1542" i="2"/>
  <c r="BI1542" i="2"/>
  <c r="BH1542" i="2"/>
  <c r="BG1542" i="2"/>
  <c r="BE1542" i="2"/>
  <c r="AA1542" i="2"/>
  <c r="Y1542" i="2"/>
  <c r="W1542" i="2"/>
  <c r="BF1542" i="2"/>
  <c r="BK1541" i="2"/>
  <c r="BI1541" i="2"/>
  <c r="BH1541" i="2"/>
  <c r="BG1541" i="2"/>
  <c r="BE1541" i="2"/>
  <c r="AA1541" i="2"/>
  <c r="Y1541" i="2"/>
  <c r="W1541" i="2"/>
  <c r="BK1540" i="2"/>
  <c r="BI1540" i="2"/>
  <c r="BH1540" i="2"/>
  <c r="BG1540" i="2"/>
  <c r="BE1540" i="2"/>
  <c r="AA1540" i="2"/>
  <c r="Y1540" i="2"/>
  <c r="W1540" i="2"/>
  <c r="BK1539" i="2"/>
  <c r="BI1539" i="2"/>
  <c r="BH1539" i="2"/>
  <c r="BG1539" i="2"/>
  <c r="BE1539" i="2"/>
  <c r="AA1539" i="2"/>
  <c r="Y1539" i="2"/>
  <c r="W1539" i="2"/>
  <c r="BK1538" i="2"/>
  <c r="BI1538" i="2"/>
  <c r="BH1538" i="2"/>
  <c r="BG1538" i="2"/>
  <c r="BE1538" i="2"/>
  <c r="AA1538" i="2"/>
  <c r="Y1538" i="2"/>
  <c r="W1538" i="2"/>
  <c r="BK1537" i="2"/>
  <c r="BI1537" i="2"/>
  <c r="BH1537" i="2"/>
  <c r="BG1537" i="2"/>
  <c r="BE1537" i="2"/>
  <c r="AA1537" i="2"/>
  <c r="Y1537" i="2"/>
  <c r="W1537" i="2"/>
  <c r="BK1536" i="2"/>
  <c r="BI1536" i="2"/>
  <c r="BH1536" i="2"/>
  <c r="BG1536" i="2"/>
  <c r="BE1536" i="2"/>
  <c r="AA1536" i="2"/>
  <c r="Y1536" i="2"/>
  <c r="W1536" i="2"/>
  <c r="BF1536" i="2"/>
  <c r="BK1535" i="2"/>
  <c r="BI1535" i="2"/>
  <c r="BH1535" i="2"/>
  <c r="BG1535" i="2"/>
  <c r="BE1535" i="2"/>
  <c r="AA1535" i="2"/>
  <c r="Y1535" i="2"/>
  <c r="W1535" i="2"/>
  <c r="BK1534" i="2"/>
  <c r="BI1534" i="2"/>
  <c r="BH1534" i="2"/>
  <c r="BG1534" i="2"/>
  <c r="BE1534" i="2"/>
  <c r="AA1534" i="2"/>
  <c r="Y1534" i="2"/>
  <c r="W1534" i="2"/>
  <c r="BK1533" i="2"/>
  <c r="BI1533" i="2"/>
  <c r="BH1533" i="2"/>
  <c r="BG1533" i="2"/>
  <c r="BE1533" i="2"/>
  <c r="AA1533" i="2"/>
  <c r="Y1533" i="2"/>
  <c r="W1533" i="2"/>
  <c r="BF1533" i="2"/>
  <c r="BK1532" i="2"/>
  <c r="BI1532" i="2"/>
  <c r="BH1532" i="2"/>
  <c r="BG1532" i="2"/>
  <c r="BE1532" i="2"/>
  <c r="AA1532" i="2"/>
  <c r="Y1532" i="2"/>
  <c r="W1532" i="2"/>
  <c r="BK1531" i="2"/>
  <c r="BI1531" i="2"/>
  <c r="BH1531" i="2"/>
  <c r="BG1531" i="2"/>
  <c r="BE1531" i="2"/>
  <c r="AA1531" i="2"/>
  <c r="Y1531" i="2"/>
  <c r="W1531" i="2"/>
  <c r="BK1530" i="2"/>
  <c r="BI1530" i="2"/>
  <c r="BH1530" i="2"/>
  <c r="BG1530" i="2"/>
  <c r="BE1530" i="2"/>
  <c r="AA1530" i="2"/>
  <c r="Y1530" i="2"/>
  <c r="W1530" i="2"/>
  <c r="BF1530" i="2"/>
  <c r="BK1529" i="2"/>
  <c r="BI1529" i="2"/>
  <c r="BH1529" i="2"/>
  <c r="BG1529" i="2"/>
  <c r="BE1529" i="2"/>
  <c r="AA1529" i="2"/>
  <c r="Y1529" i="2"/>
  <c r="W1529" i="2"/>
  <c r="BF1529" i="2"/>
  <c r="BK1528" i="2"/>
  <c r="BI1528" i="2"/>
  <c r="BH1528" i="2"/>
  <c r="BG1528" i="2"/>
  <c r="BE1528" i="2"/>
  <c r="AA1528" i="2"/>
  <c r="Y1528" i="2"/>
  <c r="W1528" i="2"/>
  <c r="BF1528" i="2"/>
  <c r="BK1527" i="2"/>
  <c r="BI1527" i="2"/>
  <c r="BH1527" i="2"/>
  <c r="BG1527" i="2"/>
  <c r="BE1527" i="2"/>
  <c r="AA1527" i="2"/>
  <c r="Y1527" i="2"/>
  <c r="W1527" i="2"/>
  <c r="BK1526" i="2"/>
  <c r="BI1526" i="2"/>
  <c r="BH1526" i="2"/>
  <c r="BG1526" i="2"/>
  <c r="BE1526" i="2"/>
  <c r="AA1526" i="2"/>
  <c r="Y1526" i="2"/>
  <c r="W1526" i="2"/>
  <c r="BK1525" i="2"/>
  <c r="BI1525" i="2"/>
  <c r="BH1525" i="2"/>
  <c r="BG1525" i="2"/>
  <c r="BE1525" i="2"/>
  <c r="AA1525" i="2"/>
  <c r="Y1525" i="2"/>
  <c r="W1525" i="2"/>
  <c r="BK1524" i="2"/>
  <c r="BI1524" i="2"/>
  <c r="BH1524" i="2"/>
  <c r="BG1524" i="2"/>
  <c r="BE1524" i="2"/>
  <c r="AA1524" i="2"/>
  <c r="Y1524" i="2"/>
  <c r="W1524" i="2"/>
  <c r="BF1524" i="2"/>
  <c r="BK1523" i="2"/>
  <c r="BI1523" i="2"/>
  <c r="BH1523" i="2"/>
  <c r="BG1523" i="2"/>
  <c r="BE1523" i="2"/>
  <c r="AA1523" i="2"/>
  <c r="Y1523" i="2"/>
  <c r="W1523" i="2"/>
  <c r="BK1522" i="2"/>
  <c r="BI1522" i="2"/>
  <c r="BH1522" i="2"/>
  <c r="BG1522" i="2"/>
  <c r="BE1522" i="2"/>
  <c r="AA1522" i="2"/>
  <c r="Y1522" i="2"/>
  <c r="W1522" i="2"/>
  <c r="BF1522" i="2"/>
  <c r="BK1521" i="2"/>
  <c r="BI1521" i="2"/>
  <c r="BH1521" i="2"/>
  <c r="BG1521" i="2"/>
  <c r="BE1521" i="2"/>
  <c r="AA1521" i="2"/>
  <c r="Y1521" i="2"/>
  <c r="W1521" i="2"/>
  <c r="BF1521" i="2"/>
  <c r="BK1520" i="2"/>
  <c r="BI1520" i="2"/>
  <c r="BH1520" i="2"/>
  <c r="BG1520" i="2"/>
  <c r="BE1520" i="2"/>
  <c r="AA1520" i="2"/>
  <c r="Y1520" i="2"/>
  <c r="W1520" i="2"/>
  <c r="BF1520" i="2"/>
  <c r="BK1519" i="2"/>
  <c r="BI1519" i="2"/>
  <c r="BH1519" i="2"/>
  <c r="BG1519" i="2"/>
  <c r="BE1519" i="2"/>
  <c r="AA1519" i="2"/>
  <c r="Y1519" i="2"/>
  <c r="W1519" i="2"/>
  <c r="BK1518" i="2"/>
  <c r="BI1518" i="2"/>
  <c r="BH1518" i="2"/>
  <c r="BG1518" i="2"/>
  <c r="BE1518" i="2"/>
  <c r="AA1518" i="2"/>
  <c r="Y1518" i="2"/>
  <c r="W1518" i="2"/>
  <c r="BK1517" i="2"/>
  <c r="BI1517" i="2"/>
  <c r="BH1517" i="2"/>
  <c r="BG1517" i="2"/>
  <c r="BE1517" i="2"/>
  <c r="AA1517" i="2"/>
  <c r="Y1517" i="2"/>
  <c r="W1517" i="2"/>
  <c r="BK1516" i="2"/>
  <c r="BI1516" i="2"/>
  <c r="BH1516" i="2"/>
  <c r="BG1516" i="2"/>
  <c r="BE1516" i="2"/>
  <c r="AA1516" i="2"/>
  <c r="Y1516" i="2"/>
  <c r="W1516" i="2"/>
  <c r="BK1515" i="2"/>
  <c r="BI1515" i="2"/>
  <c r="BH1515" i="2"/>
  <c r="BG1515" i="2"/>
  <c r="BE1515" i="2"/>
  <c r="AA1515" i="2"/>
  <c r="Y1515" i="2"/>
  <c r="W1515" i="2"/>
  <c r="BK1514" i="2"/>
  <c r="BI1514" i="2"/>
  <c r="BH1514" i="2"/>
  <c r="BG1514" i="2"/>
  <c r="BE1514" i="2"/>
  <c r="AA1514" i="2"/>
  <c r="Y1514" i="2"/>
  <c r="W1514" i="2"/>
  <c r="BF1514" i="2"/>
  <c r="BK1513" i="2"/>
  <c r="BI1513" i="2"/>
  <c r="BH1513" i="2"/>
  <c r="BG1513" i="2"/>
  <c r="BE1513" i="2"/>
  <c r="AA1513" i="2"/>
  <c r="Y1513" i="2"/>
  <c r="W1513" i="2"/>
  <c r="BK1512" i="2"/>
  <c r="BI1512" i="2"/>
  <c r="BH1512" i="2"/>
  <c r="BG1512" i="2"/>
  <c r="BE1512" i="2"/>
  <c r="AA1512" i="2"/>
  <c r="Y1512" i="2"/>
  <c r="W1512" i="2"/>
  <c r="BF1512" i="2"/>
  <c r="BK1511" i="2"/>
  <c r="BI1511" i="2"/>
  <c r="BH1511" i="2"/>
  <c r="BG1511" i="2"/>
  <c r="BE1511" i="2"/>
  <c r="AA1511" i="2"/>
  <c r="Y1511" i="2"/>
  <c r="W1511" i="2"/>
  <c r="BK1510" i="2"/>
  <c r="BI1510" i="2"/>
  <c r="BH1510" i="2"/>
  <c r="BG1510" i="2"/>
  <c r="BE1510" i="2"/>
  <c r="AA1510" i="2"/>
  <c r="Y1510" i="2"/>
  <c r="W1510" i="2"/>
  <c r="BK1509" i="2"/>
  <c r="BI1509" i="2"/>
  <c r="BH1509" i="2"/>
  <c r="BG1509" i="2"/>
  <c r="BE1509" i="2"/>
  <c r="AA1509" i="2"/>
  <c r="Y1509" i="2"/>
  <c r="W1509" i="2"/>
  <c r="BF1509" i="2"/>
  <c r="BK1508" i="2"/>
  <c r="BI1508" i="2"/>
  <c r="BH1508" i="2"/>
  <c r="BG1508" i="2"/>
  <c r="BE1508" i="2"/>
  <c r="AA1508" i="2"/>
  <c r="Y1508" i="2"/>
  <c r="W1508" i="2"/>
  <c r="BK1507" i="2"/>
  <c r="BI1507" i="2"/>
  <c r="BH1507" i="2"/>
  <c r="BG1507" i="2"/>
  <c r="BE1507" i="2"/>
  <c r="AA1507" i="2"/>
  <c r="Y1507" i="2"/>
  <c r="W1507" i="2"/>
  <c r="BK1506" i="2"/>
  <c r="BI1506" i="2"/>
  <c r="BH1506" i="2"/>
  <c r="BG1506" i="2"/>
  <c r="BE1506" i="2"/>
  <c r="AA1506" i="2"/>
  <c r="Y1506" i="2"/>
  <c r="W1506" i="2"/>
  <c r="BF1506" i="2"/>
  <c r="BK1505" i="2"/>
  <c r="BI1505" i="2"/>
  <c r="BH1505" i="2"/>
  <c r="BG1505" i="2"/>
  <c r="BE1505" i="2"/>
  <c r="AA1505" i="2"/>
  <c r="Y1505" i="2"/>
  <c r="W1505" i="2"/>
  <c r="BK1504" i="2"/>
  <c r="BI1504" i="2"/>
  <c r="BH1504" i="2"/>
  <c r="BG1504" i="2"/>
  <c r="BE1504" i="2"/>
  <c r="AA1504" i="2"/>
  <c r="Y1504" i="2"/>
  <c r="W1504" i="2"/>
  <c r="BF1504" i="2"/>
  <c r="BK1503" i="2"/>
  <c r="BI1503" i="2"/>
  <c r="BH1503" i="2"/>
  <c r="BG1503" i="2"/>
  <c r="BE1503" i="2"/>
  <c r="AA1503" i="2"/>
  <c r="Y1503" i="2"/>
  <c r="W1503" i="2"/>
  <c r="BK1502" i="2"/>
  <c r="BI1502" i="2"/>
  <c r="BH1502" i="2"/>
  <c r="BG1502" i="2"/>
  <c r="BE1502" i="2"/>
  <c r="AA1502" i="2"/>
  <c r="Y1502" i="2"/>
  <c r="W1502" i="2"/>
  <c r="BK1501" i="2"/>
  <c r="BI1501" i="2"/>
  <c r="BH1501" i="2"/>
  <c r="BG1501" i="2"/>
  <c r="BE1501" i="2"/>
  <c r="AA1501" i="2"/>
  <c r="Y1501" i="2"/>
  <c r="W1501" i="2"/>
  <c r="BF1501" i="2"/>
  <c r="BK1500" i="2"/>
  <c r="BI1500" i="2"/>
  <c r="BH1500" i="2"/>
  <c r="BG1500" i="2"/>
  <c r="BE1500" i="2"/>
  <c r="AA1500" i="2"/>
  <c r="Y1500" i="2"/>
  <c r="W1500" i="2"/>
  <c r="BK1499" i="2"/>
  <c r="BI1499" i="2"/>
  <c r="BH1499" i="2"/>
  <c r="BG1499" i="2"/>
  <c r="BE1499" i="2"/>
  <c r="AA1499" i="2"/>
  <c r="Y1499" i="2"/>
  <c r="W1499" i="2"/>
  <c r="BK1498" i="2"/>
  <c r="BI1498" i="2"/>
  <c r="BH1498" i="2"/>
  <c r="BG1498" i="2"/>
  <c r="BE1498" i="2"/>
  <c r="AA1498" i="2"/>
  <c r="Y1498" i="2"/>
  <c r="W1498" i="2"/>
  <c r="BF1498" i="2"/>
  <c r="BK1497" i="2"/>
  <c r="BI1497" i="2"/>
  <c r="BH1497" i="2"/>
  <c r="BG1497" i="2"/>
  <c r="BE1497" i="2"/>
  <c r="AA1497" i="2"/>
  <c r="Y1497" i="2"/>
  <c r="W1497" i="2"/>
  <c r="BF1497" i="2"/>
  <c r="BK1496" i="2"/>
  <c r="BI1496" i="2"/>
  <c r="BH1496" i="2"/>
  <c r="BG1496" i="2"/>
  <c r="BE1496" i="2"/>
  <c r="AA1496" i="2"/>
  <c r="Y1496" i="2"/>
  <c r="W1496" i="2"/>
  <c r="BK1495" i="2"/>
  <c r="BI1495" i="2"/>
  <c r="BH1495" i="2"/>
  <c r="BG1495" i="2"/>
  <c r="BE1495" i="2"/>
  <c r="AA1495" i="2"/>
  <c r="Y1495" i="2"/>
  <c r="W1495" i="2"/>
  <c r="BK1494" i="2"/>
  <c r="BI1494" i="2"/>
  <c r="BH1494" i="2"/>
  <c r="BG1494" i="2"/>
  <c r="BE1494" i="2"/>
  <c r="AA1494" i="2"/>
  <c r="Y1494" i="2"/>
  <c r="W1494" i="2"/>
  <c r="BK1493" i="2"/>
  <c r="BI1493" i="2"/>
  <c r="BH1493" i="2"/>
  <c r="BG1493" i="2"/>
  <c r="BE1493" i="2"/>
  <c r="AA1493" i="2"/>
  <c r="Y1493" i="2"/>
  <c r="W1493" i="2"/>
  <c r="BF1493" i="2"/>
  <c r="BK1490" i="2"/>
  <c r="BI1490" i="2"/>
  <c r="BH1490" i="2"/>
  <c r="BG1490" i="2"/>
  <c r="BE1490" i="2"/>
  <c r="AA1490" i="2"/>
  <c r="Y1490" i="2"/>
  <c r="W1490" i="2"/>
  <c r="BF1490" i="2"/>
  <c r="BK1489" i="2"/>
  <c r="BI1489" i="2"/>
  <c r="BH1489" i="2"/>
  <c r="BG1489" i="2"/>
  <c r="BE1489" i="2"/>
  <c r="AA1489" i="2"/>
  <c r="Y1489" i="2"/>
  <c r="W1489" i="2"/>
  <c r="BK1483" i="2"/>
  <c r="BI1483" i="2"/>
  <c r="BH1483" i="2"/>
  <c r="BG1483" i="2"/>
  <c r="BE1483" i="2"/>
  <c r="AA1483" i="2"/>
  <c r="Y1483" i="2"/>
  <c r="W1483" i="2"/>
  <c r="BF1483" i="2"/>
  <c r="BK1482" i="2"/>
  <c r="BI1482" i="2"/>
  <c r="BH1482" i="2"/>
  <c r="BG1482" i="2"/>
  <c r="BE1482" i="2"/>
  <c r="AA1482" i="2"/>
  <c r="Y1482" i="2"/>
  <c r="W1482" i="2"/>
  <c r="BK1478" i="2"/>
  <c r="BI1478" i="2"/>
  <c r="BH1478" i="2"/>
  <c r="BG1478" i="2"/>
  <c r="BE1478" i="2"/>
  <c r="AA1478" i="2"/>
  <c r="Y1478" i="2"/>
  <c r="W1478" i="2"/>
  <c r="BK1471" i="2"/>
  <c r="BI1471" i="2"/>
  <c r="BH1471" i="2"/>
  <c r="BG1471" i="2"/>
  <c r="BE1471" i="2"/>
  <c r="AA1471" i="2"/>
  <c r="Y1471" i="2"/>
  <c r="W1471" i="2"/>
  <c r="BK1470" i="2"/>
  <c r="BI1470" i="2"/>
  <c r="BH1470" i="2"/>
  <c r="BG1470" i="2"/>
  <c r="BE1470" i="2"/>
  <c r="AA1470" i="2"/>
  <c r="Y1470" i="2"/>
  <c r="W1470" i="2"/>
  <c r="BK1466" i="2"/>
  <c r="BI1466" i="2"/>
  <c r="BH1466" i="2"/>
  <c r="BG1466" i="2"/>
  <c r="BE1466" i="2"/>
  <c r="AA1466" i="2"/>
  <c r="Y1466" i="2"/>
  <c r="W1466" i="2"/>
  <c r="BF1466" i="2"/>
  <c r="BK1465" i="2"/>
  <c r="BI1465" i="2"/>
  <c r="BH1465" i="2"/>
  <c r="BG1465" i="2"/>
  <c r="BE1465" i="2"/>
  <c r="AA1465" i="2"/>
  <c r="Y1465" i="2"/>
  <c r="W1465" i="2"/>
  <c r="BF1465" i="2"/>
  <c r="BK1461" i="2"/>
  <c r="BI1461" i="2"/>
  <c r="BH1461" i="2"/>
  <c r="BG1461" i="2"/>
  <c r="BE1461" i="2"/>
  <c r="AA1461" i="2"/>
  <c r="Y1461" i="2"/>
  <c r="W1461" i="2"/>
  <c r="BF1461" i="2"/>
  <c r="BK1460" i="2"/>
  <c r="BI1460" i="2"/>
  <c r="BH1460" i="2"/>
  <c r="BG1460" i="2"/>
  <c r="BE1460" i="2"/>
  <c r="AA1460" i="2"/>
  <c r="Y1460" i="2"/>
  <c r="W1460" i="2"/>
  <c r="BF1460" i="2"/>
  <c r="BK1459" i="2"/>
  <c r="BI1459" i="2"/>
  <c r="BH1459" i="2"/>
  <c r="BG1459" i="2"/>
  <c r="BE1459" i="2"/>
  <c r="AA1459" i="2"/>
  <c r="Y1459" i="2"/>
  <c r="W1459" i="2"/>
  <c r="BF1459" i="2"/>
  <c r="BK1457" i="2"/>
  <c r="BI1457" i="2"/>
  <c r="BH1457" i="2"/>
  <c r="BG1457" i="2"/>
  <c r="BE1457" i="2"/>
  <c r="AA1457" i="2"/>
  <c r="Y1457" i="2"/>
  <c r="W1457" i="2"/>
  <c r="BK1454" i="2"/>
  <c r="BI1454" i="2"/>
  <c r="BH1454" i="2"/>
  <c r="BG1454" i="2"/>
  <c r="BE1454" i="2"/>
  <c r="AA1454" i="2"/>
  <c r="Y1454" i="2"/>
  <c r="W1454" i="2"/>
  <c r="BK1453" i="2"/>
  <c r="BI1453" i="2"/>
  <c r="BH1453" i="2"/>
  <c r="BG1453" i="2"/>
  <c r="BE1453" i="2"/>
  <c r="AA1453" i="2"/>
  <c r="Y1453" i="2"/>
  <c r="W1453" i="2"/>
  <c r="BF1453" i="2"/>
  <c r="BK1450" i="2"/>
  <c r="BI1450" i="2"/>
  <c r="BH1450" i="2"/>
  <c r="BG1450" i="2"/>
  <c r="BE1450" i="2"/>
  <c r="AA1450" i="2"/>
  <c r="Y1450" i="2"/>
  <c r="W1450" i="2"/>
  <c r="BK1383" i="2"/>
  <c r="BI1383" i="2"/>
  <c r="BH1383" i="2"/>
  <c r="BG1383" i="2"/>
  <c r="BE1383" i="2"/>
  <c r="AA1383" i="2"/>
  <c r="Y1383" i="2"/>
  <c r="W1383" i="2"/>
  <c r="BK1381" i="2"/>
  <c r="BI1381" i="2"/>
  <c r="BH1381" i="2"/>
  <c r="BG1381" i="2"/>
  <c r="BE1381" i="2"/>
  <c r="AA1381" i="2"/>
  <c r="Y1381" i="2"/>
  <c r="W1381" i="2"/>
  <c r="BK1380" i="2"/>
  <c r="BI1380" i="2"/>
  <c r="BH1380" i="2"/>
  <c r="BG1380" i="2"/>
  <c r="BE1380" i="2"/>
  <c r="AA1380" i="2"/>
  <c r="Y1380" i="2"/>
  <c r="W1380" i="2"/>
  <c r="BF1380" i="2"/>
  <c r="BK1377" i="2"/>
  <c r="BI1377" i="2"/>
  <c r="BH1377" i="2"/>
  <c r="BG1377" i="2"/>
  <c r="BE1377" i="2"/>
  <c r="AA1377" i="2"/>
  <c r="Y1377" i="2"/>
  <c r="W1377" i="2"/>
  <c r="BK1365" i="2"/>
  <c r="BI1365" i="2"/>
  <c r="BH1365" i="2"/>
  <c r="BG1365" i="2"/>
  <c r="BE1365" i="2"/>
  <c r="AA1365" i="2"/>
  <c r="Y1365" i="2"/>
  <c r="W1365" i="2"/>
  <c r="BK1364" i="2"/>
  <c r="BI1364" i="2"/>
  <c r="BH1364" i="2"/>
  <c r="BG1364" i="2"/>
  <c r="BE1364" i="2"/>
  <c r="AA1364" i="2"/>
  <c r="Y1364" i="2"/>
  <c r="W1364" i="2"/>
  <c r="BF1364" i="2"/>
  <c r="BK1361" i="2"/>
  <c r="BI1361" i="2"/>
  <c r="BH1361" i="2"/>
  <c r="BG1361" i="2"/>
  <c r="BE1361" i="2"/>
  <c r="AA1361" i="2"/>
  <c r="Y1361" i="2"/>
  <c r="W1361" i="2"/>
  <c r="BF1361" i="2"/>
  <c r="BK1360" i="2"/>
  <c r="BI1360" i="2"/>
  <c r="BH1360" i="2"/>
  <c r="BG1360" i="2"/>
  <c r="BE1360" i="2"/>
  <c r="AA1360" i="2"/>
  <c r="Y1360" i="2"/>
  <c r="W1360" i="2"/>
  <c r="BF1360" i="2"/>
  <c r="BK1358" i="2"/>
  <c r="BI1358" i="2"/>
  <c r="BH1358" i="2"/>
  <c r="BG1358" i="2"/>
  <c r="BE1358" i="2"/>
  <c r="AA1358" i="2"/>
  <c r="Y1358" i="2"/>
  <c r="W1358" i="2"/>
  <c r="BK1355" i="2"/>
  <c r="BI1355" i="2"/>
  <c r="BH1355" i="2"/>
  <c r="BG1355" i="2"/>
  <c r="BE1355" i="2"/>
  <c r="AA1355" i="2"/>
  <c r="Y1355" i="2"/>
  <c r="W1355" i="2"/>
  <c r="BF1355" i="2"/>
  <c r="BK1354" i="2"/>
  <c r="BI1354" i="2"/>
  <c r="BH1354" i="2"/>
  <c r="BG1354" i="2"/>
  <c r="BE1354" i="2"/>
  <c r="AA1354" i="2"/>
  <c r="Y1354" i="2"/>
  <c r="W1354" i="2"/>
  <c r="BK1351" i="2"/>
  <c r="BI1351" i="2"/>
  <c r="BH1351" i="2"/>
  <c r="BG1351" i="2"/>
  <c r="BE1351" i="2"/>
  <c r="AA1351" i="2"/>
  <c r="Y1351" i="2"/>
  <c r="W1351" i="2"/>
  <c r="BK1350" i="2"/>
  <c r="BI1350" i="2"/>
  <c r="BH1350" i="2"/>
  <c r="BG1350" i="2"/>
  <c r="BE1350" i="2"/>
  <c r="AA1350" i="2"/>
  <c r="Y1350" i="2"/>
  <c r="W1350" i="2"/>
  <c r="BF1350" i="2"/>
  <c r="BK1348" i="2"/>
  <c r="BI1348" i="2"/>
  <c r="BH1348" i="2"/>
  <c r="BG1348" i="2"/>
  <c r="BE1348" i="2"/>
  <c r="AA1348" i="2"/>
  <c r="Y1348" i="2"/>
  <c r="W1348" i="2"/>
  <c r="BK1346" i="2"/>
  <c r="BI1346" i="2"/>
  <c r="BH1346" i="2"/>
  <c r="BG1346" i="2"/>
  <c r="BE1346" i="2"/>
  <c r="AA1346" i="2"/>
  <c r="Y1346" i="2"/>
  <c r="W1346" i="2"/>
  <c r="BF1346" i="2"/>
  <c r="BK1344" i="2"/>
  <c r="BI1344" i="2"/>
  <c r="BH1344" i="2"/>
  <c r="BG1344" i="2"/>
  <c r="BE1344" i="2"/>
  <c r="AA1344" i="2"/>
  <c r="Y1344" i="2"/>
  <c r="W1344" i="2"/>
  <c r="BF1344" i="2"/>
  <c r="BK1342" i="2"/>
  <c r="BI1342" i="2"/>
  <c r="BH1342" i="2"/>
  <c r="BG1342" i="2"/>
  <c r="BE1342" i="2"/>
  <c r="AA1342" i="2"/>
  <c r="Y1342" i="2"/>
  <c r="W1342" i="2"/>
  <c r="BK1340" i="2"/>
  <c r="BI1340" i="2"/>
  <c r="BH1340" i="2"/>
  <c r="BG1340" i="2"/>
  <c r="BE1340" i="2"/>
  <c r="AA1340" i="2"/>
  <c r="Y1340" i="2"/>
  <c r="W1340" i="2"/>
  <c r="BK1339" i="2"/>
  <c r="BI1339" i="2"/>
  <c r="BH1339" i="2"/>
  <c r="BG1339" i="2"/>
  <c r="BE1339" i="2"/>
  <c r="AA1339" i="2"/>
  <c r="Y1339" i="2"/>
  <c r="W1339" i="2"/>
  <c r="BF1339" i="2"/>
  <c r="BK1338" i="2"/>
  <c r="BI1338" i="2"/>
  <c r="BH1338" i="2"/>
  <c r="BG1338" i="2"/>
  <c r="BE1338" i="2"/>
  <c r="AA1338" i="2"/>
  <c r="Y1338" i="2"/>
  <c r="W1338" i="2"/>
  <c r="BF1338" i="2"/>
  <c r="BK1337" i="2"/>
  <c r="BI1337" i="2"/>
  <c r="BH1337" i="2"/>
  <c r="BG1337" i="2"/>
  <c r="BE1337" i="2"/>
  <c r="AA1337" i="2"/>
  <c r="Y1337" i="2"/>
  <c r="W1337" i="2"/>
  <c r="BF1337" i="2"/>
  <c r="BK1336" i="2"/>
  <c r="BI1336" i="2"/>
  <c r="BH1336" i="2"/>
  <c r="BG1336" i="2"/>
  <c r="BE1336" i="2"/>
  <c r="AA1336" i="2"/>
  <c r="Y1336" i="2"/>
  <c r="W1336" i="2"/>
  <c r="BK1335" i="2"/>
  <c r="BI1335" i="2"/>
  <c r="BH1335" i="2"/>
  <c r="BG1335" i="2"/>
  <c r="BE1335" i="2"/>
  <c r="AA1335" i="2"/>
  <c r="Y1335" i="2"/>
  <c r="W1335" i="2"/>
  <c r="BK1334" i="2"/>
  <c r="BI1334" i="2"/>
  <c r="BH1334" i="2"/>
  <c r="BG1334" i="2"/>
  <c r="BE1334" i="2"/>
  <c r="AA1334" i="2"/>
  <c r="Y1334" i="2"/>
  <c r="W1334" i="2"/>
  <c r="BK1333" i="2"/>
  <c r="BI1333" i="2"/>
  <c r="BH1333" i="2"/>
  <c r="BG1333" i="2"/>
  <c r="BE1333" i="2"/>
  <c r="AA1333" i="2"/>
  <c r="Y1333" i="2"/>
  <c r="W1333" i="2"/>
  <c r="BF1333" i="2"/>
  <c r="BK1332" i="2"/>
  <c r="BI1332" i="2"/>
  <c r="BH1332" i="2"/>
  <c r="BG1332" i="2"/>
  <c r="BE1332" i="2"/>
  <c r="AA1332" i="2"/>
  <c r="Y1332" i="2"/>
  <c r="W1332" i="2"/>
  <c r="BK1329" i="2"/>
  <c r="BI1329" i="2"/>
  <c r="BH1329" i="2"/>
  <c r="BG1329" i="2"/>
  <c r="BE1329" i="2"/>
  <c r="AA1329" i="2"/>
  <c r="Y1329" i="2"/>
  <c r="W1329" i="2"/>
  <c r="BF1329" i="2"/>
  <c r="BK1328" i="2"/>
  <c r="BI1328" i="2"/>
  <c r="BH1328" i="2"/>
  <c r="BG1328" i="2"/>
  <c r="BE1328" i="2"/>
  <c r="AA1328" i="2"/>
  <c r="Y1328" i="2"/>
  <c r="W1328" i="2"/>
  <c r="BF1328" i="2"/>
  <c r="BK1327" i="2"/>
  <c r="BI1327" i="2"/>
  <c r="BH1327" i="2"/>
  <c r="BG1327" i="2"/>
  <c r="BE1327" i="2"/>
  <c r="AA1327" i="2"/>
  <c r="Y1327" i="2"/>
  <c r="W1327" i="2"/>
  <c r="BK1326" i="2"/>
  <c r="BI1326" i="2"/>
  <c r="BH1326" i="2"/>
  <c r="BG1326" i="2"/>
  <c r="BE1326" i="2"/>
  <c r="AA1326" i="2"/>
  <c r="Y1326" i="2"/>
  <c r="W1326" i="2"/>
  <c r="BK1325" i="2"/>
  <c r="BI1325" i="2"/>
  <c r="BH1325" i="2"/>
  <c r="BG1325" i="2"/>
  <c r="BE1325" i="2"/>
  <c r="AA1325" i="2"/>
  <c r="Y1325" i="2"/>
  <c r="W1325" i="2"/>
  <c r="BF1325" i="2"/>
  <c r="BK1324" i="2"/>
  <c r="BI1324" i="2"/>
  <c r="BH1324" i="2"/>
  <c r="BG1324" i="2"/>
  <c r="BE1324" i="2"/>
  <c r="AA1324" i="2"/>
  <c r="Y1324" i="2"/>
  <c r="W1324" i="2"/>
  <c r="BK1323" i="2"/>
  <c r="BI1323" i="2"/>
  <c r="BH1323" i="2"/>
  <c r="BG1323" i="2"/>
  <c r="BE1323" i="2"/>
  <c r="AA1323" i="2"/>
  <c r="Y1323" i="2"/>
  <c r="W1323" i="2"/>
  <c r="BF1323" i="2"/>
  <c r="BK1322" i="2"/>
  <c r="BI1322" i="2"/>
  <c r="BH1322" i="2"/>
  <c r="BG1322" i="2"/>
  <c r="BE1322" i="2"/>
  <c r="AA1322" i="2"/>
  <c r="Y1322" i="2"/>
  <c r="W1322" i="2"/>
  <c r="BK1321" i="2"/>
  <c r="BI1321" i="2"/>
  <c r="BH1321" i="2"/>
  <c r="BG1321" i="2"/>
  <c r="BE1321" i="2"/>
  <c r="AA1321" i="2"/>
  <c r="Y1321" i="2"/>
  <c r="W1321" i="2"/>
  <c r="BF1321" i="2"/>
  <c r="BK1320" i="2"/>
  <c r="BI1320" i="2"/>
  <c r="BH1320" i="2"/>
  <c r="BG1320" i="2"/>
  <c r="BE1320" i="2"/>
  <c r="AA1320" i="2"/>
  <c r="Y1320" i="2"/>
  <c r="W1320" i="2"/>
  <c r="BF1320" i="2"/>
  <c r="BK1319" i="2"/>
  <c r="BI1319" i="2"/>
  <c r="BH1319" i="2"/>
  <c r="BG1319" i="2"/>
  <c r="BE1319" i="2"/>
  <c r="AA1319" i="2"/>
  <c r="Y1319" i="2"/>
  <c r="W1319" i="2"/>
  <c r="BK1318" i="2"/>
  <c r="BI1318" i="2"/>
  <c r="BH1318" i="2"/>
  <c r="BG1318" i="2"/>
  <c r="BE1318" i="2"/>
  <c r="AA1318" i="2"/>
  <c r="Y1318" i="2"/>
  <c r="W1318" i="2"/>
  <c r="BK1317" i="2"/>
  <c r="BI1317" i="2"/>
  <c r="BH1317" i="2"/>
  <c r="BG1317" i="2"/>
  <c r="BE1317" i="2"/>
  <c r="AA1317" i="2"/>
  <c r="Y1317" i="2"/>
  <c r="W1317" i="2"/>
  <c r="BF1317" i="2"/>
  <c r="BK1316" i="2"/>
  <c r="BI1316" i="2"/>
  <c r="BH1316" i="2"/>
  <c r="BG1316" i="2"/>
  <c r="BE1316" i="2"/>
  <c r="AA1316" i="2"/>
  <c r="Y1316" i="2"/>
  <c r="W1316" i="2"/>
  <c r="BK1315" i="2"/>
  <c r="BI1315" i="2"/>
  <c r="BH1315" i="2"/>
  <c r="BG1315" i="2"/>
  <c r="BE1315" i="2"/>
  <c r="AA1315" i="2"/>
  <c r="Y1315" i="2"/>
  <c r="W1315" i="2"/>
  <c r="BF1315" i="2"/>
  <c r="BK1314" i="2"/>
  <c r="BI1314" i="2"/>
  <c r="BH1314" i="2"/>
  <c r="BG1314" i="2"/>
  <c r="BE1314" i="2"/>
  <c r="AA1314" i="2"/>
  <c r="Y1314" i="2"/>
  <c r="W1314" i="2"/>
  <c r="BK1313" i="2"/>
  <c r="BI1313" i="2"/>
  <c r="BH1313" i="2"/>
  <c r="BG1313" i="2"/>
  <c r="BE1313" i="2"/>
  <c r="AA1313" i="2"/>
  <c r="Y1313" i="2"/>
  <c r="W1313" i="2"/>
  <c r="BK1312" i="2"/>
  <c r="BI1312" i="2"/>
  <c r="BH1312" i="2"/>
  <c r="BG1312" i="2"/>
  <c r="BE1312" i="2"/>
  <c r="AA1312" i="2"/>
  <c r="Y1312" i="2"/>
  <c r="W1312" i="2"/>
  <c r="BF1312" i="2"/>
  <c r="BK1311" i="2"/>
  <c r="BI1311" i="2"/>
  <c r="BH1311" i="2"/>
  <c r="BG1311" i="2"/>
  <c r="BE1311" i="2"/>
  <c r="AA1311" i="2"/>
  <c r="Y1311" i="2"/>
  <c r="W1311" i="2"/>
  <c r="BF1311" i="2"/>
  <c r="BK1310" i="2"/>
  <c r="BI1310" i="2"/>
  <c r="BH1310" i="2"/>
  <c r="BG1310" i="2"/>
  <c r="BE1310" i="2"/>
  <c r="AA1310" i="2"/>
  <c r="Y1310" i="2"/>
  <c r="W1310" i="2"/>
  <c r="BK1309" i="2"/>
  <c r="BI1309" i="2"/>
  <c r="BH1309" i="2"/>
  <c r="BG1309" i="2"/>
  <c r="BE1309" i="2"/>
  <c r="AA1309" i="2"/>
  <c r="Y1309" i="2"/>
  <c r="W1309" i="2"/>
  <c r="BF1309" i="2"/>
  <c r="BK1308" i="2"/>
  <c r="BI1308" i="2"/>
  <c r="BH1308" i="2"/>
  <c r="BG1308" i="2"/>
  <c r="BE1308" i="2"/>
  <c r="AA1308" i="2"/>
  <c r="Y1308" i="2"/>
  <c r="W1308" i="2"/>
  <c r="BK1307" i="2"/>
  <c r="BI1307" i="2"/>
  <c r="BH1307" i="2"/>
  <c r="BG1307" i="2"/>
  <c r="BE1307" i="2"/>
  <c r="AA1307" i="2"/>
  <c r="Y1307" i="2"/>
  <c r="W1307" i="2"/>
  <c r="BK1305" i="2"/>
  <c r="BI1305" i="2"/>
  <c r="BH1305" i="2"/>
  <c r="BG1305" i="2"/>
  <c r="BE1305" i="2"/>
  <c r="AA1305" i="2"/>
  <c r="Y1305" i="2"/>
  <c r="W1305" i="2"/>
  <c r="BK1304" i="2"/>
  <c r="BI1304" i="2"/>
  <c r="BH1304" i="2"/>
  <c r="BG1304" i="2"/>
  <c r="BE1304" i="2"/>
  <c r="AA1304" i="2"/>
  <c r="Y1304" i="2"/>
  <c r="W1304" i="2"/>
  <c r="BF1304" i="2"/>
  <c r="BK1303" i="2"/>
  <c r="BI1303" i="2"/>
  <c r="BH1303" i="2"/>
  <c r="BG1303" i="2"/>
  <c r="BE1303" i="2"/>
  <c r="AA1303" i="2"/>
  <c r="Y1303" i="2"/>
  <c r="W1303" i="2"/>
  <c r="BF1303" i="2"/>
  <c r="BK1302" i="2"/>
  <c r="BI1302" i="2"/>
  <c r="BH1302" i="2"/>
  <c r="BG1302" i="2"/>
  <c r="BE1302" i="2"/>
  <c r="AA1302" i="2"/>
  <c r="Y1302" i="2"/>
  <c r="W1302" i="2"/>
  <c r="BF1302" i="2"/>
  <c r="BK1301" i="2"/>
  <c r="BI1301" i="2"/>
  <c r="BH1301" i="2"/>
  <c r="BG1301" i="2"/>
  <c r="BE1301" i="2"/>
  <c r="AA1301" i="2"/>
  <c r="Y1301" i="2"/>
  <c r="W1301" i="2"/>
  <c r="BK1300" i="2"/>
  <c r="BI1300" i="2"/>
  <c r="BH1300" i="2"/>
  <c r="BG1300" i="2"/>
  <c r="BE1300" i="2"/>
  <c r="AA1300" i="2"/>
  <c r="Y1300" i="2"/>
  <c r="W1300" i="2"/>
  <c r="BK1299" i="2"/>
  <c r="BI1299" i="2"/>
  <c r="BH1299" i="2"/>
  <c r="BG1299" i="2"/>
  <c r="BE1299" i="2"/>
  <c r="AA1299" i="2"/>
  <c r="Y1299" i="2"/>
  <c r="W1299" i="2"/>
  <c r="BF1299" i="2"/>
  <c r="BK1298" i="2"/>
  <c r="BI1298" i="2"/>
  <c r="BH1298" i="2"/>
  <c r="BG1298" i="2"/>
  <c r="BE1298" i="2"/>
  <c r="AA1298" i="2"/>
  <c r="Y1298" i="2"/>
  <c r="W1298" i="2"/>
  <c r="BK1297" i="2"/>
  <c r="BI1297" i="2"/>
  <c r="BH1297" i="2"/>
  <c r="BG1297" i="2"/>
  <c r="BE1297" i="2"/>
  <c r="AA1297" i="2"/>
  <c r="Y1297" i="2"/>
  <c r="W1297" i="2"/>
  <c r="BK1296" i="2"/>
  <c r="BI1296" i="2"/>
  <c r="BH1296" i="2"/>
  <c r="BG1296" i="2"/>
  <c r="BE1296" i="2"/>
  <c r="AA1296" i="2"/>
  <c r="Y1296" i="2"/>
  <c r="W1296" i="2"/>
  <c r="BF1296" i="2"/>
  <c r="BK1295" i="2"/>
  <c r="BI1295" i="2"/>
  <c r="BH1295" i="2"/>
  <c r="BG1295" i="2"/>
  <c r="BE1295" i="2"/>
  <c r="AA1295" i="2"/>
  <c r="Y1295" i="2"/>
  <c r="W1295" i="2"/>
  <c r="BF1295" i="2"/>
  <c r="BK1294" i="2"/>
  <c r="BI1294" i="2"/>
  <c r="BH1294" i="2"/>
  <c r="BG1294" i="2"/>
  <c r="BE1294" i="2"/>
  <c r="AA1294" i="2"/>
  <c r="Y1294" i="2"/>
  <c r="W1294" i="2"/>
  <c r="BK1293" i="2"/>
  <c r="BI1293" i="2"/>
  <c r="BH1293" i="2"/>
  <c r="BG1293" i="2"/>
  <c r="BE1293" i="2"/>
  <c r="AA1293" i="2"/>
  <c r="Y1293" i="2"/>
  <c r="W1293" i="2"/>
  <c r="BK1292" i="2"/>
  <c r="BI1292" i="2"/>
  <c r="BH1292" i="2"/>
  <c r="BG1292" i="2"/>
  <c r="BE1292" i="2"/>
  <c r="AA1292" i="2"/>
  <c r="Y1292" i="2"/>
  <c r="W1292" i="2"/>
  <c r="BK1291" i="2"/>
  <c r="BI1291" i="2"/>
  <c r="BH1291" i="2"/>
  <c r="BG1291" i="2"/>
  <c r="BE1291" i="2"/>
  <c r="AA1291" i="2"/>
  <c r="Y1291" i="2"/>
  <c r="W1291" i="2"/>
  <c r="BK1290" i="2"/>
  <c r="BI1290" i="2"/>
  <c r="BH1290" i="2"/>
  <c r="BG1290" i="2"/>
  <c r="BE1290" i="2"/>
  <c r="AA1290" i="2"/>
  <c r="Y1290" i="2"/>
  <c r="W1290" i="2"/>
  <c r="BK1289" i="2"/>
  <c r="BI1289" i="2"/>
  <c r="BH1289" i="2"/>
  <c r="BG1289" i="2"/>
  <c r="BE1289" i="2"/>
  <c r="AA1289" i="2"/>
  <c r="Y1289" i="2"/>
  <c r="W1289" i="2"/>
  <c r="BK1288" i="2"/>
  <c r="BI1288" i="2"/>
  <c r="BH1288" i="2"/>
  <c r="BG1288" i="2"/>
  <c r="BE1288" i="2"/>
  <c r="AA1288" i="2"/>
  <c r="Y1288" i="2"/>
  <c r="W1288" i="2"/>
  <c r="BF1288" i="2"/>
  <c r="BK1287" i="2"/>
  <c r="BI1287" i="2"/>
  <c r="BH1287" i="2"/>
  <c r="BG1287" i="2"/>
  <c r="BE1287" i="2"/>
  <c r="AA1287" i="2"/>
  <c r="Y1287" i="2"/>
  <c r="W1287" i="2"/>
  <c r="BK1286" i="2"/>
  <c r="BI1286" i="2"/>
  <c r="BH1286" i="2"/>
  <c r="BG1286" i="2"/>
  <c r="BE1286" i="2"/>
  <c r="AA1286" i="2"/>
  <c r="Y1286" i="2"/>
  <c r="W1286" i="2"/>
  <c r="BF1286" i="2"/>
  <c r="BK1285" i="2"/>
  <c r="BI1285" i="2"/>
  <c r="BH1285" i="2"/>
  <c r="BG1285" i="2"/>
  <c r="BE1285" i="2"/>
  <c r="AA1285" i="2"/>
  <c r="Y1285" i="2"/>
  <c r="W1285" i="2"/>
  <c r="BK1284" i="2"/>
  <c r="BI1284" i="2"/>
  <c r="BH1284" i="2"/>
  <c r="BG1284" i="2"/>
  <c r="BE1284" i="2"/>
  <c r="AA1284" i="2"/>
  <c r="Y1284" i="2"/>
  <c r="W1284" i="2"/>
  <c r="BK1283" i="2"/>
  <c r="BI1283" i="2"/>
  <c r="BH1283" i="2"/>
  <c r="BG1283" i="2"/>
  <c r="BE1283" i="2"/>
  <c r="AA1283" i="2"/>
  <c r="Y1283" i="2"/>
  <c r="W1283" i="2"/>
  <c r="BF1283" i="2"/>
  <c r="BK1282" i="2"/>
  <c r="BI1282" i="2"/>
  <c r="BH1282" i="2"/>
  <c r="BG1282" i="2"/>
  <c r="BE1282" i="2"/>
  <c r="AA1282" i="2"/>
  <c r="Y1282" i="2"/>
  <c r="W1282" i="2"/>
  <c r="BK1281" i="2"/>
  <c r="BI1281" i="2"/>
  <c r="BH1281" i="2"/>
  <c r="BG1281" i="2"/>
  <c r="BE1281" i="2"/>
  <c r="AA1281" i="2"/>
  <c r="Y1281" i="2"/>
  <c r="W1281" i="2"/>
  <c r="BK1280" i="2"/>
  <c r="BI1280" i="2"/>
  <c r="BH1280" i="2"/>
  <c r="BG1280" i="2"/>
  <c r="BE1280" i="2"/>
  <c r="AA1280" i="2"/>
  <c r="Y1280" i="2"/>
  <c r="W1280" i="2"/>
  <c r="BF1280" i="2"/>
  <c r="BK1279" i="2"/>
  <c r="BI1279" i="2"/>
  <c r="BH1279" i="2"/>
  <c r="BG1279" i="2"/>
  <c r="BE1279" i="2"/>
  <c r="AA1279" i="2"/>
  <c r="Y1279" i="2"/>
  <c r="W1279" i="2"/>
  <c r="BF1279" i="2"/>
  <c r="BK1278" i="2"/>
  <c r="BI1278" i="2"/>
  <c r="BH1278" i="2"/>
  <c r="BG1278" i="2"/>
  <c r="BE1278" i="2"/>
  <c r="AA1278" i="2"/>
  <c r="Y1278" i="2"/>
  <c r="W1278" i="2"/>
  <c r="BF1278" i="2"/>
  <c r="BK1277" i="2"/>
  <c r="BI1277" i="2"/>
  <c r="BH1277" i="2"/>
  <c r="BG1277" i="2"/>
  <c r="BE1277" i="2"/>
  <c r="AA1277" i="2"/>
  <c r="Y1277" i="2"/>
  <c r="W1277" i="2"/>
  <c r="BK1276" i="2"/>
  <c r="BI1276" i="2"/>
  <c r="BH1276" i="2"/>
  <c r="BG1276" i="2"/>
  <c r="BE1276" i="2"/>
  <c r="AA1276" i="2"/>
  <c r="Y1276" i="2"/>
  <c r="W1276" i="2"/>
  <c r="BK1275" i="2"/>
  <c r="BI1275" i="2"/>
  <c r="BH1275" i="2"/>
  <c r="BG1275" i="2"/>
  <c r="BE1275" i="2"/>
  <c r="AA1275" i="2"/>
  <c r="Y1275" i="2"/>
  <c r="W1275" i="2"/>
  <c r="BF1275" i="2"/>
  <c r="BK1274" i="2"/>
  <c r="BI1274" i="2"/>
  <c r="BH1274" i="2"/>
  <c r="BG1274" i="2"/>
  <c r="BE1274" i="2"/>
  <c r="AA1274" i="2"/>
  <c r="Y1274" i="2"/>
  <c r="W1274" i="2"/>
  <c r="BK1273" i="2"/>
  <c r="BI1273" i="2"/>
  <c r="BH1273" i="2"/>
  <c r="BG1273" i="2"/>
  <c r="BE1273" i="2"/>
  <c r="AA1273" i="2"/>
  <c r="Y1273" i="2"/>
  <c r="W1273" i="2"/>
  <c r="BK1272" i="2"/>
  <c r="BI1272" i="2"/>
  <c r="BH1272" i="2"/>
  <c r="BG1272" i="2"/>
  <c r="BE1272" i="2"/>
  <c r="AA1272" i="2"/>
  <c r="Y1272" i="2"/>
  <c r="W1272" i="2"/>
  <c r="BF1272" i="2"/>
  <c r="BK1271" i="2"/>
  <c r="BI1271" i="2"/>
  <c r="BH1271" i="2"/>
  <c r="BG1271" i="2"/>
  <c r="BE1271" i="2"/>
  <c r="AA1271" i="2"/>
  <c r="Y1271" i="2"/>
  <c r="W1271" i="2"/>
  <c r="BF1271" i="2"/>
  <c r="BK1270" i="2"/>
  <c r="BI1270" i="2"/>
  <c r="BH1270" i="2"/>
  <c r="BG1270" i="2"/>
  <c r="BE1270" i="2"/>
  <c r="AA1270" i="2"/>
  <c r="Y1270" i="2"/>
  <c r="W1270" i="2"/>
  <c r="BF1270" i="2"/>
  <c r="BK1269" i="2"/>
  <c r="BI1269" i="2"/>
  <c r="BH1269" i="2"/>
  <c r="BG1269" i="2"/>
  <c r="BE1269" i="2"/>
  <c r="AA1269" i="2"/>
  <c r="Y1269" i="2"/>
  <c r="W1269" i="2"/>
  <c r="BK1268" i="2"/>
  <c r="BI1268" i="2"/>
  <c r="BH1268" i="2"/>
  <c r="BG1268" i="2"/>
  <c r="BE1268" i="2"/>
  <c r="AA1268" i="2"/>
  <c r="Y1268" i="2"/>
  <c r="W1268" i="2"/>
  <c r="BF1268" i="2"/>
  <c r="BK1267" i="2"/>
  <c r="BI1267" i="2"/>
  <c r="BH1267" i="2"/>
  <c r="BG1267" i="2"/>
  <c r="BE1267" i="2"/>
  <c r="AA1267" i="2"/>
  <c r="Y1267" i="2"/>
  <c r="W1267" i="2"/>
  <c r="BF1267" i="2"/>
  <c r="BK1266" i="2"/>
  <c r="BI1266" i="2"/>
  <c r="BH1266" i="2"/>
  <c r="BG1266" i="2"/>
  <c r="BE1266" i="2"/>
  <c r="AA1266" i="2"/>
  <c r="Y1266" i="2"/>
  <c r="W1266" i="2"/>
  <c r="BK1265" i="2"/>
  <c r="BI1265" i="2"/>
  <c r="BH1265" i="2"/>
  <c r="BG1265" i="2"/>
  <c r="BE1265" i="2"/>
  <c r="AA1265" i="2"/>
  <c r="Y1265" i="2"/>
  <c r="W1265" i="2"/>
  <c r="BK1264" i="2"/>
  <c r="BI1264" i="2"/>
  <c r="BH1264" i="2"/>
  <c r="BG1264" i="2"/>
  <c r="BE1264" i="2"/>
  <c r="AA1264" i="2"/>
  <c r="Y1264" i="2"/>
  <c r="W1264" i="2"/>
  <c r="BF1264" i="2"/>
  <c r="BK1263" i="2"/>
  <c r="BI1263" i="2"/>
  <c r="BH1263" i="2"/>
  <c r="BG1263" i="2"/>
  <c r="BE1263" i="2"/>
  <c r="AA1263" i="2"/>
  <c r="Y1263" i="2"/>
  <c r="W1263" i="2"/>
  <c r="BF1263" i="2"/>
  <c r="BK1261" i="2"/>
  <c r="BK1260" i="2" s="1"/>
  <c r="BI1261" i="2"/>
  <c r="BH1261" i="2"/>
  <c r="BG1261" i="2"/>
  <c r="BE1261" i="2"/>
  <c r="AA1261" i="2"/>
  <c r="AA1260" i="2" s="1"/>
  <c r="Y1261" i="2"/>
  <c r="Y1260" i="2" s="1"/>
  <c r="W1261" i="2"/>
  <c r="W1260" i="2" s="1"/>
  <c r="BK1259" i="2"/>
  <c r="BI1259" i="2"/>
  <c r="BH1259" i="2"/>
  <c r="BG1259" i="2"/>
  <c r="BE1259" i="2"/>
  <c r="AA1259" i="2"/>
  <c r="Y1259" i="2"/>
  <c r="W1259" i="2"/>
  <c r="BF1259" i="2"/>
  <c r="BK1235" i="2"/>
  <c r="BI1235" i="2"/>
  <c r="BH1235" i="2"/>
  <c r="BG1235" i="2"/>
  <c r="BE1235" i="2"/>
  <c r="AA1235" i="2"/>
  <c r="Y1235" i="2"/>
  <c r="W1235" i="2"/>
  <c r="BK1229" i="2"/>
  <c r="BI1229" i="2"/>
  <c r="BH1229" i="2"/>
  <c r="BG1229" i="2"/>
  <c r="BE1229" i="2"/>
  <c r="AA1229" i="2"/>
  <c r="Y1229" i="2"/>
  <c r="W1229" i="2"/>
  <c r="BK1228" i="2"/>
  <c r="BI1228" i="2"/>
  <c r="BH1228" i="2"/>
  <c r="BG1228" i="2"/>
  <c r="BE1228" i="2"/>
  <c r="AA1228" i="2"/>
  <c r="Y1228" i="2"/>
  <c r="W1228" i="2"/>
  <c r="BK1224" i="2"/>
  <c r="BI1224" i="2"/>
  <c r="BH1224" i="2"/>
  <c r="BG1224" i="2"/>
  <c r="BE1224" i="2"/>
  <c r="AA1224" i="2"/>
  <c r="Y1224" i="2"/>
  <c r="W1224" i="2"/>
  <c r="BF1224" i="2"/>
  <c r="BK1223" i="2"/>
  <c r="BI1223" i="2"/>
  <c r="BH1223" i="2"/>
  <c r="BG1223" i="2"/>
  <c r="BE1223" i="2"/>
  <c r="AA1223" i="2"/>
  <c r="Y1223" i="2"/>
  <c r="W1223" i="2"/>
  <c r="BF1223" i="2"/>
  <c r="BK1219" i="2"/>
  <c r="BI1219" i="2"/>
  <c r="BH1219" i="2"/>
  <c r="BG1219" i="2"/>
  <c r="BE1219" i="2"/>
  <c r="AA1219" i="2"/>
  <c r="Y1219" i="2"/>
  <c r="W1219" i="2"/>
  <c r="BF1219" i="2"/>
  <c r="BK1217" i="2"/>
  <c r="BI1217" i="2"/>
  <c r="BH1217" i="2"/>
  <c r="BG1217" i="2"/>
  <c r="BE1217" i="2"/>
  <c r="AA1217" i="2"/>
  <c r="Y1217" i="2"/>
  <c r="W1217" i="2"/>
  <c r="BK1216" i="2"/>
  <c r="BI1216" i="2"/>
  <c r="BH1216" i="2"/>
  <c r="BG1216" i="2"/>
  <c r="BE1216" i="2"/>
  <c r="AA1216" i="2"/>
  <c r="Y1216" i="2"/>
  <c r="W1216" i="2"/>
  <c r="BK1215" i="2"/>
  <c r="BI1215" i="2"/>
  <c r="BH1215" i="2"/>
  <c r="BG1215" i="2"/>
  <c r="BE1215" i="2"/>
  <c r="AA1215" i="2"/>
  <c r="Y1215" i="2"/>
  <c r="W1215" i="2"/>
  <c r="BK1214" i="2"/>
  <c r="BI1214" i="2"/>
  <c r="BH1214" i="2"/>
  <c r="BG1214" i="2"/>
  <c r="BE1214" i="2"/>
  <c r="AA1214" i="2"/>
  <c r="Y1214" i="2"/>
  <c r="W1214" i="2"/>
  <c r="BF1214" i="2"/>
  <c r="BK1213" i="2"/>
  <c r="BI1213" i="2"/>
  <c r="BH1213" i="2"/>
  <c r="BG1213" i="2"/>
  <c r="BE1213" i="2"/>
  <c r="AA1213" i="2"/>
  <c r="Y1213" i="2"/>
  <c r="W1213" i="2"/>
  <c r="BK1212" i="2"/>
  <c r="BI1212" i="2"/>
  <c r="BH1212" i="2"/>
  <c r="BG1212" i="2"/>
  <c r="BE1212" i="2"/>
  <c r="AA1212" i="2"/>
  <c r="Y1212" i="2"/>
  <c r="W1212" i="2"/>
  <c r="BK1211" i="2"/>
  <c r="BI1211" i="2"/>
  <c r="BH1211" i="2"/>
  <c r="BG1211" i="2"/>
  <c r="BE1211" i="2"/>
  <c r="AA1211" i="2"/>
  <c r="Y1211" i="2"/>
  <c r="W1211" i="2"/>
  <c r="BF1211" i="2"/>
  <c r="BK1210" i="2"/>
  <c r="BI1210" i="2"/>
  <c r="BH1210" i="2"/>
  <c r="BG1210" i="2"/>
  <c r="BE1210" i="2"/>
  <c r="AA1210" i="2"/>
  <c r="Y1210" i="2"/>
  <c r="W1210" i="2"/>
  <c r="BK1209" i="2"/>
  <c r="BI1209" i="2"/>
  <c r="BH1209" i="2"/>
  <c r="BG1209" i="2"/>
  <c r="BE1209" i="2"/>
  <c r="AA1209" i="2"/>
  <c r="Y1209" i="2"/>
  <c r="W1209" i="2"/>
  <c r="BK1208" i="2"/>
  <c r="BI1208" i="2"/>
  <c r="BH1208" i="2"/>
  <c r="BG1208" i="2"/>
  <c r="BE1208" i="2"/>
  <c r="AA1208" i="2"/>
  <c r="Y1208" i="2"/>
  <c r="W1208" i="2"/>
  <c r="BK1207" i="2"/>
  <c r="BI1207" i="2"/>
  <c r="BH1207" i="2"/>
  <c r="BG1207" i="2"/>
  <c r="BE1207" i="2"/>
  <c r="AA1207" i="2"/>
  <c r="Y1207" i="2"/>
  <c r="W1207" i="2"/>
  <c r="BK1206" i="2"/>
  <c r="BI1206" i="2"/>
  <c r="BH1206" i="2"/>
  <c r="BG1206" i="2"/>
  <c r="BE1206" i="2"/>
  <c r="AA1206" i="2"/>
  <c r="Y1206" i="2"/>
  <c r="W1206" i="2"/>
  <c r="BF1206" i="2"/>
  <c r="BK1205" i="2"/>
  <c r="BI1205" i="2"/>
  <c r="BH1205" i="2"/>
  <c r="BG1205" i="2"/>
  <c r="BE1205" i="2"/>
  <c r="AA1205" i="2"/>
  <c r="Y1205" i="2"/>
  <c r="W1205" i="2"/>
  <c r="BK1204" i="2"/>
  <c r="BI1204" i="2"/>
  <c r="BH1204" i="2"/>
  <c r="BG1204" i="2"/>
  <c r="BE1204" i="2"/>
  <c r="AA1204" i="2"/>
  <c r="Y1204" i="2"/>
  <c r="W1204" i="2"/>
  <c r="BF1204" i="2"/>
  <c r="BK1203" i="2"/>
  <c r="BI1203" i="2"/>
  <c r="BH1203" i="2"/>
  <c r="BG1203" i="2"/>
  <c r="BE1203" i="2"/>
  <c r="AA1203" i="2"/>
  <c r="Y1203" i="2"/>
  <c r="W1203" i="2"/>
  <c r="BF1203" i="2"/>
  <c r="BK1202" i="2"/>
  <c r="BI1202" i="2"/>
  <c r="BH1202" i="2"/>
  <c r="BG1202" i="2"/>
  <c r="BE1202" i="2"/>
  <c r="AA1202" i="2"/>
  <c r="Y1202" i="2"/>
  <c r="W1202" i="2"/>
  <c r="BK1201" i="2"/>
  <c r="BI1201" i="2"/>
  <c r="BH1201" i="2"/>
  <c r="BG1201" i="2"/>
  <c r="BE1201" i="2"/>
  <c r="AA1201" i="2"/>
  <c r="Y1201" i="2"/>
  <c r="W1201" i="2"/>
  <c r="BK1200" i="2"/>
  <c r="BI1200" i="2"/>
  <c r="BH1200" i="2"/>
  <c r="BG1200" i="2"/>
  <c r="BE1200" i="2"/>
  <c r="AA1200" i="2"/>
  <c r="Y1200" i="2"/>
  <c r="W1200" i="2"/>
  <c r="BK1199" i="2"/>
  <c r="BI1199" i="2"/>
  <c r="BH1199" i="2"/>
  <c r="BG1199" i="2"/>
  <c r="BE1199" i="2"/>
  <c r="AA1199" i="2"/>
  <c r="Y1199" i="2"/>
  <c r="W1199" i="2"/>
  <c r="BK1198" i="2"/>
  <c r="BI1198" i="2"/>
  <c r="BH1198" i="2"/>
  <c r="BG1198" i="2"/>
  <c r="BE1198" i="2"/>
  <c r="AA1198" i="2"/>
  <c r="Y1198" i="2"/>
  <c r="W1198" i="2"/>
  <c r="BF1198" i="2"/>
  <c r="BK1197" i="2"/>
  <c r="BI1197" i="2"/>
  <c r="BH1197" i="2"/>
  <c r="BG1197" i="2"/>
  <c r="BE1197" i="2"/>
  <c r="AA1197" i="2"/>
  <c r="Y1197" i="2"/>
  <c r="W1197" i="2"/>
  <c r="BF1197" i="2"/>
  <c r="BK1196" i="2"/>
  <c r="BI1196" i="2"/>
  <c r="BH1196" i="2"/>
  <c r="BG1196" i="2"/>
  <c r="BE1196" i="2"/>
  <c r="AA1196" i="2"/>
  <c r="Y1196" i="2"/>
  <c r="W1196" i="2"/>
  <c r="BK1195" i="2"/>
  <c r="BI1195" i="2"/>
  <c r="BH1195" i="2"/>
  <c r="BG1195" i="2"/>
  <c r="BE1195" i="2"/>
  <c r="AA1195" i="2"/>
  <c r="Y1195" i="2"/>
  <c r="W1195" i="2"/>
  <c r="BF1195" i="2"/>
  <c r="BK1194" i="2"/>
  <c r="BI1194" i="2"/>
  <c r="BH1194" i="2"/>
  <c r="BG1194" i="2"/>
  <c r="BE1194" i="2"/>
  <c r="AA1194" i="2"/>
  <c r="Y1194" i="2"/>
  <c r="W1194" i="2"/>
  <c r="BK1193" i="2"/>
  <c r="BI1193" i="2"/>
  <c r="BH1193" i="2"/>
  <c r="BG1193" i="2"/>
  <c r="BE1193" i="2"/>
  <c r="AA1193" i="2"/>
  <c r="Y1193" i="2"/>
  <c r="W1193" i="2"/>
  <c r="BK1192" i="2"/>
  <c r="BI1192" i="2"/>
  <c r="BH1192" i="2"/>
  <c r="BG1192" i="2"/>
  <c r="BE1192" i="2"/>
  <c r="AA1192" i="2"/>
  <c r="Y1192" i="2"/>
  <c r="W1192" i="2"/>
  <c r="BF1192" i="2"/>
  <c r="BK1191" i="2"/>
  <c r="BI1191" i="2"/>
  <c r="BH1191" i="2"/>
  <c r="BG1191" i="2"/>
  <c r="BE1191" i="2"/>
  <c r="AA1191" i="2"/>
  <c r="Y1191" i="2"/>
  <c r="W1191" i="2"/>
  <c r="BK1190" i="2"/>
  <c r="BI1190" i="2"/>
  <c r="BH1190" i="2"/>
  <c r="BG1190" i="2"/>
  <c r="BE1190" i="2"/>
  <c r="AA1190" i="2"/>
  <c r="Y1190" i="2"/>
  <c r="W1190" i="2"/>
  <c r="BF1190" i="2"/>
  <c r="BK1189" i="2"/>
  <c r="BI1189" i="2"/>
  <c r="BH1189" i="2"/>
  <c r="BG1189" i="2"/>
  <c r="BE1189" i="2"/>
  <c r="AA1189" i="2"/>
  <c r="Y1189" i="2"/>
  <c r="W1189" i="2"/>
  <c r="BK1188" i="2"/>
  <c r="BI1188" i="2"/>
  <c r="BH1188" i="2"/>
  <c r="BG1188" i="2"/>
  <c r="BE1188" i="2"/>
  <c r="AA1188" i="2"/>
  <c r="Y1188" i="2"/>
  <c r="W1188" i="2"/>
  <c r="BF1188" i="2"/>
  <c r="BK1187" i="2"/>
  <c r="BI1187" i="2"/>
  <c r="BH1187" i="2"/>
  <c r="BG1187" i="2"/>
  <c r="BE1187" i="2"/>
  <c r="AA1187" i="2"/>
  <c r="Y1187" i="2"/>
  <c r="W1187" i="2"/>
  <c r="BF1187" i="2"/>
  <c r="BK1186" i="2"/>
  <c r="BI1186" i="2"/>
  <c r="BH1186" i="2"/>
  <c r="BG1186" i="2"/>
  <c r="BE1186" i="2"/>
  <c r="AA1186" i="2"/>
  <c r="Y1186" i="2"/>
  <c r="W1186" i="2"/>
  <c r="BK1185" i="2"/>
  <c r="BI1185" i="2"/>
  <c r="BH1185" i="2"/>
  <c r="BG1185" i="2"/>
  <c r="BE1185" i="2"/>
  <c r="AA1185" i="2"/>
  <c r="Y1185" i="2"/>
  <c r="W1185" i="2"/>
  <c r="BK1184" i="2"/>
  <c r="BI1184" i="2"/>
  <c r="BH1184" i="2"/>
  <c r="BG1184" i="2"/>
  <c r="BE1184" i="2"/>
  <c r="AA1184" i="2"/>
  <c r="Y1184" i="2"/>
  <c r="W1184" i="2"/>
  <c r="BK1183" i="2"/>
  <c r="BI1183" i="2"/>
  <c r="BH1183" i="2"/>
  <c r="BG1183" i="2"/>
  <c r="BE1183" i="2"/>
  <c r="AA1183" i="2"/>
  <c r="Y1183" i="2"/>
  <c r="W1183" i="2"/>
  <c r="BK1182" i="2"/>
  <c r="BI1182" i="2"/>
  <c r="BH1182" i="2"/>
  <c r="BG1182" i="2"/>
  <c r="BE1182" i="2"/>
  <c r="AA1182" i="2"/>
  <c r="Y1182" i="2"/>
  <c r="W1182" i="2"/>
  <c r="BF1182" i="2"/>
  <c r="BK1181" i="2"/>
  <c r="BI1181" i="2"/>
  <c r="BH1181" i="2"/>
  <c r="BG1181" i="2"/>
  <c r="BE1181" i="2"/>
  <c r="AA1181" i="2"/>
  <c r="Y1181" i="2"/>
  <c r="W1181" i="2"/>
  <c r="BK1180" i="2"/>
  <c r="BI1180" i="2"/>
  <c r="BH1180" i="2"/>
  <c r="BG1180" i="2"/>
  <c r="BE1180" i="2"/>
  <c r="AA1180" i="2"/>
  <c r="Y1180" i="2"/>
  <c r="W1180" i="2"/>
  <c r="BF1180" i="2"/>
  <c r="BK1179" i="2"/>
  <c r="BI1179" i="2"/>
  <c r="BH1179" i="2"/>
  <c r="BG1179" i="2"/>
  <c r="BE1179" i="2"/>
  <c r="AA1179" i="2"/>
  <c r="Y1179" i="2"/>
  <c r="W1179" i="2"/>
  <c r="BK1178" i="2"/>
  <c r="BI1178" i="2"/>
  <c r="BH1178" i="2"/>
  <c r="BG1178" i="2"/>
  <c r="BE1178" i="2"/>
  <c r="AA1178" i="2"/>
  <c r="Y1178" i="2"/>
  <c r="W1178" i="2"/>
  <c r="BK1177" i="2"/>
  <c r="BI1177" i="2"/>
  <c r="BH1177" i="2"/>
  <c r="BG1177" i="2"/>
  <c r="BE1177" i="2"/>
  <c r="AA1177" i="2"/>
  <c r="Y1177" i="2"/>
  <c r="W1177" i="2"/>
  <c r="BK1176" i="2"/>
  <c r="BI1176" i="2"/>
  <c r="BH1176" i="2"/>
  <c r="BG1176" i="2"/>
  <c r="BE1176" i="2"/>
  <c r="AA1176" i="2"/>
  <c r="Y1176" i="2"/>
  <c r="W1176" i="2"/>
  <c r="BK1175" i="2"/>
  <c r="BI1175" i="2"/>
  <c r="BH1175" i="2"/>
  <c r="BG1175" i="2"/>
  <c r="BE1175" i="2"/>
  <c r="AA1175" i="2"/>
  <c r="Y1175" i="2"/>
  <c r="W1175" i="2"/>
  <c r="BK1174" i="2"/>
  <c r="BI1174" i="2"/>
  <c r="BH1174" i="2"/>
  <c r="BG1174" i="2"/>
  <c r="BE1174" i="2"/>
  <c r="AA1174" i="2"/>
  <c r="Y1174" i="2"/>
  <c r="W1174" i="2"/>
  <c r="BF1174" i="2"/>
  <c r="BK1173" i="2"/>
  <c r="BI1173" i="2"/>
  <c r="BH1173" i="2"/>
  <c r="BG1173" i="2"/>
  <c r="BE1173" i="2"/>
  <c r="AA1173" i="2"/>
  <c r="Y1173" i="2"/>
  <c r="W1173" i="2"/>
  <c r="BK1172" i="2"/>
  <c r="BI1172" i="2"/>
  <c r="BH1172" i="2"/>
  <c r="BG1172" i="2"/>
  <c r="BE1172" i="2"/>
  <c r="AA1172" i="2"/>
  <c r="Y1172" i="2"/>
  <c r="W1172" i="2"/>
  <c r="BF1172" i="2"/>
  <c r="BK1171" i="2"/>
  <c r="BI1171" i="2"/>
  <c r="BH1171" i="2"/>
  <c r="BG1171" i="2"/>
  <c r="BE1171" i="2"/>
  <c r="AA1171" i="2"/>
  <c r="Y1171" i="2"/>
  <c r="W1171" i="2"/>
  <c r="BF1171" i="2"/>
  <c r="BK1170" i="2"/>
  <c r="BI1170" i="2"/>
  <c r="BH1170" i="2"/>
  <c r="BG1170" i="2"/>
  <c r="BE1170" i="2"/>
  <c r="AA1170" i="2"/>
  <c r="Y1170" i="2"/>
  <c r="W1170" i="2"/>
  <c r="BK1169" i="2"/>
  <c r="BI1169" i="2"/>
  <c r="BH1169" i="2"/>
  <c r="BG1169" i="2"/>
  <c r="BE1169" i="2"/>
  <c r="AA1169" i="2"/>
  <c r="Y1169" i="2"/>
  <c r="W1169" i="2"/>
  <c r="BK1168" i="2"/>
  <c r="BI1168" i="2"/>
  <c r="BH1168" i="2"/>
  <c r="BG1168" i="2"/>
  <c r="BE1168" i="2"/>
  <c r="AA1168" i="2"/>
  <c r="Y1168" i="2"/>
  <c r="W1168" i="2"/>
  <c r="BK1167" i="2"/>
  <c r="BI1167" i="2"/>
  <c r="BH1167" i="2"/>
  <c r="BG1167" i="2"/>
  <c r="BE1167" i="2"/>
  <c r="AA1167" i="2"/>
  <c r="Y1167" i="2"/>
  <c r="W1167" i="2"/>
  <c r="BK1166" i="2"/>
  <c r="BI1166" i="2"/>
  <c r="BH1166" i="2"/>
  <c r="BG1166" i="2"/>
  <c r="BE1166" i="2"/>
  <c r="AA1166" i="2"/>
  <c r="Y1166" i="2"/>
  <c r="W1166" i="2"/>
  <c r="BF1166" i="2"/>
  <c r="BK1165" i="2"/>
  <c r="BI1165" i="2"/>
  <c r="BH1165" i="2"/>
  <c r="BG1165" i="2"/>
  <c r="BE1165" i="2"/>
  <c r="AA1165" i="2"/>
  <c r="Y1165" i="2"/>
  <c r="W1165" i="2"/>
  <c r="BK1164" i="2"/>
  <c r="BI1164" i="2"/>
  <c r="BH1164" i="2"/>
  <c r="BG1164" i="2"/>
  <c r="BE1164" i="2"/>
  <c r="AA1164" i="2"/>
  <c r="Y1164" i="2"/>
  <c r="W1164" i="2"/>
  <c r="BK1163" i="2"/>
  <c r="BI1163" i="2"/>
  <c r="BH1163" i="2"/>
  <c r="BG1163" i="2"/>
  <c r="BE1163" i="2"/>
  <c r="AA1163" i="2"/>
  <c r="Y1163" i="2"/>
  <c r="W1163" i="2"/>
  <c r="BF1163" i="2"/>
  <c r="BK1162" i="2"/>
  <c r="BI1162" i="2"/>
  <c r="BH1162" i="2"/>
  <c r="BG1162" i="2"/>
  <c r="BE1162" i="2"/>
  <c r="AA1162" i="2"/>
  <c r="Y1162" i="2"/>
  <c r="W1162" i="2"/>
  <c r="BK1161" i="2"/>
  <c r="BI1161" i="2"/>
  <c r="BH1161" i="2"/>
  <c r="BG1161" i="2"/>
  <c r="BE1161" i="2"/>
  <c r="AA1161" i="2"/>
  <c r="Y1161" i="2"/>
  <c r="W1161" i="2"/>
  <c r="BK1160" i="2"/>
  <c r="BI1160" i="2"/>
  <c r="BH1160" i="2"/>
  <c r="BG1160" i="2"/>
  <c r="BE1160" i="2"/>
  <c r="AA1160" i="2"/>
  <c r="Y1160" i="2"/>
  <c r="W1160" i="2"/>
  <c r="BK1159" i="2"/>
  <c r="BI1159" i="2"/>
  <c r="BH1159" i="2"/>
  <c r="BG1159" i="2"/>
  <c r="BE1159" i="2"/>
  <c r="AA1159" i="2"/>
  <c r="Y1159" i="2"/>
  <c r="W1159" i="2"/>
  <c r="BK1158" i="2"/>
  <c r="BI1158" i="2"/>
  <c r="BH1158" i="2"/>
  <c r="BG1158" i="2"/>
  <c r="BE1158" i="2"/>
  <c r="AA1158" i="2"/>
  <c r="Y1158" i="2"/>
  <c r="W1158" i="2"/>
  <c r="BF1158" i="2"/>
  <c r="BK1157" i="2"/>
  <c r="BI1157" i="2"/>
  <c r="BH1157" i="2"/>
  <c r="BG1157" i="2"/>
  <c r="BE1157" i="2"/>
  <c r="AA1157" i="2"/>
  <c r="Y1157" i="2"/>
  <c r="W1157" i="2"/>
  <c r="BF1157" i="2"/>
  <c r="BK1156" i="2"/>
  <c r="BI1156" i="2"/>
  <c r="BH1156" i="2"/>
  <c r="BG1156" i="2"/>
  <c r="BE1156" i="2"/>
  <c r="AA1156" i="2"/>
  <c r="Y1156" i="2"/>
  <c r="W1156" i="2"/>
  <c r="BK1155" i="2"/>
  <c r="BI1155" i="2"/>
  <c r="BH1155" i="2"/>
  <c r="BG1155" i="2"/>
  <c r="BE1155" i="2"/>
  <c r="AA1155" i="2"/>
  <c r="Y1155" i="2"/>
  <c r="W1155" i="2"/>
  <c r="BF1155" i="2"/>
  <c r="BK1154" i="2"/>
  <c r="BI1154" i="2"/>
  <c r="BH1154" i="2"/>
  <c r="BG1154" i="2"/>
  <c r="BE1154" i="2"/>
  <c r="AA1154" i="2"/>
  <c r="Y1154" i="2"/>
  <c r="W1154" i="2"/>
  <c r="BK1153" i="2"/>
  <c r="BI1153" i="2"/>
  <c r="BH1153" i="2"/>
  <c r="BG1153" i="2"/>
  <c r="BE1153" i="2"/>
  <c r="AA1153" i="2"/>
  <c r="Y1153" i="2"/>
  <c r="W1153" i="2"/>
  <c r="BK1152" i="2"/>
  <c r="BI1152" i="2"/>
  <c r="BH1152" i="2"/>
  <c r="BG1152" i="2"/>
  <c r="BE1152" i="2"/>
  <c r="AA1152" i="2"/>
  <c r="Y1152" i="2"/>
  <c r="W1152" i="2"/>
  <c r="BK1151" i="2"/>
  <c r="BI1151" i="2"/>
  <c r="BH1151" i="2"/>
  <c r="BG1151" i="2"/>
  <c r="BE1151" i="2"/>
  <c r="AA1151" i="2"/>
  <c r="Y1151" i="2"/>
  <c r="W1151" i="2"/>
  <c r="BK1150" i="2"/>
  <c r="BI1150" i="2"/>
  <c r="BH1150" i="2"/>
  <c r="BG1150" i="2"/>
  <c r="BE1150" i="2"/>
  <c r="AA1150" i="2"/>
  <c r="Y1150" i="2"/>
  <c r="W1150" i="2"/>
  <c r="BK1149" i="2"/>
  <c r="BI1149" i="2"/>
  <c r="BH1149" i="2"/>
  <c r="BG1149" i="2"/>
  <c r="BE1149" i="2"/>
  <c r="AA1149" i="2"/>
  <c r="Y1149" i="2"/>
  <c r="W1149" i="2"/>
  <c r="BK1148" i="2"/>
  <c r="BI1148" i="2"/>
  <c r="BH1148" i="2"/>
  <c r="BG1148" i="2"/>
  <c r="BE1148" i="2"/>
  <c r="AA1148" i="2"/>
  <c r="Y1148" i="2"/>
  <c r="W1148" i="2"/>
  <c r="BF1148" i="2"/>
  <c r="BK1147" i="2"/>
  <c r="BI1147" i="2"/>
  <c r="BH1147" i="2"/>
  <c r="BG1147" i="2"/>
  <c r="BE1147" i="2"/>
  <c r="AA1147" i="2"/>
  <c r="Y1147" i="2"/>
  <c r="W1147" i="2"/>
  <c r="BF1147" i="2"/>
  <c r="BK1146" i="2"/>
  <c r="BI1146" i="2"/>
  <c r="BH1146" i="2"/>
  <c r="BG1146" i="2"/>
  <c r="BE1146" i="2"/>
  <c r="AA1146" i="2"/>
  <c r="Y1146" i="2"/>
  <c r="W1146" i="2"/>
  <c r="BK1145" i="2"/>
  <c r="BI1145" i="2"/>
  <c r="BH1145" i="2"/>
  <c r="BG1145" i="2"/>
  <c r="BE1145" i="2"/>
  <c r="AA1145" i="2"/>
  <c r="Y1145" i="2"/>
  <c r="W1145" i="2"/>
  <c r="BK1144" i="2"/>
  <c r="BI1144" i="2"/>
  <c r="BH1144" i="2"/>
  <c r="BG1144" i="2"/>
  <c r="BE1144" i="2"/>
  <c r="AA1144" i="2"/>
  <c r="Y1144" i="2"/>
  <c r="W1144" i="2"/>
  <c r="BK1143" i="2"/>
  <c r="BI1143" i="2"/>
  <c r="BH1143" i="2"/>
  <c r="BG1143" i="2"/>
  <c r="BE1143" i="2"/>
  <c r="AA1143" i="2"/>
  <c r="Y1143" i="2"/>
  <c r="W1143" i="2"/>
  <c r="BK1142" i="2"/>
  <c r="BI1142" i="2"/>
  <c r="BH1142" i="2"/>
  <c r="BG1142" i="2"/>
  <c r="BE1142" i="2"/>
  <c r="AA1142" i="2"/>
  <c r="Y1142" i="2"/>
  <c r="W1142" i="2"/>
  <c r="BF1142" i="2"/>
  <c r="BK1141" i="2"/>
  <c r="BI1141" i="2"/>
  <c r="BH1141" i="2"/>
  <c r="BG1141" i="2"/>
  <c r="BE1141" i="2"/>
  <c r="AA1141" i="2"/>
  <c r="Y1141" i="2"/>
  <c r="W1141" i="2"/>
  <c r="BK1140" i="2"/>
  <c r="BI1140" i="2"/>
  <c r="BH1140" i="2"/>
  <c r="BG1140" i="2"/>
  <c r="BE1140" i="2"/>
  <c r="AA1140" i="2"/>
  <c r="Y1140" i="2"/>
  <c r="W1140" i="2"/>
  <c r="BF1140" i="2"/>
  <c r="BK1139" i="2"/>
  <c r="BI1139" i="2"/>
  <c r="BH1139" i="2"/>
  <c r="BG1139" i="2"/>
  <c r="BE1139" i="2"/>
  <c r="AA1139" i="2"/>
  <c r="Y1139" i="2"/>
  <c r="W1139" i="2"/>
  <c r="BF1139" i="2"/>
  <c r="BK1138" i="2"/>
  <c r="BI1138" i="2"/>
  <c r="BH1138" i="2"/>
  <c r="BG1138" i="2"/>
  <c r="BE1138" i="2"/>
  <c r="AA1138" i="2"/>
  <c r="Y1138" i="2"/>
  <c r="W1138" i="2"/>
  <c r="BK1137" i="2"/>
  <c r="BI1137" i="2"/>
  <c r="BH1137" i="2"/>
  <c r="BG1137" i="2"/>
  <c r="BE1137" i="2"/>
  <c r="AA1137" i="2"/>
  <c r="Y1137" i="2"/>
  <c r="W1137" i="2"/>
  <c r="BK1136" i="2"/>
  <c r="BI1136" i="2"/>
  <c r="BH1136" i="2"/>
  <c r="BG1136" i="2"/>
  <c r="BE1136" i="2"/>
  <c r="AA1136" i="2"/>
  <c r="Y1136" i="2"/>
  <c r="W1136" i="2"/>
  <c r="BK1135" i="2"/>
  <c r="BI1135" i="2"/>
  <c r="BH1135" i="2"/>
  <c r="BG1135" i="2"/>
  <c r="BE1135" i="2"/>
  <c r="AA1135" i="2"/>
  <c r="Y1135" i="2"/>
  <c r="W1135" i="2"/>
  <c r="BK1134" i="2"/>
  <c r="BI1134" i="2"/>
  <c r="BH1134" i="2"/>
  <c r="BG1134" i="2"/>
  <c r="BE1134" i="2"/>
  <c r="AA1134" i="2"/>
  <c r="Y1134" i="2"/>
  <c r="W1134" i="2"/>
  <c r="BK1133" i="2"/>
  <c r="BI1133" i="2"/>
  <c r="BH1133" i="2"/>
  <c r="BG1133" i="2"/>
  <c r="BE1133" i="2"/>
  <c r="AA1133" i="2"/>
  <c r="Y1133" i="2"/>
  <c r="W1133" i="2"/>
  <c r="BK1132" i="2"/>
  <c r="BI1132" i="2"/>
  <c r="BH1132" i="2"/>
  <c r="BG1132" i="2"/>
  <c r="BE1132" i="2"/>
  <c r="AA1132" i="2"/>
  <c r="Y1132" i="2"/>
  <c r="W1132" i="2"/>
  <c r="BK1131" i="2"/>
  <c r="BI1131" i="2"/>
  <c r="BH1131" i="2"/>
  <c r="BG1131" i="2"/>
  <c r="BE1131" i="2"/>
  <c r="AA1131" i="2"/>
  <c r="Y1131" i="2"/>
  <c r="W1131" i="2"/>
  <c r="BF1131" i="2"/>
  <c r="BK1130" i="2"/>
  <c r="BI1130" i="2"/>
  <c r="BH1130" i="2"/>
  <c r="BG1130" i="2"/>
  <c r="BE1130" i="2"/>
  <c r="AA1130" i="2"/>
  <c r="Y1130" i="2"/>
  <c r="W1130" i="2"/>
  <c r="BK1129" i="2"/>
  <c r="BI1129" i="2"/>
  <c r="BH1129" i="2"/>
  <c r="BG1129" i="2"/>
  <c r="BE1129" i="2"/>
  <c r="AA1129" i="2"/>
  <c r="Y1129" i="2"/>
  <c r="W1129" i="2"/>
  <c r="BK1128" i="2"/>
  <c r="BI1128" i="2"/>
  <c r="BH1128" i="2"/>
  <c r="BG1128" i="2"/>
  <c r="BE1128" i="2"/>
  <c r="AA1128" i="2"/>
  <c r="Y1128" i="2"/>
  <c r="W1128" i="2"/>
  <c r="BK1127" i="2"/>
  <c r="BI1127" i="2"/>
  <c r="BH1127" i="2"/>
  <c r="BG1127" i="2"/>
  <c r="BE1127" i="2"/>
  <c r="AA1127" i="2"/>
  <c r="Y1127" i="2"/>
  <c r="W1127" i="2"/>
  <c r="BK1126" i="2"/>
  <c r="BI1126" i="2"/>
  <c r="BH1126" i="2"/>
  <c r="BG1126" i="2"/>
  <c r="BE1126" i="2"/>
  <c r="AA1126" i="2"/>
  <c r="Y1126" i="2"/>
  <c r="W1126" i="2"/>
  <c r="BF1126" i="2"/>
  <c r="BK1121" i="2"/>
  <c r="BI1121" i="2"/>
  <c r="BH1121" i="2"/>
  <c r="BG1121" i="2"/>
  <c r="BE1121" i="2"/>
  <c r="AA1121" i="2"/>
  <c r="Y1121" i="2"/>
  <c r="W1121" i="2"/>
  <c r="BK1102" i="2"/>
  <c r="BI1102" i="2"/>
  <c r="BH1102" i="2"/>
  <c r="BG1102" i="2"/>
  <c r="BE1102" i="2"/>
  <c r="AA1102" i="2"/>
  <c r="Y1102" i="2"/>
  <c r="W1102" i="2"/>
  <c r="BF1102" i="2"/>
  <c r="BK1100" i="2"/>
  <c r="BI1100" i="2"/>
  <c r="BH1100" i="2"/>
  <c r="BG1100" i="2"/>
  <c r="BE1100" i="2"/>
  <c r="AA1100" i="2"/>
  <c r="Y1100" i="2"/>
  <c r="W1100" i="2"/>
  <c r="BK1099" i="2"/>
  <c r="BI1099" i="2"/>
  <c r="BH1099" i="2"/>
  <c r="BG1099" i="2"/>
  <c r="BE1099" i="2"/>
  <c r="AA1099" i="2"/>
  <c r="Y1099" i="2"/>
  <c r="W1099" i="2"/>
  <c r="BF1099" i="2"/>
  <c r="BK1098" i="2"/>
  <c r="BI1098" i="2"/>
  <c r="BH1098" i="2"/>
  <c r="BG1098" i="2"/>
  <c r="BE1098" i="2"/>
  <c r="AA1098" i="2"/>
  <c r="Y1098" i="2"/>
  <c r="W1098" i="2"/>
  <c r="BK1097" i="2"/>
  <c r="BI1097" i="2"/>
  <c r="BH1097" i="2"/>
  <c r="BG1097" i="2"/>
  <c r="BE1097" i="2"/>
  <c r="AA1097" i="2"/>
  <c r="Y1097" i="2"/>
  <c r="W1097" i="2"/>
  <c r="BK1096" i="2"/>
  <c r="BI1096" i="2"/>
  <c r="BH1096" i="2"/>
  <c r="BG1096" i="2"/>
  <c r="BE1096" i="2"/>
  <c r="AA1096" i="2"/>
  <c r="Y1096" i="2"/>
  <c r="W1096" i="2"/>
  <c r="BF1096" i="2"/>
  <c r="BK1095" i="2"/>
  <c r="BI1095" i="2"/>
  <c r="BH1095" i="2"/>
  <c r="BG1095" i="2"/>
  <c r="BE1095" i="2"/>
  <c r="AA1095" i="2"/>
  <c r="Y1095" i="2"/>
  <c r="W1095" i="2"/>
  <c r="BK1094" i="2"/>
  <c r="BI1094" i="2"/>
  <c r="BH1094" i="2"/>
  <c r="BG1094" i="2"/>
  <c r="BE1094" i="2"/>
  <c r="AA1094" i="2"/>
  <c r="Y1094" i="2"/>
  <c r="W1094" i="2"/>
  <c r="BK1093" i="2"/>
  <c r="BI1093" i="2"/>
  <c r="BH1093" i="2"/>
  <c r="BG1093" i="2"/>
  <c r="BE1093" i="2"/>
  <c r="AA1093" i="2"/>
  <c r="Y1093" i="2"/>
  <c r="W1093" i="2"/>
  <c r="BF1093" i="2"/>
  <c r="BK1092" i="2"/>
  <c r="BI1092" i="2"/>
  <c r="BH1092" i="2"/>
  <c r="BG1092" i="2"/>
  <c r="BE1092" i="2"/>
  <c r="AA1092" i="2"/>
  <c r="Y1092" i="2"/>
  <c r="W1092" i="2"/>
  <c r="BK1091" i="2"/>
  <c r="BI1091" i="2"/>
  <c r="BH1091" i="2"/>
  <c r="BG1091" i="2"/>
  <c r="BE1091" i="2"/>
  <c r="AA1091" i="2"/>
  <c r="Y1091" i="2"/>
  <c r="W1091" i="2"/>
  <c r="BF1091" i="2"/>
  <c r="BK1090" i="2"/>
  <c r="BI1090" i="2"/>
  <c r="BH1090" i="2"/>
  <c r="BG1090" i="2"/>
  <c r="BE1090" i="2"/>
  <c r="AA1090" i="2"/>
  <c r="Y1090" i="2"/>
  <c r="W1090" i="2"/>
  <c r="BK1089" i="2"/>
  <c r="BI1089" i="2"/>
  <c r="BH1089" i="2"/>
  <c r="BG1089" i="2"/>
  <c r="BE1089" i="2"/>
  <c r="AA1089" i="2"/>
  <c r="Y1089" i="2"/>
  <c r="W1089" i="2"/>
  <c r="BK1088" i="2"/>
  <c r="BI1088" i="2"/>
  <c r="BH1088" i="2"/>
  <c r="BG1088" i="2"/>
  <c r="BE1088" i="2"/>
  <c r="AA1088" i="2"/>
  <c r="Y1088" i="2"/>
  <c r="W1088" i="2"/>
  <c r="BF1088" i="2"/>
  <c r="BK1087" i="2"/>
  <c r="BI1087" i="2"/>
  <c r="BH1087" i="2"/>
  <c r="BG1087" i="2"/>
  <c r="BE1087" i="2"/>
  <c r="AA1087" i="2"/>
  <c r="Y1087" i="2"/>
  <c r="W1087" i="2"/>
  <c r="BF1087" i="2"/>
  <c r="BK1086" i="2"/>
  <c r="BI1086" i="2"/>
  <c r="BH1086" i="2"/>
  <c r="BG1086" i="2"/>
  <c r="BE1086" i="2"/>
  <c r="AA1086" i="2"/>
  <c r="Y1086" i="2"/>
  <c r="W1086" i="2"/>
  <c r="BK1085" i="2"/>
  <c r="BI1085" i="2"/>
  <c r="BH1085" i="2"/>
  <c r="BG1085" i="2"/>
  <c r="BE1085" i="2"/>
  <c r="AA1085" i="2"/>
  <c r="Y1085" i="2"/>
  <c r="W1085" i="2"/>
  <c r="BF1085" i="2"/>
  <c r="BK1084" i="2"/>
  <c r="BI1084" i="2"/>
  <c r="BH1084" i="2"/>
  <c r="BG1084" i="2"/>
  <c r="BE1084" i="2"/>
  <c r="AA1084" i="2"/>
  <c r="Y1084" i="2"/>
  <c r="W1084" i="2"/>
  <c r="BK1083" i="2"/>
  <c r="BI1083" i="2"/>
  <c r="BH1083" i="2"/>
  <c r="BG1083" i="2"/>
  <c r="BE1083" i="2"/>
  <c r="AA1083" i="2"/>
  <c r="Y1083" i="2"/>
  <c r="W1083" i="2"/>
  <c r="BF1083" i="2"/>
  <c r="BK1082" i="2"/>
  <c r="BI1082" i="2"/>
  <c r="BH1082" i="2"/>
  <c r="BG1082" i="2"/>
  <c r="BE1082" i="2"/>
  <c r="AA1082" i="2"/>
  <c r="Y1082" i="2"/>
  <c r="W1082" i="2"/>
  <c r="BK1081" i="2"/>
  <c r="BI1081" i="2"/>
  <c r="BH1081" i="2"/>
  <c r="BG1081" i="2"/>
  <c r="BE1081" i="2"/>
  <c r="AA1081" i="2"/>
  <c r="Y1081" i="2"/>
  <c r="W1081" i="2"/>
  <c r="BK1080" i="2"/>
  <c r="BI1080" i="2"/>
  <c r="BH1080" i="2"/>
  <c r="BG1080" i="2"/>
  <c r="BE1080" i="2"/>
  <c r="AA1080" i="2"/>
  <c r="Y1080" i="2"/>
  <c r="W1080" i="2"/>
  <c r="BF1080" i="2"/>
  <c r="BK1079" i="2"/>
  <c r="BI1079" i="2"/>
  <c r="BH1079" i="2"/>
  <c r="BG1079" i="2"/>
  <c r="BE1079" i="2"/>
  <c r="AA1079" i="2"/>
  <c r="Y1079" i="2"/>
  <c r="W1079" i="2"/>
  <c r="BF1079" i="2"/>
  <c r="BK1078" i="2"/>
  <c r="BI1078" i="2"/>
  <c r="BH1078" i="2"/>
  <c r="BG1078" i="2"/>
  <c r="BE1078" i="2"/>
  <c r="AA1078" i="2"/>
  <c r="Y1078" i="2"/>
  <c r="W1078" i="2"/>
  <c r="BK1077" i="2"/>
  <c r="BI1077" i="2"/>
  <c r="BH1077" i="2"/>
  <c r="BG1077" i="2"/>
  <c r="BE1077" i="2"/>
  <c r="AA1077" i="2"/>
  <c r="Y1077" i="2"/>
  <c r="W1077" i="2"/>
  <c r="BF1077" i="2"/>
  <c r="BK1076" i="2"/>
  <c r="BI1076" i="2"/>
  <c r="BH1076" i="2"/>
  <c r="BG1076" i="2"/>
  <c r="BE1076" i="2"/>
  <c r="AA1076" i="2"/>
  <c r="Y1076" i="2"/>
  <c r="W1076" i="2"/>
  <c r="BK1075" i="2"/>
  <c r="BI1075" i="2"/>
  <c r="BH1075" i="2"/>
  <c r="BG1075" i="2"/>
  <c r="BE1075" i="2"/>
  <c r="AA1075" i="2"/>
  <c r="Y1075" i="2"/>
  <c r="W1075" i="2"/>
  <c r="BF1075" i="2"/>
  <c r="BK1074" i="2"/>
  <c r="BI1074" i="2"/>
  <c r="BH1074" i="2"/>
  <c r="BG1074" i="2"/>
  <c r="BE1074" i="2"/>
  <c r="AA1074" i="2"/>
  <c r="Y1074" i="2"/>
  <c r="W1074" i="2"/>
  <c r="BK1073" i="2"/>
  <c r="BI1073" i="2"/>
  <c r="BH1073" i="2"/>
  <c r="BG1073" i="2"/>
  <c r="BE1073" i="2"/>
  <c r="AA1073" i="2"/>
  <c r="Y1073" i="2"/>
  <c r="W1073" i="2"/>
  <c r="BK1072" i="2"/>
  <c r="BI1072" i="2"/>
  <c r="BH1072" i="2"/>
  <c r="BG1072" i="2"/>
  <c r="BE1072" i="2"/>
  <c r="AA1072" i="2"/>
  <c r="Y1072" i="2"/>
  <c r="W1072" i="2"/>
  <c r="BK1071" i="2"/>
  <c r="BI1071" i="2"/>
  <c r="BH1071" i="2"/>
  <c r="BG1071" i="2"/>
  <c r="BE1071" i="2"/>
  <c r="AA1071" i="2"/>
  <c r="Y1071" i="2"/>
  <c r="W1071" i="2"/>
  <c r="BK1070" i="2"/>
  <c r="BI1070" i="2"/>
  <c r="BH1070" i="2"/>
  <c r="BG1070" i="2"/>
  <c r="BE1070" i="2"/>
  <c r="AA1070" i="2"/>
  <c r="Y1070" i="2"/>
  <c r="W1070" i="2"/>
  <c r="BK1069" i="2"/>
  <c r="BI1069" i="2"/>
  <c r="BH1069" i="2"/>
  <c r="BG1069" i="2"/>
  <c r="BE1069" i="2"/>
  <c r="AA1069" i="2"/>
  <c r="Y1069" i="2"/>
  <c r="W1069" i="2"/>
  <c r="BF1069" i="2"/>
  <c r="BK1068" i="2"/>
  <c r="BI1068" i="2"/>
  <c r="BH1068" i="2"/>
  <c r="BG1068" i="2"/>
  <c r="BE1068" i="2"/>
  <c r="AA1068" i="2"/>
  <c r="Y1068" i="2"/>
  <c r="W1068" i="2"/>
  <c r="BK1067" i="2"/>
  <c r="BI1067" i="2"/>
  <c r="BH1067" i="2"/>
  <c r="BG1067" i="2"/>
  <c r="BE1067" i="2"/>
  <c r="AA1067" i="2"/>
  <c r="Y1067" i="2"/>
  <c r="W1067" i="2"/>
  <c r="BF1067" i="2"/>
  <c r="BK1066" i="2"/>
  <c r="BI1066" i="2"/>
  <c r="BH1066" i="2"/>
  <c r="BG1066" i="2"/>
  <c r="BE1066" i="2"/>
  <c r="AA1066" i="2"/>
  <c r="Y1066" i="2"/>
  <c r="W1066" i="2"/>
  <c r="BK1065" i="2"/>
  <c r="BI1065" i="2"/>
  <c r="BH1065" i="2"/>
  <c r="BG1065" i="2"/>
  <c r="BE1065" i="2"/>
  <c r="AA1065" i="2"/>
  <c r="Y1065" i="2"/>
  <c r="W1065" i="2"/>
  <c r="BK1064" i="2"/>
  <c r="BI1064" i="2"/>
  <c r="BH1064" i="2"/>
  <c r="BG1064" i="2"/>
  <c r="BE1064" i="2"/>
  <c r="AA1064" i="2"/>
  <c r="Y1064" i="2"/>
  <c r="W1064" i="2"/>
  <c r="BK1063" i="2"/>
  <c r="BI1063" i="2"/>
  <c r="BH1063" i="2"/>
  <c r="BG1063" i="2"/>
  <c r="BE1063" i="2"/>
  <c r="AA1063" i="2"/>
  <c r="Y1063" i="2"/>
  <c r="W1063" i="2"/>
  <c r="BK1062" i="2"/>
  <c r="BI1062" i="2"/>
  <c r="BH1062" i="2"/>
  <c r="BG1062" i="2"/>
  <c r="BE1062" i="2"/>
  <c r="AA1062" i="2"/>
  <c r="Y1062" i="2"/>
  <c r="W1062" i="2"/>
  <c r="BK1061" i="2"/>
  <c r="BI1061" i="2"/>
  <c r="BH1061" i="2"/>
  <c r="BG1061" i="2"/>
  <c r="BE1061" i="2"/>
  <c r="AA1061" i="2"/>
  <c r="Y1061" i="2"/>
  <c r="W1061" i="2"/>
  <c r="BF1061" i="2"/>
  <c r="BK1060" i="2"/>
  <c r="BI1060" i="2"/>
  <c r="BH1060" i="2"/>
  <c r="BG1060" i="2"/>
  <c r="BE1060" i="2"/>
  <c r="AA1060" i="2"/>
  <c r="Y1060" i="2"/>
  <c r="W1060" i="2"/>
  <c r="BK1059" i="2"/>
  <c r="BI1059" i="2"/>
  <c r="BH1059" i="2"/>
  <c r="BG1059" i="2"/>
  <c r="BE1059" i="2"/>
  <c r="AA1059" i="2"/>
  <c r="Y1059" i="2"/>
  <c r="W1059" i="2"/>
  <c r="BK1058" i="2"/>
  <c r="BI1058" i="2"/>
  <c r="BH1058" i="2"/>
  <c r="BG1058" i="2"/>
  <c r="BE1058" i="2"/>
  <c r="AA1058" i="2"/>
  <c r="Y1058" i="2"/>
  <c r="W1058" i="2"/>
  <c r="BK1057" i="2"/>
  <c r="BI1057" i="2"/>
  <c r="BH1057" i="2"/>
  <c r="BG1057" i="2"/>
  <c r="BE1057" i="2"/>
  <c r="AA1057" i="2"/>
  <c r="Y1057" i="2"/>
  <c r="W1057" i="2"/>
  <c r="BK1056" i="2"/>
  <c r="BI1056" i="2"/>
  <c r="BH1056" i="2"/>
  <c r="BG1056" i="2"/>
  <c r="BE1056" i="2"/>
  <c r="AA1056" i="2"/>
  <c r="Y1056" i="2"/>
  <c r="W1056" i="2"/>
  <c r="BF1056" i="2"/>
  <c r="BK1055" i="2"/>
  <c r="BI1055" i="2"/>
  <c r="BH1055" i="2"/>
  <c r="BG1055" i="2"/>
  <c r="BE1055" i="2"/>
  <c r="AA1055" i="2"/>
  <c r="Y1055" i="2"/>
  <c r="W1055" i="2"/>
  <c r="BK1054" i="2"/>
  <c r="BI1054" i="2"/>
  <c r="BH1054" i="2"/>
  <c r="BG1054" i="2"/>
  <c r="BE1054" i="2"/>
  <c r="AA1054" i="2"/>
  <c r="Y1054" i="2"/>
  <c r="W1054" i="2"/>
  <c r="BK1053" i="2"/>
  <c r="BI1053" i="2"/>
  <c r="BH1053" i="2"/>
  <c r="BG1053" i="2"/>
  <c r="BE1053" i="2"/>
  <c r="AA1053" i="2"/>
  <c r="Y1053" i="2"/>
  <c r="W1053" i="2"/>
  <c r="BF1053" i="2"/>
  <c r="BK1052" i="2"/>
  <c r="BI1052" i="2"/>
  <c r="BH1052" i="2"/>
  <c r="BG1052" i="2"/>
  <c r="BE1052" i="2"/>
  <c r="AA1052" i="2"/>
  <c r="Y1052" i="2"/>
  <c r="W1052" i="2"/>
  <c r="BK1051" i="2"/>
  <c r="BI1051" i="2"/>
  <c r="BH1051" i="2"/>
  <c r="BG1051" i="2"/>
  <c r="BE1051" i="2"/>
  <c r="AA1051" i="2"/>
  <c r="Y1051" i="2"/>
  <c r="W1051" i="2"/>
  <c r="BK1050" i="2"/>
  <c r="BI1050" i="2"/>
  <c r="BH1050" i="2"/>
  <c r="BG1050" i="2"/>
  <c r="BE1050" i="2"/>
  <c r="AA1050" i="2"/>
  <c r="Y1050" i="2"/>
  <c r="W1050" i="2"/>
  <c r="BK1049" i="2"/>
  <c r="BI1049" i="2"/>
  <c r="BH1049" i="2"/>
  <c r="BG1049" i="2"/>
  <c r="BE1049" i="2"/>
  <c r="AA1049" i="2"/>
  <c r="Y1049" i="2"/>
  <c r="W1049" i="2"/>
  <c r="BK1048" i="2"/>
  <c r="BI1048" i="2"/>
  <c r="BH1048" i="2"/>
  <c r="BG1048" i="2"/>
  <c r="BE1048" i="2"/>
  <c r="AA1048" i="2"/>
  <c r="Y1048" i="2"/>
  <c r="W1048" i="2"/>
  <c r="BF1048" i="2"/>
  <c r="BK1047" i="2"/>
  <c r="BI1047" i="2"/>
  <c r="BH1047" i="2"/>
  <c r="BG1047" i="2"/>
  <c r="BE1047" i="2"/>
  <c r="AA1047" i="2"/>
  <c r="Y1047" i="2"/>
  <c r="W1047" i="2"/>
  <c r="BK1046" i="2"/>
  <c r="BI1046" i="2"/>
  <c r="BH1046" i="2"/>
  <c r="BG1046" i="2"/>
  <c r="BE1046" i="2"/>
  <c r="AA1046" i="2"/>
  <c r="Y1046" i="2"/>
  <c r="W1046" i="2"/>
  <c r="BF1046" i="2"/>
  <c r="BK1045" i="2"/>
  <c r="BI1045" i="2"/>
  <c r="BH1045" i="2"/>
  <c r="BG1045" i="2"/>
  <c r="BE1045" i="2"/>
  <c r="AA1045" i="2"/>
  <c r="Y1045" i="2"/>
  <c r="W1045" i="2"/>
  <c r="BF1045" i="2"/>
  <c r="BK1044" i="2"/>
  <c r="BI1044" i="2"/>
  <c r="BH1044" i="2"/>
  <c r="BG1044" i="2"/>
  <c r="BE1044" i="2"/>
  <c r="AA1044" i="2"/>
  <c r="Y1044" i="2"/>
  <c r="W1044" i="2"/>
  <c r="BK1043" i="2"/>
  <c r="BI1043" i="2"/>
  <c r="BH1043" i="2"/>
  <c r="BG1043" i="2"/>
  <c r="BE1043" i="2"/>
  <c r="AA1043" i="2"/>
  <c r="Y1043" i="2"/>
  <c r="W1043" i="2"/>
  <c r="BF1043" i="2"/>
  <c r="BK1042" i="2"/>
  <c r="BI1042" i="2"/>
  <c r="BH1042" i="2"/>
  <c r="BG1042" i="2"/>
  <c r="BE1042" i="2"/>
  <c r="AA1042" i="2"/>
  <c r="Y1042" i="2"/>
  <c r="W1042" i="2"/>
  <c r="BK1041" i="2"/>
  <c r="BI1041" i="2"/>
  <c r="BH1041" i="2"/>
  <c r="BG1041" i="2"/>
  <c r="BE1041" i="2"/>
  <c r="AA1041" i="2"/>
  <c r="Y1041" i="2"/>
  <c r="W1041" i="2"/>
  <c r="BK1040" i="2"/>
  <c r="BI1040" i="2"/>
  <c r="BH1040" i="2"/>
  <c r="BG1040" i="2"/>
  <c r="BE1040" i="2"/>
  <c r="AA1040" i="2"/>
  <c r="Y1040" i="2"/>
  <c r="W1040" i="2"/>
  <c r="BF1040" i="2"/>
  <c r="BK1039" i="2"/>
  <c r="BI1039" i="2"/>
  <c r="BH1039" i="2"/>
  <c r="BG1039" i="2"/>
  <c r="BE1039" i="2"/>
  <c r="AA1039" i="2"/>
  <c r="Y1039" i="2"/>
  <c r="W1039" i="2"/>
  <c r="BF1039" i="2"/>
  <c r="BK1038" i="2"/>
  <c r="BI1038" i="2"/>
  <c r="BH1038" i="2"/>
  <c r="BG1038" i="2"/>
  <c r="BE1038" i="2"/>
  <c r="AA1038" i="2"/>
  <c r="Y1038" i="2"/>
  <c r="W1038" i="2"/>
  <c r="BK1037" i="2"/>
  <c r="BI1037" i="2"/>
  <c r="BH1037" i="2"/>
  <c r="BG1037" i="2"/>
  <c r="BE1037" i="2"/>
  <c r="AA1037" i="2"/>
  <c r="Y1037" i="2"/>
  <c r="W1037" i="2"/>
  <c r="BF1037" i="2"/>
  <c r="BK1036" i="2"/>
  <c r="BI1036" i="2"/>
  <c r="BH1036" i="2"/>
  <c r="BG1036" i="2"/>
  <c r="BE1036" i="2"/>
  <c r="AA1036" i="2"/>
  <c r="Y1036" i="2"/>
  <c r="W1036" i="2"/>
  <c r="BK1035" i="2"/>
  <c r="BI1035" i="2"/>
  <c r="BH1035" i="2"/>
  <c r="BG1035" i="2"/>
  <c r="BE1035" i="2"/>
  <c r="AA1035" i="2"/>
  <c r="Y1035" i="2"/>
  <c r="W1035" i="2"/>
  <c r="BF1035" i="2"/>
  <c r="BK1034" i="2"/>
  <c r="BI1034" i="2"/>
  <c r="BH1034" i="2"/>
  <c r="BG1034" i="2"/>
  <c r="BE1034" i="2"/>
  <c r="AA1034" i="2"/>
  <c r="Y1034" i="2"/>
  <c r="W1034" i="2"/>
  <c r="BK1033" i="2"/>
  <c r="BI1033" i="2"/>
  <c r="BH1033" i="2"/>
  <c r="BG1033" i="2"/>
  <c r="BE1033" i="2"/>
  <c r="AA1033" i="2"/>
  <c r="Y1033" i="2"/>
  <c r="W1033" i="2"/>
  <c r="BK1032" i="2"/>
  <c r="BI1032" i="2"/>
  <c r="BH1032" i="2"/>
  <c r="BG1032" i="2"/>
  <c r="BE1032" i="2"/>
  <c r="AA1032" i="2"/>
  <c r="Y1032" i="2"/>
  <c r="W1032" i="2"/>
  <c r="BK1031" i="2"/>
  <c r="BI1031" i="2"/>
  <c r="BH1031" i="2"/>
  <c r="BG1031" i="2"/>
  <c r="BE1031" i="2"/>
  <c r="AA1031" i="2"/>
  <c r="Y1031" i="2"/>
  <c r="W1031" i="2"/>
  <c r="BF1031" i="2"/>
  <c r="BK1030" i="2"/>
  <c r="BI1030" i="2"/>
  <c r="BH1030" i="2"/>
  <c r="BG1030" i="2"/>
  <c r="BE1030" i="2"/>
  <c r="AA1030" i="2"/>
  <c r="Y1030" i="2"/>
  <c r="W1030" i="2"/>
  <c r="BK1029" i="2"/>
  <c r="BI1029" i="2"/>
  <c r="BH1029" i="2"/>
  <c r="BG1029" i="2"/>
  <c r="BE1029" i="2"/>
  <c r="AA1029" i="2"/>
  <c r="Y1029" i="2"/>
  <c r="W1029" i="2"/>
  <c r="BK1028" i="2"/>
  <c r="BI1028" i="2"/>
  <c r="BH1028" i="2"/>
  <c r="BG1028" i="2"/>
  <c r="BE1028" i="2"/>
  <c r="AA1028" i="2"/>
  <c r="Y1028" i="2"/>
  <c r="W1028" i="2"/>
  <c r="BK1027" i="2"/>
  <c r="BI1027" i="2"/>
  <c r="BH1027" i="2"/>
  <c r="BG1027" i="2"/>
  <c r="BE1027" i="2"/>
  <c r="AA1027" i="2"/>
  <c r="Y1027" i="2"/>
  <c r="W1027" i="2"/>
  <c r="BF1027" i="2"/>
  <c r="BK1026" i="2"/>
  <c r="BI1026" i="2"/>
  <c r="BH1026" i="2"/>
  <c r="BG1026" i="2"/>
  <c r="BE1026" i="2"/>
  <c r="AA1026" i="2"/>
  <c r="Y1026" i="2"/>
  <c r="W1026" i="2"/>
  <c r="BK1025" i="2"/>
  <c r="BI1025" i="2"/>
  <c r="BH1025" i="2"/>
  <c r="BG1025" i="2"/>
  <c r="BE1025" i="2"/>
  <c r="AA1025" i="2"/>
  <c r="Y1025" i="2"/>
  <c r="W1025" i="2"/>
  <c r="BK1024" i="2"/>
  <c r="BI1024" i="2"/>
  <c r="BH1024" i="2"/>
  <c r="BG1024" i="2"/>
  <c r="BE1024" i="2"/>
  <c r="AA1024" i="2"/>
  <c r="Y1024" i="2"/>
  <c r="W1024" i="2"/>
  <c r="BK1023" i="2"/>
  <c r="BI1023" i="2"/>
  <c r="BH1023" i="2"/>
  <c r="BG1023" i="2"/>
  <c r="BE1023" i="2"/>
  <c r="AA1023" i="2"/>
  <c r="Y1023" i="2"/>
  <c r="W1023" i="2"/>
  <c r="BF1023" i="2"/>
  <c r="BK1022" i="2"/>
  <c r="BI1022" i="2"/>
  <c r="BH1022" i="2"/>
  <c r="BG1022" i="2"/>
  <c r="BE1022" i="2"/>
  <c r="AA1022" i="2"/>
  <c r="Y1022" i="2"/>
  <c r="W1022" i="2"/>
  <c r="BF1022" i="2"/>
  <c r="BK1021" i="2"/>
  <c r="BI1021" i="2"/>
  <c r="BH1021" i="2"/>
  <c r="BG1021" i="2"/>
  <c r="BE1021" i="2"/>
  <c r="AA1021" i="2"/>
  <c r="Y1021" i="2"/>
  <c r="W1021" i="2"/>
  <c r="BK1020" i="2"/>
  <c r="BI1020" i="2"/>
  <c r="BH1020" i="2"/>
  <c r="BG1020" i="2"/>
  <c r="BE1020" i="2"/>
  <c r="AA1020" i="2"/>
  <c r="Y1020" i="2"/>
  <c r="W1020" i="2"/>
  <c r="BK1019" i="2"/>
  <c r="BI1019" i="2"/>
  <c r="BH1019" i="2"/>
  <c r="BG1019" i="2"/>
  <c r="BE1019" i="2"/>
  <c r="AA1019" i="2"/>
  <c r="Y1019" i="2"/>
  <c r="W1019" i="2"/>
  <c r="BF1019" i="2"/>
  <c r="BK1018" i="2"/>
  <c r="BI1018" i="2"/>
  <c r="BH1018" i="2"/>
  <c r="BG1018" i="2"/>
  <c r="BE1018" i="2"/>
  <c r="AA1018" i="2"/>
  <c r="Y1018" i="2"/>
  <c r="W1018" i="2"/>
  <c r="BK1017" i="2"/>
  <c r="BI1017" i="2"/>
  <c r="BH1017" i="2"/>
  <c r="BG1017" i="2"/>
  <c r="BE1017" i="2"/>
  <c r="AA1017" i="2"/>
  <c r="Y1017" i="2"/>
  <c r="W1017" i="2"/>
  <c r="BK1016" i="2"/>
  <c r="BI1016" i="2"/>
  <c r="BH1016" i="2"/>
  <c r="BG1016" i="2"/>
  <c r="BE1016" i="2"/>
  <c r="AA1016" i="2"/>
  <c r="Y1016" i="2"/>
  <c r="W1016" i="2"/>
  <c r="BF1016" i="2"/>
  <c r="BK1014" i="2"/>
  <c r="BI1014" i="2"/>
  <c r="BH1014" i="2"/>
  <c r="BG1014" i="2"/>
  <c r="BE1014" i="2"/>
  <c r="AA1014" i="2"/>
  <c r="Y1014" i="2"/>
  <c r="W1014" i="2"/>
  <c r="BF1014" i="2"/>
  <c r="BK1013" i="2"/>
  <c r="BI1013" i="2"/>
  <c r="BH1013" i="2"/>
  <c r="BG1013" i="2"/>
  <c r="BE1013" i="2"/>
  <c r="AA1013" i="2"/>
  <c r="Y1013" i="2"/>
  <c r="W1013" i="2"/>
  <c r="BK1010" i="2"/>
  <c r="BI1010" i="2"/>
  <c r="BH1010" i="2"/>
  <c r="BG1010" i="2"/>
  <c r="BE1010" i="2"/>
  <c r="AA1010" i="2"/>
  <c r="Y1010" i="2"/>
  <c r="W1010" i="2"/>
  <c r="BK1008" i="2"/>
  <c r="BI1008" i="2"/>
  <c r="BH1008" i="2"/>
  <c r="BG1008" i="2"/>
  <c r="BE1008" i="2"/>
  <c r="AA1008" i="2"/>
  <c r="Y1008" i="2"/>
  <c r="W1008" i="2"/>
  <c r="BK1005" i="2"/>
  <c r="BI1005" i="2"/>
  <c r="BH1005" i="2"/>
  <c r="BG1005" i="2"/>
  <c r="BE1005" i="2"/>
  <c r="AA1005" i="2"/>
  <c r="Y1005" i="2"/>
  <c r="W1005" i="2"/>
  <c r="BK1004" i="2"/>
  <c r="BI1004" i="2"/>
  <c r="BH1004" i="2"/>
  <c r="BG1004" i="2"/>
  <c r="BE1004" i="2"/>
  <c r="AA1004" i="2"/>
  <c r="Y1004" i="2"/>
  <c r="W1004" i="2"/>
  <c r="BK1001" i="2"/>
  <c r="BI1001" i="2"/>
  <c r="BH1001" i="2"/>
  <c r="BG1001" i="2"/>
  <c r="BE1001" i="2"/>
  <c r="AA1001" i="2"/>
  <c r="Y1001" i="2"/>
  <c r="W1001" i="2"/>
  <c r="BF1001" i="2"/>
  <c r="BK1000" i="2"/>
  <c r="BI1000" i="2"/>
  <c r="BH1000" i="2"/>
  <c r="BG1000" i="2"/>
  <c r="BE1000" i="2"/>
  <c r="AA1000" i="2"/>
  <c r="Y1000" i="2"/>
  <c r="W1000" i="2"/>
  <c r="BF1000" i="2"/>
  <c r="BK997" i="2"/>
  <c r="BI997" i="2"/>
  <c r="BH997" i="2"/>
  <c r="BG997" i="2"/>
  <c r="BE997" i="2"/>
  <c r="AA997" i="2"/>
  <c r="Y997" i="2"/>
  <c r="W997" i="2"/>
  <c r="BF997" i="2"/>
  <c r="BK996" i="2"/>
  <c r="BI996" i="2"/>
  <c r="BH996" i="2"/>
  <c r="BG996" i="2"/>
  <c r="BE996" i="2"/>
  <c r="AA996" i="2"/>
  <c r="Y996" i="2"/>
  <c r="W996" i="2"/>
  <c r="BK993" i="2"/>
  <c r="BI993" i="2"/>
  <c r="BH993" i="2"/>
  <c r="BG993" i="2"/>
  <c r="BE993" i="2"/>
  <c r="AA993" i="2"/>
  <c r="Y993" i="2"/>
  <c r="W993" i="2"/>
  <c r="BF993" i="2"/>
  <c r="BK985" i="2"/>
  <c r="BI985" i="2"/>
  <c r="BH985" i="2"/>
  <c r="BG985" i="2"/>
  <c r="BE985" i="2"/>
  <c r="AA985" i="2"/>
  <c r="Y985" i="2"/>
  <c r="W985" i="2"/>
  <c r="BK982" i="2"/>
  <c r="BK981" i="2" s="1"/>
  <c r="N981" i="2" s="1"/>
  <c r="BI982" i="2"/>
  <c r="BH982" i="2"/>
  <c r="BG982" i="2"/>
  <c r="BE982" i="2"/>
  <c r="AA982" i="2"/>
  <c r="AA981" i="2" s="1"/>
  <c r="Y982" i="2"/>
  <c r="Y981" i="2" s="1"/>
  <c r="W982" i="2"/>
  <c r="W981" i="2" s="1"/>
  <c r="BF982" i="2"/>
  <c r="BK980" i="2"/>
  <c r="BI980" i="2"/>
  <c r="BH980" i="2"/>
  <c r="BG980" i="2"/>
  <c r="BE980" i="2"/>
  <c r="AA980" i="2"/>
  <c r="Y980" i="2"/>
  <c r="W980" i="2"/>
  <c r="BK979" i="2"/>
  <c r="BI979" i="2"/>
  <c r="BH979" i="2"/>
  <c r="BG979" i="2"/>
  <c r="BE979" i="2"/>
  <c r="AA979" i="2"/>
  <c r="Y979" i="2"/>
  <c r="W979" i="2"/>
  <c r="BK976" i="2"/>
  <c r="BI976" i="2"/>
  <c r="BH976" i="2"/>
  <c r="BG976" i="2"/>
  <c r="BE976" i="2"/>
  <c r="AA976" i="2"/>
  <c r="Y976" i="2"/>
  <c r="W976" i="2"/>
  <c r="BF976" i="2"/>
  <c r="BK975" i="2"/>
  <c r="BI975" i="2"/>
  <c r="BH975" i="2"/>
  <c r="BG975" i="2"/>
  <c r="BE975" i="2"/>
  <c r="AA975" i="2"/>
  <c r="Y975" i="2"/>
  <c r="W975" i="2"/>
  <c r="BK974" i="2"/>
  <c r="BI974" i="2"/>
  <c r="BH974" i="2"/>
  <c r="BG974" i="2"/>
  <c r="BE974" i="2"/>
  <c r="AA974" i="2"/>
  <c r="Y974" i="2"/>
  <c r="W974" i="2"/>
  <c r="BK973" i="2"/>
  <c r="BI973" i="2"/>
  <c r="BH973" i="2"/>
  <c r="BG973" i="2"/>
  <c r="BE973" i="2"/>
  <c r="AA973" i="2"/>
  <c r="Y973" i="2"/>
  <c r="W973" i="2"/>
  <c r="BF973" i="2"/>
  <c r="BK972" i="2"/>
  <c r="BI972" i="2"/>
  <c r="BH972" i="2"/>
  <c r="BG972" i="2"/>
  <c r="BE972" i="2"/>
  <c r="AA972" i="2"/>
  <c r="Y972" i="2"/>
  <c r="W972" i="2"/>
  <c r="BF972" i="2"/>
  <c r="BK971" i="2"/>
  <c r="BI971" i="2"/>
  <c r="BH971" i="2"/>
  <c r="BG971" i="2"/>
  <c r="BE971" i="2"/>
  <c r="AA971" i="2"/>
  <c r="Y971" i="2"/>
  <c r="W971" i="2"/>
  <c r="BF971" i="2"/>
  <c r="BK970" i="2"/>
  <c r="BI970" i="2"/>
  <c r="BH970" i="2"/>
  <c r="BG970" i="2"/>
  <c r="BE970" i="2"/>
  <c r="AA970" i="2"/>
  <c r="Y970" i="2"/>
  <c r="W970" i="2"/>
  <c r="BF970" i="2"/>
  <c r="BK969" i="2"/>
  <c r="BI969" i="2"/>
  <c r="BH969" i="2"/>
  <c r="BG969" i="2"/>
  <c r="BE969" i="2"/>
  <c r="AA969" i="2"/>
  <c r="Y969" i="2"/>
  <c r="W969" i="2"/>
  <c r="BK968" i="2"/>
  <c r="BI968" i="2"/>
  <c r="BH968" i="2"/>
  <c r="BG968" i="2"/>
  <c r="BE968" i="2"/>
  <c r="AA968" i="2"/>
  <c r="Y968" i="2"/>
  <c r="W968" i="2"/>
  <c r="BF968" i="2"/>
  <c r="BK967" i="2"/>
  <c r="BI967" i="2"/>
  <c r="BH967" i="2"/>
  <c r="BG967" i="2"/>
  <c r="BE967" i="2"/>
  <c r="AA967" i="2"/>
  <c r="Y967" i="2"/>
  <c r="W967" i="2"/>
  <c r="BK966" i="2"/>
  <c r="BI966" i="2"/>
  <c r="BH966" i="2"/>
  <c r="BG966" i="2"/>
  <c r="BE966" i="2"/>
  <c r="AA966" i="2"/>
  <c r="Y966" i="2"/>
  <c r="W966" i="2"/>
  <c r="BK946" i="2"/>
  <c r="BI946" i="2"/>
  <c r="BH946" i="2"/>
  <c r="BG946" i="2"/>
  <c r="BE946" i="2"/>
  <c r="AA946" i="2"/>
  <c r="Y946" i="2"/>
  <c r="W946" i="2"/>
  <c r="BF946" i="2"/>
  <c r="BK934" i="2"/>
  <c r="BI934" i="2"/>
  <c r="BH934" i="2"/>
  <c r="BG934" i="2"/>
  <c r="BE934" i="2"/>
  <c r="AA934" i="2"/>
  <c r="Y934" i="2"/>
  <c r="W934" i="2"/>
  <c r="BF934" i="2"/>
  <c r="BK933" i="2"/>
  <c r="BI933" i="2"/>
  <c r="BH933" i="2"/>
  <c r="BG933" i="2"/>
  <c r="BE933" i="2"/>
  <c r="AA933" i="2"/>
  <c r="Y933" i="2"/>
  <c r="W933" i="2"/>
  <c r="BF933" i="2"/>
  <c r="BK932" i="2"/>
  <c r="BI932" i="2"/>
  <c r="BH932" i="2"/>
  <c r="BG932" i="2"/>
  <c r="BE932" i="2"/>
  <c r="AA932" i="2"/>
  <c r="Y932" i="2"/>
  <c r="W932" i="2"/>
  <c r="BK931" i="2"/>
  <c r="BI931" i="2"/>
  <c r="BH931" i="2"/>
  <c r="BG931" i="2"/>
  <c r="BE931" i="2"/>
  <c r="AA931" i="2"/>
  <c r="Y931" i="2"/>
  <c r="W931" i="2"/>
  <c r="BK927" i="2"/>
  <c r="BI927" i="2"/>
  <c r="BH927" i="2"/>
  <c r="BG927" i="2"/>
  <c r="BE927" i="2"/>
  <c r="AA927" i="2"/>
  <c r="Y927" i="2"/>
  <c r="W927" i="2"/>
  <c r="BF927" i="2"/>
  <c r="BK921" i="2"/>
  <c r="BI921" i="2"/>
  <c r="BH921" i="2"/>
  <c r="BG921" i="2"/>
  <c r="BE921" i="2"/>
  <c r="AA921" i="2"/>
  <c r="Y921" i="2"/>
  <c r="W921" i="2"/>
  <c r="BK900" i="2"/>
  <c r="BI900" i="2"/>
  <c r="BH900" i="2"/>
  <c r="BG900" i="2"/>
  <c r="BE900" i="2"/>
  <c r="AA900" i="2"/>
  <c r="Y900" i="2"/>
  <c r="W900" i="2"/>
  <c r="BK881" i="2"/>
  <c r="BI881" i="2"/>
  <c r="BH881" i="2"/>
  <c r="BG881" i="2"/>
  <c r="BE881" i="2"/>
  <c r="AA881" i="2"/>
  <c r="Y881" i="2"/>
  <c r="W881" i="2"/>
  <c r="BF881" i="2"/>
  <c r="BK874" i="2"/>
  <c r="BI874" i="2"/>
  <c r="BH874" i="2"/>
  <c r="BG874" i="2"/>
  <c r="BE874" i="2"/>
  <c r="AA874" i="2"/>
  <c r="Y874" i="2"/>
  <c r="W874" i="2"/>
  <c r="BF874" i="2"/>
  <c r="BK868" i="2"/>
  <c r="BI868" i="2"/>
  <c r="BH868" i="2"/>
  <c r="BG868" i="2"/>
  <c r="BE868" i="2"/>
  <c r="AA868" i="2"/>
  <c r="Y868" i="2"/>
  <c r="W868" i="2"/>
  <c r="BF868" i="2"/>
  <c r="BK867" i="2"/>
  <c r="BI867" i="2"/>
  <c r="BH867" i="2"/>
  <c r="BG867" i="2"/>
  <c r="BE867" i="2"/>
  <c r="AA867" i="2"/>
  <c r="Y867" i="2"/>
  <c r="W867" i="2"/>
  <c r="BK863" i="2"/>
  <c r="BI863" i="2"/>
  <c r="BH863" i="2"/>
  <c r="BG863" i="2"/>
  <c r="BE863" i="2"/>
  <c r="AA863" i="2"/>
  <c r="Y863" i="2"/>
  <c r="W863" i="2"/>
  <c r="BK853" i="2"/>
  <c r="BI853" i="2"/>
  <c r="BH853" i="2"/>
  <c r="BG853" i="2"/>
  <c r="BE853" i="2"/>
  <c r="AA853" i="2"/>
  <c r="Y853" i="2"/>
  <c r="W853" i="2"/>
  <c r="BF853" i="2"/>
  <c r="BK822" i="2"/>
  <c r="BI822" i="2"/>
  <c r="BH822" i="2"/>
  <c r="BG822" i="2"/>
  <c r="BE822" i="2"/>
  <c r="AA822" i="2"/>
  <c r="Y822" i="2"/>
  <c r="W822" i="2"/>
  <c r="BK791" i="2"/>
  <c r="BI791" i="2"/>
  <c r="BH791" i="2"/>
  <c r="BG791" i="2"/>
  <c r="BE791" i="2"/>
  <c r="AA791" i="2"/>
  <c r="Y791" i="2"/>
  <c r="W791" i="2"/>
  <c r="BK790" i="2"/>
  <c r="BI790" i="2"/>
  <c r="BH790" i="2"/>
  <c r="BG790" i="2"/>
  <c r="BE790" i="2"/>
  <c r="AA790" i="2"/>
  <c r="Y790" i="2"/>
  <c r="W790" i="2"/>
  <c r="BF790" i="2"/>
  <c r="BK787" i="2"/>
  <c r="BI787" i="2"/>
  <c r="BH787" i="2"/>
  <c r="BG787" i="2"/>
  <c r="BE787" i="2"/>
  <c r="AA787" i="2"/>
  <c r="Y787" i="2"/>
  <c r="W787" i="2"/>
  <c r="BF787" i="2"/>
  <c r="BK780" i="2"/>
  <c r="BI780" i="2"/>
  <c r="BH780" i="2"/>
  <c r="BG780" i="2"/>
  <c r="BE780" i="2"/>
  <c r="AA780" i="2"/>
  <c r="Y780" i="2"/>
  <c r="W780" i="2"/>
  <c r="BF780" i="2"/>
  <c r="BK779" i="2"/>
  <c r="BI779" i="2"/>
  <c r="BH779" i="2"/>
  <c r="BG779" i="2"/>
  <c r="BE779" i="2"/>
  <c r="AA779" i="2"/>
  <c r="Y779" i="2"/>
  <c r="W779" i="2"/>
  <c r="BK775" i="2"/>
  <c r="BI775" i="2"/>
  <c r="BH775" i="2"/>
  <c r="BG775" i="2"/>
  <c r="BE775" i="2"/>
  <c r="AA775" i="2"/>
  <c r="Y775" i="2"/>
  <c r="W775" i="2"/>
  <c r="BK763" i="2"/>
  <c r="BI763" i="2"/>
  <c r="BH763" i="2"/>
  <c r="BG763" i="2"/>
  <c r="BE763" i="2"/>
  <c r="AA763" i="2"/>
  <c r="Y763" i="2"/>
  <c r="W763" i="2"/>
  <c r="BF763" i="2"/>
  <c r="BK741" i="2"/>
  <c r="BI741" i="2"/>
  <c r="BH741" i="2"/>
  <c r="BG741" i="2"/>
  <c r="BE741" i="2"/>
  <c r="AA741" i="2"/>
  <c r="Y741" i="2"/>
  <c r="W741" i="2"/>
  <c r="BK740" i="2"/>
  <c r="BI740" i="2"/>
  <c r="BH740" i="2"/>
  <c r="BG740" i="2"/>
  <c r="BE740" i="2"/>
  <c r="AA740" i="2"/>
  <c r="Y740" i="2"/>
  <c r="W740" i="2"/>
  <c r="BK735" i="2"/>
  <c r="BI735" i="2"/>
  <c r="BH735" i="2"/>
  <c r="BG735" i="2"/>
  <c r="BE735" i="2"/>
  <c r="AA735" i="2"/>
  <c r="Y735" i="2"/>
  <c r="W735" i="2"/>
  <c r="BF735" i="2"/>
  <c r="BK734" i="2"/>
  <c r="BI734" i="2"/>
  <c r="BH734" i="2"/>
  <c r="BG734" i="2"/>
  <c r="BE734" i="2"/>
  <c r="AA734" i="2"/>
  <c r="Y734" i="2"/>
  <c r="W734" i="2"/>
  <c r="BF734" i="2"/>
  <c r="BK733" i="2"/>
  <c r="BI733" i="2"/>
  <c r="BH733" i="2"/>
  <c r="BG733" i="2"/>
  <c r="BE733" i="2"/>
  <c r="AA733" i="2"/>
  <c r="Y733" i="2"/>
  <c r="W733" i="2"/>
  <c r="BF733" i="2"/>
  <c r="BK729" i="2"/>
  <c r="BI729" i="2"/>
  <c r="BH729" i="2"/>
  <c r="BG729" i="2"/>
  <c r="BE729" i="2"/>
  <c r="AA729" i="2"/>
  <c r="Y729" i="2"/>
  <c r="W729" i="2"/>
  <c r="BK728" i="2"/>
  <c r="BI728" i="2"/>
  <c r="BH728" i="2"/>
  <c r="BG728" i="2"/>
  <c r="BE728" i="2"/>
  <c r="AA728" i="2"/>
  <c r="Y728" i="2"/>
  <c r="W728" i="2"/>
  <c r="BK727" i="2"/>
  <c r="BI727" i="2"/>
  <c r="BH727" i="2"/>
  <c r="BG727" i="2"/>
  <c r="BE727" i="2"/>
  <c r="AA727" i="2"/>
  <c r="Y727" i="2"/>
  <c r="W727" i="2"/>
  <c r="BF727" i="2"/>
  <c r="BK722" i="2"/>
  <c r="BI722" i="2"/>
  <c r="BH722" i="2"/>
  <c r="BG722" i="2"/>
  <c r="BE722" i="2"/>
  <c r="AA722" i="2"/>
  <c r="Y722" i="2"/>
  <c r="W722" i="2"/>
  <c r="BK693" i="2"/>
  <c r="BI693" i="2"/>
  <c r="BH693" i="2"/>
  <c r="BG693" i="2"/>
  <c r="BE693" i="2"/>
  <c r="AA693" i="2"/>
  <c r="Y693" i="2"/>
  <c r="W693" i="2"/>
  <c r="BK692" i="2"/>
  <c r="BI692" i="2"/>
  <c r="BH692" i="2"/>
  <c r="BG692" i="2"/>
  <c r="BE692" i="2"/>
  <c r="AA692" i="2"/>
  <c r="Y692" i="2"/>
  <c r="W692" i="2"/>
  <c r="BK691" i="2"/>
  <c r="BI691" i="2"/>
  <c r="BH691" i="2"/>
  <c r="BG691" i="2"/>
  <c r="BE691" i="2"/>
  <c r="AA691" i="2"/>
  <c r="Y691" i="2"/>
  <c r="W691" i="2"/>
  <c r="BK690" i="2"/>
  <c r="BI690" i="2"/>
  <c r="BH690" i="2"/>
  <c r="BG690" i="2"/>
  <c r="BE690" i="2"/>
  <c r="AA690" i="2"/>
  <c r="Y690" i="2"/>
  <c r="W690" i="2"/>
  <c r="BF690" i="2"/>
  <c r="BK689" i="2"/>
  <c r="BI689" i="2"/>
  <c r="BH689" i="2"/>
  <c r="BG689" i="2"/>
  <c r="BE689" i="2"/>
  <c r="AA689" i="2"/>
  <c r="Y689" i="2"/>
  <c r="W689" i="2"/>
  <c r="BF689" i="2"/>
  <c r="BK688" i="2"/>
  <c r="BI688" i="2"/>
  <c r="BH688" i="2"/>
  <c r="BG688" i="2"/>
  <c r="BE688" i="2"/>
  <c r="AA688" i="2"/>
  <c r="Y688" i="2"/>
  <c r="W688" i="2"/>
  <c r="BK687" i="2"/>
  <c r="BI687" i="2"/>
  <c r="BH687" i="2"/>
  <c r="BG687" i="2"/>
  <c r="BE687" i="2"/>
  <c r="AA687" i="2"/>
  <c r="Y687" i="2"/>
  <c r="W687" i="2"/>
  <c r="BF687" i="2"/>
  <c r="BK686" i="2"/>
  <c r="BI686" i="2"/>
  <c r="BH686" i="2"/>
  <c r="BG686" i="2"/>
  <c r="BE686" i="2"/>
  <c r="AA686" i="2"/>
  <c r="Y686" i="2"/>
  <c r="W686" i="2"/>
  <c r="BK685" i="2"/>
  <c r="BI685" i="2"/>
  <c r="BH685" i="2"/>
  <c r="BG685" i="2"/>
  <c r="BE685" i="2"/>
  <c r="AA685" i="2"/>
  <c r="Y685" i="2"/>
  <c r="W685" i="2"/>
  <c r="BK684" i="2"/>
  <c r="BI684" i="2"/>
  <c r="BH684" i="2"/>
  <c r="BG684" i="2"/>
  <c r="BE684" i="2"/>
  <c r="AA684" i="2"/>
  <c r="Y684" i="2"/>
  <c r="W684" i="2"/>
  <c r="BK683" i="2"/>
  <c r="BI683" i="2"/>
  <c r="BH683" i="2"/>
  <c r="BG683" i="2"/>
  <c r="BE683" i="2"/>
  <c r="AA683" i="2"/>
  <c r="Y683" i="2"/>
  <c r="W683" i="2"/>
  <c r="BF683" i="2"/>
  <c r="BK682" i="2"/>
  <c r="BI682" i="2"/>
  <c r="BH682" i="2"/>
  <c r="BG682" i="2"/>
  <c r="BE682" i="2"/>
  <c r="AA682" i="2"/>
  <c r="Y682" i="2"/>
  <c r="W682" i="2"/>
  <c r="BF682" i="2"/>
  <c r="BK681" i="2"/>
  <c r="BI681" i="2"/>
  <c r="BH681" i="2"/>
  <c r="BG681" i="2"/>
  <c r="BE681" i="2"/>
  <c r="AA681" i="2"/>
  <c r="Y681" i="2"/>
  <c r="W681" i="2"/>
  <c r="BF681" i="2"/>
  <c r="BK680" i="2"/>
  <c r="BI680" i="2"/>
  <c r="BH680" i="2"/>
  <c r="BG680" i="2"/>
  <c r="BE680" i="2"/>
  <c r="AA680" i="2"/>
  <c r="Y680" i="2"/>
  <c r="W680" i="2"/>
  <c r="BK679" i="2"/>
  <c r="BI679" i="2"/>
  <c r="BH679" i="2"/>
  <c r="BG679" i="2"/>
  <c r="BE679" i="2"/>
  <c r="AA679" i="2"/>
  <c r="Y679" i="2"/>
  <c r="W679" i="2"/>
  <c r="BF679" i="2"/>
  <c r="BK678" i="2"/>
  <c r="BI678" i="2"/>
  <c r="BH678" i="2"/>
  <c r="BG678" i="2"/>
  <c r="BE678" i="2"/>
  <c r="AA678" i="2"/>
  <c r="Y678" i="2"/>
  <c r="W678" i="2"/>
  <c r="BK677" i="2"/>
  <c r="BI677" i="2"/>
  <c r="BH677" i="2"/>
  <c r="BG677" i="2"/>
  <c r="BE677" i="2"/>
  <c r="AA677" i="2"/>
  <c r="Y677" i="2"/>
  <c r="W677" i="2"/>
  <c r="BK676" i="2"/>
  <c r="BI676" i="2"/>
  <c r="BH676" i="2"/>
  <c r="BG676" i="2"/>
  <c r="BE676" i="2"/>
  <c r="AA676" i="2"/>
  <c r="Y676" i="2"/>
  <c r="W676" i="2"/>
  <c r="BK675" i="2"/>
  <c r="BI675" i="2"/>
  <c r="BH675" i="2"/>
  <c r="BG675" i="2"/>
  <c r="BE675" i="2"/>
  <c r="AA675" i="2"/>
  <c r="Y675" i="2"/>
  <c r="W675" i="2"/>
  <c r="BK674" i="2"/>
  <c r="BI674" i="2"/>
  <c r="BH674" i="2"/>
  <c r="BG674" i="2"/>
  <c r="BE674" i="2"/>
  <c r="AA674" i="2"/>
  <c r="Y674" i="2"/>
  <c r="W674" i="2"/>
  <c r="BF674" i="2"/>
  <c r="BK673" i="2"/>
  <c r="BI673" i="2"/>
  <c r="BH673" i="2"/>
  <c r="BG673" i="2"/>
  <c r="BE673" i="2"/>
  <c r="AA673" i="2"/>
  <c r="Y673" i="2"/>
  <c r="W673" i="2"/>
  <c r="BF673" i="2"/>
  <c r="BK672" i="2"/>
  <c r="BI672" i="2"/>
  <c r="BH672" i="2"/>
  <c r="BG672" i="2"/>
  <c r="BE672" i="2"/>
  <c r="AA672" i="2"/>
  <c r="Y672" i="2"/>
  <c r="W672" i="2"/>
  <c r="BK671" i="2"/>
  <c r="BI671" i="2"/>
  <c r="BH671" i="2"/>
  <c r="BG671" i="2"/>
  <c r="BE671" i="2"/>
  <c r="AA671" i="2"/>
  <c r="Y671" i="2"/>
  <c r="W671" i="2"/>
  <c r="BF671" i="2"/>
  <c r="BK670" i="2"/>
  <c r="BI670" i="2"/>
  <c r="BH670" i="2"/>
  <c r="BG670" i="2"/>
  <c r="BE670" i="2"/>
  <c r="AA670" i="2"/>
  <c r="Y670" i="2"/>
  <c r="W670" i="2"/>
  <c r="BK669" i="2"/>
  <c r="BI669" i="2"/>
  <c r="BH669" i="2"/>
  <c r="BG669" i="2"/>
  <c r="BE669" i="2"/>
  <c r="AA669" i="2"/>
  <c r="Y669" i="2"/>
  <c r="W669" i="2"/>
  <c r="BK668" i="2"/>
  <c r="BI668" i="2"/>
  <c r="BH668" i="2"/>
  <c r="BG668" i="2"/>
  <c r="BE668" i="2"/>
  <c r="AA668" i="2"/>
  <c r="Y668" i="2"/>
  <c r="W668" i="2"/>
  <c r="BK667" i="2"/>
  <c r="BI667" i="2"/>
  <c r="BH667" i="2"/>
  <c r="BG667" i="2"/>
  <c r="BE667" i="2"/>
  <c r="AA667" i="2"/>
  <c r="Y667" i="2"/>
  <c r="W667" i="2"/>
  <c r="BF667" i="2"/>
  <c r="BK666" i="2"/>
  <c r="BI666" i="2"/>
  <c r="BH666" i="2"/>
  <c r="BG666" i="2"/>
  <c r="BE666" i="2"/>
  <c r="AA666" i="2"/>
  <c r="Y666" i="2"/>
  <c r="W666" i="2"/>
  <c r="BF666" i="2"/>
  <c r="BK665" i="2"/>
  <c r="BI665" i="2"/>
  <c r="BH665" i="2"/>
  <c r="BG665" i="2"/>
  <c r="BE665" i="2"/>
  <c r="AA665" i="2"/>
  <c r="Y665" i="2"/>
  <c r="W665" i="2"/>
  <c r="BF665" i="2"/>
  <c r="BK664" i="2"/>
  <c r="BI664" i="2"/>
  <c r="BH664" i="2"/>
  <c r="BG664" i="2"/>
  <c r="BE664" i="2"/>
  <c r="AA664" i="2"/>
  <c r="Y664" i="2"/>
  <c r="W664" i="2"/>
  <c r="BK663" i="2"/>
  <c r="BI663" i="2"/>
  <c r="BH663" i="2"/>
  <c r="BG663" i="2"/>
  <c r="BE663" i="2"/>
  <c r="AA663" i="2"/>
  <c r="Y663" i="2"/>
  <c r="W663" i="2"/>
  <c r="BF663" i="2"/>
  <c r="BK662" i="2"/>
  <c r="BI662" i="2"/>
  <c r="BH662" i="2"/>
  <c r="BG662" i="2"/>
  <c r="BE662" i="2"/>
  <c r="AA662" i="2"/>
  <c r="Y662" i="2"/>
  <c r="W662" i="2"/>
  <c r="BK661" i="2"/>
  <c r="BI661" i="2"/>
  <c r="BH661" i="2"/>
  <c r="BG661" i="2"/>
  <c r="BE661" i="2"/>
  <c r="AA661" i="2"/>
  <c r="Y661" i="2"/>
  <c r="W661" i="2"/>
  <c r="BK660" i="2"/>
  <c r="BI660" i="2"/>
  <c r="BH660" i="2"/>
  <c r="BG660" i="2"/>
  <c r="BE660" i="2"/>
  <c r="AA660" i="2"/>
  <c r="Y660" i="2"/>
  <c r="W660" i="2"/>
  <c r="BK659" i="2"/>
  <c r="BI659" i="2"/>
  <c r="BH659" i="2"/>
  <c r="BG659" i="2"/>
  <c r="BE659" i="2"/>
  <c r="AA659" i="2"/>
  <c r="Y659" i="2"/>
  <c r="W659" i="2"/>
  <c r="BF659" i="2"/>
  <c r="BK651" i="2"/>
  <c r="BI651" i="2"/>
  <c r="BH651" i="2"/>
  <c r="BG651" i="2"/>
  <c r="BE651" i="2"/>
  <c r="AA651" i="2"/>
  <c r="Y651" i="2"/>
  <c r="W651" i="2"/>
  <c r="BF651" i="2"/>
  <c r="BK604" i="2"/>
  <c r="BI604" i="2"/>
  <c r="BH604" i="2"/>
  <c r="BG604" i="2"/>
  <c r="BE604" i="2"/>
  <c r="AA604" i="2"/>
  <c r="Y604" i="2"/>
  <c r="W604" i="2"/>
  <c r="BF604" i="2"/>
  <c r="BK598" i="2"/>
  <c r="BI598" i="2"/>
  <c r="BH598" i="2"/>
  <c r="BG598" i="2"/>
  <c r="BE598" i="2"/>
  <c r="AA598" i="2"/>
  <c r="Y598" i="2"/>
  <c r="W598" i="2"/>
  <c r="BK597" i="2"/>
  <c r="BI597" i="2"/>
  <c r="BH597" i="2"/>
  <c r="BG597" i="2"/>
  <c r="BE597" i="2"/>
  <c r="AA597" i="2"/>
  <c r="Y597" i="2"/>
  <c r="W597" i="2"/>
  <c r="BF597" i="2"/>
  <c r="BK596" i="2"/>
  <c r="BI596" i="2"/>
  <c r="BH596" i="2"/>
  <c r="BG596" i="2"/>
  <c r="BE596" i="2"/>
  <c r="AA596" i="2"/>
  <c r="Y596" i="2"/>
  <c r="W596" i="2"/>
  <c r="BK595" i="2"/>
  <c r="BI595" i="2"/>
  <c r="BH595" i="2"/>
  <c r="BG595" i="2"/>
  <c r="BE595" i="2"/>
  <c r="AA595" i="2"/>
  <c r="Y595" i="2"/>
  <c r="W595" i="2"/>
  <c r="BK592" i="2"/>
  <c r="BI592" i="2"/>
  <c r="BH592" i="2"/>
  <c r="BG592" i="2"/>
  <c r="BE592" i="2"/>
  <c r="AA592" i="2"/>
  <c r="Y592" i="2"/>
  <c r="W592" i="2"/>
  <c r="BK590" i="2"/>
  <c r="BI590" i="2"/>
  <c r="BH590" i="2"/>
  <c r="BG590" i="2"/>
  <c r="BE590" i="2"/>
  <c r="AA590" i="2"/>
  <c r="Y590" i="2"/>
  <c r="W590" i="2"/>
  <c r="BK587" i="2"/>
  <c r="BI587" i="2"/>
  <c r="BH587" i="2"/>
  <c r="BG587" i="2"/>
  <c r="BE587" i="2"/>
  <c r="AA587" i="2"/>
  <c r="Y587" i="2"/>
  <c r="W587" i="2"/>
  <c r="BF587" i="2"/>
  <c r="BK586" i="2"/>
  <c r="BI586" i="2"/>
  <c r="BH586" i="2"/>
  <c r="BG586" i="2"/>
  <c r="BE586" i="2"/>
  <c r="AA586" i="2"/>
  <c r="Y586" i="2"/>
  <c r="W586" i="2"/>
  <c r="BF586" i="2"/>
  <c r="BK585" i="2"/>
  <c r="BI585" i="2"/>
  <c r="BH585" i="2"/>
  <c r="BG585" i="2"/>
  <c r="BE585" i="2"/>
  <c r="AA585" i="2"/>
  <c r="Y585" i="2"/>
  <c r="W585" i="2"/>
  <c r="BK584" i="2"/>
  <c r="BI584" i="2"/>
  <c r="BH584" i="2"/>
  <c r="BG584" i="2"/>
  <c r="BE584" i="2"/>
  <c r="AA584" i="2"/>
  <c r="Y584" i="2"/>
  <c r="W584" i="2"/>
  <c r="BK583" i="2"/>
  <c r="BI583" i="2"/>
  <c r="BH583" i="2"/>
  <c r="BG583" i="2"/>
  <c r="BE583" i="2"/>
  <c r="AA583" i="2"/>
  <c r="Y583" i="2"/>
  <c r="W583" i="2"/>
  <c r="BK582" i="2"/>
  <c r="BI582" i="2"/>
  <c r="BH582" i="2"/>
  <c r="BG582" i="2"/>
  <c r="BE582" i="2"/>
  <c r="AA582" i="2"/>
  <c r="Y582" i="2"/>
  <c r="W582" i="2"/>
  <c r="BK581" i="2"/>
  <c r="BI581" i="2"/>
  <c r="BH581" i="2"/>
  <c r="BG581" i="2"/>
  <c r="BE581" i="2"/>
  <c r="AA581" i="2"/>
  <c r="Y581" i="2"/>
  <c r="W581" i="2"/>
  <c r="BF581" i="2"/>
  <c r="BK580" i="2"/>
  <c r="BI580" i="2"/>
  <c r="BH580" i="2"/>
  <c r="BG580" i="2"/>
  <c r="BE580" i="2"/>
  <c r="AA580" i="2"/>
  <c r="Y580" i="2"/>
  <c r="W580" i="2"/>
  <c r="BF580" i="2"/>
  <c r="BK579" i="2"/>
  <c r="BI579" i="2"/>
  <c r="BH579" i="2"/>
  <c r="BG579" i="2"/>
  <c r="BE579" i="2"/>
  <c r="AA579" i="2"/>
  <c r="Y579" i="2"/>
  <c r="W579" i="2"/>
  <c r="BF579" i="2"/>
  <c r="BK578" i="2"/>
  <c r="BI578" i="2"/>
  <c r="BH578" i="2"/>
  <c r="BG578" i="2"/>
  <c r="BE578" i="2"/>
  <c r="AA578" i="2"/>
  <c r="Y578" i="2"/>
  <c r="W578" i="2"/>
  <c r="BF578" i="2"/>
  <c r="BK577" i="2"/>
  <c r="BI577" i="2"/>
  <c r="BH577" i="2"/>
  <c r="BG577" i="2"/>
  <c r="BE577" i="2"/>
  <c r="AA577" i="2"/>
  <c r="Y577" i="2"/>
  <c r="W577" i="2"/>
  <c r="BK576" i="2"/>
  <c r="BI576" i="2"/>
  <c r="BH576" i="2"/>
  <c r="BG576" i="2"/>
  <c r="BE576" i="2"/>
  <c r="AA576" i="2"/>
  <c r="Y576" i="2"/>
  <c r="W576" i="2"/>
  <c r="BK575" i="2"/>
  <c r="BI575" i="2"/>
  <c r="BH575" i="2"/>
  <c r="BG575" i="2"/>
  <c r="BE575" i="2"/>
  <c r="AA575" i="2"/>
  <c r="Y575" i="2"/>
  <c r="W575" i="2"/>
  <c r="BK574" i="2"/>
  <c r="BI574" i="2"/>
  <c r="BH574" i="2"/>
  <c r="BG574" i="2"/>
  <c r="BE574" i="2"/>
  <c r="AA574" i="2"/>
  <c r="Y574" i="2"/>
  <c r="W574" i="2"/>
  <c r="BK573" i="2"/>
  <c r="BI573" i="2"/>
  <c r="BH573" i="2"/>
  <c r="BG573" i="2"/>
  <c r="BE573" i="2"/>
  <c r="AA573" i="2"/>
  <c r="Y573" i="2"/>
  <c r="W573" i="2"/>
  <c r="BF573" i="2"/>
  <c r="BK572" i="2"/>
  <c r="BI572" i="2"/>
  <c r="BH572" i="2"/>
  <c r="BG572" i="2"/>
  <c r="BE572" i="2"/>
  <c r="AA572" i="2"/>
  <c r="Y572" i="2"/>
  <c r="W572" i="2"/>
  <c r="BK571" i="2"/>
  <c r="BI571" i="2"/>
  <c r="BH571" i="2"/>
  <c r="BG571" i="2"/>
  <c r="BE571" i="2"/>
  <c r="AA571" i="2"/>
  <c r="Y571" i="2"/>
  <c r="W571" i="2"/>
  <c r="BF571" i="2"/>
  <c r="BK570" i="2"/>
  <c r="BI570" i="2"/>
  <c r="BH570" i="2"/>
  <c r="BG570" i="2"/>
  <c r="BE570" i="2"/>
  <c r="AA570" i="2"/>
  <c r="Y570" i="2"/>
  <c r="W570" i="2"/>
  <c r="BF570" i="2"/>
  <c r="BK569" i="2"/>
  <c r="BI569" i="2"/>
  <c r="BH569" i="2"/>
  <c r="BG569" i="2"/>
  <c r="BE569" i="2"/>
  <c r="AA569" i="2"/>
  <c r="Y569" i="2"/>
  <c r="W569" i="2"/>
  <c r="BK568" i="2"/>
  <c r="BI568" i="2"/>
  <c r="BH568" i="2"/>
  <c r="BG568" i="2"/>
  <c r="BE568" i="2"/>
  <c r="AA568" i="2"/>
  <c r="Y568" i="2"/>
  <c r="W568" i="2"/>
  <c r="BK567" i="2"/>
  <c r="BI567" i="2"/>
  <c r="BH567" i="2"/>
  <c r="BG567" i="2"/>
  <c r="BE567" i="2"/>
  <c r="AA567" i="2"/>
  <c r="Y567" i="2"/>
  <c r="W567" i="2"/>
  <c r="BK566" i="2"/>
  <c r="BI566" i="2"/>
  <c r="BH566" i="2"/>
  <c r="BG566" i="2"/>
  <c r="BE566" i="2"/>
  <c r="AA566" i="2"/>
  <c r="Y566" i="2"/>
  <c r="W566" i="2"/>
  <c r="BK553" i="2"/>
  <c r="BI553" i="2"/>
  <c r="BH553" i="2"/>
  <c r="BG553" i="2"/>
  <c r="BE553" i="2"/>
  <c r="AA553" i="2"/>
  <c r="Y553" i="2"/>
  <c r="W553" i="2"/>
  <c r="BF553" i="2"/>
  <c r="BK552" i="2"/>
  <c r="BI552" i="2"/>
  <c r="BH552" i="2"/>
  <c r="BG552" i="2"/>
  <c r="BE552" i="2"/>
  <c r="AA552" i="2"/>
  <c r="Y552" i="2"/>
  <c r="W552" i="2"/>
  <c r="BF552" i="2"/>
  <c r="BK551" i="2"/>
  <c r="BI551" i="2"/>
  <c r="BH551" i="2"/>
  <c r="BG551" i="2"/>
  <c r="BE551" i="2"/>
  <c r="AA551" i="2"/>
  <c r="Y551" i="2"/>
  <c r="W551" i="2"/>
  <c r="BF551" i="2"/>
  <c r="BK546" i="2"/>
  <c r="BI546" i="2"/>
  <c r="BH546" i="2"/>
  <c r="BG546" i="2"/>
  <c r="BE546" i="2"/>
  <c r="AA546" i="2"/>
  <c r="Y546" i="2"/>
  <c r="W546" i="2"/>
  <c r="BF546" i="2"/>
  <c r="BK545" i="2"/>
  <c r="BI545" i="2"/>
  <c r="BH545" i="2"/>
  <c r="BG545" i="2"/>
  <c r="BE545" i="2"/>
  <c r="AA545" i="2"/>
  <c r="Y545" i="2"/>
  <c r="W545" i="2"/>
  <c r="BK544" i="2"/>
  <c r="BI544" i="2"/>
  <c r="BH544" i="2"/>
  <c r="BG544" i="2"/>
  <c r="BE544" i="2"/>
  <c r="AA544" i="2"/>
  <c r="Y544" i="2"/>
  <c r="W544" i="2"/>
  <c r="BK530" i="2"/>
  <c r="BI530" i="2"/>
  <c r="BH530" i="2"/>
  <c r="BG530" i="2"/>
  <c r="BE530" i="2"/>
  <c r="AA530" i="2"/>
  <c r="Y530" i="2"/>
  <c r="W530" i="2"/>
  <c r="BK529" i="2"/>
  <c r="BI529" i="2"/>
  <c r="BH529" i="2"/>
  <c r="BG529" i="2"/>
  <c r="BE529" i="2"/>
  <c r="AA529" i="2"/>
  <c r="Y529" i="2"/>
  <c r="W529" i="2"/>
  <c r="BK528" i="2"/>
  <c r="BI528" i="2"/>
  <c r="BH528" i="2"/>
  <c r="BG528" i="2"/>
  <c r="BE528" i="2"/>
  <c r="AA528" i="2"/>
  <c r="Y528" i="2"/>
  <c r="W528" i="2"/>
  <c r="BF528" i="2"/>
  <c r="BK510" i="2"/>
  <c r="BI510" i="2"/>
  <c r="BH510" i="2"/>
  <c r="BG510" i="2"/>
  <c r="BE510" i="2"/>
  <c r="AA510" i="2"/>
  <c r="Y510" i="2"/>
  <c r="W510" i="2"/>
  <c r="BK509" i="2"/>
  <c r="BI509" i="2"/>
  <c r="BH509" i="2"/>
  <c r="BG509" i="2"/>
  <c r="BE509" i="2"/>
  <c r="AA509" i="2"/>
  <c r="Y509" i="2"/>
  <c r="W509" i="2"/>
  <c r="BF509" i="2"/>
  <c r="BK508" i="2"/>
  <c r="BI508" i="2"/>
  <c r="BH508" i="2"/>
  <c r="BG508" i="2"/>
  <c r="BE508" i="2"/>
  <c r="AA508" i="2"/>
  <c r="Y508" i="2"/>
  <c r="W508" i="2"/>
  <c r="BF508" i="2"/>
  <c r="BK507" i="2"/>
  <c r="BI507" i="2"/>
  <c r="BH507" i="2"/>
  <c r="BG507" i="2"/>
  <c r="BE507" i="2"/>
  <c r="AA507" i="2"/>
  <c r="Y507" i="2"/>
  <c r="W507" i="2"/>
  <c r="BK506" i="2"/>
  <c r="BI506" i="2"/>
  <c r="BH506" i="2"/>
  <c r="BG506" i="2"/>
  <c r="BE506" i="2"/>
  <c r="AA506" i="2"/>
  <c r="Y506" i="2"/>
  <c r="W506" i="2"/>
  <c r="BK505" i="2"/>
  <c r="BI505" i="2"/>
  <c r="BH505" i="2"/>
  <c r="BG505" i="2"/>
  <c r="BE505" i="2"/>
  <c r="AA505" i="2"/>
  <c r="Y505" i="2"/>
  <c r="W505" i="2"/>
  <c r="BK504" i="2"/>
  <c r="BI504" i="2"/>
  <c r="BH504" i="2"/>
  <c r="BG504" i="2"/>
  <c r="BE504" i="2"/>
  <c r="AA504" i="2"/>
  <c r="Y504" i="2"/>
  <c r="W504" i="2"/>
  <c r="BK503" i="2"/>
  <c r="BI503" i="2"/>
  <c r="BH503" i="2"/>
  <c r="BG503" i="2"/>
  <c r="BE503" i="2"/>
  <c r="AA503" i="2"/>
  <c r="Y503" i="2"/>
  <c r="W503" i="2"/>
  <c r="BF503" i="2"/>
  <c r="BK485" i="2"/>
  <c r="BI485" i="2"/>
  <c r="BH485" i="2"/>
  <c r="BG485" i="2"/>
  <c r="BE485" i="2"/>
  <c r="AA485" i="2"/>
  <c r="Y485" i="2"/>
  <c r="W485" i="2"/>
  <c r="BF485" i="2"/>
  <c r="BK484" i="2"/>
  <c r="BI484" i="2"/>
  <c r="BH484" i="2"/>
  <c r="BG484" i="2"/>
  <c r="BE484" i="2"/>
  <c r="AA484" i="2"/>
  <c r="Y484" i="2"/>
  <c r="W484" i="2"/>
  <c r="BF484" i="2"/>
  <c r="BK483" i="2"/>
  <c r="BI483" i="2"/>
  <c r="BH483" i="2"/>
  <c r="BG483" i="2"/>
  <c r="BE483" i="2"/>
  <c r="AA483" i="2"/>
  <c r="Y483" i="2"/>
  <c r="W483" i="2"/>
  <c r="BF483" i="2"/>
  <c r="BK315" i="2"/>
  <c r="BI315" i="2"/>
  <c r="BH315" i="2"/>
  <c r="BG315" i="2"/>
  <c r="BE315" i="2"/>
  <c r="AA315" i="2"/>
  <c r="Y315" i="2"/>
  <c r="W315" i="2"/>
  <c r="BK247" i="2"/>
  <c r="BI247" i="2"/>
  <c r="BH247" i="2"/>
  <c r="BG247" i="2"/>
  <c r="BE247" i="2"/>
  <c r="AA247" i="2"/>
  <c r="Y247" i="2"/>
  <c r="W247" i="2"/>
  <c r="BK246" i="2"/>
  <c r="BI246" i="2"/>
  <c r="BH246" i="2"/>
  <c r="BG246" i="2"/>
  <c r="BE246" i="2"/>
  <c r="AA246" i="2"/>
  <c r="Y246" i="2"/>
  <c r="W246" i="2"/>
  <c r="BK242" i="2"/>
  <c r="BI242" i="2"/>
  <c r="BH242" i="2"/>
  <c r="BG242" i="2"/>
  <c r="BE242" i="2"/>
  <c r="AA242" i="2"/>
  <c r="Y242" i="2"/>
  <c r="W242" i="2"/>
  <c r="BF242" i="2"/>
  <c r="BK241" i="2"/>
  <c r="BI241" i="2"/>
  <c r="BH241" i="2"/>
  <c r="BG241" i="2"/>
  <c r="BE241" i="2"/>
  <c r="AA241" i="2"/>
  <c r="Y241" i="2"/>
  <c r="W241" i="2"/>
  <c r="BF241" i="2"/>
  <c r="BK238" i="2"/>
  <c r="BI238" i="2"/>
  <c r="BH238" i="2"/>
  <c r="BG238" i="2"/>
  <c r="BE238" i="2"/>
  <c r="AA238" i="2"/>
  <c r="Y238" i="2"/>
  <c r="W238" i="2"/>
  <c r="BF238" i="2"/>
  <c r="BK237" i="2"/>
  <c r="BI237" i="2"/>
  <c r="BH237" i="2"/>
  <c r="BG237" i="2"/>
  <c r="BE237" i="2"/>
  <c r="AA237" i="2"/>
  <c r="Y237" i="2"/>
  <c r="W237" i="2"/>
  <c r="BK236" i="2"/>
  <c r="BI236" i="2"/>
  <c r="BH236" i="2"/>
  <c r="BG236" i="2"/>
  <c r="BE236" i="2"/>
  <c r="AA236" i="2"/>
  <c r="Y236" i="2"/>
  <c r="W236" i="2"/>
  <c r="BF236" i="2"/>
  <c r="BK235" i="2"/>
  <c r="BI235" i="2"/>
  <c r="BH235" i="2"/>
  <c r="BG235" i="2"/>
  <c r="BE235" i="2"/>
  <c r="AA235" i="2"/>
  <c r="Y235" i="2"/>
  <c r="W235" i="2"/>
  <c r="BK234" i="2"/>
  <c r="BI234" i="2"/>
  <c r="BH234" i="2"/>
  <c r="BG234" i="2"/>
  <c r="BE234" i="2"/>
  <c r="AA234" i="2"/>
  <c r="Y234" i="2"/>
  <c r="W234" i="2"/>
  <c r="BK233" i="2"/>
  <c r="BI233" i="2"/>
  <c r="BH233" i="2"/>
  <c r="BG233" i="2"/>
  <c r="BE233" i="2"/>
  <c r="AA233" i="2"/>
  <c r="Y233" i="2"/>
  <c r="W233" i="2"/>
  <c r="BK232" i="2"/>
  <c r="BI232" i="2"/>
  <c r="BH232" i="2"/>
  <c r="BG232" i="2"/>
  <c r="BE232" i="2"/>
  <c r="AA232" i="2"/>
  <c r="Y232" i="2"/>
  <c r="W232" i="2"/>
  <c r="BF232" i="2"/>
  <c r="BK229" i="2"/>
  <c r="BI229" i="2"/>
  <c r="BH229" i="2"/>
  <c r="BG229" i="2"/>
  <c r="BE229" i="2"/>
  <c r="AA229" i="2"/>
  <c r="Y229" i="2"/>
  <c r="W229" i="2"/>
  <c r="BF229" i="2"/>
  <c r="BK228" i="2"/>
  <c r="BI228" i="2"/>
  <c r="BH228" i="2"/>
  <c r="BG228" i="2"/>
  <c r="BE228" i="2"/>
  <c r="AA228" i="2"/>
  <c r="Y228" i="2"/>
  <c r="W228" i="2"/>
  <c r="BF228" i="2"/>
  <c r="BK223" i="2"/>
  <c r="BI223" i="2"/>
  <c r="BH223" i="2"/>
  <c r="BG223" i="2"/>
  <c r="BE223" i="2"/>
  <c r="AA223" i="2"/>
  <c r="Y223" i="2"/>
  <c r="W223" i="2"/>
  <c r="BF223" i="2"/>
  <c r="BK222" i="2"/>
  <c r="BI222" i="2"/>
  <c r="BH222" i="2"/>
  <c r="BG222" i="2"/>
  <c r="BE222" i="2"/>
  <c r="AA222" i="2"/>
  <c r="Y222" i="2"/>
  <c r="W222" i="2"/>
  <c r="BK220" i="2"/>
  <c r="BI220" i="2"/>
  <c r="BH220" i="2"/>
  <c r="BG220" i="2"/>
  <c r="BE220" i="2"/>
  <c r="AA220" i="2"/>
  <c r="Y220" i="2"/>
  <c r="W220" i="2"/>
  <c r="BK216" i="2"/>
  <c r="BI216" i="2"/>
  <c r="BH216" i="2"/>
  <c r="BG216" i="2"/>
  <c r="BE216" i="2"/>
  <c r="AA216" i="2"/>
  <c r="Y216" i="2"/>
  <c r="W216" i="2"/>
  <c r="BF216" i="2"/>
  <c r="BK215" i="2"/>
  <c r="BI215" i="2"/>
  <c r="BH215" i="2"/>
  <c r="BG215" i="2"/>
  <c r="BE215" i="2"/>
  <c r="AA215" i="2"/>
  <c r="Y215" i="2"/>
  <c r="W215" i="2"/>
  <c r="BF215" i="2"/>
  <c r="BK214" i="2"/>
  <c r="BI214" i="2"/>
  <c r="BH214" i="2"/>
  <c r="BG214" i="2"/>
  <c r="BE214" i="2"/>
  <c r="AA214" i="2"/>
  <c r="Y214" i="2"/>
  <c r="W214" i="2"/>
  <c r="BF214" i="2"/>
  <c r="BK213" i="2"/>
  <c r="BI213" i="2"/>
  <c r="BH213" i="2"/>
  <c r="BG213" i="2"/>
  <c r="BE213" i="2"/>
  <c r="AA213" i="2"/>
  <c r="Y213" i="2"/>
  <c r="W213" i="2"/>
  <c r="BK212" i="2"/>
  <c r="BI212" i="2"/>
  <c r="BH212" i="2"/>
  <c r="BG212" i="2"/>
  <c r="BE212" i="2"/>
  <c r="AA212" i="2"/>
  <c r="Y212" i="2"/>
  <c r="W212" i="2"/>
  <c r="BF212" i="2"/>
  <c r="BK211" i="2"/>
  <c r="BI211" i="2"/>
  <c r="BH211" i="2"/>
  <c r="BG211" i="2"/>
  <c r="BE211" i="2"/>
  <c r="AA211" i="2"/>
  <c r="Y211" i="2"/>
  <c r="W211" i="2"/>
  <c r="BK210" i="2"/>
  <c r="BI210" i="2"/>
  <c r="BH210" i="2"/>
  <c r="BG210" i="2"/>
  <c r="BE210" i="2"/>
  <c r="AA210" i="2"/>
  <c r="Y210" i="2"/>
  <c r="W210" i="2"/>
  <c r="BK209" i="2"/>
  <c r="BI209" i="2"/>
  <c r="BH209" i="2"/>
  <c r="BG209" i="2"/>
  <c r="BE209" i="2"/>
  <c r="AA209" i="2"/>
  <c r="Y209" i="2"/>
  <c r="W209" i="2"/>
  <c r="BF209" i="2"/>
  <c r="BK208" i="2"/>
  <c r="BI208" i="2"/>
  <c r="BH208" i="2"/>
  <c r="BG208" i="2"/>
  <c r="BE208" i="2"/>
  <c r="AA208" i="2"/>
  <c r="Y208" i="2"/>
  <c r="W208" i="2"/>
  <c r="BF208" i="2"/>
  <c r="BK207" i="2"/>
  <c r="BI207" i="2"/>
  <c r="BH207" i="2"/>
  <c r="BG207" i="2"/>
  <c r="BE207" i="2"/>
  <c r="AA207" i="2"/>
  <c r="Y207" i="2"/>
  <c r="W207" i="2"/>
  <c r="BF207" i="2"/>
  <c r="BK206" i="2"/>
  <c r="BI206" i="2"/>
  <c r="BH206" i="2"/>
  <c r="BG206" i="2"/>
  <c r="BE206" i="2"/>
  <c r="AA206" i="2"/>
  <c r="Y206" i="2"/>
  <c r="W206" i="2"/>
  <c r="BF206" i="2"/>
  <c r="BK197" i="2"/>
  <c r="BI197" i="2"/>
  <c r="BH197" i="2"/>
  <c r="BG197" i="2"/>
  <c r="BE197" i="2"/>
  <c r="AA197" i="2"/>
  <c r="Y197" i="2"/>
  <c r="W197" i="2"/>
  <c r="BK192" i="2"/>
  <c r="BI192" i="2"/>
  <c r="BH192" i="2"/>
  <c r="BG192" i="2"/>
  <c r="BE192" i="2"/>
  <c r="AA192" i="2"/>
  <c r="Y192" i="2"/>
  <c r="W192" i="2"/>
  <c r="BF192" i="2"/>
  <c r="BK182" i="2"/>
  <c r="BI182" i="2"/>
  <c r="BH182" i="2"/>
  <c r="BG182" i="2"/>
  <c r="BE182" i="2"/>
  <c r="AA182" i="2"/>
  <c r="Y182" i="2"/>
  <c r="W182" i="2"/>
  <c r="BF182" i="2"/>
  <c r="BK174" i="2"/>
  <c r="BI174" i="2"/>
  <c r="BH174" i="2"/>
  <c r="BG174" i="2"/>
  <c r="BE174" i="2"/>
  <c r="AA174" i="2"/>
  <c r="Y174" i="2"/>
  <c r="W174" i="2"/>
  <c r="BF174" i="2"/>
  <c r="BK172" i="2"/>
  <c r="BI172" i="2"/>
  <c r="BH172" i="2"/>
  <c r="BG172" i="2"/>
  <c r="BE172" i="2"/>
  <c r="AA172" i="2"/>
  <c r="Y172" i="2"/>
  <c r="W172" i="2"/>
  <c r="BK169" i="2"/>
  <c r="BI169" i="2"/>
  <c r="BH169" i="2"/>
  <c r="BG169" i="2"/>
  <c r="BE169" i="2"/>
  <c r="AA169" i="2"/>
  <c r="Y169" i="2"/>
  <c r="W169" i="2"/>
  <c r="BK168" i="2"/>
  <c r="BI168" i="2"/>
  <c r="BH168" i="2"/>
  <c r="BG168" i="2"/>
  <c r="BE168" i="2"/>
  <c r="AA168" i="2"/>
  <c r="Y168" i="2"/>
  <c r="W168" i="2"/>
  <c r="BF168" i="2"/>
  <c r="BK165" i="2"/>
  <c r="BI165" i="2"/>
  <c r="BH165" i="2"/>
  <c r="BG165" i="2"/>
  <c r="BE165" i="2"/>
  <c r="AA165" i="2"/>
  <c r="Y165" i="2"/>
  <c r="W165" i="2"/>
  <c r="BK163" i="2"/>
  <c r="BI163" i="2"/>
  <c r="BH163" i="2"/>
  <c r="BG163" i="2"/>
  <c r="BE163" i="2"/>
  <c r="AA163" i="2"/>
  <c r="Y163" i="2"/>
  <c r="W163" i="2"/>
  <c r="BK162" i="2"/>
  <c r="BI162" i="2"/>
  <c r="BH162" i="2"/>
  <c r="BG162" i="2"/>
  <c r="BE162" i="2"/>
  <c r="AA162" i="2"/>
  <c r="Y162" i="2"/>
  <c r="W162" i="2"/>
  <c r="BF162" i="2"/>
  <c r="BK161" i="2"/>
  <c r="BI161" i="2"/>
  <c r="BH161" i="2"/>
  <c r="BG161" i="2"/>
  <c r="BE161" i="2"/>
  <c r="AA161" i="2"/>
  <c r="Y161" i="2"/>
  <c r="W161" i="2"/>
  <c r="BK160" i="2"/>
  <c r="BI160" i="2"/>
  <c r="BH160" i="2"/>
  <c r="BG160" i="2"/>
  <c r="BE160" i="2"/>
  <c r="AA160" i="2"/>
  <c r="Y160" i="2"/>
  <c r="W160" i="2"/>
  <c r="BK157" i="2"/>
  <c r="BI157" i="2"/>
  <c r="BH157" i="2"/>
  <c r="BG157" i="2"/>
  <c r="BF157" i="2"/>
  <c r="BE157" i="2"/>
  <c r="AA157" i="2"/>
  <c r="Y157" i="2"/>
  <c r="W157" i="2"/>
  <c r="BK156" i="2"/>
  <c r="BI156" i="2"/>
  <c r="BH156" i="2"/>
  <c r="BG156" i="2"/>
  <c r="BE156" i="2"/>
  <c r="AA156" i="2"/>
  <c r="Y156" i="2"/>
  <c r="W156" i="2"/>
  <c r="BF156" i="2"/>
  <c r="BK155" i="2"/>
  <c r="BI155" i="2"/>
  <c r="BH155" i="2"/>
  <c r="BG155" i="2"/>
  <c r="BE155" i="2"/>
  <c r="AA155" i="2"/>
  <c r="Y155" i="2"/>
  <c r="W155" i="2"/>
  <c r="BF155" i="2"/>
  <c r="BK154" i="2"/>
  <c r="BI154" i="2"/>
  <c r="BH154" i="2"/>
  <c r="BG154" i="2"/>
  <c r="BE154" i="2"/>
  <c r="AA154" i="2"/>
  <c r="Y154" i="2"/>
  <c r="W154" i="2"/>
  <c r="BF154" i="2"/>
  <c r="BK150" i="2"/>
  <c r="BI150" i="2"/>
  <c r="BH150" i="2"/>
  <c r="BG150" i="2"/>
  <c r="BE150" i="2"/>
  <c r="AA150" i="2"/>
  <c r="Y150" i="2"/>
  <c r="W150" i="2"/>
  <c r="BK149" i="2"/>
  <c r="BI149" i="2"/>
  <c r="BH149" i="2"/>
  <c r="BG149" i="2"/>
  <c r="BE149" i="2"/>
  <c r="AA149" i="2"/>
  <c r="Y149" i="2"/>
  <c r="W149" i="2"/>
  <c r="BF149" i="2"/>
  <c r="M143" i="2"/>
  <c r="F143" i="2"/>
  <c r="M142" i="2"/>
  <c r="F142" i="2"/>
  <c r="F140" i="2"/>
  <c r="F138" i="2"/>
  <c r="M85" i="2"/>
  <c r="F85" i="2"/>
  <c r="M84" i="2"/>
  <c r="F84" i="2"/>
  <c r="F82" i="2"/>
  <c r="F80" i="2"/>
  <c r="M29" i="2"/>
  <c r="AS88" i="1" s="1"/>
  <c r="M140" i="2"/>
  <c r="F7" i="2"/>
  <c r="AY89" i="1"/>
  <c r="AX89" i="1"/>
  <c r="AS89" i="1"/>
  <c r="AY88" i="1"/>
  <c r="AX88" i="1"/>
  <c r="AM83" i="1"/>
  <c r="L83" i="1"/>
  <c r="AM82" i="1"/>
  <c r="L82" i="1"/>
  <c r="AM80" i="1"/>
  <c r="L80" i="1"/>
  <c r="L78" i="1"/>
  <c r="L77" i="1"/>
  <c r="AK27" i="1"/>
  <c r="H33" i="3" l="1"/>
  <c r="M33" i="3"/>
  <c r="AA130" i="3"/>
  <c r="BK153" i="3"/>
  <c r="N153" i="3" s="1"/>
  <c r="N91" i="3" s="1"/>
  <c r="BK209" i="3"/>
  <c r="N209" i="3" s="1"/>
  <c r="N92" i="3" s="1"/>
  <c r="W239" i="3"/>
  <c r="Y263" i="3"/>
  <c r="M32" i="3"/>
  <c r="H32" i="3"/>
  <c r="Y153" i="3"/>
  <c r="W153" i="3"/>
  <c r="W209" i="3"/>
  <c r="W224" i="3"/>
  <c r="BK239" i="3"/>
  <c r="N239" i="3" s="1"/>
  <c r="N94" i="3" s="1"/>
  <c r="W296" i="3"/>
  <c r="Y331" i="3"/>
  <c r="Y130" i="3"/>
  <c r="H34" i="3"/>
  <c r="AA153" i="3"/>
  <c r="Y224" i="3"/>
  <c r="Y129" i="3" s="1"/>
  <c r="AA224" i="3"/>
  <c r="Y284" i="3"/>
  <c r="AA284" i="3"/>
  <c r="Y296" i="3"/>
  <c r="AA263" i="3"/>
  <c r="AA296" i="3"/>
  <c r="W304" i="3"/>
  <c r="W342" i="3"/>
  <c r="Y239" i="3"/>
  <c r="AA304" i="3"/>
  <c r="Y304" i="3"/>
  <c r="AA327" i="3"/>
  <c r="W331" i="3"/>
  <c r="AS87" i="1"/>
  <c r="AA2269" i="2"/>
  <c r="N1260" i="2"/>
  <c r="N105" i="2" s="1"/>
  <c r="N98" i="2"/>
  <c r="N121" i="2"/>
  <c r="W2269" i="2"/>
  <c r="Y2269" i="2"/>
  <c r="Y164" i="2"/>
  <c r="AA1009" i="2"/>
  <c r="AA221" i="2"/>
  <c r="BK1488" i="2"/>
  <c r="Y1262" i="2"/>
  <c r="W1341" i="2"/>
  <c r="Y1458" i="2"/>
  <c r="W1869" i="2"/>
  <c r="W2031" i="2"/>
  <c r="W1359" i="2"/>
  <c r="W221" i="2"/>
  <c r="Y1359" i="2"/>
  <c r="Y1986" i="2"/>
  <c r="AA148" i="2"/>
  <c r="AA227" i="2"/>
  <c r="AA591" i="2"/>
  <c r="Y173" i="2"/>
  <c r="BK245" i="2"/>
  <c r="BK984" i="2"/>
  <c r="Y1869" i="2"/>
  <c r="W1914" i="2"/>
  <c r="W148" i="2"/>
  <c r="AA173" i="2"/>
  <c r="W227" i="2"/>
  <c r="AA245" i="2"/>
  <c r="AA984" i="2"/>
  <c r="W1009" i="2"/>
  <c r="Y227" i="2"/>
  <c r="W591" i="2"/>
  <c r="Y1009" i="2"/>
  <c r="Y1101" i="2"/>
  <c r="W1218" i="2"/>
  <c r="W1262" i="2"/>
  <c r="AA2216" i="2"/>
  <c r="BK2272" i="2"/>
  <c r="AA1262" i="2"/>
  <c r="W1382" i="2"/>
  <c r="Y2272" i="2"/>
  <c r="W2272" i="2"/>
  <c r="W245" i="2"/>
  <c r="Y245" i="2"/>
  <c r="Y591" i="2"/>
  <c r="BK591" i="2"/>
  <c r="W1101" i="2"/>
  <c r="BK1218" i="2"/>
  <c r="W1488" i="2"/>
  <c r="AA1824" i="2"/>
  <c r="BK2031" i="2"/>
  <c r="AA2272" i="2"/>
  <c r="AA164" i="2"/>
  <c r="W1015" i="2"/>
  <c r="AA1359" i="2"/>
  <c r="Y1488" i="2"/>
  <c r="W173" i="2"/>
  <c r="W984" i="2"/>
  <c r="AA1015" i="2"/>
  <c r="AA1218" i="2"/>
  <c r="AA1488" i="2"/>
  <c r="Y221" i="2"/>
  <c r="Y984" i="2"/>
  <c r="BK1009" i="2"/>
  <c r="Y1015" i="2"/>
  <c r="AA1101" i="2"/>
  <c r="Y1218" i="2"/>
  <c r="AA1382" i="2"/>
  <c r="W1492" i="2"/>
  <c r="AA2031" i="2"/>
  <c r="W2216" i="2"/>
  <c r="BK224" i="3"/>
  <c r="N224" i="3" s="1"/>
  <c r="N93" i="3" s="1"/>
  <c r="AZ89" i="1"/>
  <c r="BC89" i="1"/>
  <c r="BK130" i="3"/>
  <c r="N130" i="3" s="1"/>
  <c r="N90" i="3" s="1"/>
  <c r="BK327" i="3"/>
  <c r="N327" i="3" s="1"/>
  <c r="N102" i="3" s="1"/>
  <c r="BK331" i="3"/>
  <c r="N331" i="3" s="1"/>
  <c r="N103" i="3" s="1"/>
  <c r="BK342" i="3"/>
  <c r="N342" i="3" s="1"/>
  <c r="N104" i="3" s="1"/>
  <c r="BK263" i="3"/>
  <c r="N263" i="3" s="1"/>
  <c r="N96" i="3" s="1"/>
  <c r="BK304" i="3"/>
  <c r="N304" i="3" s="1"/>
  <c r="N101" i="3" s="1"/>
  <c r="H37" i="2"/>
  <c r="BD88" i="1" s="1"/>
  <c r="BK1341" i="2"/>
  <c r="BK2269" i="2"/>
  <c r="BK173" i="2"/>
  <c r="N173" i="2" s="1"/>
  <c r="N93" i="2" s="1"/>
  <c r="BK1015" i="2"/>
  <c r="BK1914" i="2"/>
  <c r="H35" i="2"/>
  <c r="BB88" i="1" s="1"/>
  <c r="BK148" i="2"/>
  <c r="N148" i="2" s="1"/>
  <c r="N91" i="2" s="1"/>
  <c r="H36" i="2"/>
  <c r="BC88" i="1" s="1"/>
  <c r="BK221" i="2"/>
  <c r="N221" i="2" s="1"/>
  <c r="BK227" i="2"/>
  <c r="N227" i="2" s="1"/>
  <c r="BK1101" i="2"/>
  <c r="BK2216" i="2"/>
  <c r="BK164" i="2"/>
  <c r="BK1262" i="2"/>
  <c r="BK1943" i="2"/>
  <c r="M122" i="3"/>
  <c r="M82" i="2"/>
  <c r="M33" i="2"/>
  <c r="AV88" i="1" s="1"/>
  <c r="H33" i="2"/>
  <c r="AZ88" i="1" s="1"/>
  <c r="W164" i="2"/>
  <c r="H34" i="2"/>
  <c r="BA88" i="1" s="1"/>
  <c r="Y148" i="2"/>
  <c r="F137" i="2"/>
  <c r="F79" i="2"/>
  <c r="M34" i="2"/>
  <c r="AW88" i="1" s="1"/>
  <c r="BK1306" i="2"/>
  <c r="AA1306" i="2"/>
  <c r="BK1458" i="2"/>
  <c r="W1306" i="2"/>
  <c r="BK1359" i="2"/>
  <c r="BK1382" i="2"/>
  <c r="W1458" i="2"/>
  <c r="AA129" i="3"/>
  <c r="BD89" i="1"/>
  <c r="Y1382" i="2"/>
  <c r="AA1458" i="2"/>
  <c r="BK1492" i="2"/>
  <c r="N1492" i="2" s="1"/>
  <c r="Y1341" i="2"/>
  <c r="Y1492" i="2"/>
  <c r="AA1869" i="2"/>
  <c r="Y1943" i="2"/>
  <c r="W1943" i="2"/>
  <c r="Y1306" i="2"/>
  <c r="AA1341" i="2"/>
  <c r="AA1492" i="2"/>
  <c r="AV89" i="1"/>
  <c r="AA1943" i="2"/>
  <c r="AA1986" i="2"/>
  <c r="BA89" i="1"/>
  <c r="Y1914" i="2"/>
  <c r="BK1986" i="2"/>
  <c r="BK284" i="3"/>
  <c r="W1986" i="2"/>
  <c r="W2268" i="2"/>
  <c r="W129" i="3"/>
  <c r="W284" i="3"/>
  <c r="BK1824" i="2"/>
  <c r="Y2031" i="2"/>
  <c r="Y283" i="3"/>
  <c r="W1824" i="2"/>
  <c r="AA1914" i="2"/>
  <c r="Y1824" i="2"/>
  <c r="BK1869" i="2"/>
  <c r="Y2216" i="2"/>
  <c r="BB89" i="1"/>
  <c r="AW89" i="1"/>
  <c r="BK351" i="3"/>
  <c r="N351" i="3" s="1"/>
  <c r="N106" i="3" s="1"/>
  <c r="AA283" i="3" l="1"/>
  <c r="AA128" i="3" s="1"/>
  <c r="BK129" i="3"/>
  <c r="W283" i="3"/>
  <c r="W128" i="3" s="1"/>
  <c r="AU89" i="1" s="1"/>
  <c r="AA2268" i="2"/>
  <c r="N1306" i="2"/>
  <c r="N107" i="2" s="1"/>
  <c r="N95" i="2"/>
  <c r="N2269" i="2"/>
  <c r="N124" i="2" s="1"/>
  <c r="N2031" i="2"/>
  <c r="N120" i="2" s="1"/>
  <c r="N1341" i="2"/>
  <c r="N108" i="2" s="1"/>
  <c r="N1101" i="2"/>
  <c r="N103" i="2" s="1"/>
  <c r="N1382" i="2"/>
  <c r="N110" i="2" s="1"/>
  <c r="N1943" i="2"/>
  <c r="N118" i="2" s="1"/>
  <c r="N1009" i="2"/>
  <c r="N101" i="2" s="1"/>
  <c r="N1218" i="2"/>
  <c r="N104" i="2" s="1"/>
  <c r="N1869" i="2"/>
  <c r="N116" i="2" s="1"/>
  <c r="N1488" i="2"/>
  <c r="N112" i="2" s="1"/>
  <c r="N1914" i="2"/>
  <c r="N117" i="2" s="1"/>
  <c r="N591" i="2"/>
  <c r="N97" i="2" s="1"/>
  <c r="N2272" i="2"/>
  <c r="N125" i="2" s="1"/>
  <c r="N984" i="2"/>
  <c r="N100" i="2" s="1"/>
  <c r="N1986" i="2"/>
  <c r="N119" i="2" s="1"/>
  <c r="N1359" i="2"/>
  <c r="N109" i="2" s="1"/>
  <c r="N1262" i="2"/>
  <c r="N106" i="2" s="1"/>
  <c r="N1824" i="2"/>
  <c r="N115" i="2" s="1"/>
  <c r="N1458" i="2"/>
  <c r="N111" i="2" s="1"/>
  <c r="N2216" i="2"/>
  <c r="N122" i="2" s="1"/>
  <c r="N1015" i="2"/>
  <c r="N102" i="2" s="1"/>
  <c r="N245" i="2"/>
  <c r="N96" i="2" s="1"/>
  <c r="Y2268" i="2"/>
  <c r="W147" i="2"/>
  <c r="W983" i="2"/>
  <c r="AA147" i="2"/>
  <c r="W1491" i="2"/>
  <c r="N94" i="2"/>
  <c r="Y147" i="2"/>
  <c r="Y983" i="2"/>
  <c r="AA983" i="2"/>
  <c r="N164" i="2"/>
  <c r="N92" i="2" s="1"/>
  <c r="BD87" i="1"/>
  <c r="W35" i="1" s="1"/>
  <c r="BC87" i="1"/>
  <c r="AY87" i="1" s="1"/>
  <c r="AZ87" i="1"/>
  <c r="AV87" i="1" s="1"/>
  <c r="BA87" i="1"/>
  <c r="AW87" i="1" s="1"/>
  <c r="AK32" i="1" s="1"/>
  <c r="BK2268" i="2"/>
  <c r="BB87" i="1"/>
  <c r="AX87" i="1" s="1"/>
  <c r="BK147" i="2"/>
  <c r="N147" i="2" s="1"/>
  <c r="N90" i="2" s="1"/>
  <c r="AT88" i="1"/>
  <c r="N129" i="3"/>
  <c r="N89" i="3" s="1"/>
  <c r="Y1491" i="2"/>
  <c r="AT89" i="1"/>
  <c r="BK983" i="2"/>
  <c r="N284" i="3"/>
  <c r="N99" i="3" s="1"/>
  <c r="BK283" i="3"/>
  <c r="N283" i="3" s="1"/>
  <c r="N98" i="3" s="1"/>
  <c r="AA1491" i="2"/>
  <c r="BK1491" i="2"/>
  <c r="N114" i="2"/>
  <c r="Y128" i="3"/>
  <c r="N1491" i="2" l="1"/>
  <c r="N113" i="2" s="1"/>
  <c r="N2268" i="2"/>
  <c r="N123" i="2" s="1"/>
  <c r="N983" i="2"/>
  <c r="N99" i="2" s="1"/>
  <c r="Y146" i="2"/>
  <c r="AA146" i="2"/>
  <c r="W146" i="2"/>
  <c r="AU88" i="1" s="1"/>
  <c r="AU87" i="1" s="1"/>
  <c r="W34" i="1"/>
  <c r="W31" i="1"/>
  <c r="W32" i="1"/>
  <c r="W33" i="1"/>
  <c r="BK128" i="3"/>
  <c r="N128" i="3" s="1"/>
  <c r="N88" i="3" s="1"/>
  <c r="AT87" i="1"/>
  <c r="AK31" i="1"/>
  <c r="BK146" i="2"/>
  <c r="N146" i="2" s="1"/>
  <c r="N89" i="2" s="1"/>
  <c r="L111" i="3" l="1"/>
  <c r="M27" i="3"/>
  <c r="M30" i="3" s="1"/>
  <c r="L38" i="3" s="1"/>
  <c r="L129" i="2"/>
  <c r="M28" i="2"/>
  <c r="M31" i="2" s="1"/>
  <c r="AG89" i="1" l="1"/>
  <c r="AN89" i="1" s="1"/>
  <c r="L39" i="2"/>
  <c r="AG88" i="1"/>
  <c r="AG87" i="1" l="1"/>
  <c r="AN87" i="1" s="1"/>
  <c r="AN88" i="1"/>
  <c r="AG93" i="1" l="1"/>
  <c r="AN93" i="1"/>
  <c r="AK26" i="1"/>
  <c r="AK29" i="1" s="1"/>
  <c r="AK37" i="1" s="1"/>
</calcChain>
</file>

<file path=xl/sharedStrings.xml><?xml version="1.0" encoding="utf-8"?>
<sst xmlns="http://schemas.openxmlformats.org/spreadsheetml/2006/main" count="24279" uniqueCount="5304">
  <si>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</si>
  <si>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</si>
  <si>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</si>
  <si>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</si>
  <si>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</si>
  <si>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</si>
  <si>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</si>
  <si>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</si>
  <si>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</si>
  <si>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</si>
  <si>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</si>
  <si>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</si>
  <si>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</si>
  <si>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856C(1)</t>
  </si>
  <si>
    <t>Stavba:</t>
  </si>
  <si>
    <t>NsP Sv.Lukáša Galanta,Blok A,B,C,2.np-OMIS,URGENT,zmena dokončenej stavby-02, 03 - precenenie na CÚ 2021/II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</si>
  <si>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</si>
  <si>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</si>
  <si>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</si>
  <si>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</si>
  <si>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</si>
  <si>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</si>
  <si>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</si>
  <si>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NsP Sv.Lukáša Galanta ,a.s.</t>
  </si>
  <si>
    <t>IČO DPH:</t>
  </si>
  <si>
    <t>Zhotoviteľ:</t>
  </si>
  <si>
    <t>Projektant:</t>
  </si>
  <si>
    <t>Mediprojekt s.r.o. Piešťany</t>
  </si>
  <si>
    <t>True</t>
  </si>
  <si>
    <t>0,01</t>
  </si>
  <si>
    <t>Spracovateľ:</t>
  </si>
  <si>
    <t>Repášová Helena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</si>
  <si>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</si>
  <si>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</si>
  <si>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</si>
  <si>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</si>
  <si>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</si>
  <si>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</si>
  <si>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</si>
  <si>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</si>
  <si>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</si>
  <si>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</si>
  <si>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</si>
  <si>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</si>
  <si>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</si>
  <si>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</si>
  <si>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</si>
  <si>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</si>
  <si>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</si>
  <si>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</si>
  <si>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</si>
  <si>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</si>
  <si>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</si>
  <si>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</si>
  <si>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</si>
  <si>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</si>
  <si>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</si>
  <si>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</si>
  <si>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</si>
  <si>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</si>
  <si>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</si>
  <si>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</si>
  <si>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</si>
  <si>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</si>
  <si>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</si>
  <si>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</si>
  <si>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</si>
  <si>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</si>
  <si>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</si>
  <si>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</si>
  <si>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1) Náklady z rozpočtov</t>
  </si>
  <si>
    <t>D</t>
  </si>
  <si>
    <t>0</t>
  </si>
  <si>
    <t>###NOIMPORT###</t>
  </si>
  <si>
    <t>IMPORT</t>
  </si>
  <si>
    <t>{bfb4c7b1-0795-4b30-9b8b-4617b0024236}</t>
  </si>
  <si>
    <t>{00000000-0000-0000-0000-000000000000}</t>
  </si>
  <si>
    <t>/</t>
  </si>
  <si>
    <t>2</t>
  </si>
  <si>
    <t xml:space="preserve"> SO 02 - URGENT</t>
  </si>
  <si>
    <t>1</t>
  </si>
  <si>
    <t>{74ff0a47-16f2-4fac-8d7c-4cec0fd92dfc}</t>
  </si>
  <si>
    <t>3</t>
  </si>
  <si>
    <t>SO 03 - Bezbariérový vstup urg.príjmu</t>
  </si>
  <si>
    <t>{ac3d3182-ce9c-4256-badd-3783982841fe}</t>
  </si>
  <si>
    <t>2) Ostatné náklady zo súhrnného listu</t>
  </si>
  <si>
    <t>Percent. zadanie_x005F_x000D_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</si>
  <si>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</si>
  <si>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</si>
  <si>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</si>
  <si>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</si>
  <si>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</si>
  <si>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</si>
  <si>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</si>
  <si>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Pôvodný rozpočet k žiadosti o NFP</t>
  </si>
  <si>
    <t>KRYCÍ LIST ROZPOČTU</t>
  </si>
  <si>
    <t>Objekt:</t>
  </si>
  <si>
    <t>2 -  SO 02 - URGENT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</si>
  <si>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</si>
  <si>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</si>
  <si>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</si>
  <si>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</si>
  <si>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</si>
  <si>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</si>
  <si>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</si>
  <si>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</si>
  <si>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</si>
  <si>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</si>
  <si>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</si>
  <si>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</si>
  <si>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5 -  Komunikácie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</si>
  <si>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</si>
  <si>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</si>
  <si>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</si>
  <si>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>PSV -  Práce a dodávky PSV</t>
  </si>
  <si>
    <t xml:space="preserve">    711 -  Izolácie proti vode a vlhkosti</t>
  </si>
  <si>
    <t xml:space="preserve">    713 -  Izolácie tepelné</t>
  </si>
  <si>
    <t xml:space="preserve">    725 -  Zdravotechnika</t>
  </si>
  <si>
    <t xml:space="preserve">    731 -  Ústredné kúrenie</t>
  </si>
  <si>
    <t xml:space="preserve">    763 -  Konštrukcie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</si>
  <si>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</si>
  <si>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</si>
  <si>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</si>
  <si>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771 -  Podlahy z dlaždíc</t>
  </si>
  <si>
    <t xml:space="preserve">    776 -  Podlahy povlakové</t>
  </si>
  <si>
    <t xml:space="preserve">    781 -  Dokončovacie práce a obklady</t>
  </si>
  <si>
    <t xml:space="preserve">    783 -  Dokončovacie práce</t>
  </si>
  <si>
    <t xml:space="preserve">    784 -  Dokončovacie práce</t>
  </si>
  <si>
    <t>M -  Práce a dodávky M</t>
  </si>
  <si>
    <t xml:space="preserve">    21-M1 -  Elektromontáže- umelé osvet., silnoprúdové zar. a rozvody</t>
  </si>
  <si>
    <t xml:space="preserve">    21-M2 -  EZS</t>
  </si>
  <si>
    <t xml:space="preserve">    21-M3 -  ŠK</t>
  </si>
  <si>
    <t xml:space="preserve">    21-M4 -  JČ</t>
  </si>
  <si>
    <t xml:space="preserve">    21-M5 -  CCTV</t>
  </si>
  <si>
    <t xml:space="preserve">    21-M7 -  Ostatné slaboprúdy</t>
  </si>
  <si>
    <t xml:space="preserve">    24-M -  Montáže vzduchotechnických zariad.</t>
  </si>
  <si>
    <t xml:space="preserve">    42-M1 -  PS 03-Zdravotnícka technológia /viď. samostatný dielčí rozpočet/</t>
  </si>
  <si>
    <t xml:space="preserve">    MP -  Mediciálne plyny</t>
  </si>
  <si>
    <t>OST -  Ostatné</t>
  </si>
  <si>
    <t xml:space="preserve">    O1 -  Hasiace prístroje</t>
  </si>
  <si>
    <t xml:space="preserve">    I1 -  Interiér- Recepcia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</si>
  <si>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</si>
  <si>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</si>
  <si>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</si>
  <si>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</si>
  <si>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</si>
  <si>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</si>
  <si>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</si>
  <si>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</si>
  <si>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</si>
  <si>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</si>
  <si>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</si>
  <si>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hmotnosť_x005F_x000D_
[t]</t>
  </si>
  <si>
    <t>Hmotnosť_x005F_x000D_
celkom [t]</t>
  </si>
  <si>
    <t>J. suť [t]</t>
  </si>
  <si>
    <t>Suť Celkom [t]</t>
  </si>
  <si>
    <t>ROZPOCET</t>
  </si>
  <si>
    <t>K</t>
  </si>
  <si>
    <t>113106121</t>
  </si>
  <si>
    <t>Rozoberanie dlažby, z betónových alebo kamenin. dlaždíc, dosiek alebo tvaroviek,  -0,13800t</t>
  </si>
  <si>
    <t>m2</t>
  </si>
  <si>
    <t>4</t>
  </si>
  <si>
    <t>-686047503</t>
  </si>
  <si>
    <t>122201101</t>
  </si>
  <si>
    <t>Odkopávka a prekopávka nezapažená v hornine 3, do 100 m3</t>
  </si>
  <si>
    <t>m3</t>
  </si>
  <si>
    <t>-1827832548</t>
  </si>
  <si>
    <t>ozn.A1</t>
  </si>
  <si>
    <t>VV</t>
  </si>
  <si>
    <t>115,0*0,6</t>
  </si>
  <si>
    <t>Súčet</t>
  </si>
  <si>
    <t>122201109</t>
  </si>
  <si>
    <t>Odkopávky a prekopávky nezapažené. Príplatok k cenám za lepivosť horniny 3</t>
  </si>
  <si>
    <t>-1729186083</t>
  </si>
  <si>
    <t>132201101</t>
  </si>
  <si>
    <t>Výkop ryhy do šírky 600 mm v horn.3 do 100 m3</t>
  </si>
  <si>
    <t>-1457538797</t>
  </si>
  <si>
    <t>5</t>
  </si>
  <si>
    <t>132201109</t>
  </si>
  <si>
    <t>Príplatok k cene za lepivosť pri hĺbení rýh šírky do 600 mm zapažených i nezapažených s urovnaním dna v hornine 3</t>
  </si>
  <si>
    <t>690319403</t>
  </si>
  <si>
    <t>6</t>
  </si>
  <si>
    <t>162501102</t>
  </si>
  <si>
    <t>Vodorovné premiestnenie výkopku  po spevnenej ceste z  horniny tr.1-4, do 100 m3 na vzdialenosť do 3000 m</t>
  </si>
  <si>
    <t>-1768422092</t>
  </si>
  <si>
    <t>69,0+25,283</t>
  </si>
  <si>
    <t>7</t>
  </si>
  <si>
    <t>162501105</t>
  </si>
  <si>
    <t>Vodorovné premiestnenie výkopku  po spevnenej ceste z  horniny tr.1-4, do 100 m3, príplatok k cene za každých ďalšich a začatých 1000 m</t>
  </si>
  <si>
    <t>-1988928824</t>
  </si>
  <si>
    <t>8</t>
  </si>
  <si>
    <t>167101101.1</t>
  </si>
  <si>
    <t>Nakladanie neuľahnutého výkopku z hornín tr.1-4</t>
  </si>
  <si>
    <t>-1126937079</t>
  </si>
  <si>
    <t>9</t>
  </si>
  <si>
    <t>171201201</t>
  </si>
  <si>
    <t>Uloženie sypaniny na skládky</t>
  </si>
  <si>
    <t>-1774167252</t>
  </si>
  <si>
    <t>10</t>
  </si>
  <si>
    <t>171209002</t>
  </si>
  <si>
    <t>Poplatok za skladovanie - zemina a kamenivo (17 05) ostatné</t>
  </si>
  <si>
    <t>t</t>
  </si>
  <si>
    <t>1873891792</t>
  </si>
  <si>
    <t>11</t>
  </si>
  <si>
    <t>271573001</t>
  </si>
  <si>
    <t>Násyp pod základové  konštrukcie so zhutnením zo štrkopiesku fr.0-32 mm</t>
  </si>
  <si>
    <t>-197064156</t>
  </si>
  <si>
    <t>4,5*7,9*0,15</t>
  </si>
  <si>
    <t>12</t>
  </si>
  <si>
    <t>273313611</t>
  </si>
  <si>
    <t>Betón základových dosiek, prostý tr. C 16/20</t>
  </si>
  <si>
    <t>122497098</t>
  </si>
  <si>
    <t>13</t>
  </si>
  <si>
    <t>273362442</t>
  </si>
  <si>
    <t>Výstuž základových dosiek zo zvár. sietí KARI, priemer drôtu 8/8 mm, veľkosť oka 150x150 mm</t>
  </si>
  <si>
    <t>-1305777223</t>
  </si>
  <si>
    <t>4,5*7,9*1,3</t>
  </si>
  <si>
    <t>14</t>
  </si>
  <si>
    <t>274313611</t>
  </si>
  <si>
    <t>Betón základových pásov, prostý tr. C 16/20</t>
  </si>
  <si>
    <t>-606444222</t>
  </si>
  <si>
    <t>15</t>
  </si>
  <si>
    <t>310239211</t>
  </si>
  <si>
    <t>Zamurovanie otvoru s plochou nad 1 do 4m2 v murive nadzákladného tehlami na maltu vápennocementovú</t>
  </si>
  <si>
    <t>207877595</t>
  </si>
  <si>
    <t>2.np</t>
  </si>
  <si>
    <t>m.2.55-2.58</t>
  </si>
  <si>
    <t>0,8*3,1*0,25</t>
  </si>
  <si>
    <t>0,6*2,0*0,25</t>
  </si>
  <si>
    <t>m.2.67</t>
  </si>
  <si>
    <t>2,1*1,2*0,165</t>
  </si>
  <si>
    <t>16</t>
  </si>
  <si>
    <t>311234430</t>
  </si>
  <si>
    <t>Murivo nosné (m3) z tehál pálených 25 P 15  brúsených na pero a drážku, na  celoplošné lepidlo (375x250x238 mm )</t>
  </si>
  <si>
    <t>-991565597</t>
  </si>
  <si>
    <t>1.np</t>
  </si>
  <si>
    <t>1,3*0,25*3,2</t>
  </si>
  <si>
    <t>1,75*0,25*3,6</t>
  </si>
  <si>
    <t>Medzisúčet</t>
  </si>
  <si>
    <t>2,6*0,25*3,1</t>
  </si>
  <si>
    <t>-1,1*2,1*0,25*2</t>
  </si>
  <si>
    <t>17</t>
  </si>
  <si>
    <t>3112345112</t>
  </si>
  <si>
    <t>Murivo nosné (m3) z tehál pálených 30 P 15  brúsených na pero a drážku, na  celoplošné lepidlo (300x249x247 mm )</t>
  </si>
  <si>
    <t>-1646140359</t>
  </si>
  <si>
    <t>4,93*0,3*2,8</t>
  </si>
  <si>
    <t>-1,9*2,1*0,3</t>
  </si>
  <si>
    <t>18</t>
  </si>
  <si>
    <t>311234530</t>
  </si>
  <si>
    <t>Murivo nosné (m3) z tehál pálených 44 P 10  brúsených na pero a drážku, na  celoplošné lepidlo (248x440x249 mm )</t>
  </si>
  <si>
    <t>-60995138</t>
  </si>
  <si>
    <t>(21,475*2+1,75)*0,44*3,6</t>
  </si>
  <si>
    <t>-3,35*1,8*0,44*2</t>
  </si>
  <si>
    <t>-2,25*1,8*0,44*5</t>
  </si>
  <si>
    <t>-2,0*3,025*0,44*2</t>
  </si>
  <si>
    <t>-2,55*3,05*0,44</t>
  </si>
  <si>
    <t>4,93*0,44*2,8</t>
  </si>
  <si>
    <t>19</t>
  </si>
  <si>
    <t>317162102</t>
  </si>
  <si>
    <t>Keramický predpätý preklad , šírky 120 mm, výšky 65 mm, dĺžky 1250 mm, dĺžka uloženia 125 mm</t>
  </si>
  <si>
    <t>ks</t>
  </si>
  <si>
    <t>1423876295</t>
  </si>
  <si>
    <t>317162103</t>
  </si>
  <si>
    <t>Keramický predpätý preklad, šírky 120 mm, výšky 65 mm, dĺžky 1500 mm, dĺžka uloženia 125 mm</t>
  </si>
  <si>
    <t>321378248</t>
  </si>
  <si>
    <t>21</t>
  </si>
  <si>
    <t>317162106</t>
  </si>
  <si>
    <t>Keramický predpätý preklad , šírky 120 mm, výšky 65 mm, dĺžky 2250 mm, dĺžka uloženia 125 mm</t>
  </si>
  <si>
    <t>94368726</t>
  </si>
  <si>
    <t>22</t>
  </si>
  <si>
    <t>317162131</t>
  </si>
  <si>
    <t>Keramický preklad, šírky 70 mm, výšky 238 mm, dĺžky 1000 mm, min. dĺžka uloženia 125 mm</t>
  </si>
  <si>
    <t>-1027150102</t>
  </si>
  <si>
    <t>23</t>
  </si>
  <si>
    <t>317162133</t>
  </si>
  <si>
    <t>Keramický preklad, šírky 70 mm, výšky 238 mm, dĺžky 1500 mm, min. dĺžka uloženia 125 mm</t>
  </si>
  <si>
    <t>-251572288</t>
  </si>
  <si>
    <t>24</t>
  </si>
  <si>
    <t>317165102</t>
  </si>
  <si>
    <t>Prekladový trámec z tvrdeného porobetónu šírky 125 mm, výšky 124 mm, dĺžky 1300 mm, max. svetlosť otvoru 900 mm</t>
  </si>
  <si>
    <t>-1528033187</t>
  </si>
  <si>
    <t>25</t>
  </si>
  <si>
    <t>317165103</t>
  </si>
  <si>
    <t>Prekladový trámec z tvrdeného porobetónu šírky 125 mm, výšky 124 mm, dĺžky 1500 mm, max. svetlosť otvoru 1100 mm</t>
  </si>
  <si>
    <t>-1685751809</t>
  </si>
  <si>
    <t>26</t>
  </si>
  <si>
    <t>317165104</t>
  </si>
  <si>
    <t>Prekladový trámec z tvrdeného porobetónu šírky 125 mm, výšky 124 mm, dĺžky 1750 mm, max. svetlosť otvoru 1250 mm</t>
  </si>
  <si>
    <t>-1436826205</t>
  </si>
  <si>
    <t>27</t>
  </si>
  <si>
    <t>317165106</t>
  </si>
  <si>
    <t>Prekladový trámec  z tvrdeného porobetónu  šírky 125 mm, výšky 124 mm, dĺžky 2250 mm, max. svetlosť otvoru 1750 mm</t>
  </si>
  <si>
    <t>1901493967</t>
  </si>
  <si>
    <t>28</t>
  </si>
  <si>
    <t>317165108</t>
  </si>
  <si>
    <t>Prekladový trámec z tvrdeného porobetónu šírky 125 mm, výšky 124 mm, dĺžky 2750 mm, max. svetlosť otvoru 2250 mm</t>
  </si>
  <si>
    <t>-1400754092</t>
  </si>
  <si>
    <t>29</t>
  </si>
  <si>
    <t>342272102</t>
  </si>
  <si>
    <t>Priečky z tvárnic tvrdeného porobetónu hr. 100 mm P2-500 hladkých, na tenkovrstvú lepiacu maltu  (100x249x599)</t>
  </si>
  <si>
    <t>-1791284023</t>
  </si>
  <si>
    <t>3,16*2,8*2</t>
  </si>
  <si>
    <t>30</t>
  </si>
  <si>
    <t>342272103</t>
  </si>
  <si>
    <t>Priečky z tvárnic z tvrdeného porobetónu hr. 125 mm P2-500 hladkých, na tenkovrstvú lepiacu maltu (125x249x599)</t>
  </si>
  <si>
    <t>-147945031</t>
  </si>
  <si>
    <t>31</t>
  </si>
  <si>
    <t>4139411211</t>
  </si>
  <si>
    <t>Osadenie oceľ.U, L profilov - výška 140  a 160 mm / pri vybúraní strop. otvorov / , vr. kotvenia</t>
  </si>
  <si>
    <t>1456162945</t>
  </si>
  <si>
    <t>32</t>
  </si>
  <si>
    <t>M</t>
  </si>
  <si>
    <t>134830102</t>
  </si>
  <si>
    <t>Tyč  oceľov. profilov  L140x140x10 mm  ,U140 mm , U 160 mm</t>
  </si>
  <si>
    <t>301816854</t>
  </si>
  <si>
    <t>výkaz ocele - statika</t>
  </si>
  <si>
    <t>1355,04/1000</t>
  </si>
  <si>
    <t>33</t>
  </si>
  <si>
    <t>711491172</t>
  </si>
  <si>
    <t>Zhotovenie ochrannej vrstvy izolácie z textílie na ploche vodorovnej</t>
  </si>
  <si>
    <t>-551752745</t>
  </si>
  <si>
    <t>34</t>
  </si>
  <si>
    <t>6936651404</t>
  </si>
  <si>
    <t>Geotextília netkaná polypropylénová</t>
  </si>
  <si>
    <t>155607854</t>
  </si>
  <si>
    <t>115,0*1,15</t>
  </si>
  <si>
    <t>35</t>
  </si>
  <si>
    <t>564251114</t>
  </si>
  <si>
    <t>Podklad alebo podsyp zo štrkopiesku s rozprestretím, vlhčením a zhutnením, po zhutnení hr. 180 mm</t>
  </si>
  <si>
    <t>-1509706986</t>
  </si>
  <si>
    <t>36</t>
  </si>
  <si>
    <t>5648511111</t>
  </si>
  <si>
    <t>Podklad zo štrkodrviny fr. 32-63 mm s rozprestretím a zhutnením, po zhutnení hr. 150 mm</t>
  </si>
  <si>
    <t>2033433875</t>
  </si>
  <si>
    <t>37</t>
  </si>
  <si>
    <t>567123114</t>
  </si>
  <si>
    <t>Podklad z kameniva spevneného cementom, s rozprestrenm a zhutnením CBGM C 5/6, po zhutnení hr. 150 mm</t>
  </si>
  <si>
    <t>-1780836264</t>
  </si>
  <si>
    <t>38</t>
  </si>
  <si>
    <t>5647321115</t>
  </si>
  <si>
    <t>Podklad alebo kryt zo štrkodrvy veľ. 4-8 mm s rozprestretím a zhutn.hr. 40 mm</t>
  </si>
  <si>
    <t>-1501758251</t>
  </si>
  <si>
    <t>39</t>
  </si>
  <si>
    <t>596911114</t>
  </si>
  <si>
    <t>Kladenie zámkovej dlažby</t>
  </si>
  <si>
    <t>-289362692</t>
  </si>
  <si>
    <t>40</t>
  </si>
  <si>
    <t>592291233.1</t>
  </si>
  <si>
    <t>Dlažba zámková  hr. 80 mm</t>
  </si>
  <si>
    <t>-622260974</t>
  </si>
  <si>
    <t>41</t>
  </si>
  <si>
    <t>271521111</t>
  </si>
  <si>
    <t>Vankúše zhutnené pod obrubníky z kameniva hrubého drveného, frakcie 32 - 63 mm</t>
  </si>
  <si>
    <t>-1404656012</t>
  </si>
  <si>
    <t>(19,905+17,2+24,37+1,9)*0,3*0,1</t>
  </si>
  <si>
    <t>42</t>
  </si>
  <si>
    <t>916561111</t>
  </si>
  <si>
    <t>Osadenie  obrubníka betón., do lôžka z bet. pros. tr. C 10/12,5 s bočnou oporou</t>
  </si>
  <si>
    <t>m</t>
  </si>
  <si>
    <t>619814764</t>
  </si>
  <si>
    <t>43</t>
  </si>
  <si>
    <t>5921745000</t>
  </si>
  <si>
    <t>Obrubník betónový  š.- 50mm</t>
  </si>
  <si>
    <t>2095592371</t>
  </si>
  <si>
    <t>63,375*1,02</t>
  </si>
  <si>
    <t>44</t>
  </si>
  <si>
    <t>611421133</t>
  </si>
  <si>
    <t>Vnútorná omietka vápenná alebo vápennocementová stropov štuková</t>
  </si>
  <si>
    <t>1373999375</t>
  </si>
  <si>
    <t>45</t>
  </si>
  <si>
    <t>612421615</t>
  </si>
  <si>
    <t>Vnútorná omietka vápenná alebo vápennocementová v podlaží a v schodisku hrubá zatretá</t>
  </si>
  <si>
    <t>-1922499662</t>
  </si>
  <si>
    <t>pod obklady</t>
  </si>
  <si>
    <t>m.1.05</t>
  </si>
  <si>
    <t>3,46*1,8</t>
  </si>
  <si>
    <t>m.1.06</t>
  </si>
  <si>
    <t>3,8*1,8</t>
  </si>
  <si>
    <t>m.1.07</t>
  </si>
  <si>
    <t>1,8*1,8</t>
  </si>
  <si>
    <t>m.2.55</t>
  </si>
  <si>
    <t>(2*(3,17+1,5))*2,9</t>
  </si>
  <si>
    <t>-0,8*2,0*2</t>
  </si>
  <si>
    <t>m.2.60</t>
  </si>
  <si>
    <t>2,995*1,8</t>
  </si>
  <si>
    <t>m.2.61</t>
  </si>
  <si>
    <t>m.2.62</t>
  </si>
  <si>
    <t>m.2.63</t>
  </si>
  <si>
    <t>(2*(2,895+2,1))*2,45</t>
  </si>
  <si>
    <t>-0,9*2,0*2</t>
  </si>
  <si>
    <t>m.2.68</t>
  </si>
  <si>
    <t>(1,83+0,8)*0,9</t>
  </si>
  <si>
    <t>m.2.69</t>
  </si>
  <si>
    <t>(2*(1,99+(1,25+0,36)))*2,65</t>
  </si>
  <si>
    <t>-0,9*2,0</t>
  </si>
  <si>
    <t>m.2.70</t>
  </si>
  <si>
    <t>(0,6+1,3)*1,8</t>
  </si>
  <si>
    <t>m.2.71</t>
  </si>
  <si>
    <t>4,4*1,8</t>
  </si>
  <si>
    <t>(0,8+0,79)*0,9</t>
  </si>
  <si>
    <t>m.2.72</t>
  </si>
  <si>
    <t>(2*(2,755+1,635))*2,4</t>
  </si>
  <si>
    <t>-0,7*2,0</t>
  </si>
  <si>
    <t>m.2.75</t>
  </si>
  <si>
    <t>(2*(2,2+3,55))*2,65</t>
  </si>
  <si>
    <t>-1,1*2,0</t>
  </si>
  <si>
    <t>m.2.80</t>
  </si>
  <si>
    <t>1,2*1,8</t>
  </si>
  <si>
    <t>m.2.81</t>
  </si>
  <si>
    <t>(2*(2,285+1,47))*2,7</t>
  </si>
  <si>
    <t>-0,6*2,0</t>
  </si>
  <si>
    <t>m.2.82</t>
  </si>
  <si>
    <t>(1,57+0,8)*1,8</t>
  </si>
  <si>
    <t>m.2.83</t>
  </si>
  <si>
    <t>(2*(1,11+1,59))*2,45</t>
  </si>
  <si>
    <t>m.2.84</t>
  </si>
  <si>
    <t>(2*(3,35+3,62))*2,7</t>
  </si>
  <si>
    <t>m.2.85</t>
  </si>
  <si>
    <t>(2*(1,07+1,58))*2,7</t>
  </si>
  <si>
    <t>m.2.86</t>
  </si>
  <si>
    <t>(2*(3,35+3,62)+1,0*2)*2,7</t>
  </si>
  <si>
    <t>m.2.90</t>
  </si>
  <si>
    <t>(2*(1,07+1,64))*2,7</t>
  </si>
  <si>
    <t>-0,8*2,0</t>
  </si>
  <si>
    <t>m.2.91</t>
  </si>
  <si>
    <t>(2,085+1,2)*1,8</t>
  </si>
  <si>
    <t>46</t>
  </si>
  <si>
    <t>612421637</t>
  </si>
  <si>
    <t>Vnútorná omietka vápenná alebo vápennocementová v podlaží a v schodisku stien štuková</t>
  </si>
  <si>
    <t>-668551025</t>
  </si>
  <si>
    <t>m.1.04</t>
  </si>
  <si>
    <t>(2*(3,15+12,55))*2,8</t>
  </si>
  <si>
    <t>-2,0*3,025*2</t>
  </si>
  <si>
    <t>-1,8*2,0*2</t>
  </si>
  <si>
    <t>-1,45*2,0</t>
  </si>
  <si>
    <t>(2*(3,46+3,035))*2,8</t>
  </si>
  <si>
    <t>-2,25*1,8</t>
  </si>
  <si>
    <t>-1,8*2,0</t>
  </si>
  <si>
    <t>- ker. obkl.</t>
  </si>
  <si>
    <t>-3,46*1,8</t>
  </si>
  <si>
    <t>(2*(10,66+12,55))*2,8</t>
  </si>
  <si>
    <t>-2,25*1,8*4</t>
  </si>
  <si>
    <t>-3,35*1,8</t>
  </si>
  <si>
    <t>-3,8*1,8</t>
  </si>
  <si>
    <t>(2*(6,79+12,55))*2,8</t>
  </si>
  <si>
    <t>-2,55*3,05</t>
  </si>
  <si>
    <t>-1,8*1,8</t>
  </si>
  <si>
    <t>m.2.54</t>
  </si>
  <si>
    <t>(2*(3,35+6,845))*2,9</t>
  </si>
  <si>
    <t>m.2.56</t>
  </si>
  <si>
    <t>(5,75+3,32+5,4)*2,7</t>
  </si>
  <si>
    <t>-1,0*2,0</t>
  </si>
  <si>
    <t>m.2.57, 2.58</t>
  </si>
  <si>
    <t>(2,06+0,415+1,035+3,2+2,0)*2,7</t>
  </si>
  <si>
    <t>m.2.59</t>
  </si>
  <si>
    <t>15,2*2,4</t>
  </si>
  <si>
    <t>-0,9*2,0*3</t>
  </si>
  <si>
    <t>(15,2+1,435)*2,4</t>
  </si>
  <si>
    <t>-1,1*2,0*3</t>
  </si>
  <si>
    <t>-1,2*2,1</t>
  </si>
  <si>
    <t>(2*(3,475+6,845))*2,9</t>
  </si>
  <si>
    <t>-2,995*1,8</t>
  </si>
  <si>
    <t>-1,1*2,1</t>
  </si>
  <si>
    <t>m.2.64</t>
  </si>
  <si>
    <t>23,1*2,4</t>
  </si>
  <si>
    <t>-0,6*2,0*2</t>
  </si>
  <si>
    <t>-1,6*2,0*2</t>
  </si>
  <si>
    <t>-3,35*2,4</t>
  </si>
  <si>
    <t>(23,1+1,76*4+2,2+2,825+2,0+0,81)*2,4</t>
  </si>
  <si>
    <t>-4,25*2,4</t>
  </si>
  <si>
    <t>-0,7*2,0*2</t>
  </si>
  <si>
    <t>-1,1*2,1*3</t>
  </si>
  <si>
    <t>m.2.65</t>
  </si>
  <si>
    <t>(2*(6,95+4,62))*2,7</t>
  </si>
  <si>
    <t>m.2.66</t>
  </si>
  <si>
    <t>(2*(1,175+1,745))*2,45</t>
  </si>
  <si>
    <t>(5,11*2+3,5)*2,7</t>
  </si>
  <si>
    <t>-0,94*2,1</t>
  </si>
  <si>
    <t>(2,0*2+0,6)*2,55</t>
  </si>
  <si>
    <t>-(0,6+1,3)*1,8</t>
  </si>
  <si>
    <t>m.2.70a</t>
  </si>
  <si>
    <t>(2*(1,265+1,28))*2,7</t>
  </si>
  <si>
    <t>(5,11*2+5,745)*2,7</t>
  </si>
  <si>
    <t>-4,4*1,8</t>
  </si>
  <si>
    <t>m.2.73</t>
  </si>
  <si>
    <t>(2*(2,325+5,11))*2,7</t>
  </si>
  <si>
    <t>m.2.74</t>
  </si>
  <si>
    <t>(2*(2,325+1,35))*2,7</t>
  </si>
  <si>
    <t>m.2.76</t>
  </si>
  <si>
    <t>(2*(2,2+0,6))*2,9</t>
  </si>
  <si>
    <t>-1,6*2,0</t>
  </si>
  <si>
    <t>m.2.77</t>
  </si>
  <si>
    <t>m.2.78</t>
  </si>
  <si>
    <t>m.2.79</t>
  </si>
  <si>
    <t>(3,625*2)*2,5</t>
  </si>
  <si>
    <t>-1,2*1,8</t>
  </si>
  <si>
    <t>(2*(2,035+1,57))*2,65</t>
  </si>
  <si>
    <t>-(1,57+0,8)*1,8</t>
  </si>
  <si>
    <t>m.2.87</t>
  </si>
  <si>
    <t>0,9*2,0</t>
  </si>
  <si>
    <t>m.2.88</t>
  </si>
  <si>
    <t>(2*(3,35+3,62))*2,65</t>
  </si>
  <si>
    <t>m.2.89</t>
  </si>
  <si>
    <t>(2*(3,35+3,62))*2,6</t>
  </si>
  <si>
    <t>-(2,085+1,2)*1,8</t>
  </si>
  <si>
    <t>m.2.92</t>
  </si>
  <si>
    <t>(21,3+6,4*2)*2,45</t>
  </si>
  <si>
    <t>-2,33*2,1*2</t>
  </si>
  <si>
    <t>m.2.93</t>
  </si>
  <si>
    <t>6,5*2,9*2</t>
  </si>
  <si>
    <t>47</t>
  </si>
  <si>
    <t>6124621172</t>
  </si>
  <si>
    <t>Vnútorná stierka stien  zo suchej zmesi</t>
  </si>
  <si>
    <t>-206964050</t>
  </si>
  <si>
    <t>48</t>
  </si>
  <si>
    <t>612481119</t>
  </si>
  <si>
    <t>Potiahnutie vnútorných stien sklotextílnou mriežkou s celoplošným prilepením</t>
  </si>
  <si>
    <t>-1628294950</t>
  </si>
  <si>
    <t>49</t>
  </si>
  <si>
    <t>622466201M</t>
  </si>
  <si>
    <t>Vonkajšia omietka stien jadrová - lokálne vysprávky</t>
  </si>
  <si>
    <t>-695700057</t>
  </si>
  <si>
    <t>skl.h</t>
  </si>
  <si>
    <t>pohľad juhovýchodný</t>
  </si>
  <si>
    <t>21,525*3,5</t>
  </si>
  <si>
    <t>-2,25*1,8*3</t>
  </si>
  <si>
    <t>-2,0*3,025</t>
  </si>
  <si>
    <t>pohľad juhozápadný</t>
  </si>
  <si>
    <t>13,55*3,5</t>
  </si>
  <si>
    <t>pohľad severozápadný</t>
  </si>
  <si>
    <t>-2,25*1,8*2</t>
  </si>
  <si>
    <t>-3,35*1,8*2</t>
  </si>
  <si>
    <t>50</t>
  </si>
  <si>
    <t>622466D</t>
  </si>
  <si>
    <t>Jadrová omietka</t>
  </si>
  <si>
    <t>-1037712885</t>
  </si>
  <si>
    <t>51</t>
  </si>
  <si>
    <t>622466118M</t>
  </si>
  <si>
    <t>Príprava vonkajšieho podkladu stien, Uzatvárací základ</t>
  </si>
  <si>
    <t>-1778903207</t>
  </si>
  <si>
    <t>52</t>
  </si>
  <si>
    <t>62246611D</t>
  </si>
  <si>
    <t>Penetračný náter stien uzatvárací</t>
  </si>
  <si>
    <t>1873748139</t>
  </si>
  <si>
    <t>53</t>
  </si>
  <si>
    <t>622466115M</t>
  </si>
  <si>
    <t>Príprava vonkajšieho podkladu stien, penetračný náter</t>
  </si>
  <si>
    <t>1253101283</t>
  </si>
  <si>
    <t>54</t>
  </si>
  <si>
    <t>62246623D</t>
  </si>
  <si>
    <t>Penetračný náter stien 8 kg /m2</t>
  </si>
  <si>
    <t>151314140</t>
  </si>
  <si>
    <t>55</t>
  </si>
  <si>
    <t>622466119M</t>
  </si>
  <si>
    <t>Príprava vonkajšieho podkladu stien</t>
  </si>
  <si>
    <t>30828636</t>
  </si>
  <si>
    <t>56</t>
  </si>
  <si>
    <t>62246631D.1</t>
  </si>
  <si>
    <t>Sklotextilná armovacia mriežka min. 145g/m2, šír. 1,1 bm</t>
  </si>
  <si>
    <t>-17994699</t>
  </si>
  <si>
    <t>57</t>
  </si>
  <si>
    <t>625251332M.1</t>
  </si>
  <si>
    <t>Vyrovnávacia vrstva hr. 50 mm  - minerálne riešenie, skrutkovacie kotvy</t>
  </si>
  <si>
    <t>296494408</t>
  </si>
  <si>
    <t>skl.h- nad +0,6 m</t>
  </si>
  <si>
    <t>21,525*2,9</t>
  </si>
  <si>
    <t>-2,55*2,45</t>
  </si>
  <si>
    <t>-2,0*2,425</t>
  </si>
  <si>
    <t>13,55*2,9</t>
  </si>
  <si>
    <t>58</t>
  </si>
  <si>
    <t>62525133D</t>
  </si>
  <si>
    <t>izolačná doska z čadičovej vlny hr. 50 mm</t>
  </si>
  <si>
    <t>-230802183</t>
  </si>
  <si>
    <t>59</t>
  </si>
  <si>
    <t>5538313010D</t>
  </si>
  <si>
    <t>zatĺkacia rozperná kotva s oceľovým tŕňom 175 mm</t>
  </si>
  <si>
    <t>-1989982686</t>
  </si>
  <si>
    <t>60</t>
  </si>
  <si>
    <t>625251381m.1</t>
  </si>
  <si>
    <t>Vyrovnávacia vrstva hr. 30 mm - riešenie pre sokel (XPS), skrutkovacie kotvy</t>
  </si>
  <si>
    <t>-567495606</t>
  </si>
  <si>
    <t>skl.h - do +0,6 m- sokel</t>
  </si>
  <si>
    <t>21,525*0,6</t>
  </si>
  <si>
    <t>-2,55*0,6</t>
  </si>
  <si>
    <t>-2,0*0,6</t>
  </si>
  <si>
    <t>13,55*0,6</t>
  </si>
  <si>
    <t>61</t>
  </si>
  <si>
    <t>62525138D</t>
  </si>
  <si>
    <t>XPS- hr. 30 mm</t>
  </si>
  <si>
    <t>1164573181</t>
  </si>
  <si>
    <t>62</t>
  </si>
  <si>
    <t>5538313011D</t>
  </si>
  <si>
    <t>zatĺkacia rozperná kotva s oceľovým tŕňom 135 mm</t>
  </si>
  <si>
    <t>524031448</t>
  </si>
  <si>
    <t>63</t>
  </si>
  <si>
    <t>631313611</t>
  </si>
  <si>
    <t>Mazanina z betónu prostého (m3) tr. C 16/20 hr.nad 80 do 120 mm</t>
  </si>
  <si>
    <t>622478250</t>
  </si>
  <si>
    <t>skl.P6</t>
  </si>
  <si>
    <t>(41,05+10,75+120,7+86,65)*0,1</t>
  </si>
  <si>
    <t>64</t>
  </si>
  <si>
    <t>631319163</t>
  </si>
  <si>
    <t>Príplatok za prehlad. betónovej mazaniny min. tr.C 8/10 oceľ. hlad. hr. 80-120 mm (20kg/m3)</t>
  </si>
  <si>
    <t>-363627329</t>
  </si>
  <si>
    <t>65</t>
  </si>
  <si>
    <t>632452152.50</t>
  </si>
  <si>
    <t>Poter cementový  hr.  50 mm</t>
  </si>
  <si>
    <t>-1447641701</t>
  </si>
  <si>
    <t>66</t>
  </si>
  <si>
    <t>632477005.1</t>
  </si>
  <si>
    <t>Samonivelačná stierka ,hrúbky 9 mm</t>
  </si>
  <si>
    <t>125965335</t>
  </si>
  <si>
    <t>skl.P1</t>
  </si>
  <si>
    <t>11,05+3,0+4,2+5,0+1,8+1,85</t>
  </si>
  <si>
    <t>skl.P2</t>
  </si>
  <si>
    <t>6,1+9,45+1,7+11,35</t>
  </si>
  <si>
    <t>skl.P3</t>
  </si>
  <si>
    <t>23,05+45,7+6,7+6,5+39,4+67,1+2,15+34,6+10,65+1,75+35,5+11,5+3,8+7,65+10,3+10,3+12,4+3,4+11,6+9,75+192,75</t>
  </si>
  <si>
    <t>skl.P4</t>
  </si>
  <si>
    <t>21,15+22,9+22,95+22,95+11,9</t>
  </si>
  <si>
    <t>skl.P5</t>
  </si>
  <si>
    <t>32,7</t>
  </si>
  <si>
    <t>67</t>
  </si>
  <si>
    <t>642942111</t>
  </si>
  <si>
    <t>Osadenie oceľového dverového rámu plochy otvoru do 2, 5m2</t>
  </si>
  <si>
    <t>76428146</t>
  </si>
  <si>
    <t>68</t>
  </si>
  <si>
    <t>55331940001</t>
  </si>
  <si>
    <t>Zárubňa oceľová CgU 60x197x12,5 cm</t>
  </si>
  <si>
    <t>-259560773</t>
  </si>
  <si>
    <t>69</t>
  </si>
  <si>
    <t>55331945001</t>
  </si>
  <si>
    <t>Zárubňa oceľová CgU 80x197x12,5 cm</t>
  </si>
  <si>
    <t>165953930</t>
  </si>
  <si>
    <t>70</t>
  </si>
  <si>
    <t>5533194600</t>
  </si>
  <si>
    <t>Zárubňa oceľová CgU 90x197x12,5 cm</t>
  </si>
  <si>
    <t>1377874698</t>
  </si>
  <si>
    <t>71</t>
  </si>
  <si>
    <t>5533194622</t>
  </si>
  <si>
    <t>Zárubňa oceľová CgU 90x197x15 cm</t>
  </si>
  <si>
    <t>-987551866</t>
  </si>
  <si>
    <t>72</t>
  </si>
  <si>
    <t>55331988801</t>
  </si>
  <si>
    <t>Zárubňa oceľová CgU 100x197x15 cm</t>
  </si>
  <si>
    <t>4022033</t>
  </si>
  <si>
    <t>73</t>
  </si>
  <si>
    <t>55331949019.1</t>
  </si>
  <si>
    <t>Zárubňa oceľová CgU 110x197x12,5 cm</t>
  </si>
  <si>
    <t>99369731</t>
  </si>
  <si>
    <t>74</t>
  </si>
  <si>
    <t>55331949020</t>
  </si>
  <si>
    <t>Zárubňa oceľová CgU 110x197x15 cm</t>
  </si>
  <si>
    <t>567498486</t>
  </si>
  <si>
    <t>75</t>
  </si>
  <si>
    <t>642942221</t>
  </si>
  <si>
    <t>Osadenie oceľovej dverovej zárubne alebo rámu, plochy otvoru nad 2,5 do 4,5 m2</t>
  </si>
  <si>
    <t>-1095904287</t>
  </si>
  <si>
    <t>76</t>
  </si>
  <si>
    <t>5533195054</t>
  </si>
  <si>
    <t>Zárubňa pre posuvné dvere 900/1970 mm</t>
  </si>
  <si>
    <t>1174718713</t>
  </si>
  <si>
    <t>77</t>
  </si>
  <si>
    <t>5533195055</t>
  </si>
  <si>
    <t>Zárubňa pre posuvné dvere 1000/1970 mm</t>
  </si>
  <si>
    <t>-359745682</t>
  </si>
  <si>
    <t>78</t>
  </si>
  <si>
    <t>5533195056</t>
  </si>
  <si>
    <t>Zárubňa pre posuvné dvere 800/2100 mm</t>
  </si>
  <si>
    <t>-1579381112</t>
  </si>
  <si>
    <t>79</t>
  </si>
  <si>
    <t>5533195057</t>
  </si>
  <si>
    <t>Zárubňa pre posuvné dvere 1100/2100 mm</t>
  </si>
  <si>
    <t>1384885176</t>
  </si>
  <si>
    <t>80</t>
  </si>
  <si>
    <t>5533195058</t>
  </si>
  <si>
    <t>Zárubňa pre posuvné dvere 1200/2100 mm</t>
  </si>
  <si>
    <t>-1891583724</t>
  </si>
  <si>
    <t>81</t>
  </si>
  <si>
    <t>5533195005</t>
  </si>
  <si>
    <t>Zárubňa oceľová CgU 160x197x12,5 cm</t>
  </si>
  <si>
    <t>1208940955</t>
  </si>
  <si>
    <t>82</t>
  </si>
  <si>
    <t>642945111</t>
  </si>
  <si>
    <t>Osadenie oceľ. zárubní protipož. dverí s obetónov. jednokrídlové do 2,5 m2</t>
  </si>
  <si>
    <t>-1802846956</t>
  </si>
  <si>
    <t>83</t>
  </si>
  <si>
    <t>5533300300</t>
  </si>
  <si>
    <t>Zárubňa oceľová 800x1970 CgU pre požiarne jednokrídlové dvere</t>
  </si>
  <si>
    <t>1110529477</t>
  </si>
  <si>
    <t>84</t>
  </si>
  <si>
    <t>5533300500</t>
  </si>
  <si>
    <t>Zárubňa oceľová 1000x1970 CgU pre požiarne jednokrídlové dvere</t>
  </si>
  <si>
    <t>-2136176231</t>
  </si>
  <si>
    <t>85</t>
  </si>
  <si>
    <t>642945112</t>
  </si>
  <si>
    <t>Osadenie oceľ. zárubní protipožiarnych s obetónov. dvojkrídlové nad 2,5 do 6,5 m2</t>
  </si>
  <si>
    <t>1708548356</t>
  </si>
  <si>
    <t>86</t>
  </si>
  <si>
    <t>55333012002</t>
  </si>
  <si>
    <t>Zárubňa oceľová 1600x1970 CgU pre požiarne dvojkrídlové dvere</t>
  </si>
  <si>
    <t>-1051575988</t>
  </si>
  <si>
    <t>87</t>
  </si>
  <si>
    <t>55333012003</t>
  </si>
  <si>
    <t>Zárubňa oceľová 1800x1970 CgU pre požiarne dvojkrídlové dvere</t>
  </si>
  <si>
    <t>1871013739</t>
  </si>
  <si>
    <t>88</t>
  </si>
  <si>
    <t>6489911130</t>
  </si>
  <si>
    <t>Osadenie parapetných dosiek z plastických a poloplast., hmôt</t>
  </si>
  <si>
    <t>-21938742</t>
  </si>
  <si>
    <t>2,25*5+3,35*5+1,65</t>
  </si>
  <si>
    <t>89</t>
  </si>
  <si>
    <t>6119000404</t>
  </si>
  <si>
    <t>Parapetná doska plastová biela š.300 mm</t>
  </si>
  <si>
    <t>1417892387</t>
  </si>
  <si>
    <t>90</t>
  </si>
  <si>
    <t>941941031</t>
  </si>
  <si>
    <t>Montáž lešenia ľahkého pracovného radového s podlahami šírky od 0, 80 do 1,00 m a výšky do 10 m</t>
  </si>
  <si>
    <t>603911165</t>
  </si>
  <si>
    <t>(25,37*2+13,55)*3,5</t>
  </si>
  <si>
    <t>91</t>
  </si>
  <si>
    <t>941941191</t>
  </si>
  <si>
    <t>Príplatok za prvý a každý ďalší i začatý mesiac použitia lešenia šírky od 0,80 do 1,00 m, výšky do 10 m</t>
  </si>
  <si>
    <t>1142609114</t>
  </si>
  <si>
    <t>92</t>
  </si>
  <si>
    <t>941941831</t>
  </si>
  <si>
    <t>Demontáž lešenia ľahkého pracovného radového a s podlahami, šírky 0,80-1,00 m a výšky do 10m</t>
  </si>
  <si>
    <t>-1896361501</t>
  </si>
  <si>
    <t>93</t>
  </si>
  <si>
    <t>941955001</t>
  </si>
  <si>
    <t>Lešenie ľahké pracovné pomocné, s výškou lešeňovej podlahy do 1,20 m</t>
  </si>
  <si>
    <t>510353419</t>
  </si>
  <si>
    <t>94</t>
  </si>
  <si>
    <t>952901111</t>
  </si>
  <si>
    <t>Vyčistenie budov pri výške podlaží do 4m</t>
  </si>
  <si>
    <t>852494794</t>
  </si>
  <si>
    <t>218,1+41,05</t>
  </si>
  <si>
    <t>569,9+60,35+138,95</t>
  </si>
  <si>
    <t>95</t>
  </si>
  <si>
    <t>962031132</t>
  </si>
  <si>
    <t>Búranie priečok z tehál pálených, plných alebo dutých hr. do 150 mm -0,196 t</t>
  </si>
  <si>
    <t>447913148</t>
  </si>
  <si>
    <t>ozn.A</t>
  </si>
  <si>
    <t>(3,35*2+2,455+2,0)*2,885</t>
  </si>
  <si>
    <t>ozn.B</t>
  </si>
  <si>
    <t>1,4*2,87</t>
  </si>
  <si>
    <t>3,35*2,87</t>
  </si>
  <si>
    <t>ozn.C</t>
  </si>
  <si>
    <t>2,33*2,88*2</t>
  </si>
  <si>
    <t>-1,05*2,88*2</t>
  </si>
  <si>
    <t>ozn.D</t>
  </si>
  <si>
    <t>(6,95*+4,6*2+1,475+1,45+1,045+0,995+2,78)*2,875</t>
  </si>
  <si>
    <t>-0,6*2,0*8</t>
  </si>
  <si>
    <t>1,01*2,875</t>
  </si>
  <si>
    <t>ozn.E</t>
  </si>
  <si>
    <t>(6,95+1,47*2+1,05*2)*2,885</t>
  </si>
  <si>
    <t>-1,1*2,0*2</t>
  </si>
  <si>
    <t>ozn.F</t>
  </si>
  <si>
    <t>1,5*2,885</t>
  </si>
  <si>
    <t>(2,0+2,2+1,77+1,4)*2,885</t>
  </si>
  <si>
    <t>ozn.G</t>
  </si>
  <si>
    <t>2,2*2,865</t>
  </si>
  <si>
    <t>múriky</t>
  </si>
  <si>
    <t>2,0*1,2</t>
  </si>
  <si>
    <t>1,9*0,12</t>
  </si>
  <si>
    <t>ozn.B1</t>
  </si>
  <si>
    <t>0,8*3*0,33</t>
  </si>
  <si>
    <t>1,77*1,12</t>
  </si>
  <si>
    <t>2,81*1,12</t>
  </si>
  <si>
    <t>ozn.K1</t>
  </si>
  <si>
    <t>0,99*2,09</t>
  </si>
  <si>
    <t>1,1*0,12</t>
  </si>
  <si>
    <t>96</t>
  </si>
  <si>
    <t>962032231</t>
  </si>
  <si>
    <t>Búranie muriva nadzákladového z tehál pálených, vápenopieskových,cementových na maltu,  -1,90500t</t>
  </si>
  <si>
    <t>2055535402</t>
  </si>
  <si>
    <t>6,0*0,25*2,87</t>
  </si>
  <si>
    <t>5,0*0,25*2,87</t>
  </si>
  <si>
    <t>3,2*0,25*2,87*2</t>
  </si>
  <si>
    <t>97</t>
  </si>
  <si>
    <t>968006510</t>
  </si>
  <si>
    <t>Prieraz pre vzt1 1100 x 730 mm  v hr. muriva 450 mm</t>
  </si>
  <si>
    <t>-997505774</t>
  </si>
  <si>
    <t>98</t>
  </si>
  <si>
    <t>968006511</t>
  </si>
  <si>
    <t>Prieraz pre vzt2 1100 x 730 mm  v hr. muriva 450 mm</t>
  </si>
  <si>
    <t>790168318</t>
  </si>
  <si>
    <t>99</t>
  </si>
  <si>
    <t>968016510</t>
  </si>
  <si>
    <t>Prieraz pre vzt1 400 x 200 mm  v hr. muriva 150 mm</t>
  </si>
  <si>
    <t>445943096</t>
  </si>
  <si>
    <t>100</t>
  </si>
  <si>
    <t>968016520</t>
  </si>
  <si>
    <t>Prieraz pre vzt2 400 x 150 mm  v hr. muriva 150 mm</t>
  </si>
  <si>
    <t>1134719917</t>
  </si>
  <si>
    <t>101</t>
  </si>
  <si>
    <t>968016530</t>
  </si>
  <si>
    <t>Prieraz pre vzt3 260 x 260 mm  v hr. muriva 150 mm</t>
  </si>
  <si>
    <t>439291165</t>
  </si>
  <si>
    <t>102</t>
  </si>
  <si>
    <t>968016540</t>
  </si>
  <si>
    <t>Prieraz pre vzt4 225 x 225 mm  v hr. muriva 125 mm</t>
  </si>
  <si>
    <t>-669509925</t>
  </si>
  <si>
    <t>103</t>
  </si>
  <si>
    <t>968016550</t>
  </si>
  <si>
    <t>Prieraz pre vzt5 730 x 200 mm  v hr. muriva 100 mm</t>
  </si>
  <si>
    <t>709358660</t>
  </si>
  <si>
    <t>104</t>
  </si>
  <si>
    <t>968016560</t>
  </si>
  <si>
    <t>Prieraz pre vzt6 730 x 200 mm  v hr. muriva 300 mm</t>
  </si>
  <si>
    <t>-1104089630</t>
  </si>
  <si>
    <t>105</t>
  </si>
  <si>
    <t>968016570</t>
  </si>
  <si>
    <t>Prieraz pre vzt7  415 x 200 mm  v hr. muriva 125 mm</t>
  </si>
  <si>
    <t>-2032805565</t>
  </si>
  <si>
    <t>106</t>
  </si>
  <si>
    <t>968016580</t>
  </si>
  <si>
    <t>Prieraz pre vzt8  730 x 200 mm  v hr. muriva 125 mm</t>
  </si>
  <si>
    <t>907867532</t>
  </si>
  <si>
    <t>107</t>
  </si>
  <si>
    <t>968016590</t>
  </si>
  <si>
    <t>Prieraz pre vzt9  1420 x 200 mm  v hr. muriva 140 mm</t>
  </si>
  <si>
    <t>1350879040</t>
  </si>
  <si>
    <t>108</t>
  </si>
  <si>
    <t>968016600</t>
  </si>
  <si>
    <t>Prieraz pre vzt10  350 x 350 mm  v hr. muriva 125 mm</t>
  </si>
  <si>
    <t>1382614837</t>
  </si>
  <si>
    <t>109</t>
  </si>
  <si>
    <t>968016610</t>
  </si>
  <si>
    <t>Prieraz pre vzt11  650 x 450 mm  v hr. muriva 125 mm</t>
  </si>
  <si>
    <t>1758668378</t>
  </si>
  <si>
    <t>110</t>
  </si>
  <si>
    <t>968016620</t>
  </si>
  <si>
    <t>Prieraz pre vzt12  1845 x 200 mm  v hr. muriva 125 mm</t>
  </si>
  <si>
    <t>-1321349707</t>
  </si>
  <si>
    <t>111</t>
  </si>
  <si>
    <t>968016630</t>
  </si>
  <si>
    <t>Prieraz pre vzt13 730 x 350 mm  v hr. muriva 125 mm</t>
  </si>
  <si>
    <t>1206571572</t>
  </si>
  <si>
    <t>112</t>
  </si>
  <si>
    <t>968016640</t>
  </si>
  <si>
    <t>Prieraz pre vzt14 600 x 450 mm  v hr. muriva 150 mm</t>
  </si>
  <si>
    <t>-1512383000</t>
  </si>
  <si>
    <t>113</t>
  </si>
  <si>
    <t>968016650</t>
  </si>
  <si>
    <t>Prieraz pre vzt15 1000 x 200 mm  v hr. muriva 125 mm</t>
  </si>
  <si>
    <t>135595032</t>
  </si>
  <si>
    <t>114</t>
  </si>
  <si>
    <t>968016660</t>
  </si>
  <si>
    <t>Prieraz pre vzt16 600 x 350 mm  v hr. muriva 125 mm</t>
  </si>
  <si>
    <t>527690018</t>
  </si>
  <si>
    <t>115</t>
  </si>
  <si>
    <t>968016670</t>
  </si>
  <si>
    <t>Prieraz pre vzt17 260 x 260 mm  v hr. muriva 125 mm</t>
  </si>
  <si>
    <t>356588729</t>
  </si>
  <si>
    <t>116</t>
  </si>
  <si>
    <t>968016680</t>
  </si>
  <si>
    <t>Prieraz pre vzt18 1170 x 450 mm  v hr. muriva 250 mm</t>
  </si>
  <si>
    <t>-2125364047</t>
  </si>
  <si>
    <t>117</t>
  </si>
  <si>
    <t>968016690</t>
  </si>
  <si>
    <t>Prieraz pre vzt19  2100 x 600 mm  v hr. muriva 125 mm</t>
  </si>
  <si>
    <t>1364660665</t>
  </si>
  <si>
    <t>118</t>
  </si>
  <si>
    <t>968016700</t>
  </si>
  <si>
    <t>Prieraz pre vzt20  1200 x 600 mm  v hr. muriva 125 mm</t>
  </si>
  <si>
    <t>-2028390192</t>
  </si>
  <si>
    <t>119</t>
  </si>
  <si>
    <t>968016710</t>
  </si>
  <si>
    <t>Prieraz pre vzt21  200 x 200 mm  v hr. muriva 150 mm</t>
  </si>
  <si>
    <t>-515609661</t>
  </si>
  <si>
    <t>120</t>
  </si>
  <si>
    <t>968016720</t>
  </si>
  <si>
    <t>Prieraz pre vzt22  200 x 200 mm  v hr. muriva 250 mm</t>
  </si>
  <si>
    <t>1445401560</t>
  </si>
  <si>
    <t>121</t>
  </si>
  <si>
    <t>968016730</t>
  </si>
  <si>
    <t>Prieraz pre vzt23  500 x 200 mm  v hr. muriva 150 mm</t>
  </si>
  <si>
    <t>-704476595</t>
  </si>
  <si>
    <t>122</t>
  </si>
  <si>
    <t>968016740</t>
  </si>
  <si>
    <t>Prieraz pre vzt24  200 x 200 mm  v hr. muriva 165 mm</t>
  </si>
  <si>
    <t>-2131636753</t>
  </si>
  <si>
    <t>123</t>
  </si>
  <si>
    <t>968016750</t>
  </si>
  <si>
    <t>Prieraz pre vzt25  380 x 200 mm  v hr. muriva 125 mm</t>
  </si>
  <si>
    <t>558431018</t>
  </si>
  <si>
    <t>124</t>
  </si>
  <si>
    <t>968016760</t>
  </si>
  <si>
    <t>Prieraz pre vzt26  260 x 260 mm  v hr. muriva 300 mm</t>
  </si>
  <si>
    <t>1113870910</t>
  </si>
  <si>
    <t>125</t>
  </si>
  <si>
    <t>968016770</t>
  </si>
  <si>
    <t>Prieraz pre vzt27  300 x 200 mm  v hr. muriva 300 mm</t>
  </si>
  <si>
    <t>-153197405</t>
  </si>
  <si>
    <t>126</t>
  </si>
  <si>
    <t>968016780</t>
  </si>
  <si>
    <t>Prieraz pre vzt28  300 x 300 mm  v hr. muriva 300 mm</t>
  </si>
  <si>
    <t>-1110654817</t>
  </si>
  <si>
    <t>127</t>
  </si>
  <si>
    <t>968016790</t>
  </si>
  <si>
    <t>Prieraz pre vzt29  400 x 200 mm  v hr. muriva 300 mm</t>
  </si>
  <si>
    <t>-1373257565</t>
  </si>
  <si>
    <t>128</t>
  </si>
  <si>
    <t>968016800</t>
  </si>
  <si>
    <t>Prieraz pre vzt30  600 x 260 mm  v hr. muriva 250 mm</t>
  </si>
  <si>
    <t>-1125493769</t>
  </si>
  <si>
    <t>129</t>
  </si>
  <si>
    <t>968016810</t>
  </si>
  <si>
    <t>Prieraz pre vzt31  260 x 260 mm  v hr. muriva 100 mm</t>
  </si>
  <si>
    <t>-1830365719</t>
  </si>
  <si>
    <t>130</t>
  </si>
  <si>
    <t>968016820</t>
  </si>
  <si>
    <t>Prieraz pre vzt32  730 x 250 mm  v hr. muriva 150 mm</t>
  </si>
  <si>
    <t>822021459</t>
  </si>
  <si>
    <t>131</t>
  </si>
  <si>
    <t>968061125.1</t>
  </si>
  <si>
    <t>Vyvesenie dreveného dverného krídla do suti plochy do 2 m2, -0,02400t</t>
  </si>
  <si>
    <t>907187812</t>
  </si>
  <si>
    <t>1+4</t>
  </si>
  <si>
    <t>8+1</t>
  </si>
  <si>
    <t>1+2</t>
  </si>
  <si>
    <t>2+1</t>
  </si>
  <si>
    <t>ozn.H</t>
  </si>
  <si>
    <t>ozn.l</t>
  </si>
  <si>
    <t>2+2+1</t>
  </si>
  <si>
    <t>ozn.J</t>
  </si>
  <si>
    <t>1+1</t>
  </si>
  <si>
    <t>ozn.K</t>
  </si>
  <si>
    <t>ozn.L</t>
  </si>
  <si>
    <t>ozn.m</t>
  </si>
  <si>
    <t>132</t>
  </si>
  <si>
    <t>968071125</t>
  </si>
  <si>
    <t>Vyvesenie kovového dverného krídla do suti plochy do 2 m2</t>
  </si>
  <si>
    <t>-1706550793</t>
  </si>
  <si>
    <t>ozn.A2</t>
  </si>
  <si>
    <t>1*2</t>
  </si>
  <si>
    <t>133</t>
  </si>
  <si>
    <t>968062455</t>
  </si>
  <si>
    <t>Vybúranie drevených a kovových dverových zárubní -0,082 t</t>
  </si>
  <si>
    <t>179349340</t>
  </si>
  <si>
    <t>134</t>
  </si>
  <si>
    <t>968071113.1</t>
  </si>
  <si>
    <t>Vyvesenie plastového okenného krídla  plochy nad 1, 5 m2</t>
  </si>
  <si>
    <t>-795436482</t>
  </si>
  <si>
    <t>135</t>
  </si>
  <si>
    <t>968071115.1</t>
  </si>
  <si>
    <t>Demontáž okien plastových, 1 bm obvodu ,vr.parapetov</t>
  </si>
  <si>
    <t>1525784623</t>
  </si>
  <si>
    <t>ozn,G1</t>
  </si>
  <si>
    <t>2*(2,08+1,2)</t>
  </si>
  <si>
    <t>136</t>
  </si>
  <si>
    <t>968081116</t>
  </si>
  <si>
    <t>Demontáž dverí plastových vchodových, 1 bm obvodu - 0,012t</t>
  </si>
  <si>
    <t>1922986138</t>
  </si>
  <si>
    <t>137</t>
  </si>
  <si>
    <t>968081126</t>
  </si>
  <si>
    <t>Vyvesenie plastového dverného krídla do suti plochy nad 2 m2, -0,03000t</t>
  </si>
  <si>
    <t>1228580771</t>
  </si>
  <si>
    <t>138</t>
  </si>
  <si>
    <t>7677128111</t>
  </si>
  <si>
    <t>Demontáž oceľ. okien, dverí a zasklených stien</t>
  </si>
  <si>
    <t>-1732884502</t>
  </si>
  <si>
    <t>2,33*2,88</t>
  </si>
  <si>
    <t>139</t>
  </si>
  <si>
    <t>7677128133</t>
  </si>
  <si>
    <t>Demontáž plastových  zasklených stien</t>
  </si>
  <si>
    <t>873978248</t>
  </si>
  <si>
    <t>140</t>
  </si>
  <si>
    <t>971033521</t>
  </si>
  <si>
    <t>Vybúranie otvorov v murive tehl. plochy do 1 m2 hr.do 100 mm,  -0,19100t</t>
  </si>
  <si>
    <t>1961509315</t>
  </si>
  <si>
    <t>ozn.B2</t>
  </si>
  <si>
    <t>0,6*0,6</t>
  </si>
  <si>
    <t>ozn.C2</t>
  </si>
  <si>
    <t>ozn.D2</t>
  </si>
  <si>
    <t>0,6*0,4*2</t>
  </si>
  <si>
    <t>ozn.E2</t>
  </si>
  <si>
    <t>0,25*0,6</t>
  </si>
  <si>
    <t>ozn.G2</t>
  </si>
  <si>
    <t>0,4*0,6</t>
  </si>
  <si>
    <t>ozn.l2</t>
  </si>
  <si>
    <t>ozn.J2</t>
  </si>
  <si>
    <t>ozn.L1</t>
  </si>
  <si>
    <t>ozn.M2</t>
  </si>
  <si>
    <t>141</t>
  </si>
  <si>
    <t>971033631</t>
  </si>
  <si>
    <t>Vybúranie otvorov v murive tehl. plochy do 4 m2 hr.do 150 mm,  -0,27000t</t>
  </si>
  <si>
    <t>-2066576340</t>
  </si>
  <si>
    <t>0,315*2,1</t>
  </si>
  <si>
    <t>0,6*0,1*2</t>
  </si>
  <si>
    <t>0,25*2,1</t>
  </si>
  <si>
    <t>0,745*2,1</t>
  </si>
  <si>
    <t>1,1*2,1</t>
  </si>
  <si>
    <t>142</t>
  </si>
  <si>
    <t>971033641</t>
  </si>
  <si>
    <t>Vybúranie otvorov v murive tehl. plochy do 4 m2 hr.do 300 mm,  -1,87500t</t>
  </si>
  <si>
    <t>200383051</t>
  </si>
  <si>
    <t>ozn.M</t>
  </si>
  <si>
    <t>1,1*2,1*0,25</t>
  </si>
  <si>
    <t>143</t>
  </si>
  <si>
    <t>9730313350</t>
  </si>
  <si>
    <t>Vysekanie kapsy z tehál plochy do 0, 25 m2, hl.do 300 mm- pre osadenie nových prekladov</t>
  </si>
  <si>
    <t>-1272624842</t>
  </si>
  <si>
    <t>144</t>
  </si>
  <si>
    <t>978059231</t>
  </si>
  <si>
    <t>Odsekanie a odobratie mozaikového obkladu</t>
  </si>
  <si>
    <t>-926925810</t>
  </si>
  <si>
    <t>13,45*2,315</t>
  </si>
  <si>
    <t>(2*(0,34+3,16))*2,315*6</t>
  </si>
  <si>
    <t>23,93*15,05</t>
  </si>
  <si>
    <t>145</t>
  </si>
  <si>
    <t>963042819</t>
  </si>
  <si>
    <t>Búranie akýchkoľvek betónových schodiskových stupňov zhotovených na mieste,  -0,07000t</t>
  </si>
  <si>
    <t>1056104551</t>
  </si>
  <si>
    <t>15*1,2</t>
  </si>
  <si>
    <t>146</t>
  </si>
  <si>
    <t>963053935</t>
  </si>
  <si>
    <t>Búranie železobetónových schodiskových ramien monolitických,  -0,39200t</t>
  </si>
  <si>
    <t>-153042380</t>
  </si>
  <si>
    <t>147</t>
  </si>
  <si>
    <t>9650817120</t>
  </si>
  <si>
    <t>Búranie dlažieb, bez podklad. lôžka z xylolit., alebo keramických dlaždíc hr. do 10 mm, vr. soklov</t>
  </si>
  <si>
    <t>726006740</t>
  </si>
  <si>
    <t>3,35*2,5</t>
  </si>
  <si>
    <t>ozn.B3</t>
  </si>
  <si>
    <t>3,35*6,9</t>
  </si>
  <si>
    <t>3,35*4,24</t>
  </si>
  <si>
    <t>ozn.D3</t>
  </si>
  <si>
    <t>2,78*2,5</t>
  </si>
  <si>
    <t>1,445*1,47</t>
  </si>
  <si>
    <t>ozn.E3</t>
  </si>
  <si>
    <t>4,5*1,52</t>
  </si>
  <si>
    <t>ozn.F2</t>
  </si>
  <si>
    <t>1,77*2,0</t>
  </si>
  <si>
    <t>ozn.l3</t>
  </si>
  <si>
    <t>2,85*1,47</t>
  </si>
  <si>
    <t>0,915*1,47</t>
  </si>
  <si>
    <t>2,035*2,2</t>
  </si>
  <si>
    <t>1,11*1,59</t>
  </si>
  <si>
    <t>ozn.J3</t>
  </si>
  <si>
    <t>3,35*3,62</t>
  </si>
  <si>
    <t>ozn.K2</t>
  </si>
  <si>
    <t>ozn.L2</t>
  </si>
  <si>
    <t>ozn.M3</t>
  </si>
  <si>
    <t>ozn.N</t>
  </si>
  <si>
    <t>18,0*3,3+3,7*0,9</t>
  </si>
  <si>
    <t>3,35*13,3</t>
  </si>
  <si>
    <t>148</t>
  </si>
  <si>
    <t>978059631</t>
  </si>
  <si>
    <t>Odsekanie a odobratie  obkladačiek zo stien  nad 2 m2,  -0,08900t</t>
  </si>
  <si>
    <t>42474328</t>
  </si>
  <si>
    <t>(0,9+0,4+1,0+1,5)*2,07</t>
  </si>
  <si>
    <t>1,0*2,07*2</t>
  </si>
  <si>
    <t>(4,5+1,5)*2,0</t>
  </si>
  <si>
    <t>4,53*1,78</t>
  </si>
  <si>
    <t>(0,8+2,1)*2,01</t>
  </si>
  <si>
    <t>ozn.G1</t>
  </si>
  <si>
    <t>(0,97+0,4*2)*1,57</t>
  </si>
  <si>
    <t>(2*(2,2+3,35)-0,9)*1,57</t>
  </si>
  <si>
    <t>ozn.l1</t>
  </si>
  <si>
    <t>(2*(2,285+1,47)-0,6-0,9)*1,78</t>
  </si>
  <si>
    <t>(2*(0,915+1,47)-0,6)*1,78</t>
  </si>
  <si>
    <t>(2*(1,59+1,11)-0,6)*2,0</t>
  </si>
  <si>
    <t>ozn.J1</t>
  </si>
  <si>
    <t>(2*(3,35+3,62))*1,62</t>
  </si>
  <si>
    <t>-1,1*1,62</t>
  </si>
  <si>
    <t>(2*(1,6+1,07)-0,6)*2,0</t>
  </si>
  <si>
    <t>(2*(3,35+3,62))*2,855</t>
  </si>
  <si>
    <t>ozn.M1</t>
  </si>
  <si>
    <t>(2*(1,64+1,07))*2,0</t>
  </si>
  <si>
    <t>149</t>
  </si>
  <si>
    <t>7675818019</t>
  </si>
  <si>
    <t>Demontáž podhľadov hliníkových FEAL</t>
  </si>
  <si>
    <t>1219143867</t>
  </si>
  <si>
    <t>ozn. C1</t>
  </si>
  <si>
    <t>1,605*1,47</t>
  </si>
  <si>
    <t>2,65*1,47</t>
  </si>
  <si>
    <t>ozn. J1</t>
  </si>
  <si>
    <t>ozn. N</t>
  </si>
  <si>
    <t>150</t>
  </si>
  <si>
    <t>763139521</t>
  </si>
  <si>
    <t>Demontáž sadrokartónového podhľadu s nosnou konštrukciou drevenou, jednoduché opláštenie, -0,01803t</t>
  </si>
  <si>
    <t>-865455006</t>
  </si>
  <si>
    <t>13,0*1,0</t>
  </si>
  <si>
    <t>151</t>
  </si>
  <si>
    <t>776511820.1</t>
  </si>
  <si>
    <t>Odstránenie povlakových podláh z nášľapnej plochy lepených s podložkou, vr. soklov</t>
  </si>
  <si>
    <t>-855392779</t>
  </si>
  <si>
    <t>152</t>
  </si>
  <si>
    <t>7765518300</t>
  </si>
  <si>
    <t>Odstránenie kobercov z podláh voľne položených,  -0,00100t</t>
  </si>
  <si>
    <t>2109163237</t>
  </si>
  <si>
    <t>ozn. A2</t>
  </si>
  <si>
    <t>3,35*6,845*2</t>
  </si>
  <si>
    <t>153</t>
  </si>
  <si>
    <t>92990889</t>
  </si>
  <si>
    <t>Demontáž  klimatizačnej jednotky</t>
  </si>
  <si>
    <t>kus</t>
  </si>
  <si>
    <t>-809371923</t>
  </si>
  <si>
    <t>154</t>
  </si>
  <si>
    <t>929908966</t>
  </si>
  <si>
    <t>Demontáž montážnych dvierok</t>
  </si>
  <si>
    <t>-1934076910</t>
  </si>
  <si>
    <t>ozn.C1</t>
  </si>
  <si>
    <t>ozn.D1</t>
  </si>
  <si>
    <t>ozn.E1</t>
  </si>
  <si>
    <t>1*3</t>
  </si>
  <si>
    <t>1+1*3</t>
  </si>
  <si>
    <t>155</t>
  </si>
  <si>
    <t>929908969</t>
  </si>
  <si>
    <t>Demontáž vetracích mriežok</t>
  </si>
  <si>
    <t>-1833573691</t>
  </si>
  <si>
    <t>156</t>
  </si>
  <si>
    <t>929908979</t>
  </si>
  <si>
    <t>Demontáž  krytiek med. plynov , vr. umŕtvenia rozvodov</t>
  </si>
  <si>
    <t>716455609</t>
  </si>
  <si>
    <t>157</t>
  </si>
  <si>
    <t>-1216191166</t>
  </si>
  <si>
    <t>158</t>
  </si>
  <si>
    <t>115201499</t>
  </si>
  <si>
    <t>Demontáž vzt potrubia</t>
  </si>
  <si>
    <t>1644544362</t>
  </si>
  <si>
    <t>159</t>
  </si>
  <si>
    <t>296689199</t>
  </si>
  <si>
    <t>Demontáž skrine RS</t>
  </si>
  <si>
    <t>-1265417902</t>
  </si>
  <si>
    <t>160</t>
  </si>
  <si>
    <t>7668118022</t>
  </si>
  <si>
    <t>Demontáž vstavanej skrine</t>
  </si>
  <si>
    <t>-1159400433</t>
  </si>
  <si>
    <t>161</t>
  </si>
  <si>
    <t>725110811</t>
  </si>
  <si>
    <t>Demontáž záchoda splachovacieho s nádržou alebo s tlakovým splachovačom,  -0,01933t</t>
  </si>
  <si>
    <t>súb.</t>
  </si>
  <si>
    <t>-775671976</t>
  </si>
  <si>
    <t>ozn.F1</t>
  </si>
  <si>
    <t>162</t>
  </si>
  <si>
    <t>725210821</t>
  </si>
  <si>
    <t>Demontáž umývadiel alebo umývadielok bez výtokovej armatúry,  -0,01946t</t>
  </si>
  <si>
    <t>súb</t>
  </si>
  <si>
    <t>42458764</t>
  </si>
  <si>
    <t>163</t>
  </si>
  <si>
    <t>7252408119</t>
  </si>
  <si>
    <t>Demontáž sprchových kútov, -0,08800t</t>
  </si>
  <si>
    <t>807754565</t>
  </si>
  <si>
    <t>164</t>
  </si>
  <si>
    <t>7253108230</t>
  </si>
  <si>
    <t>Demontáž drezu jednodielneho bez výtokovej armatúry ,vr. murovaného podstavca</t>
  </si>
  <si>
    <t>34168979</t>
  </si>
  <si>
    <t>165</t>
  </si>
  <si>
    <t>725330820</t>
  </si>
  <si>
    <t>Demontáž výlevky bez výtok. armatúry, bez nádrže a splachovacieho potrubia,diturvitovej,  -0,03470t</t>
  </si>
  <si>
    <t>1767582269</t>
  </si>
  <si>
    <t>166</t>
  </si>
  <si>
    <t>725820810</t>
  </si>
  <si>
    <t>Demontáž batérie drezovej, umývadlovej nástennej,  -0,0026t</t>
  </si>
  <si>
    <t>-797706327</t>
  </si>
  <si>
    <t>167</t>
  </si>
  <si>
    <t>-1582676062</t>
  </si>
  <si>
    <t>168</t>
  </si>
  <si>
    <t>979011111</t>
  </si>
  <si>
    <t>Zvislá doprava sutiny a vybúraných hmôt za prvé podlažie nad alebo pod základným podlažím</t>
  </si>
  <si>
    <t>-667191886</t>
  </si>
  <si>
    <t>169</t>
  </si>
  <si>
    <t>979081111</t>
  </si>
  <si>
    <t>Odvoz sutiny a vybúraných hmôt na skládku do 1 km</t>
  </si>
  <si>
    <t>-355350862</t>
  </si>
  <si>
    <t>170</t>
  </si>
  <si>
    <t>979081121</t>
  </si>
  <si>
    <t>Odvoz sutiny a vybúraných hmôt na skládku za každý ďalší 1 km</t>
  </si>
  <si>
    <t>1165567806</t>
  </si>
  <si>
    <t>171</t>
  </si>
  <si>
    <t>979082111</t>
  </si>
  <si>
    <t>Vnútrostavenisková doprava sutiny a vybúraných hmôt do 10 m</t>
  </si>
  <si>
    <t>-809282242</t>
  </si>
  <si>
    <t>172</t>
  </si>
  <si>
    <t>979087212</t>
  </si>
  <si>
    <t>Nakladanie na dopravné prostriedky pre vodorovnú dopravu sutiny</t>
  </si>
  <si>
    <t>2049429928</t>
  </si>
  <si>
    <t>173</t>
  </si>
  <si>
    <t>979089012</t>
  </si>
  <si>
    <t>Poplatok za skladovanie - betón, tehly, dlaždice (17 01 ), ostatné</t>
  </si>
  <si>
    <t>-1967967369</t>
  </si>
  <si>
    <t>201,848-(3,343+4,28)</t>
  </si>
  <si>
    <t>174</t>
  </si>
  <si>
    <t>979089112</t>
  </si>
  <si>
    <t>Poplatok za skladovanie - drevo, sklo, plasty (17 02 ), ostatné</t>
  </si>
  <si>
    <t>497395611</t>
  </si>
  <si>
    <t>175</t>
  </si>
  <si>
    <t>979089312</t>
  </si>
  <si>
    <t>Poplatok za skladovanie - kovy (meď, bronz, mosadz atď.) (17 04 ), ostatné</t>
  </si>
  <si>
    <t>1319484599</t>
  </si>
  <si>
    <t>176</t>
  </si>
  <si>
    <t>999281111</t>
  </si>
  <si>
    <t>Presun hmôt pre opravy a údržbu objektov vrátane vonkajších plášťov výšky do 25 m</t>
  </si>
  <si>
    <t>-552834697</t>
  </si>
  <si>
    <t>177</t>
  </si>
  <si>
    <t>711111001</t>
  </si>
  <si>
    <t>Izolácia proti zemnej vlhkosti vodorovná penetračným náterom za studena</t>
  </si>
  <si>
    <t>1327290757</t>
  </si>
  <si>
    <t>41,05+10,75+120,7+86,65</t>
  </si>
  <si>
    <t>skl.P9</t>
  </si>
  <si>
    <t>1,55+1,55</t>
  </si>
  <si>
    <t>178</t>
  </si>
  <si>
    <t>1116315000</t>
  </si>
  <si>
    <t>Lak asfaltový penetračný v sudoch</t>
  </si>
  <si>
    <t>-755789476</t>
  </si>
  <si>
    <t>262,25*0,0003</t>
  </si>
  <si>
    <t>179</t>
  </si>
  <si>
    <t>711141559</t>
  </si>
  <si>
    <t>Zhotovenie  izolácie proti zemnej vlhkosti a tlakovej vode vodorovná NAIP pritavením</t>
  </si>
  <si>
    <t>883376225</t>
  </si>
  <si>
    <t>180</t>
  </si>
  <si>
    <t>6283221000</t>
  </si>
  <si>
    <t>Asfaltovaný pás pre spodné vrstvy hydroizolačných systémov - z oxidačného asfaltu s vložkou so sklennou rohožou na hornom povrchu s jemným minerálnym posypom, plošná hmotnosť 3,9 kg/m2</t>
  </si>
  <si>
    <t>1452684723</t>
  </si>
  <si>
    <t>259,15*1,15*2</t>
  </si>
  <si>
    <t>181</t>
  </si>
  <si>
    <t>711472053</t>
  </si>
  <si>
    <t>Zhotovenie  izolácie proti tlakovej vode termoplastami zvisle fóliou z ľahčeného polyetylénu položenou voľne</t>
  </si>
  <si>
    <t>-481224393</t>
  </si>
  <si>
    <t>182</t>
  </si>
  <si>
    <t>6288000640</t>
  </si>
  <si>
    <t>Nopová fólia proti vlhkosti s radónovou ochranou S</t>
  </si>
  <si>
    <t>-1155620313</t>
  </si>
  <si>
    <t>33,96*1,2</t>
  </si>
  <si>
    <t>183</t>
  </si>
  <si>
    <t>78144520</t>
  </si>
  <si>
    <t>Hydroizolačný náter dvojnásobný  pod keramickú dlažbu , hr. 3 mm</t>
  </si>
  <si>
    <t>2077897184</t>
  </si>
  <si>
    <t>184</t>
  </si>
  <si>
    <t>7814452.01</t>
  </si>
  <si>
    <t>Vystuženie kútov hydroizol. páskou a pretmelenie rohov silikón. tmelom</t>
  </si>
  <si>
    <t>-935537149</t>
  </si>
  <si>
    <t>m.2.55,67,84,85,86</t>
  </si>
  <si>
    <t>37,85+17,2+26,55+13,0+39,0</t>
  </si>
  <si>
    <t>185</t>
  </si>
  <si>
    <t>998711202</t>
  </si>
  <si>
    <t>Presun hmôt pre izoláciu proti vode v objektoch výšky nad 6 do 12 m</t>
  </si>
  <si>
    <t>%</t>
  </si>
  <si>
    <t>1451229320</t>
  </si>
  <si>
    <t>186</t>
  </si>
  <si>
    <t>713132121.0</t>
  </si>
  <si>
    <t>Montáž tepelnej izolácie doskami -vonk. strany základov</t>
  </si>
  <si>
    <t>17118548</t>
  </si>
  <si>
    <t>(21,525*2+13,55)*0,6</t>
  </si>
  <si>
    <t>187</t>
  </si>
  <si>
    <t>2837650040</t>
  </si>
  <si>
    <t>extrudovaný polystyrén - XPS hrúbka 60 mm</t>
  </si>
  <si>
    <t>-1970718614</t>
  </si>
  <si>
    <t>188</t>
  </si>
  <si>
    <t>998713202</t>
  </si>
  <si>
    <t>Presun hmôt pre izolácie tepelné v objektoch výšky nad 6 m do 12 m</t>
  </si>
  <si>
    <t>1303923409</t>
  </si>
  <si>
    <t>189</t>
  </si>
  <si>
    <t>383 03394-1111</t>
  </si>
  <si>
    <t>Lešenie trubkové alebo stĺpové pevné montáž</t>
  </si>
  <si>
    <t>-1905401974</t>
  </si>
  <si>
    <t>190</t>
  </si>
  <si>
    <t>383 03394-1211</t>
  </si>
  <si>
    <t>Lešenie trubkové alebo stĺpové pevné demontáž</t>
  </si>
  <si>
    <t>1890435141</t>
  </si>
  <si>
    <t>191</t>
  </si>
  <si>
    <t>383 03394-1311</t>
  </si>
  <si>
    <t>Lešenie trubkové alebo stĺpové pevné premiestnenie</t>
  </si>
  <si>
    <t>953546730</t>
  </si>
  <si>
    <t>192</t>
  </si>
  <si>
    <t>383 03597-5611</t>
  </si>
  <si>
    <t>Prieraz stropnej konštrukcie z betónu želez., hr.0,3m</t>
  </si>
  <si>
    <t>934671719</t>
  </si>
  <si>
    <t>193</t>
  </si>
  <si>
    <t>383 03597-6111</t>
  </si>
  <si>
    <t>Vybúranie konštrukcie podlahy z betónu</t>
  </si>
  <si>
    <t>1873898020</t>
  </si>
  <si>
    <t>194</t>
  </si>
  <si>
    <t>721 72114-0802.1</t>
  </si>
  <si>
    <t>Demontáž potrubia z liatinových rúr DN do 100</t>
  </si>
  <si>
    <t>-1712807937</t>
  </si>
  <si>
    <t>195</t>
  </si>
  <si>
    <t>721 72114-0905</t>
  </si>
  <si>
    <t>Opr. liat. potrubia, vsadenie prechodovej tvarovky LT-PP do potrubia DN 100</t>
  </si>
  <si>
    <t>-635721653</t>
  </si>
  <si>
    <t>196</t>
  </si>
  <si>
    <t>721 72114-0915</t>
  </si>
  <si>
    <t>Opr. liat. potrubia, prepojenie stávajúceho potrubia DN 100</t>
  </si>
  <si>
    <t>1043717989</t>
  </si>
  <si>
    <t>197</t>
  </si>
  <si>
    <t>721 72114-0925</t>
  </si>
  <si>
    <t>Opr. liat. potrubia, krátenie rúr DN 100</t>
  </si>
  <si>
    <t>2096204416</t>
  </si>
  <si>
    <t>198</t>
  </si>
  <si>
    <t>721 72117-4024</t>
  </si>
  <si>
    <t>Potrubie kanalizačné z PP odpadové DN 70</t>
  </si>
  <si>
    <t>2097980717</t>
  </si>
  <si>
    <t>199</t>
  </si>
  <si>
    <t>721 72117-4025</t>
  </si>
  <si>
    <t>Potrubie kanalizačné z PP odpadové DN 100</t>
  </si>
  <si>
    <t>688722466</t>
  </si>
  <si>
    <t>200</t>
  </si>
  <si>
    <t>721 72117-4042</t>
  </si>
  <si>
    <t>Potrubie kanalizačné z PP pripojovacie DN 40</t>
  </si>
  <si>
    <t>-105378687</t>
  </si>
  <si>
    <t>201</t>
  </si>
  <si>
    <t>721 72117-4043</t>
  </si>
  <si>
    <t>Potrubie kanalizačné z PP pripojovacie DN 50</t>
  </si>
  <si>
    <t>2111547114</t>
  </si>
  <si>
    <t>202</t>
  </si>
  <si>
    <t>721 72119-4104</t>
  </si>
  <si>
    <t>Vyvedenie a upevnenie kanal. výpustiek D 40x1.8</t>
  </si>
  <si>
    <t>1463308843</t>
  </si>
  <si>
    <t>203</t>
  </si>
  <si>
    <t>721 72119-4105</t>
  </si>
  <si>
    <t>Vyvedenie a upevnenie kanal. výpustiek D 50x1.8</t>
  </si>
  <si>
    <t>-913308182</t>
  </si>
  <si>
    <t>204</t>
  </si>
  <si>
    <t>721 72119-4106</t>
  </si>
  <si>
    <t>Vyvedenie a upevnenie kanal. výpustiek D 63x1.8</t>
  </si>
  <si>
    <t>-141081520</t>
  </si>
  <si>
    <t>205</t>
  </si>
  <si>
    <t>721 72119-4109</t>
  </si>
  <si>
    <t>Vyvedenie a upevnenie kanal. výpustiek D 110x2.3</t>
  </si>
  <si>
    <t>-1750519715</t>
  </si>
  <si>
    <t>206</t>
  </si>
  <si>
    <t>721 72121-1401.1</t>
  </si>
  <si>
    <t>Podlahové vpusty  s vod. odtokom DN 50 HL510 s nerez  mriežkou 115x115</t>
  </si>
  <si>
    <t>1836262546</t>
  </si>
  <si>
    <t>207</t>
  </si>
  <si>
    <t>721 72121-2303</t>
  </si>
  <si>
    <t>Vpusty z bočným odpadom  DN 100 s nerez. Mriežkou</t>
  </si>
  <si>
    <t>-1374322931</t>
  </si>
  <si>
    <t>208</t>
  </si>
  <si>
    <t>721 72121-2305</t>
  </si>
  <si>
    <t>Vpusty z bočným odpadom  DN 50 s nerez. Mriežkou</t>
  </si>
  <si>
    <t>-1030592650</t>
  </si>
  <si>
    <t>209</t>
  </si>
  <si>
    <t>721 72122-0802</t>
  </si>
  <si>
    <t>Demontáž podlahových zápachových uzáverov DN 100</t>
  </si>
  <si>
    <t>2060459164</t>
  </si>
  <si>
    <t>210</t>
  </si>
  <si>
    <t>721 72122-6511</t>
  </si>
  <si>
    <t>Zápachová uzávierka pre kondenz VZT</t>
  </si>
  <si>
    <t>553948403</t>
  </si>
  <si>
    <t>211</t>
  </si>
  <si>
    <t>MAT 286 3K8101</t>
  </si>
  <si>
    <t>Poklop vzduchotesný šachtový DN 600</t>
  </si>
  <si>
    <t>1291052793</t>
  </si>
  <si>
    <t>212</t>
  </si>
  <si>
    <t>MAT 286 3K8103</t>
  </si>
  <si>
    <t>Rekonštrukcia šachty kanalizačnej DN 1000, hl. 1,5m</t>
  </si>
  <si>
    <t>853280389</t>
  </si>
  <si>
    <t>213</t>
  </si>
  <si>
    <t>721 72127-4121.1</t>
  </si>
  <si>
    <t>Privzdušňovací ventil vnutorný odpadového potrubia  do DN 50</t>
  </si>
  <si>
    <t>-2097056746</t>
  </si>
  <si>
    <t>214</t>
  </si>
  <si>
    <t>721 72129-0111</t>
  </si>
  <si>
    <t>Skúška tesnosti kanalizácie vodou do DN 125</t>
  </si>
  <si>
    <t>1669613237</t>
  </si>
  <si>
    <t>215</t>
  </si>
  <si>
    <t>1259378806</t>
  </si>
  <si>
    <t>216</t>
  </si>
  <si>
    <t>721 99872-1102</t>
  </si>
  <si>
    <t>Presun hmôt pre vnút. kanalizáciu v objektoch výšky do 12 m</t>
  </si>
  <si>
    <t>1791720609</t>
  </si>
  <si>
    <t>217</t>
  </si>
  <si>
    <t>721 72213-0234</t>
  </si>
  <si>
    <t>Potrubie vod. z ocel. rúrok závit. pozink. 11343 DN 32</t>
  </si>
  <si>
    <t>-1935614666</t>
  </si>
  <si>
    <t>218</t>
  </si>
  <si>
    <t>721 72213-0235</t>
  </si>
  <si>
    <t>Potrubie vod. z ocel. rúrok závit. pozink. 11343 DN 40</t>
  </si>
  <si>
    <t>1260285183</t>
  </si>
  <si>
    <t>219</t>
  </si>
  <si>
    <t>721 72213-0801</t>
  </si>
  <si>
    <t>Demontáž potrubia z oceľ. rúrok závitových DN do 25</t>
  </si>
  <si>
    <t>-1262226555</t>
  </si>
  <si>
    <t>220</t>
  </si>
  <si>
    <t>721 72213-0802</t>
  </si>
  <si>
    <t>Demontáž potrubia z oceľ. rúrok závitových DN do 40</t>
  </si>
  <si>
    <t>263343244</t>
  </si>
  <si>
    <t>221</t>
  </si>
  <si>
    <t>721 72213-1912</t>
  </si>
  <si>
    <t>Opr. vodov. ocel. potr. záv. vsadenie prechodky na PP DN 20</t>
  </si>
  <si>
    <t>súbor</t>
  </si>
  <si>
    <t>309810601</t>
  </si>
  <si>
    <t>222</t>
  </si>
  <si>
    <t>721 72213-1914</t>
  </si>
  <si>
    <t>Opr. vodov. ocel. potr. záv. vsadenie prechodky na PP do potr. DN 32</t>
  </si>
  <si>
    <t>-1486421159</t>
  </si>
  <si>
    <t>223</t>
  </si>
  <si>
    <t>721 72213-1915</t>
  </si>
  <si>
    <t>Opr. vodov. ocel. potr. záv. vsadenie odbočky do potr. DN 40</t>
  </si>
  <si>
    <t>1572070949</t>
  </si>
  <si>
    <t>224</t>
  </si>
  <si>
    <t>721 72213-1932</t>
  </si>
  <si>
    <t>Opr. vodov. ocel. potr. záv. prepojenie stáv. potrubia DN 20</t>
  </si>
  <si>
    <t>-616777194</t>
  </si>
  <si>
    <t>225</t>
  </si>
  <si>
    <t>721 72213-1934</t>
  </si>
  <si>
    <t>Opr. vodov. ocel. potr. záv. prepojenie stáv. potrubia DN 32</t>
  </si>
  <si>
    <t>-1801698273</t>
  </si>
  <si>
    <t>226</t>
  </si>
  <si>
    <t>721 72217-3103</t>
  </si>
  <si>
    <t>Potrubie vodovodné plastové zo sieťovaného polyetylénu s kyslíkovou bariérou spoj násuvnou objímkou plastovou D 20x2,8 mm</t>
  </si>
  <si>
    <t>-639026470</t>
  </si>
  <si>
    <t>227</t>
  </si>
  <si>
    <t>721 72217-3104</t>
  </si>
  <si>
    <t>Potrubie vodovodné plastové zo sieťovaného polyetylénu s kyslíkovou bariérou spoj násuvnou objímkou plastovou D 25x3,5 mm</t>
  </si>
  <si>
    <t>648074994</t>
  </si>
  <si>
    <t>228</t>
  </si>
  <si>
    <t>721 72217-3105</t>
  </si>
  <si>
    <t>Potrubie vodovodné plastové zo sieťovaného polyetylénu s kyslíkovou bariérou spoj násuvnou objímkou plastovou D 32x4,4 mm</t>
  </si>
  <si>
    <t>-1971928751</t>
  </si>
  <si>
    <t>229</t>
  </si>
  <si>
    <t>721 72217-3106</t>
  </si>
  <si>
    <t>Potrubie vodovodné plastové zo sieťovaného polyetylénu s kyslíkovou bariérou spoj násuvnou objímkou plastovou D 40x5,5 mm</t>
  </si>
  <si>
    <t>-570532683</t>
  </si>
  <si>
    <t>230</t>
  </si>
  <si>
    <t>721 72218-2111</t>
  </si>
  <si>
    <t>Ochrana potrubia izoláciou na báze penového polyetylénu DN 16</t>
  </si>
  <si>
    <t>558388245</t>
  </si>
  <si>
    <t>231</t>
  </si>
  <si>
    <t>721 72218-2112</t>
  </si>
  <si>
    <t>Ochrana potrubia izoláciou na báze penového polyetylénu DN 20</t>
  </si>
  <si>
    <t>-27426215</t>
  </si>
  <si>
    <t>232</t>
  </si>
  <si>
    <t>721 72218-2113</t>
  </si>
  <si>
    <t>Ochrana potrubia izoláciou na báze penového polyetylénu DN 25</t>
  </si>
  <si>
    <t>-1296661706</t>
  </si>
  <si>
    <t>233</t>
  </si>
  <si>
    <t>721 72218-2114</t>
  </si>
  <si>
    <t>Ochrana potrubia izoláciou na báze penového polyetylénu DN 32</t>
  </si>
  <si>
    <t>-1835728254</t>
  </si>
  <si>
    <t>234</t>
  </si>
  <si>
    <t>721 72218-2115</t>
  </si>
  <si>
    <t>Ochrana potrubia izoláciou na báze penového polyetylénu DN 40</t>
  </si>
  <si>
    <t>-1121579791</t>
  </si>
  <si>
    <t>235</t>
  </si>
  <si>
    <t>721 72222-0111</t>
  </si>
  <si>
    <t>Arm. vod. s 1 závitom, nástenka K 247 pre výt. ventil G 1/2</t>
  </si>
  <si>
    <t>282841422</t>
  </si>
  <si>
    <t>236</t>
  </si>
  <si>
    <t>721 72222-0121</t>
  </si>
  <si>
    <t>Montáž armatúry závitovej s 1 závitom, nástenka pre batériu G 1/2x150mm</t>
  </si>
  <si>
    <t>pár</t>
  </si>
  <si>
    <t>-1795249835</t>
  </si>
  <si>
    <t>237</t>
  </si>
  <si>
    <t>721 72222-1117</t>
  </si>
  <si>
    <t>Montáž armatúry vodovodnej s 1 závitom, ventil výtokový K1d G 1/2</t>
  </si>
  <si>
    <t>1835021622</t>
  </si>
  <si>
    <t>238</t>
  </si>
  <si>
    <t>721 72223-2043</t>
  </si>
  <si>
    <t>Kohút guľový priamy G 1/2 PN 42 do 185°C</t>
  </si>
  <si>
    <t>-2003292400</t>
  </si>
  <si>
    <t>239</t>
  </si>
  <si>
    <t>721 72223-2044</t>
  </si>
  <si>
    <t>Kohút guľový priamy G 3/4 PN 42 do 185°C</t>
  </si>
  <si>
    <t>1167802848</t>
  </si>
  <si>
    <t>240</t>
  </si>
  <si>
    <t>721 72223-2045</t>
  </si>
  <si>
    <t>Kohút guľový priamy G 1 PN 42 do 185°C</t>
  </si>
  <si>
    <t>2030112867</t>
  </si>
  <si>
    <t>241</t>
  </si>
  <si>
    <t>721 72223-2046</t>
  </si>
  <si>
    <t>Kohút guľový priamy G 1 1/4 PN 42 do 185°C</t>
  </si>
  <si>
    <t>-1670985555</t>
  </si>
  <si>
    <t>242</t>
  </si>
  <si>
    <t>721 72223-2047</t>
  </si>
  <si>
    <t>Kohút guľový priamy G 1 1/2 PN 42 do 185°C</t>
  </si>
  <si>
    <t>-939860168</t>
  </si>
  <si>
    <t>243</t>
  </si>
  <si>
    <t>721 72223-2061</t>
  </si>
  <si>
    <t>Kohút guľový priamy G 1/2 PN 42 do 185°C  s vypúšťaním</t>
  </si>
  <si>
    <t>-333332496</t>
  </si>
  <si>
    <t>244</t>
  </si>
  <si>
    <t>721 72223-2062</t>
  </si>
  <si>
    <t>Kohút guľový priamy G 3/4 PN 42 do 185°C s vypúšťaním</t>
  </si>
  <si>
    <t>-672716615</t>
  </si>
  <si>
    <t>245</t>
  </si>
  <si>
    <t>721 72225-4265</t>
  </si>
  <si>
    <t>Požiarne prísl.,hadic.navij. Napr. NOHA typ B25/30 pod omietku 796x796x185mm vrátane montážneho príslušenstva (napr. kotviaci materiál ...)</t>
  </si>
  <si>
    <t>596370479</t>
  </si>
  <si>
    <t>246</t>
  </si>
  <si>
    <t>721 72229-0226</t>
  </si>
  <si>
    <t>Tlakové skúšky vodov. potrubia závitového do DN 50</t>
  </si>
  <si>
    <t>-1173021736</t>
  </si>
  <si>
    <t>247</t>
  </si>
  <si>
    <t>721 72229-0234</t>
  </si>
  <si>
    <t>Preplachovanie a dezinfekcia vodov. potrubia do DN 80</t>
  </si>
  <si>
    <t>-1232631235</t>
  </si>
  <si>
    <t>248</t>
  </si>
  <si>
    <t>-1140982945</t>
  </si>
  <si>
    <t>249</t>
  </si>
  <si>
    <t>721 99872-2102</t>
  </si>
  <si>
    <t>Presun hmôt pre vnút. vodovod v objektoch výšky do 12 m</t>
  </si>
  <si>
    <t>1100976500</t>
  </si>
  <si>
    <t>250</t>
  </si>
  <si>
    <t>721 72511-2021</t>
  </si>
  <si>
    <t>Zách. misa závesná s hlbokým splachovaním odpad vodorovný vrátane príslušenstva (napr. sedacia doska, kotviace skrutky ...)</t>
  </si>
  <si>
    <t>-131971889</t>
  </si>
  <si>
    <t>251</t>
  </si>
  <si>
    <t>721 72511-2300</t>
  </si>
  <si>
    <t>Záchodová misa z diturvitu kombi kompletná, štandardná kvalita vrátane príslušenstva (napr. sedacia doska, kotviace skrutky ...)</t>
  </si>
  <si>
    <t>-608714972</t>
  </si>
  <si>
    <t>252</t>
  </si>
  <si>
    <t>MAT 642 3D0751</t>
  </si>
  <si>
    <t>Splachovač WC podomietkový</t>
  </si>
  <si>
    <t>-677170582</t>
  </si>
  <si>
    <t>253</t>
  </si>
  <si>
    <t>721 72511-6211</t>
  </si>
  <si>
    <t>Montáž predstenového systému záchodov do masívnej murovanej konštrukcie vrátane príslušenstva (napr. konzola, kotviace skrutky ...)</t>
  </si>
  <si>
    <t>-978762471</t>
  </si>
  <si>
    <t>254</t>
  </si>
  <si>
    <t>721 72512-2100</t>
  </si>
  <si>
    <t>Pisoárové záchody z diturvitu štandardná kvalita bez nádrže (napr. konzola, kotviace skrutky ...)</t>
  </si>
  <si>
    <t>-1201765381</t>
  </si>
  <si>
    <t>255</t>
  </si>
  <si>
    <t>MAT 642 5D0202</t>
  </si>
  <si>
    <t>Splachovač pisoarový senzorový so zabudovaným zdrojom TR8</t>
  </si>
  <si>
    <t>900730313</t>
  </si>
  <si>
    <t>256</t>
  </si>
  <si>
    <t>721 72521-1603</t>
  </si>
  <si>
    <t>-1907358678</t>
  </si>
  <si>
    <t>257</t>
  </si>
  <si>
    <t>721 72521-1701</t>
  </si>
  <si>
    <t>564737574</t>
  </si>
  <si>
    <t>258</t>
  </si>
  <si>
    <t>721 72521-9401</t>
  </si>
  <si>
    <t>Montáž umývadiel keramických so záp. uzáv. na skrutky vrátane príslušenstva (napr. konzola, kotviace skrutky ...)</t>
  </si>
  <si>
    <t>-1987784762</t>
  </si>
  <si>
    <t>259</t>
  </si>
  <si>
    <t>MAT 642 1K0108</t>
  </si>
  <si>
    <t>-373270722</t>
  </si>
  <si>
    <t>260</t>
  </si>
  <si>
    <t>721 72531-2200</t>
  </si>
  <si>
    <t>-1458533114</t>
  </si>
  <si>
    <t>261</t>
  </si>
  <si>
    <t>721 72533-9101</t>
  </si>
  <si>
    <t>Montáž výleviek keramic., liat, a i. hmoty bez výtok armat. a splach nádrže vrátane príslušenstva (napr. konzola, kotviace skrutky ...)</t>
  </si>
  <si>
    <t>-1769278637</t>
  </si>
  <si>
    <t>262</t>
  </si>
  <si>
    <t>MAT 642 7A0101.1</t>
  </si>
  <si>
    <t xml:space="preserve">Výlevka diturvitová, biela DN 100  </t>
  </si>
  <si>
    <t>186512914</t>
  </si>
  <si>
    <t>263</t>
  </si>
  <si>
    <t>MAT 642 7A9001.1</t>
  </si>
  <si>
    <t>Mriežka ku výlevke</t>
  </si>
  <si>
    <t>-213803457</t>
  </si>
  <si>
    <t>264</t>
  </si>
  <si>
    <t>721 72581-9401</t>
  </si>
  <si>
    <t>Montáž ventilov rohových s pripojovacou rúrkou G 1/2 vrátane príslušenstva (napr. tesniaci materiál, tmel ...)</t>
  </si>
  <si>
    <t>374585682</t>
  </si>
  <si>
    <t>265</t>
  </si>
  <si>
    <t>721 72582-0300</t>
  </si>
  <si>
    <t>Batéria drezová stojanková G 1/2 štandardná kvalita</t>
  </si>
  <si>
    <t>-526357355</t>
  </si>
  <si>
    <t>266</t>
  </si>
  <si>
    <t>721 72582-0600</t>
  </si>
  <si>
    <t xml:space="preserve">Batéria drezová 1-páková nástenná G 1/2 x 100 štandardná kvalita vrátane príslušenstva (napr. tesniaci materiál, tmel ...) </t>
  </si>
  <si>
    <t>-2110274757</t>
  </si>
  <si>
    <t>267</t>
  </si>
  <si>
    <t>721 72582-1300</t>
  </si>
  <si>
    <t>Batéria umývadlová stojanková G 1/2 štandardná kvalita vrátane príslušenstva (napr. tesniaci materiál, tmel ...)</t>
  </si>
  <si>
    <t>-1319274709</t>
  </si>
  <si>
    <t>268</t>
  </si>
  <si>
    <t>721 72582-9401</t>
  </si>
  <si>
    <t>Montáž batérie umýv. senzorovej</t>
  </si>
  <si>
    <t>-1301227375</t>
  </si>
  <si>
    <t>269</t>
  </si>
  <si>
    <t>MAT 551 439930</t>
  </si>
  <si>
    <t>Batéria umývadlová senzorová</t>
  </si>
  <si>
    <t>-1840650910</t>
  </si>
  <si>
    <t>270</t>
  </si>
  <si>
    <t>721 72584-0200</t>
  </si>
  <si>
    <t>Batéria sprchová nástenná G 1/2 štandardná kvalita vrátane príslušenstva (napr. tesniaci materiál, tmel ...)</t>
  </si>
  <si>
    <t>-1230302052</t>
  </si>
  <si>
    <t>271</t>
  </si>
  <si>
    <t>721 72598-0123</t>
  </si>
  <si>
    <t>Dvierka prístupové k inštaláciám z plastov 30/30</t>
  </si>
  <si>
    <t>-1228864055</t>
  </si>
  <si>
    <t>272</t>
  </si>
  <si>
    <t>995234502</t>
  </si>
  <si>
    <t>273</t>
  </si>
  <si>
    <t>721 99872-5102</t>
  </si>
  <si>
    <t>Presun hmôt pre zariaď. predmety v objektoch výšky do 12 m</t>
  </si>
  <si>
    <t>862080488</t>
  </si>
  <si>
    <t>274</t>
  </si>
  <si>
    <t>Pol2</t>
  </si>
  <si>
    <t xml:space="preserve">Tlakovo nezávislý vyvažovací a regulační ventil s nezávislou EQM, charakteristikou Nastavitelný max. prietok Technologia plynulého nastavení hodnoty Kvs umožňuje nastavit max. prietok ventilem. Nezávislá EQM charakteristika. Optimálna EQM charakteristika </t>
  </si>
  <si>
    <t>-1828926854</t>
  </si>
  <si>
    <t>a vysoká autorita pre  nastavení.   Samotesniace meracie vsuvky ľahké, rychlé a peesné meranie prietoku, teplot a tlakov pro vyvažovanie, meranie výko</t>
  </si>
  <si>
    <t>Max. tlaková diferencia (ΔpVmax):</t>
  </si>
  <si>
    <t>800 kPa = 8 bar</t>
  </si>
  <si>
    <t>Min. tlaková diferencia (ΔpVmin):</t>
  </si>
  <si>
    <t>DN 32-50: 15 kPa = 0,15 bar</t>
  </si>
  <si>
    <t>DN 65-80: 25 kPa = 0,25 bar</t>
  </si>
  <si>
    <t>DN 100-125: 30 kPa = 0,30 bar</t>
  </si>
  <si>
    <t>DN 150: 40 kPa = 0,40 bar Těleso ventilu: AMETAL®</t>
  </si>
  <si>
    <t>Kuželka: AMETAL®</t>
  </si>
  <si>
    <t>Tesnenie sedla: EPDM/Nerezová ocel</t>
  </si>
  <si>
    <t>Tesneni hřídele: EPDM O-kroužek</t>
  </si>
  <si>
    <t>O-kroužek: EPDM</t>
  </si>
  <si>
    <t>Ventilová vložka: AMETAL®/PPS/PTFE</t>
  </si>
  <si>
    <t>Regulátor tlaku: Nerezová ocel/PPS</t>
  </si>
  <si>
    <t>Membrána: HNBR</t>
  </si>
  <si>
    <t>Pružiny: Nerezová ocel</t>
  </si>
  <si>
    <t xml:space="preserve">Hriadel: Nerezová ocel        DN 32/PN 16 + servopohon 230 V 3-bodový </t>
  </si>
  <si>
    <t>275</t>
  </si>
  <si>
    <t>Pol26.1</t>
  </si>
  <si>
    <t>Čerpadlo  s elektronickou reguláciou výkonu  AUTOADAPT. FLOWADAPT a FLOWLIMIT. Riaden na proporcionální tlak. Riaden na konstantní tlak. Riaden na konstantní teplotu. Riaden diferenční teploty Prev. podle konstantní krivky. Prev. podle max. nebo min. kr</t>
  </si>
  <si>
    <t>-610219753</t>
  </si>
  <si>
    <t xml:space="preserve">Prev. podle max. nebo min. krivky. Automatický redukovaný noční provoz. Není nutná žádná externí motorová ochrana. Tepelně-izolační kryty dodávané s </t>
  </si>
  <si>
    <t>jednoduchými čerpadly pro topné soustavy. Velký teplotní rozsah, kde teplota kapaliny a okolní teplota jsou na sobě nezávislé.  230 V, PN 10 , Maximál</t>
  </si>
  <si>
    <t xml:space="preserve">hodnoty pri proporcionálnej prevádzke, 2,0 m3/hod H=36 kPa,  4,0 m3/hod H=49 kPa              </t>
  </si>
  <si>
    <t>276</t>
  </si>
  <si>
    <t>Pol900</t>
  </si>
  <si>
    <t>Ultrazvukový merač tepla, batériové prevedenie + meracia časť Qp 6, DN 25, komplet vrátane 2 teplomerov a 2 návarkov</t>
  </si>
  <si>
    <t>-14336389</t>
  </si>
  <si>
    <t>277</t>
  </si>
  <si>
    <t>Pol901</t>
  </si>
  <si>
    <t>regulátor diferenčného tlaku 25/32, 5-30 kPa, , vrátane príslušenstva (prepojovacia trubica)</t>
  </si>
  <si>
    <t>-2142655604</t>
  </si>
  <si>
    <t>278</t>
  </si>
  <si>
    <t>Pol902</t>
  </si>
  <si>
    <t>Ulrazvukový merač tepla, batériové prevedenie + meracia časť  Qp 40, DN 80, komplet vrátane 2 teplomerov a 2návarkov</t>
  </si>
  <si>
    <t>-1676345404</t>
  </si>
  <si>
    <t>279</t>
  </si>
  <si>
    <t>Pol227</t>
  </si>
  <si>
    <t>Ekvitermický regulátor pre ovládanie regulačného uzla, 230 V</t>
  </si>
  <si>
    <t>1716779995</t>
  </si>
  <si>
    <t>280</t>
  </si>
  <si>
    <t>Pol316</t>
  </si>
  <si>
    <t>Svorkovnica pre montáž na stenu (k regulátoru)</t>
  </si>
  <si>
    <t>-737614829</t>
  </si>
  <si>
    <t>281</t>
  </si>
  <si>
    <t>Pol811</t>
  </si>
  <si>
    <t>Snímac vonkajšej teploty IP54 + kábel</t>
  </si>
  <si>
    <t>173999889</t>
  </si>
  <si>
    <t>282</t>
  </si>
  <si>
    <t>Pol812</t>
  </si>
  <si>
    <t>Príložný snímac teploty  IP54</t>
  </si>
  <si>
    <t>-2125238543</t>
  </si>
  <si>
    <t>283</t>
  </si>
  <si>
    <t>Pol813</t>
  </si>
  <si>
    <t>Oceľová rúrka závitová a bezšvíková DN 10, vrátane základného náteru</t>
  </si>
  <si>
    <t>255376510</t>
  </si>
  <si>
    <t>284</t>
  </si>
  <si>
    <t>Pol903</t>
  </si>
  <si>
    <t>Oceľová rúrka závitová a bezšvíková DN 15, vrátane základného náteru</t>
  </si>
  <si>
    <t>-1106119351</t>
  </si>
  <si>
    <t>285</t>
  </si>
  <si>
    <t>Pol814</t>
  </si>
  <si>
    <t>Oceľová rúrka závitová a bezšvíková DN 25, vrátane základného náteru</t>
  </si>
  <si>
    <t>1307214493</t>
  </si>
  <si>
    <t>286</t>
  </si>
  <si>
    <t>Pol904</t>
  </si>
  <si>
    <t>Oceľová rúrka závitová a bezšvíková DN 32, vrátane základného náteru</t>
  </si>
  <si>
    <t>-889235679</t>
  </si>
  <si>
    <t>287</t>
  </si>
  <si>
    <t>Pol905</t>
  </si>
  <si>
    <t>Oceľová rúrka závitová a bezšvíková DN 40, vrátane základného náteru</t>
  </si>
  <si>
    <t>96297572</t>
  </si>
  <si>
    <t>288</t>
  </si>
  <si>
    <t>Pol906</t>
  </si>
  <si>
    <t>Oceľová rúrka závitová a bezšvíková 108/4, vrátane základného náteru</t>
  </si>
  <si>
    <t>1469724529</t>
  </si>
  <si>
    <t>289</t>
  </si>
  <si>
    <t>Pol907</t>
  </si>
  <si>
    <t>Plasthliníkové potrubie  16x2,0</t>
  </si>
  <si>
    <t>2138315135</t>
  </si>
  <si>
    <t>290</t>
  </si>
  <si>
    <t>Pol908</t>
  </si>
  <si>
    <t>Plasthliníkové potrubie  20x2,0</t>
  </si>
  <si>
    <t>821014839</t>
  </si>
  <si>
    <t>291</t>
  </si>
  <si>
    <t>Pol909</t>
  </si>
  <si>
    <t>Plasthliníkové potrubie  32x3,0</t>
  </si>
  <si>
    <t>-371188828</t>
  </si>
  <si>
    <t>292</t>
  </si>
  <si>
    <t>Pol910</t>
  </si>
  <si>
    <t>Plasthliníkové potrubie  26x3,0</t>
  </si>
  <si>
    <t>-742297085</t>
  </si>
  <si>
    <t>293</t>
  </si>
  <si>
    <t>Pol911</t>
  </si>
  <si>
    <t>Plasthliníkové potrubie  40x3,5</t>
  </si>
  <si>
    <t>-1504527040</t>
  </si>
  <si>
    <t>294</t>
  </si>
  <si>
    <t>Pol912</t>
  </si>
  <si>
    <t>Plasthliníkové potrubie  50x4,0</t>
  </si>
  <si>
    <t>-611730246</t>
  </si>
  <si>
    <t>295</t>
  </si>
  <si>
    <t>Pol825</t>
  </si>
  <si>
    <t>Koleno 90° 16x2 / 16x2</t>
  </si>
  <si>
    <t>-1085078710</t>
  </si>
  <si>
    <t>296</t>
  </si>
  <si>
    <t>Pol826</t>
  </si>
  <si>
    <t>Koleno 90° 20x2 / 20x2</t>
  </si>
  <si>
    <t>1505337240</t>
  </si>
  <si>
    <t>297</t>
  </si>
  <si>
    <t>Pol827</t>
  </si>
  <si>
    <t>Koleno 90° 26x3 / 26x3</t>
  </si>
  <si>
    <t>-1752666368</t>
  </si>
  <si>
    <t>298</t>
  </si>
  <si>
    <t>Pol828</t>
  </si>
  <si>
    <t>Koleno 90° 32x3 / 32x3</t>
  </si>
  <si>
    <t>1879765156</t>
  </si>
  <si>
    <t>299</t>
  </si>
  <si>
    <t>Pol829</t>
  </si>
  <si>
    <t>Koleno 90° 40x3,5 / 40x3,5</t>
  </si>
  <si>
    <t>-2008882283</t>
  </si>
  <si>
    <t>300</t>
  </si>
  <si>
    <t>Pol830</t>
  </si>
  <si>
    <t>Koleno 90° 50x4 / 50x4</t>
  </si>
  <si>
    <t>961916278</t>
  </si>
  <si>
    <t>301</t>
  </si>
  <si>
    <t>Pol832</t>
  </si>
  <si>
    <t>Prechodka na plastové rúrky (G 3/4) 16x2</t>
  </si>
  <si>
    <t>893675404</t>
  </si>
  <si>
    <t>302</t>
  </si>
  <si>
    <t>Pol913</t>
  </si>
  <si>
    <t>Prechodka s mäkkým tesnením ( G 3/4 ) (meď) 18</t>
  </si>
  <si>
    <t>-2053552760</t>
  </si>
  <si>
    <t>303</t>
  </si>
  <si>
    <t>Pol833</t>
  </si>
  <si>
    <t>T-kus redukovaný 20x2 / 16x2 / 16x2</t>
  </si>
  <si>
    <t>1594836483</t>
  </si>
  <si>
    <t>304</t>
  </si>
  <si>
    <t>Pol914</t>
  </si>
  <si>
    <t>T-kus redukovaný 20x2 / 20x2 / 16x2</t>
  </si>
  <si>
    <t>1158889869</t>
  </si>
  <si>
    <t>305</t>
  </si>
  <si>
    <t>Pol834</t>
  </si>
  <si>
    <t>T-kus redukovaný 26x3 / 16x2 / 20x2</t>
  </si>
  <si>
    <t>1269324914</t>
  </si>
  <si>
    <t>306</t>
  </si>
  <si>
    <t>Pol836</t>
  </si>
  <si>
    <t>T-kus redukovaný 26x3 / 20x2 / 20x2</t>
  </si>
  <si>
    <t>-973607465</t>
  </si>
  <si>
    <t>307</t>
  </si>
  <si>
    <t>Pol915</t>
  </si>
  <si>
    <t>T-kus redukovaný 32x3 / 32x3 / 20x2</t>
  </si>
  <si>
    <t>458846457</t>
  </si>
  <si>
    <t>308</t>
  </si>
  <si>
    <t>Pol838</t>
  </si>
  <si>
    <t>T-kus redukovaný 40x3,5 / 40x3,5 / 32x3</t>
  </si>
  <si>
    <t>631998917</t>
  </si>
  <si>
    <t>309</t>
  </si>
  <si>
    <t>Pol839</t>
  </si>
  <si>
    <t>T-kus redukovaný 50x4 / 50x4 / 40x3,5</t>
  </si>
  <si>
    <t>-1281106473</t>
  </si>
  <si>
    <t>310</t>
  </si>
  <si>
    <t>Pol841</t>
  </si>
  <si>
    <t>T-kus rovnoramenný 16x2</t>
  </si>
  <si>
    <t>1608115565</t>
  </si>
  <si>
    <t>311</t>
  </si>
  <si>
    <t>Pol842</t>
  </si>
  <si>
    <t>T-kus rovnoramenný 40x3,5</t>
  </si>
  <si>
    <t>1987785820</t>
  </si>
  <si>
    <t>312</t>
  </si>
  <si>
    <t>Pol843</t>
  </si>
  <si>
    <t>T-kus rovnoramenný 50x4</t>
  </si>
  <si>
    <t>2062072277</t>
  </si>
  <si>
    <t>313</t>
  </si>
  <si>
    <t>Pol845</t>
  </si>
  <si>
    <t>T-kus stredná vetva redukovaná 20x2 / 16x2 / 20x2</t>
  </si>
  <si>
    <t>-1352904093</t>
  </si>
  <si>
    <t>314</t>
  </si>
  <si>
    <t>Pol916</t>
  </si>
  <si>
    <t>T-kus stredná vetva redukovaná 26x3 / 16x2 / 26x3</t>
  </si>
  <si>
    <t>988972605</t>
  </si>
  <si>
    <t>315</t>
  </si>
  <si>
    <t>Pol846</t>
  </si>
  <si>
    <t>T-kus stredná vetva redukovaná 32x3 / 16x2 / 32x3</t>
  </si>
  <si>
    <t>1763843143</t>
  </si>
  <si>
    <t>316</t>
  </si>
  <si>
    <t>Pol849</t>
  </si>
  <si>
    <t>T-kus stredná vetva redukovaná 50x4 / 26x3 / 50x4</t>
  </si>
  <si>
    <t>-1856283124</t>
  </si>
  <si>
    <t>317</t>
  </si>
  <si>
    <t>Pol917</t>
  </si>
  <si>
    <t>Drobné tvarovky, redukcie, šróbenia</t>
  </si>
  <si>
    <t>kpl</t>
  </si>
  <si>
    <t>1770086258</t>
  </si>
  <si>
    <t>318</t>
  </si>
  <si>
    <t>Pol918</t>
  </si>
  <si>
    <t>Prírubové šupátko ( medziprírubová uzavieracia klapka ), DN 100</t>
  </si>
  <si>
    <t>1168374167</t>
  </si>
  <si>
    <t>319</t>
  </si>
  <si>
    <t>Pol854</t>
  </si>
  <si>
    <t>Radiátorové regulačné šróbenie s prednastavaním priame DN 15</t>
  </si>
  <si>
    <t>-1081989491</t>
  </si>
  <si>
    <t>320</t>
  </si>
  <si>
    <t>Pol855</t>
  </si>
  <si>
    <t>Radiátorový ventil priamy bez prednastavenia DN 15</t>
  </si>
  <si>
    <t>1217194946</t>
  </si>
  <si>
    <t>321</t>
  </si>
  <si>
    <t>Pol856</t>
  </si>
  <si>
    <t>rohové pripájacie šróbenie pre teleso Ventil kompakt (2 rúrková sústava) R 1/2 x G 3/4 bez prednastavenia</t>
  </si>
  <si>
    <t>703691076</t>
  </si>
  <si>
    <t>322</t>
  </si>
  <si>
    <t>Pol919</t>
  </si>
  <si>
    <t>Termostatická hlavica i pre VT s kvapalinovím snímačom, s automatickou protimrazovou poistkou (6-30 °C)</t>
  </si>
  <si>
    <t>-93618130</t>
  </si>
  <si>
    <t>323</t>
  </si>
  <si>
    <t>Pol920</t>
  </si>
  <si>
    <t>Vyvažovací ventil  s meracími ventilčekmi a vypúštaním, materiál Ametal  , DN 25 1"</t>
  </si>
  <si>
    <t>-1036887122</t>
  </si>
  <si>
    <t>324</t>
  </si>
  <si>
    <t>Pol921</t>
  </si>
  <si>
    <t>Vyvažovací ventil  s meracími ventilčekmi a vypúštaním, materiál Ametal  DN 32 5/4"</t>
  </si>
  <si>
    <t>934807700</t>
  </si>
  <si>
    <t>325</t>
  </si>
  <si>
    <t>Pol922</t>
  </si>
  <si>
    <t>Regulačný ventil pre malé  prieroky s meracími ventilčekmi, materiál Ametal 15 LF, , DN 15</t>
  </si>
  <si>
    <t>2024029813</t>
  </si>
  <si>
    <t>326</t>
  </si>
  <si>
    <t>Pol923</t>
  </si>
  <si>
    <t>Filter závitový, DN 40</t>
  </si>
  <si>
    <t>2104576613</t>
  </si>
  <si>
    <t>327</t>
  </si>
  <si>
    <t>Pol924</t>
  </si>
  <si>
    <t>Spätná klapka závitová, DN 40</t>
  </si>
  <si>
    <t>587493559</t>
  </si>
  <si>
    <t>328</t>
  </si>
  <si>
    <t>Pol864</t>
  </si>
  <si>
    <t>Guľový uzáver DN 25</t>
  </si>
  <si>
    <t>1609551095</t>
  </si>
  <si>
    <t>329</t>
  </si>
  <si>
    <t>Pol925</t>
  </si>
  <si>
    <t>Guľový uzáver DN 32</t>
  </si>
  <si>
    <t>997368194</t>
  </si>
  <si>
    <t>330</t>
  </si>
  <si>
    <t>Pol926</t>
  </si>
  <si>
    <t>Guľový uzáver DN 40</t>
  </si>
  <si>
    <t>1511253362</t>
  </si>
  <si>
    <t>331</t>
  </si>
  <si>
    <t>Pol866</t>
  </si>
  <si>
    <t>Automatický odvzdušňovací ventil, DN 10</t>
  </si>
  <si>
    <t>-194267697</t>
  </si>
  <si>
    <t>332</t>
  </si>
  <si>
    <t>Pol867</t>
  </si>
  <si>
    <t>Vypúšťací kohút DN 10</t>
  </si>
  <si>
    <t>2064195062</t>
  </si>
  <si>
    <t>333</t>
  </si>
  <si>
    <t>Pol868</t>
  </si>
  <si>
    <t>Vypúšťací kohút DN 20</t>
  </si>
  <si>
    <t>664331194</t>
  </si>
  <si>
    <t>334</t>
  </si>
  <si>
    <t>Pol869</t>
  </si>
  <si>
    <t>Teplomer príložný 0-120 C</t>
  </si>
  <si>
    <t>-1070942903</t>
  </si>
  <si>
    <t>335</t>
  </si>
  <si>
    <t>Pol927</t>
  </si>
  <si>
    <t>Oceľové panelové vykurovacie teleso s hladkými stenami bez krycej mriežky v prevedení Hygiene, Ventil kompakt   20S  VK  603/904 (Biela RAL 9016)</t>
  </si>
  <si>
    <t>-587609577</t>
  </si>
  <si>
    <t>336</t>
  </si>
  <si>
    <t>Pol928</t>
  </si>
  <si>
    <t>Oceľové panelové vykurovacie teleso s hladkými stenami bez krycej mriežky v prevedení Hygiene, Ventil kompakt  20S VK  603/1404 (Biela RAL 9016)</t>
  </si>
  <si>
    <t>-731728290</t>
  </si>
  <si>
    <t>337</t>
  </si>
  <si>
    <t>Pol929</t>
  </si>
  <si>
    <t>Oceľové panelové vykurovacie teleso s hladkými stenami bez krycej mriežky v prevedení Hygiene, Ventil kompakt  20S  VK  603/1604 (Biela RAL 9016)</t>
  </si>
  <si>
    <t>-1537573980</t>
  </si>
  <si>
    <t>338</t>
  </si>
  <si>
    <t>Pol930</t>
  </si>
  <si>
    <t>Oceľové panelové vykurovacie teleso s hladkými stenami bez krycej mriežky v prevedení Hygiene, Ventil kompakt   20S  VK  603/2004 (Biela RAL 9016)</t>
  </si>
  <si>
    <t>879592350</t>
  </si>
  <si>
    <t>339</t>
  </si>
  <si>
    <t>Pol931</t>
  </si>
  <si>
    <t>Oceľové panelové vykurovacie teleso s hladkými stenami bez krycej mriežky v prevedení Hygiene, Ventil kompakt  30  VK  603/1604 (Biela RAL 9016)</t>
  </si>
  <si>
    <t>-87135697</t>
  </si>
  <si>
    <t>340</t>
  </si>
  <si>
    <t>Pol932</t>
  </si>
  <si>
    <t>Oceľové panelové vykurovacie teleso s hladkými stenami bez krycej mriežky v prevedení Hygiene, Ventil kompakt   30 VK  603/1804 (Biela RAL 9016)</t>
  </si>
  <si>
    <t>2066789084</t>
  </si>
  <si>
    <t>341</t>
  </si>
  <si>
    <t>Pol933</t>
  </si>
  <si>
    <t>Oceľové panelové vykurovacie teleso s hladkými stenami bez krycej mriežky v prevedení Hygiene, Ventil kompakt  30  VK  603/2004 (Biela RAL 9016)</t>
  </si>
  <si>
    <t>1517672254</t>
  </si>
  <si>
    <t>342</t>
  </si>
  <si>
    <t>Pol934</t>
  </si>
  <si>
    <t>Oceľové panelové vykurovacie teleso s krycou mriežkou s bočným pripojením, max tlak 1,0 Mpa   20 K  600/600</t>
  </si>
  <si>
    <t>1765412077</t>
  </si>
  <si>
    <t>343</t>
  </si>
  <si>
    <t>Pol935</t>
  </si>
  <si>
    <t>Oceľové panelové vykurovacie teleso s krycou mriežkou s bočným pripojením, max tlak 1,0 Mpa   20 K  900/1000</t>
  </si>
  <si>
    <t>-414901810</t>
  </si>
  <si>
    <t>344</t>
  </si>
  <si>
    <t>Pol936</t>
  </si>
  <si>
    <t>Oceľové panelové vykurovacie teleso s krycou mriežkou s bočným pripojením, max tlak 1,0 Mpa   20 K  900/1200</t>
  </si>
  <si>
    <t>-1324674667</t>
  </si>
  <si>
    <t>345</t>
  </si>
  <si>
    <t>Pol937</t>
  </si>
  <si>
    <t>Oceľové panelové vykurovacie teleso s krycou mriežkou prevedenie Ventil kompakt, max tlak 1,0 Mpa   20 VKP  600/800</t>
  </si>
  <si>
    <t>1222872620</t>
  </si>
  <si>
    <t>346</t>
  </si>
  <si>
    <t>Pol938</t>
  </si>
  <si>
    <t>Oceľové panelové vykurovacie teleso s krycou mriežkou prevedenie Ventil kompakt, max tlak 1,0 Mpa   20 VKP  600/1000</t>
  </si>
  <si>
    <t>-313841617</t>
  </si>
  <si>
    <t>347</t>
  </si>
  <si>
    <t>Pol939</t>
  </si>
  <si>
    <t>Oceľové panelové vykurovacie teleso s krycou mriežkou prevedenie Ventil kompakt, max tlak 1,0 Mpa   20 VKP  600/1200</t>
  </si>
  <si>
    <t>-903207377</t>
  </si>
  <si>
    <t>348</t>
  </si>
  <si>
    <t>Pol940</t>
  </si>
  <si>
    <t>Oceľové panelové vykurovacie teleso s krycou mriežkou prevedenie Ventil kompakt, max tlak 1,0 Mpa   20 VKP  600/1400</t>
  </si>
  <si>
    <t>1245735297</t>
  </si>
  <si>
    <t>349</t>
  </si>
  <si>
    <t>Pol941</t>
  </si>
  <si>
    <t>Oceľové panelové vykurovacie teleso s krycou mriežkou prevedenie Ventil kompakt, max tlak 1,0 Mpa   20 VKP  600/1800</t>
  </si>
  <si>
    <t>-1859628158</t>
  </si>
  <si>
    <t>350</t>
  </si>
  <si>
    <t>Pol942</t>
  </si>
  <si>
    <t>Oceľové panelové vykurovacie teleso s krycou mriežkou prevedenie Ventil kompakt, max tlak 1,0 Mpa   20 VKP  900/500</t>
  </si>
  <si>
    <t>896534845</t>
  </si>
  <si>
    <t>351</t>
  </si>
  <si>
    <t>Pol943</t>
  </si>
  <si>
    <t>Oceľové panelové vykurovacie teleso s krycou mriežkou prevedenie Ventil kompakt, max tlak 1,0 Mpa   22 VKP  600/1600</t>
  </si>
  <si>
    <t>1264215148</t>
  </si>
  <si>
    <t>352</t>
  </si>
  <si>
    <t>Pol944</t>
  </si>
  <si>
    <t>Tepelná izolácia na  báze polyetylénu do teploty 102 C  hr. 20 mm; d = 18 mm</t>
  </si>
  <si>
    <t>-776829803</t>
  </si>
  <si>
    <t>353</t>
  </si>
  <si>
    <t>Pol945</t>
  </si>
  <si>
    <t>Tepelná izolácia na  báze polyetylénu do teploty 102 C  hr. 20 mm; d = 22 mm</t>
  </si>
  <si>
    <t>1623338148</t>
  </si>
  <si>
    <t>354</t>
  </si>
  <si>
    <t>Pol946</t>
  </si>
  <si>
    <t>Tepelná izolácia na  báze polyetylénu do teploty 102 C  hr. 25 mm; d = 28 mm</t>
  </si>
  <si>
    <t>-1340822267</t>
  </si>
  <si>
    <t>355</t>
  </si>
  <si>
    <t>Pol947</t>
  </si>
  <si>
    <t>Tepelná izolácia na  báze polyetylénu do teploty 102 C  hr. 30 mm; d = 35 mm</t>
  </si>
  <si>
    <t>-1984419244</t>
  </si>
  <si>
    <t>356</t>
  </si>
  <si>
    <t>Pol948</t>
  </si>
  <si>
    <t>Tepelná izolácia na  báze polyetylénu do teploty 102 C  hr. 30 mm; d = 42 mm</t>
  </si>
  <si>
    <t>-400516175</t>
  </si>
  <si>
    <t>357</t>
  </si>
  <si>
    <t>Pol949</t>
  </si>
  <si>
    <t>Tepelná izolácia na  báze polyetylénu do teploty 102 C  hr. 30 mm; d = 54 mm</t>
  </si>
  <si>
    <t>-187995855</t>
  </si>
  <si>
    <t>358</t>
  </si>
  <si>
    <t>Pol896</t>
  </si>
  <si>
    <t>Minerálna vata hrúbky 50 mm</t>
  </si>
  <si>
    <t>-1173417136</t>
  </si>
  <si>
    <t>359</t>
  </si>
  <si>
    <t>Pol897</t>
  </si>
  <si>
    <t>Hliníková fólia</t>
  </si>
  <si>
    <t>-665619381</t>
  </si>
  <si>
    <t>360</t>
  </si>
  <si>
    <t>Pol898</t>
  </si>
  <si>
    <t>Kovové doplnkové konštrukcie, závesy potrubia</t>
  </si>
  <si>
    <t>kg</t>
  </si>
  <si>
    <t>550288406</t>
  </si>
  <si>
    <t>361</t>
  </si>
  <si>
    <t>Pol123</t>
  </si>
  <si>
    <t>Vyrezanie ryhy do podlahového poteru 150*250 mm</t>
  </si>
  <si>
    <t>-1381794920</t>
  </si>
  <si>
    <t>362</t>
  </si>
  <si>
    <t>Pol124</t>
  </si>
  <si>
    <t>Zaliatie ryhy v podlahe cementovou maltou</t>
  </si>
  <si>
    <t>-1466668738</t>
  </si>
  <si>
    <t>363</t>
  </si>
  <si>
    <t>Pol157</t>
  </si>
  <si>
    <t>Sekanie káps 200/200/150 mm v murive pre bočné vyvedenie potrubí pre radiátor</t>
  </si>
  <si>
    <t>59823359</t>
  </si>
  <si>
    <t>364</t>
  </si>
  <si>
    <t>Pol126</t>
  </si>
  <si>
    <t>Zamurovanie káps v murive</t>
  </si>
  <si>
    <t>-1580514417</t>
  </si>
  <si>
    <t>365</t>
  </si>
  <si>
    <t>Pol127</t>
  </si>
  <si>
    <t>Vrátanie, sekanie otvoru v strope pre stupačku</t>
  </si>
  <si>
    <t>-2063329336</t>
  </si>
  <si>
    <t>366</t>
  </si>
  <si>
    <t>Pol158</t>
  </si>
  <si>
    <t>Požiarna upchávka pre potrubie DN 100 v železobet. strope (tmel- časť ÚV)</t>
  </si>
  <si>
    <t>-1892800914</t>
  </si>
  <si>
    <t>367</t>
  </si>
  <si>
    <t>Pol899.1</t>
  </si>
  <si>
    <t>Montážné práce, preplach systému, tlakové skúšky, vyregulovanie</t>
  </si>
  <si>
    <t>-266256350</t>
  </si>
  <si>
    <t>368</t>
  </si>
  <si>
    <t>7631350150</t>
  </si>
  <si>
    <t>SDK kazetový podhľad 600x600 mm  , vr. nos. konštrukcie</t>
  </si>
  <si>
    <t>1667591762</t>
  </si>
  <si>
    <t>23,05+45,7+2,15+1,75+4,2+10,3+10,3+11,6+9,75</t>
  </si>
  <si>
    <t>369</t>
  </si>
  <si>
    <t>7631382100</t>
  </si>
  <si>
    <t>Podhľad SDK plný vodeodolný  , vr. nosnej konštrukcie</t>
  </si>
  <si>
    <t>-453362975</t>
  </si>
  <si>
    <t>370</t>
  </si>
  <si>
    <t>7631382102</t>
  </si>
  <si>
    <t>Podhľad SDK plný  , vr. nosnej konštrukcie</t>
  </si>
  <si>
    <t>-296068460</t>
  </si>
  <si>
    <t>11,05+6,7+6,5+32,7+6,1+3,0+11,5+3,8+7,65+5,0+1,8+9,45+1,7+1,85+11,9</t>
  </si>
  <si>
    <t>371</t>
  </si>
  <si>
    <t>7631382112</t>
  </si>
  <si>
    <t>Podhľad SDK plný protipožiarny EI60D1, biely , vr. nosnej konštrukcie</t>
  </si>
  <si>
    <t>978749824</t>
  </si>
  <si>
    <t>372</t>
  </si>
  <si>
    <t>7631382766.1</t>
  </si>
  <si>
    <t>Akustický podhľad hr. 50 mm , zvuková absorcia podľa klasif. EN ISO , far. biela , napr. Fi Ecophon-Focusds alebo ekvivalent modus- priama inštalácia</t>
  </si>
  <si>
    <t>214520585</t>
  </si>
  <si>
    <t>10,75+120,7+86,65</t>
  </si>
  <si>
    <t>39,4+21,15+22,9+22,95+22,95+67,1+34,6+10,65+35,5+12,4+3,4</t>
  </si>
  <si>
    <t>373</t>
  </si>
  <si>
    <t>7631471122</t>
  </si>
  <si>
    <t>Obklad steny sadrokartónom , hr.60 mm</t>
  </si>
  <si>
    <t>-122432807</t>
  </si>
  <si>
    <t>4,4*2,7</t>
  </si>
  <si>
    <t>3,0*2,9</t>
  </si>
  <si>
    <t>4,4*2,9</t>
  </si>
  <si>
    <t>3,3*2,9</t>
  </si>
  <si>
    <t>3,8*2,7</t>
  </si>
  <si>
    <t>2,5*2,7</t>
  </si>
  <si>
    <t>2,7*2,7</t>
  </si>
  <si>
    <t>m.2,71</t>
  </si>
  <si>
    <t>1,8*2,7</t>
  </si>
  <si>
    <t>3,0*1,7</t>
  </si>
  <si>
    <t>2,7*2,6</t>
  </si>
  <si>
    <t>3,7*2,65</t>
  </si>
  <si>
    <t>374</t>
  </si>
  <si>
    <t>998763403</t>
  </si>
  <si>
    <t>Presun hmôt pre sádrokartónové konštrukcie v stavbách(objektoch )výšky od 7 do 24 m</t>
  </si>
  <si>
    <t>1237138984</t>
  </si>
  <si>
    <t>375</t>
  </si>
  <si>
    <t>764410330</t>
  </si>
  <si>
    <t>Oplechovanie parapetov z hliníkového Al plechu, vrátane rohov r.š. 200 mm</t>
  </si>
  <si>
    <t>592296004</t>
  </si>
  <si>
    <t>376</t>
  </si>
  <si>
    <t>766661112</t>
  </si>
  <si>
    <t>Montáž dverového krídla kompletiz.otváravého do oceľovej alebo fošňovej zárubne, jednokrídlové</t>
  </si>
  <si>
    <t>-1846780298</t>
  </si>
  <si>
    <t>377</t>
  </si>
  <si>
    <t>6116219.00</t>
  </si>
  <si>
    <t>Dvere vnútorné hladké drevené jednokrídl.  600 / 1970 mm , plné ,polodrážk., plná DTD doska , CPL laminát , farba biela ,piktogram , okop. plech v.200 mm , vr. kovania nerez ,zámok vložk., nerez prechod. lišta  - ozn.  1/P, Ľ</t>
  </si>
  <si>
    <t>1691414893</t>
  </si>
  <si>
    <t>378</t>
  </si>
  <si>
    <t>6116219.01</t>
  </si>
  <si>
    <t>Dvere vnútorné hladké drevené jednokrídl.  600 / 1970 mm , plné ,polodrážk., plná DTD doska , CPL laminát , farba biela ,piktogram , s vetr. mriežkou 400x100 mm, okop. plech v.200 mm , vr. kovania nerez ,zámok vložk., nerez prechod. lišta  - ozn.  1a/P, Ľ</t>
  </si>
  <si>
    <t>-1144211500</t>
  </si>
  <si>
    <t>379</t>
  </si>
  <si>
    <t>611628.03.1</t>
  </si>
  <si>
    <t>Dvere vnútorné hladké drevené jednokr.  600 / 1970 mm , presklené neprieh.sklom ,polodrážk.,plná DTD doska,CPL laminát , farba biela ,s vetr. mriežkou 400x200 mm, okop. plech v.200 mm,vr. kovania nerez ,zámok vložk., nerez prechod. lišta  - ozn.  1d/P, Ľ</t>
  </si>
  <si>
    <t>596166185</t>
  </si>
  <si>
    <t>380</t>
  </si>
  <si>
    <t>611617.03</t>
  </si>
  <si>
    <t>Dvere vnútorné hladké drevené jednokrídlové  700 / 1970 mm , plné ,polodrážkové , plná DTD doska , CPL laminát , farba biela ,s vetr. mriežkou 400x100 mm, okop. plech v.200 mm , vr. kovania nerez ,zámok vložk., nerez prechod. lišta  - ozn.  2/P, Ľ</t>
  </si>
  <si>
    <t>-1714078307</t>
  </si>
  <si>
    <t>381</t>
  </si>
  <si>
    <t>611619.09.1</t>
  </si>
  <si>
    <t>Dvere vnútorné hladké drevené jednokrídlové  800 / 1970 mm , plné ,polodrážkové , plná DTD doska , CPL laminát , farba biela , okop. plech v.200 mm , vr. kovania nerez ,zámok vložk., nerez prechod. lišta  - ozn.  3/P, Ľ</t>
  </si>
  <si>
    <t>2026454007</t>
  </si>
  <si>
    <t>382</t>
  </si>
  <si>
    <t>6116191.09</t>
  </si>
  <si>
    <t>Dvere vnútorné hladké drevené jednokrídlové  800 / 1970 mm , plné ,polodrážkové , plná DTD doska , CPL laminát , farba biela , okop. plech v.200 mm , vr. kovania nerez ,zámok vložk., nerez prechod. lišta  - ozn.  3a/P, Ľ</t>
  </si>
  <si>
    <t>-6146082</t>
  </si>
  <si>
    <t>383</t>
  </si>
  <si>
    <t>611627.06.1</t>
  </si>
  <si>
    <t>Dvere vnútorné hladké drevené jednokrídlové  800 / 1970 mm , plné ,polodrážkové , plná DTD doska , CPL laminát , farba biela ,s vetr. mriežkou 400x200 mm, okop. plech v.200 mm , vr. kovania nerez ,zámok vložk., nerez prechod. lišta  - ozn.  3e/P, Ľ</t>
  </si>
  <si>
    <t>-265495655</t>
  </si>
  <si>
    <t>384</t>
  </si>
  <si>
    <t>611629.09.1</t>
  </si>
  <si>
    <t>Dvere vnútorné hladké drevené jednokrídlové  800 / 1970 mm , presklené ,polodrážkové , plná DTD doska , CPL laminát , farba biela , okop. plech v.200 mm , vr. kovania nerez ,zámok vložk., nerez prechod. lišta  - ozn.  3f/P, Ľ</t>
  </si>
  <si>
    <t>-1498682557</t>
  </si>
  <si>
    <t>385</t>
  </si>
  <si>
    <t>611627.09.1</t>
  </si>
  <si>
    <t>Dvere vnútorné hladké drevené jednokrídlové  800 / 1970 mm , presklené nepriehľ.sklom ,polodrážkové , plná DTD doska , CPL laminát , farba biela , okop. plech v.200 mm , vr. kovania nerez ,zámok vložk., nerez prechod. lišta  - ozn.  3g/P, Ľ</t>
  </si>
  <si>
    <t>-794013862</t>
  </si>
  <si>
    <t>386</t>
  </si>
  <si>
    <t>6116281.12</t>
  </si>
  <si>
    <t>Dvere vnútorné hladké drevené jednokrídlové  900 / 1970 mm,plné ,polodrážkové , plná DTD doska , CPL laminát , farba biela ,s vetr. mriežkou 400x200 mm, okop. plech v.200 mm , vr. kovania nerez ,zámok vložk., nerez prechod. lišta  - ozn.  4b/P, Ľ</t>
  </si>
  <si>
    <t>-430372958</t>
  </si>
  <si>
    <t>387</t>
  </si>
  <si>
    <t>6116181.12</t>
  </si>
  <si>
    <t>Dvere vnútorné hladké drevené jednokrídlové  900 / 1970 mm , presklené nepriehľ.sklom ,polodrážkové , plná DTD doska , CPL laminát , farba biela , okop. plech v.200 mm , vr. kovania nerez ,zámok vložk., nerez prechod. lišta  - ozn.  4c/P, Ľ</t>
  </si>
  <si>
    <t>-898321636</t>
  </si>
  <si>
    <t>388</t>
  </si>
  <si>
    <t>6116381.12</t>
  </si>
  <si>
    <t>Dvere vnútorné hladké drevené jednokrídlové  900 / 1970 mm , presklené ,polodrážkové , plná DTD doska , CPL laminát , farba biela ,s vetr. mriežkou 400x200 mm, okop. plech v.200 mm , vr. kovania nerez ,zámok vložk., nerez prechod. lišta  - ozn.  4f/P, Ľ</t>
  </si>
  <si>
    <t>162849332</t>
  </si>
  <si>
    <t>389</t>
  </si>
  <si>
    <t>61161911.13</t>
  </si>
  <si>
    <t>Dvere vnútorné hladké drevené jednokrídlové  900 / 1970 mm , plné ,polodrážkové , plná DTD doska , CPL laminát , farba biela , okop. plech v.200 mm , vr. kovania nerez ,zámok vložk., nerez prechod. lišta  - ozn.  4i/P, Ľ</t>
  </si>
  <si>
    <t>-1953740558</t>
  </si>
  <si>
    <t>390</t>
  </si>
  <si>
    <t>611628.22</t>
  </si>
  <si>
    <t>Dvere vnútorné hladké drevené jednokrídlové  900 / 1970 mm,plné ,posuvné, plná DTD doska , CPL laminát , farba biela ,s vetr. mriežkou 400x100 mm, okop. plech v.200 mm , vr. kovania nerez ,zámok vložk., nerez prechod. lišta  - ozn.  4g/P, Ľ</t>
  </si>
  <si>
    <t>497984901</t>
  </si>
  <si>
    <t>391</t>
  </si>
  <si>
    <t>6116480.01</t>
  </si>
  <si>
    <t>Dvere vnútorné hladké drevené jednokrídlové  1000 / 1970 mm , plné ,polodrážkové , plná DTD doska , CPL laminát , farba biela , okop. plech v.200 mm , vr. kovania nerez ,zámok vložk., nerez prechod. lišta  - ozn.  5/P, Ľ</t>
  </si>
  <si>
    <t>-1024798748</t>
  </si>
  <si>
    <t>392</t>
  </si>
  <si>
    <t>6116480.22</t>
  </si>
  <si>
    <t>Dvere vnútorné hladké drevené jednokrídlové  1000 / 1970 mm,plné ,posuvné, plná DTD doska , CPL laminát , farba biela , okop. plech v.200 mm , vr. kovania nerez ,zámok vložk., nerez prechod. lišta  - ozn.  5a/P, Ľ</t>
  </si>
  <si>
    <t>438463742</t>
  </si>
  <si>
    <t>393</t>
  </si>
  <si>
    <t>611648.02</t>
  </si>
  <si>
    <t>Dvere vnútorné hladké drevené jednokrídlové  1100 / 1970 mm , presklené nepriehľ.sklom ,polodrážkové , plná DTD doska , CPL laminát , farba biela , okop. plech v.200 mm , vr. kovania nerez ,zámok vložk., nerez prechod. lišta  - ozn.  6b/P, Ľ</t>
  </si>
  <si>
    <t>-976153034</t>
  </si>
  <si>
    <t>394</t>
  </si>
  <si>
    <t>6116380.04</t>
  </si>
  <si>
    <t>Dvere vnútorné hladké drevené jednokrídlové  1100 / 1970 mm , presklené ,polodrážkové , plná DTD doska , CPL laminát , farba biela ,s vetr. mriežkou 400x200 mm, okop. plech v.200 mm , vr. kovania nerez ,zámok vložk., nerez prechod. lišta  - ozn.  6c/P, Ľ</t>
  </si>
  <si>
    <t>2114125505</t>
  </si>
  <si>
    <t>395</t>
  </si>
  <si>
    <t>611638.05</t>
  </si>
  <si>
    <t>Dvere vnútorné hladké drevené jednokrídlové  1100 / 1970 mm , presklené ,polodrážkové , plná DTD doska , CPL laminát , farba biela ,s vetr. mriežkou 400x100 mm, okop. plech v.200 mm , vr. kovania nerez ,zámok vložk., nerez prechod. lišta  - ozn.  6e/P, Ľ</t>
  </si>
  <si>
    <t>973961759</t>
  </si>
  <si>
    <t>396</t>
  </si>
  <si>
    <t>6116380.06</t>
  </si>
  <si>
    <t>Dvere vnútorné hladké drevené jednokrídlové  1100 / 1970 mm , presklené ,polodrážkové , plná DTD doska , CPL laminát , farba biela ,s vetr. mriežkou 400x200 mm, okop. plech v.200 mm , vr. kovania nerez ,zámok vložk., nerez prechod. lišta  - ozn.  6f/P, Ľ</t>
  </si>
  <si>
    <t>-40383339</t>
  </si>
  <si>
    <t>397</t>
  </si>
  <si>
    <t>6116380.07</t>
  </si>
  <si>
    <t>Dvere vnútorné hladké drevené jednokrídlové  1100 / 1970 mm , presklené ,polodrážkové , plná DTD doska , CPL laminát , farba biela ,s vetr. mriežkou 400x200 mm, okop. plech v.200 mm , vr. kovania nerez ,zámok vložk., nerez prechod. lišta  - ozn.  6g/P, Ľ</t>
  </si>
  <si>
    <t>590524992</t>
  </si>
  <si>
    <t>398</t>
  </si>
  <si>
    <t>766661132</t>
  </si>
  <si>
    <t>Montáž dverového krídla kompletiz.otváravého do oceľovej alebo fošňovej zárubne, dvojkrídlové</t>
  </si>
  <si>
    <t>1137792415</t>
  </si>
  <si>
    <t>399</t>
  </si>
  <si>
    <t>6116280.01</t>
  </si>
  <si>
    <t>Dvere vnútorné hladké drevené dvojkrídlové  1600 / 1970 mm , plné ,polodrážkové , plná DTD doska , CPL laminát , farba biela , okop. plech v.200 mm , vr. kovania nerez ,zámok vložk., nerez prechod. lišta  - ozn.  8/P, Ľ</t>
  </si>
  <si>
    <t>322390</t>
  </si>
  <si>
    <t>400</t>
  </si>
  <si>
    <t>766661418</t>
  </si>
  <si>
    <t>Montáž dverového krídla kompletiz.otváravého protipožiar., jednokrídlových</t>
  </si>
  <si>
    <t>756614853</t>
  </si>
  <si>
    <t>401</t>
  </si>
  <si>
    <t>6116401201</t>
  </si>
  <si>
    <t>Drevené plné požiarne dvere jednokrídlové 800 x 1970 mm,polodráž.s pož.uz. ,  EI 30/D3+C  , farba biela , zámok vložk , kovanie nerez, prah s pož. odoln. 60 min., okop. plech v.200 mm - ozn. 1a/po</t>
  </si>
  <si>
    <t>1613586606</t>
  </si>
  <si>
    <t>402</t>
  </si>
  <si>
    <t>6116401102</t>
  </si>
  <si>
    <t>Oceľové plné požiarne dvere jednokrídlové 800 x 1970 mm,polodráž.s pož.uz. ,  EI 60/D1+S  , farba biela , zámok vložk , kovanie nerez, prah s pož. odoln. 60 min., okop. plech v.200 mm - ozn. 2/po</t>
  </si>
  <si>
    <t>621796456</t>
  </si>
  <si>
    <t>403</t>
  </si>
  <si>
    <t>6116401104</t>
  </si>
  <si>
    <t>Drevené plné požiarne dvere jednokrídlové 900 x 1970 mm,polodráž.s pož.uz. ,  EI 30/D3+C  , farba biela , zámok vložk , kovanie nerez, prah s pož. odoln. 60 min., okop. plech v.200 mm - ozn. 4/po</t>
  </si>
  <si>
    <t>1078321036</t>
  </si>
  <si>
    <t>404</t>
  </si>
  <si>
    <t>6116401205</t>
  </si>
  <si>
    <t>Oceľové plné požiarne dvere jednokrídlové 1000 x 2100 mm,polodráž.s pož.uz. ,  EI 60/D1+S  , farba biela , zámok vložk , kovanie nerez, prah s pož. odoln. 60 min., okop. plech v.200 mm - ozn. 5/po</t>
  </si>
  <si>
    <t>1002083687</t>
  </si>
  <si>
    <t>405</t>
  </si>
  <si>
    <t>6116401206</t>
  </si>
  <si>
    <t>Drevené plné požiarne dvere jednokrídlové 1000 x 1970 mm,polodráž.s pož.uz. ,  EI 30/D3+C  , farba biela , zámok vložk , kovanie nerez, prah s pož. odoln. 60 min., okop. plech v.200 mm - ozn. 6/po</t>
  </si>
  <si>
    <t>-1971375222</t>
  </si>
  <si>
    <t>406</t>
  </si>
  <si>
    <t>766661419</t>
  </si>
  <si>
    <t>Montáž dverového krídla kompletiz.otváravého protipožiar., dvojkrídlových</t>
  </si>
  <si>
    <t>565991922</t>
  </si>
  <si>
    <t>407</t>
  </si>
  <si>
    <t>6116400801</t>
  </si>
  <si>
    <t>Drevené plné požiarne dvere dvojkrídlové 1600 x 1970 mm,polodráž.s pož. uz.,  El 60/D1+S  , farba biela , zámok vložk , kovanie nerez,koordinátr uzatv. pre obe krídla, prah s pož. odoln. 60 min., okop. plech v.200 mm - ozn. 8/po</t>
  </si>
  <si>
    <t>-381211649</t>
  </si>
  <si>
    <t>408</t>
  </si>
  <si>
    <t>6116400802</t>
  </si>
  <si>
    <t>Drevené plné požiarne dvere dvojkrídlové 1800 x 1970 mm,polodráž.s pož. uz.,  El 30/D3+C  , farba biela , zámok vložk , kovanie nerez,koordinátr uzatv. pre obe krídla, prah s pož. odoln. 30 min., okop. plech v.200 mm - ozn. 9/po</t>
  </si>
  <si>
    <t>-638358100</t>
  </si>
  <si>
    <t>409</t>
  </si>
  <si>
    <t>6116400804</t>
  </si>
  <si>
    <t>Drevené plné požiarne dvere dvojkrídlové 1800 x 1970 mm,polodráž.s pož. uz.,  EW 90/D1+C  , farba biela , zámok vložk , kovanie nerez,koordinátr uzatv. pre obe krídla, prah s pož. odoln. 30 min., okop. plech v.200 mm - ozn. 11/po</t>
  </si>
  <si>
    <t>-1250010295</t>
  </si>
  <si>
    <t>410</t>
  </si>
  <si>
    <t>6116400803</t>
  </si>
  <si>
    <t>Drevené plné požiarne dvere dvojkrídlové 1800 x 1970 mm,polodráž.s pož. uz.,  El 90/D1+C  , farba biela , zámok vložk , kovanie nerez,koordinátr uzatv. pre obe krídla, prah s pož. odoln. 30 min., okop. plech v.200 mm - ozn. 10/po</t>
  </si>
  <si>
    <t>169065321</t>
  </si>
  <si>
    <t>411</t>
  </si>
  <si>
    <t>766695212</t>
  </si>
  <si>
    <t>Montáž prahu dverí, jednokrídlových</t>
  </si>
  <si>
    <t>397277440</t>
  </si>
  <si>
    <t>412</t>
  </si>
  <si>
    <t>6118715600</t>
  </si>
  <si>
    <t>Prah dubový L=82 B=10 cm</t>
  </si>
  <si>
    <t>-1571961736</t>
  </si>
  <si>
    <t>413</t>
  </si>
  <si>
    <t>6118717600</t>
  </si>
  <si>
    <t>Prah dubový L=92 B=10 cm</t>
  </si>
  <si>
    <t>-60760258</t>
  </si>
  <si>
    <t>414</t>
  </si>
  <si>
    <t>6118717501</t>
  </si>
  <si>
    <t>Prah dubový L=102 B=10 cm</t>
  </si>
  <si>
    <t>-1786935476</t>
  </si>
  <si>
    <t>415</t>
  </si>
  <si>
    <t>766695232</t>
  </si>
  <si>
    <t>Montáž prahu dverí, dvojkrídlových</t>
  </si>
  <si>
    <t>1742194528</t>
  </si>
  <si>
    <t>416</t>
  </si>
  <si>
    <t>6118725601</t>
  </si>
  <si>
    <t>Prah dubový L=162 B=10 cm</t>
  </si>
  <si>
    <t>60907624</t>
  </si>
  <si>
    <t>417</t>
  </si>
  <si>
    <t>6118725602</t>
  </si>
  <si>
    <t>Prah dubový L=182 B=10 cm</t>
  </si>
  <si>
    <t>1041669740</t>
  </si>
  <si>
    <t>418</t>
  </si>
  <si>
    <t>998766202</t>
  </si>
  <si>
    <t>Presun hmot pre konštrukcie stolárske v objektoch výšky nad 6 do 12 m</t>
  </si>
  <si>
    <t>1276765896</t>
  </si>
  <si>
    <t>419</t>
  </si>
  <si>
    <t>7661901220</t>
  </si>
  <si>
    <t>Montáž a dodávka  Okno  plastové  sklopné +3xpevná časť 2250 / 1800 mm ,zaskl. termoiz. nepriehľ. trojsklom , koef. prestupu tepla U=0,6W/m2K,mikrovetr. far. biela , sieťka proti hmyzu, bezp. fólia  - ozn. o1/pl</t>
  </si>
  <si>
    <t>-278059894</t>
  </si>
  <si>
    <t>420</t>
  </si>
  <si>
    <t>7661901221</t>
  </si>
  <si>
    <t>Montáž a dodávka  Okno  plastové  sklopné +5xpevná časť 3350 / 1800 mm ,zaskl. termoiz. nepriehľ. trojsklom , koef. prestupu tepla U=0,6W/m2K,mikrovetr. far. biela , sieťka proti hmyzu, bezp. fólia  - ozn. o3/pl</t>
  </si>
  <si>
    <t>-1891844205</t>
  </si>
  <si>
    <t>421</t>
  </si>
  <si>
    <t>7661901121.1</t>
  </si>
  <si>
    <t>Montáž a dodávka  Okno  plastové  sklopné  1650 / 900 mm ,zaskl. termoiz. priehľ. trojsklom , koef. prestupu tepla U=0,6W/m2K,mikrovetr. far. biela , sieťka proti hmyzu   - ozn. o4/pl</t>
  </si>
  <si>
    <t>1134933610</t>
  </si>
  <si>
    <t>422</t>
  </si>
  <si>
    <t>7661901144</t>
  </si>
  <si>
    <t>Montáž a dodávka  Výmena sklenej výplne nadsvetlíka za plastovú ,zaskl. termovýplň 1100/750 mm , koef. prestupu tepla U=0,6W/m2K,možnosť otvoru d 18 mm  - ozn. o6/pl</t>
  </si>
  <si>
    <t>904552631</t>
  </si>
  <si>
    <t>423</t>
  </si>
  <si>
    <t>76711601</t>
  </si>
  <si>
    <t>Montáž a dodávka  Dvere vnút. oceľové posuvné 800/2100 mm, presklené bezp. sklom nepriehľ.., výplň ker. vlna,mušla FC, vr. kov. nerez , nerez prechod. lišta,autom. pohon trido s lakťovým spínačom  - ozn. 1/Al*</t>
  </si>
  <si>
    <t>-1914466629</t>
  </si>
  <si>
    <t>424</t>
  </si>
  <si>
    <t>76711602</t>
  </si>
  <si>
    <t>Montáž a dodávka  Dvere vnút. oceľové posuvné 1100/2100 mm, presklené bezp. sklom nepriehľ.., výplň ker. vlna,mušla FC, vr. kov. nerez , nerez prechod. lišta,autom. pohon trido s lakťovým spínačom  - ozn. 2/Al*</t>
  </si>
  <si>
    <t>-912996734</t>
  </si>
  <si>
    <t>425</t>
  </si>
  <si>
    <t>76711603</t>
  </si>
  <si>
    <t>Montáž a dodávka  Dvere vnút. oceľové posuvné 1100/2100 mm, presklené bezp. sklom nepriehľ.., výplň ker. vlna,mušla FC, vr. kov. nerez , nerez prechod. lišta,autom. pohon trido s lakťovým spínačom  - ozn. 3/Al*</t>
  </si>
  <si>
    <t>-1335293853</t>
  </si>
  <si>
    <t>426</t>
  </si>
  <si>
    <t>76711604</t>
  </si>
  <si>
    <t>Montáž a dodávka  Dvere vnút. oceľové posuvné 1200/2100 mm, presklené bezp. sklom nepriehľ.., výplň ker. vlna,mušla FC, vr. kov. nerez , nerez prechod. lišta,autom. pohon trido s lakťovým spínačom  - ozn. 4/Al*</t>
  </si>
  <si>
    <t>-2108073889</t>
  </si>
  <si>
    <t>427</t>
  </si>
  <si>
    <t>76764430</t>
  </si>
  <si>
    <t>Montáž a dodávka  Hliníkové vonk. dvere dvojkrídlové+ nadsvetlík 1800 x 2050+975 mm,zasklené priehľ. bezp. termoizil.trojsklom ,bezp. nálepka, zámok vložk , kovanie nerez, mechan.samozatv. , prah- ozn. 2/Al</t>
  </si>
  <si>
    <t>1155507959</t>
  </si>
  <si>
    <t>428</t>
  </si>
  <si>
    <t>767644330</t>
  </si>
  <si>
    <t>Montáž a dodávka  Hliníkové vonk. dvere dvojkrídlové+ nadsvetlík 2400 x 2400+625 mm,zasklené nepriehľ. bezp. termoizil.trojsklom ,bezp. nálepka, zámok vložk , kovanie nerez, mechan.samozatv. , prah- ozn. 4/Al</t>
  </si>
  <si>
    <t>1599779865</t>
  </si>
  <si>
    <t>429</t>
  </si>
  <si>
    <t>7676001.1</t>
  </si>
  <si>
    <t>Montáž a dodávka  Hliníková vnút. zasklená stena 5250 / 2550 mm,zasklené bezp. priehľ. sklom hr,2x3 mm ,bezp.nálepka, zámok vložk , kovanie nerez, dver.kr. posuvné , nerez. lišta prechodová - ozn. zs10/Al</t>
  </si>
  <si>
    <t>2032201846</t>
  </si>
  <si>
    <t>430</t>
  </si>
  <si>
    <t>7676001.2</t>
  </si>
  <si>
    <t>Montáž a dodávka  Hliníková vnút. zasklená stena 1090/ 2550 mm,zasklené bezp. priehľ. sklom hr,2x3 mm ,bezp. nálepka, zámok vložk , kovanie nerez,dver.kr. posuvné  nerez. lišta prechodová - ozn. zs11/Al</t>
  </si>
  <si>
    <t>1933125929</t>
  </si>
  <si>
    <t>431</t>
  </si>
  <si>
    <t>7676001.3</t>
  </si>
  <si>
    <t>Montáž a dodávka  Hliníková vnút. zasklená stena 3350/ 2400+100 mm,zasklené bezp. priehľ. sklom hr,2x3 mm ,bezp. nálepka, zámok vložk , kovanie nerez,dver.kr. posuvné  nerez. lišta prechodová - ozn. zs12/Al</t>
  </si>
  <si>
    <t>-1869841044</t>
  </si>
  <si>
    <t>432</t>
  </si>
  <si>
    <t>7676001.4</t>
  </si>
  <si>
    <t>Montáž a dodávka  Hliníková vnút. zasklená stena 2330 / 2400 mm,zasklené bezp. nepriehľ. sklom hr,2x3 mm , zámok vložk , kovanie nerez, mechan.samozatv. , nerez. lišta prechodová - ozn. zs13/Al</t>
  </si>
  <si>
    <t>2048585662</t>
  </si>
  <si>
    <t>433</t>
  </si>
  <si>
    <t>76764020</t>
  </si>
  <si>
    <t>Montáž a dodávka  Hliníková pož. zasklená stena 2350 / 2900 mm,zasklené pož. nepriehľ. sklom s pož. uz.,  EI 30/D3+C  , zámok vložk , ,zámok elektr.,kovanie nerez, mechan.samozatv. , nerez. lišta prechodová , elekt. vrátnik- ozn. 3Al/po</t>
  </si>
  <si>
    <t>-447602394</t>
  </si>
  <si>
    <t>434</t>
  </si>
  <si>
    <t>76764030</t>
  </si>
  <si>
    <t>Montáž a dodávka  Hliníková pož. zasklená stena 3000 / 2400+300 mm,zasklené pož. priehľ. sklom s pož. uz.,bezp. nál., EI 30/D3+C  , zámok vložk ,,zámok elektr., kovanie nerez, mechan.samozatv. , nerez. lišta prechodová, elektr. vrátnik - ozn. 4Al/po</t>
  </si>
  <si>
    <t>-932082305</t>
  </si>
  <si>
    <t>435</t>
  </si>
  <si>
    <t>767996.09</t>
  </si>
  <si>
    <t>Montáž a dodávka  Montážne dvierka  oceľ. protipož. 3x300 x 900 mm ,dymotesné , EI 60 D1+S ,oceľ. zárubeň ,zámok vlož. cyl. RAL 9016  - ozn.1z/po</t>
  </si>
  <si>
    <t>-1065143264</t>
  </si>
  <si>
    <t>436</t>
  </si>
  <si>
    <t>7679916.09</t>
  </si>
  <si>
    <t>Montáž a dodávka  Montážne dvierka  oceľ. protipož. 3x300 x 780 mm ,dymotesné , EI 60 D1+S ,oceľ. zárubeň ,zámok vlož. cyl. RAL 9016  - ozn.2z/po</t>
  </si>
  <si>
    <t>-349556331</t>
  </si>
  <si>
    <t>437</t>
  </si>
  <si>
    <t>767997.01</t>
  </si>
  <si>
    <t>Montáž a dodávka  Montážne dvierka  oceľ. protipož. 250 x 600 mm ,dymotesné , EI 60 D1+S ,oceľ. zárubeň ,zámok vlož. cyl. RAL 9016  - ozn.3z/po</t>
  </si>
  <si>
    <t>1598433017</t>
  </si>
  <si>
    <t>438</t>
  </si>
  <si>
    <t>767997.02</t>
  </si>
  <si>
    <t>Montáž a dodávka  Montážne dvierka  oceľ. protipož. 400 x 600 mm ,dymotesné , EI 60 D1+S ,oceľ. zárubeň ,zámok vlož. cyl. RAL 9016  - ozn.4z/po</t>
  </si>
  <si>
    <t>-896933556</t>
  </si>
  <si>
    <t>439</t>
  </si>
  <si>
    <t>767997.03</t>
  </si>
  <si>
    <t>Montáž a dodávka  Montážne dvierka  oceľ. protipož. 600 x 600 mm ,dymotesné , EI 60 D1+S ,oceľ. zárubeň ,zámok vlož. cyl. RAL 9016  - ozn.5z/po</t>
  </si>
  <si>
    <t>-946334329</t>
  </si>
  <si>
    <t>440</t>
  </si>
  <si>
    <t>76799518</t>
  </si>
  <si>
    <t>Montáž a dodávka  Vetracia mriežka 600x100 mm- protipožiarna s od. El 60/D1+C - ozn. 6z/po</t>
  </si>
  <si>
    <t>1130755487</t>
  </si>
  <si>
    <t>441</t>
  </si>
  <si>
    <t>76790.101</t>
  </si>
  <si>
    <t>Montáž a dodávka  Hliníkové lamelové interiér. žalúzie</t>
  </si>
  <si>
    <t>-919246327</t>
  </si>
  <si>
    <t>16,5*0,9</t>
  </si>
  <si>
    <t>442</t>
  </si>
  <si>
    <t>767995501.1</t>
  </si>
  <si>
    <t>Montáž a dodávka  PVC béžová závesová tkanina s krúžkami , nerez, rúra pre sprch. záves , vr. úchytiek,v. 2200 mm ,š.1080 mm - ozn. 1/z</t>
  </si>
  <si>
    <t>-1368491086</t>
  </si>
  <si>
    <t>443</t>
  </si>
  <si>
    <t>767995503.1</t>
  </si>
  <si>
    <t>Montáž a dodávka  Béžová závesová tkanina antibakteriálna s krúžkami , nerez, rúra pre sprch. záves , vr. úchytiek+stropné uchytenie , v. 2300 mm ,š.12500 mm - ozn. 2/z</t>
  </si>
  <si>
    <t>-1237300472</t>
  </si>
  <si>
    <t>444</t>
  </si>
  <si>
    <t>76799505</t>
  </si>
  <si>
    <t>Montáž a dodávka  Ochranná lišta na stenu z antibakteriálneho PVC LR120+ hliník. konzola LR120BRT+C- každých 0,75 m , Gerflor-impact 200- far. natural 0002 gravel-celk. dl. 142,0 m ozn. 4/z</t>
  </si>
  <si>
    <t>-647387868</t>
  </si>
  <si>
    <t>445</t>
  </si>
  <si>
    <t>767995060</t>
  </si>
  <si>
    <t>Montáž a dodávka  Chránič rohov 50x50 mmz brúseného nerezu , s flex. kontrast. pásikom z antibakteriálneho PVC , so samolep. páskou 0 , v.1500 mm- 37 ks-celk. dl. 55,5 m -  ozn. 5/z</t>
  </si>
  <si>
    <t>859233336</t>
  </si>
  <si>
    <t>446</t>
  </si>
  <si>
    <t>610400000</t>
  </si>
  <si>
    <t>Montáž a dodávka : Sanitárne priečky   DTDL dosky s melamín. povrchom , odoln.  voči vlhkosti - farba prírod. hliník, v. 2000 mm , vr. nožičiek 100-150 mm , hr. 28 mm , všetky hrany v hliník. profile Elox  ,vr. kovania  -ozn. 6/z</t>
  </si>
  <si>
    <t>1722148057</t>
  </si>
  <si>
    <t>447</t>
  </si>
  <si>
    <t>767995508.1</t>
  </si>
  <si>
    <t>Montáž a dodávka  Oblé madlo  PVC - 88,0 m, napr. Gerflor- Escort MC040PVC - far. natural 0002 gravel,samosv. hl. konzola-80 mm z elox. hliníka - far. saténové striebro ,koncovka- z antibakt. PVC s baktericid. spojom-42 ks+2 ks -  ozn. 8/z</t>
  </si>
  <si>
    <t>-497489674</t>
  </si>
  <si>
    <t>448</t>
  </si>
  <si>
    <t>767995506</t>
  </si>
  <si>
    <t>Montáž a dodávka  Mycí žľab nerezový dl. 1500 mm - bez batérií - ozn. 9/z</t>
  </si>
  <si>
    <t>1025334995</t>
  </si>
  <si>
    <t>449</t>
  </si>
  <si>
    <t>767995509</t>
  </si>
  <si>
    <t>Montáž a dodávka  nerezové mriežky do podhľadu 120/120 - ozn. 10/z</t>
  </si>
  <si>
    <t>533787276</t>
  </si>
  <si>
    <t>450</t>
  </si>
  <si>
    <t>998767202</t>
  </si>
  <si>
    <t>Presun hmôt pre kovové stavebné doplnkové konštrukcie v objektoch výšky nad 6 do 12 m</t>
  </si>
  <si>
    <t>-166101681</t>
  </si>
  <si>
    <t>451</t>
  </si>
  <si>
    <t>771415010</t>
  </si>
  <si>
    <t>Montáž soklíkov z obkladačiek do tmelu v. 100 mm</t>
  </si>
  <si>
    <t>80629157</t>
  </si>
  <si>
    <t>17,14+7,99+6,2+7,98+9,29+4,7+12,74+4,6+14,78+4,52+91,39</t>
  </si>
  <si>
    <t>452</t>
  </si>
  <si>
    <t>597638910P</t>
  </si>
  <si>
    <t>Dlaždice keramické s polžliabkom</t>
  </si>
  <si>
    <t>-1494872987</t>
  </si>
  <si>
    <t>181,33*1,02</t>
  </si>
  <si>
    <t>453</t>
  </si>
  <si>
    <t>59763891R</t>
  </si>
  <si>
    <t>Roh- keramická tvarovka - systémový prvok ku obkladom a dlažbám</t>
  </si>
  <si>
    <t>980730865</t>
  </si>
  <si>
    <t>2+1+1+3+16</t>
  </si>
  <si>
    <t>454</t>
  </si>
  <si>
    <t>59763891K</t>
  </si>
  <si>
    <t>Kúty- keramická tvarovka - systémový prvok ku obkladom a dlažbám</t>
  </si>
  <si>
    <t>1157137781</t>
  </si>
  <si>
    <t>4*7+6*2+5*2+8</t>
  </si>
  <si>
    <t>455</t>
  </si>
  <si>
    <t>771551030</t>
  </si>
  <si>
    <t>Montáž podláh z dlaždíc terazzových kladených do malty 300 x 300 mm</t>
  </si>
  <si>
    <t>86258889</t>
  </si>
  <si>
    <t>456</t>
  </si>
  <si>
    <t>5976412777</t>
  </si>
  <si>
    <t>Dlaždice terazzové  300x300x30 mm</t>
  </si>
  <si>
    <t>947786980</t>
  </si>
  <si>
    <t>259,15*1,02</t>
  </si>
  <si>
    <t>457</t>
  </si>
  <si>
    <t>771575209</t>
  </si>
  <si>
    <t>Montáž podláh z dlaždíc keram. ukladanie do lepiaceho tmelu hr. 3 mm , 400x400 mm , vr.  škárovania</t>
  </si>
  <si>
    <t>-293737325</t>
  </si>
  <si>
    <t>458</t>
  </si>
  <si>
    <t>597641220.1</t>
  </si>
  <si>
    <t>Dlaždice keramické 400x400x8mm , protišmyková R10 , tr.1 , far. piesková žltá</t>
  </si>
  <si>
    <t>-1677846211</t>
  </si>
  <si>
    <t>55,5*1,02</t>
  </si>
  <si>
    <t>459</t>
  </si>
  <si>
    <t>998771202</t>
  </si>
  <si>
    <t>Presun hmôt pre podlahy z dlaždíc v objektoch výšky nad 6 do 12 m</t>
  </si>
  <si>
    <t>-110819164</t>
  </si>
  <si>
    <t>460</t>
  </si>
  <si>
    <t>776411300</t>
  </si>
  <si>
    <t>Lepenie podlahových soklíkov alebo líšt vyťahovaný sokel FABION</t>
  </si>
  <si>
    <t>177038254</t>
  </si>
  <si>
    <t>461</t>
  </si>
  <si>
    <t>2868300200</t>
  </si>
  <si>
    <t>PVC lišta soklová výšky 100mm</t>
  </si>
  <si>
    <t>1979522505</t>
  </si>
  <si>
    <t>256,695*1,02</t>
  </si>
  <si>
    <t>462</t>
  </si>
  <si>
    <t>2868300222</t>
  </si>
  <si>
    <t>PVC lišta soklová výšky 100mm- anistatik</t>
  </si>
  <si>
    <t>951672452</t>
  </si>
  <si>
    <t>463</t>
  </si>
  <si>
    <t>776521100</t>
  </si>
  <si>
    <t>Lepenie povlakových podláh z plastov PVC , lepiaci tmel  hr. 4 mm</t>
  </si>
  <si>
    <t>886352541</t>
  </si>
  <si>
    <t>PVC</t>
  </si>
  <si>
    <t>PVC antist.</t>
  </si>
  <si>
    <t>464</t>
  </si>
  <si>
    <t>2841291505.1</t>
  </si>
  <si>
    <t>flexibilná homogénne lisovaná PVC podlahová krytina s antistatickými vlastnosťami, antibakteriálnou a protiplesňovou úpravou , hr 2mm , tr.1, far. 0305</t>
  </si>
  <si>
    <t>-75616047</t>
  </si>
  <si>
    <t>546,55*1,02</t>
  </si>
  <si>
    <t>465</t>
  </si>
  <si>
    <t>2841291505.2</t>
  </si>
  <si>
    <t>Podlahovina z PVC , hr 2mm , tr.1 ,elektrostat. Vodivá, far. 0350</t>
  </si>
  <si>
    <t>1544763355</t>
  </si>
  <si>
    <t>466</t>
  </si>
  <si>
    <t>998776202</t>
  </si>
  <si>
    <t>Presun hmôt pre podlahy povlakové v objektoch výšky nad 6 do 12 m</t>
  </si>
  <si>
    <t>1954401717</t>
  </si>
  <si>
    <t>467</t>
  </si>
  <si>
    <t>7814450780</t>
  </si>
  <si>
    <t>Montáž obkladov stien z obkladačiek hutných, keramických do tmelu, v obmedz. priest., škar. antibakt. škár. hm.  600x300 mm</t>
  </si>
  <si>
    <t>-1533558677</t>
  </si>
  <si>
    <t>468</t>
  </si>
  <si>
    <t>5976574000</t>
  </si>
  <si>
    <t>Obkladačky keramické glazované jednofarebné hladké B 600x300 Ia</t>
  </si>
  <si>
    <t>-1667025238</t>
  </si>
  <si>
    <t>307,065*1,02</t>
  </si>
  <si>
    <t>469</t>
  </si>
  <si>
    <t>781731040M.1</t>
  </si>
  <si>
    <t>Montáž obkladov vonk. stien z obkladačiek , kladených do malty, škár. biel. cem</t>
  </si>
  <si>
    <t>-592491888</t>
  </si>
  <si>
    <t>470</t>
  </si>
  <si>
    <t>5976579100D</t>
  </si>
  <si>
    <t>Obkladačky keramické 1. tr. Mrazuvzdorné R11  310x620x8 mm</t>
  </si>
  <si>
    <t>-1881872474</t>
  </si>
  <si>
    <t>145,913*1,02</t>
  </si>
  <si>
    <t>471</t>
  </si>
  <si>
    <t>998781202</t>
  </si>
  <si>
    <t>Presun hmôt pre obklady keramické v objektoch výšky nad 6 do 12 m</t>
  </si>
  <si>
    <t>1147753009</t>
  </si>
  <si>
    <t>472</t>
  </si>
  <si>
    <t>783225600</t>
  </si>
  <si>
    <t>Nátery kov.stav.doplnk.konštr. syntetické farby šedej na vzduchu schnúce 2x emailovaním</t>
  </si>
  <si>
    <t>-938273467</t>
  </si>
  <si>
    <t>473</t>
  </si>
  <si>
    <t>783226100</t>
  </si>
  <si>
    <t>Nátery kov.stav.doplnk.konštr. syntetické farby šedej na vzduchu schnúce základný</t>
  </si>
  <si>
    <t>-862471250</t>
  </si>
  <si>
    <t>474</t>
  </si>
  <si>
    <t>783894622.1</t>
  </si>
  <si>
    <t>Náter pre  sadrokartón- dvojnásobný biely</t>
  </si>
  <si>
    <t>1626276134</t>
  </si>
  <si>
    <t>11,05+6,7+6,5+3,0+11,5+3,8+5,0+1,8+1,7+1,85</t>
  </si>
  <si>
    <t>475</t>
  </si>
  <si>
    <t>783894622.2</t>
  </si>
  <si>
    <t>Náter pre  sadrokartón- umyvateľný</t>
  </si>
  <si>
    <t>-1737776297</t>
  </si>
  <si>
    <t>476</t>
  </si>
  <si>
    <t>783894622.3</t>
  </si>
  <si>
    <t>Náter pre  sadrokartón- antibakteriálny</t>
  </si>
  <si>
    <t>-442158231</t>
  </si>
  <si>
    <t>477</t>
  </si>
  <si>
    <t>78445227.2</t>
  </si>
  <si>
    <t>Náter  stien umyvateľný</t>
  </si>
  <si>
    <t>1211090173</t>
  </si>
  <si>
    <t>478</t>
  </si>
  <si>
    <t>78445227.3</t>
  </si>
  <si>
    <t>Náter  stien antibakteriálny</t>
  </si>
  <si>
    <t>-1074422884</t>
  </si>
  <si>
    <t>479</t>
  </si>
  <si>
    <t>78445229.2</t>
  </si>
  <si>
    <t>Náter  stropov umyvateľný</t>
  </si>
  <si>
    <t>-2093839600</t>
  </si>
  <si>
    <t>45,7+11,5+7,65+1,55+1,55+9,45+11,35+11,9</t>
  </si>
  <si>
    <t>480</t>
  </si>
  <si>
    <t>78445229.3</t>
  </si>
  <si>
    <t>Náter  stropov antibakteriálny</t>
  </si>
  <si>
    <t>-1982747412</t>
  </si>
  <si>
    <t>481</t>
  </si>
  <si>
    <t>783 0222</t>
  </si>
  <si>
    <t>Nátery betónových podláh olejový sivý</t>
  </si>
  <si>
    <t>18076965</t>
  </si>
  <si>
    <t>2.np.</t>
  </si>
  <si>
    <t>482</t>
  </si>
  <si>
    <t>784413301</t>
  </si>
  <si>
    <t>Pačokovanie vápenným mliekom dvojnásobné s 1x bielením v miestnostiach výšky do 3, 80 m</t>
  </si>
  <si>
    <t>1125953631</t>
  </si>
  <si>
    <t>483</t>
  </si>
  <si>
    <t>784452271.1</t>
  </si>
  <si>
    <t>Maľby z maliarskych zmesí tekutých s príd.Latexu jednofarebné dvojnás. výšky do 3,80 m</t>
  </si>
  <si>
    <t>1123461367</t>
  </si>
  <si>
    <t>484</t>
  </si>
  <si>
    <t>97103-3131</t>
  </si>
  <si>
    <t>Vybúr. otvorov D do 6 cm v murive tehl. hr. do 15 cm</t>
  </si>
  <si>
    <t>932824305</t>
  </si>
  <si>
    <t>485</t>
  </si>
  <si>
    <t>97103-3141</t>
  </si>
  <si>
    <t>Vybúr. otvorov D do 6 cm v murive tehl. hr. do 30 cm</t>
  </si>
  <si>
    <t>-441287315</t>
  </si>
  <si>
    <t>486</t>
  </si>
  <si>
    <t>97103-3231</t>
  </si>
  <si>
    <t>Vybúr. otvorov do 0,0225 m2 mur. tehl. hr. do 15 cm</t>
  </si>
  <si>
    <t>939057593</t>
  </si>
  <si>
    <t>487</t>
  </si>
  <si>
    <t>97201-2311</t>
  </si>
  <si>
    <t>Vybúranie otvorov v stropoch hr. nad 12 cm do 0,25 m2</t>
  </si>
  <si>
    <t>658015939</t>
  </si>
  <si>
    <t>488</t>
  </si>
  <si>
    <t>97303-1334</t>
  </si>
  <si>
    <t>Vysek. kapies v murive z tehál do 0,16 m2 hĺ. do 15 cm / VP /</t>
  </si>
  <si>
    <t>-1588489328</t>
  </si>
  <si>
    <t>489</t>
  </si>
  <si>
    <t>97303-1616.1</t>
  </si>
  <si>
    <t>Vysek. kapies pre krabice v murive z tehál do 10x10x5cm /KP, KR, KU/</t>
  </si>
  <si>
    <t>1289803453</t>
  </si>
  <si>
    <t>490</t>
  </si>
  <si>
    <t>97303-1619</t>
  </si>
  <si>
    <t>Vysek. kapies pre krabice v murive z tehál do 15 x 15 x10 cm /  SOP /</t>
  </si>
  <si>
    <t>-198552367</t>
  </si>
  <si>
    <t>491</t>
  </si>
  <si>
    <t>97303-2616</t>
  </si>
  <si>
    <t>Vysek. kapies v SDK priečkach do 10 x 10 x 5 cm / HWAD, KU 68LA/3 /</t>
  </si>
  <si>
    <t>1426525735</t>
  </si>
  <si>
    <t>492</t>
  </si>
  <si>
    <t>97304-2241</t>
  </si>
  <si>
    <t>Vysekanie kapies v murive z betónu do 0,10 m2 hĺ. do 15 cm</t>
  </si>
  <si>
    <t>284210407</t>
  </si>
  <si>
    <t>493</t>
  </si>
  <si>
    <t>97403-1132</t>
  </si>
  <si>
    <t>Vysekanie rýh v tehelnom murive hl. do 5 cm š. do 7 cm</t>
  </si>
  <si>
    <t>-1337591767</t>
  </si>
  <si>
    <t>494</t>
  </si>
  <si>
    <t>spe cif. 01.1</t>
  </si>
  <si>
    <t>Rozvádzač R-OP21</t>
  </si>
  <si>
    <t>28265917</t>
  </si>
  <si>
    <t>495</t>
  </si>
  <si>
    <t>357 001F113</t>
  </si>
  <si>
    <t xml:space="preserve">Rozvodnica na povrch 6/198-C, dvere - oceľový biely plech                                                          </t>
  </si>
  <si>
    <t>1524958366</t>
  </si>
  <si>
    <t>496</t>
  </si>
  <si>
    <t>358 1301C05</t>
  </si>
  <si>
    <t xml:space="preserve">Ovládač 1-tlačidlový (0-2) XB5AA61 - modrý alebo ekvivalent                                                                               </t>
  </si>
  <si>
    <t>-769167122</t>
  </si>
  <si>
    <t>497</t>
  </si>
  <si>
    <t>358 1307C22</t>
  </si>
  <si>
    <t xml:space="preserve">Signálka XB5AVM3 - LED 230/240V-AC, zelená alebo ekvivalent                                                                               </t>
  </si>
  <si>
    <t>-357867610</t>
  </si>
  <si>
    <t>498</t>
  </si>
  <si>
    <t>358 1307C23</t>
  </si>
  <si>
    <t xml:space="preserve">Signálka XB5AVM4 - LED 230/240V-AC, červená alebo ekvivalent                                                                              </t>
  </si>
  <si>
    <t>83664029</t>
  </si>
  <si>
    <t>499</t>
  </si>
  <si>
    <t>358 4405F14</t>
  </si>
  <si>
    <t xml:space="preserve">Prepínač otočný 20A/Z-DSU3-102, 690V-AC: 1-0-2 alebo ekvivalent                                               </t>
  </si>
  <si>
    <t>606169955</t>
  </si>
  <si>
    <t>500</t>
  </si>
  <si>
    <t>358 5101F04</t>
  </si>
  <si>
    <t xml:space="preserve">Istič 1-pólový - 10kA (1MD) PL7-B10/1 alebo ekvivalent                                                                                    </t>
  </si>
  <si>
    <t>1366708436</t>
  </si>
  <si>
    <t>501</t>
  </si>
  <si>
    <t>358 5106F07</t>
  </si>
  <si>
    <t xml:space="preserve">Istič 1-pólový - 10kA (1MD) PL7-C2/1 alebo ekvivalent                                                                                     </t>
  </si>
  <si>
    <t>-1743828566</t>
  </si>
  <si>
    <t>502</t>
  </si>
  <si>
    <t>358 5106F09</t>
  </si>
  <si>
    <t xml:space="preserve">Istič 1-pólový - 10kA (1MD) PL7-C6/1 alebo ekvivalent                                                                                     </t>
  </si>
  <si>
    <t>580815459</t>
  </si>
  <si>
    <t>503</t>
  </si>
  <si>
    <t>358 5106F12</t>
  </si>
  <si>
    <t xml:space="preserve">Istič 1-pólový - 10kA (1MD) PL7-C16/1 alebo ekvivalent                                                                                    </t>
  </si>
  <si>
    <t>-588507441</t>
  </si>
  <si>
    <t>504</t>
  </si>
  <si>
    <t>358 5106F14</t>
  </si>
  <si>
    <t xml:space="preserve">Istič 1-pólový - 10kA (1MD) PL7-C25/1 alebo ekvivalent                                                                                    </t>
  </si>
  <si>
    <t>-1102736933</t>
  </si>
  <si>
    <t>505</t>
  </si>
  <si>
    <t>358 5111F09</t>
  </si>
  <si>
    <t xml:space="preserve">Istič 1-pólový - 10kA (1MD) PL7-D32/1 alebo ekvivalent                                                                                    </t>
  </si>
  <si>
    <t>304988193</t>
  </si>
  <si>
    <t>506</t>
  </si>
  <si>
    <t>358 5201F01</t>
  </si>
  <si>
    <t xml:space="preserve">Istič 2-pólový - 10kA (2MD) PL7-B6/2 alebo ekvivalent                                                                                     </t>
  </si>
  <si>
    <t>1510576096</t>
  </si>
  <si>
    <t>507</t>
  </si>
  <si>
    <t>358 5201F02</t>
  </si>
  <si>
    <t xml:space="preserve">Istič 2-pólový - 10kA (2MD) PL7-B10/2 alebo ekvivalent                                                                                    </t>
  </si>
  <si>
    <t>1879895066</t>
  </si>
  <si>
    <t>508</t>
  </si>
  <si>
    <t>358 5308F04</t>
  </si>
  <si>
    <t xml:space="preserve">Istič 3-pólový - 25kA (&gt;4,5MD) PLHT-C40/3 alebo ekvivalent                                                                                </t>
  </si>
  <si>
    <t>995944113</t>
  </si>
  <si>
    <t>509</t>
  </si>
  <si>
    <t>358 5511F21</t>
  </si>
  <si>
    <t xml:space="preserve">Chránič prúdový 4-pól. PF7-25/4/003-A (4MD) alebo ekvivalent                                                                     </t>
  </si>
  <si>
    <t>-1515487594</t>
  </si>
  <si>
    <t>510</t>
  </si>
  <si>
    <t>358 5522F32</t>
  </si>
  <si>
    <t xml:space="preserve">Chránič prúdový s ističom PFL7-10/1N/C/003/AC alebo ekvivalent                                               </t>
  </si>
  <si>
    <t>-595032378</t>
  </si>
  <si>
    <t>511</t>
  </si>
  <si>
    <t>358 5522F34</t>
  </si>
  <si>
    <t xml:space="preserve">Chránič prúdový s ističom PFL7-16/1N/C/003/AC alebo ekvivalent                                               </t>
  </si>
  <si>
    <t>7959909</t>
  </si>
  <si>
    <t>512</t>
  </si>
  <si>
    <t>358 5602F52</t>
  </si>
  <si>
    <t xml:space="preserve">Zvodič prepätia tr. II SPC-S-20/460/3/AC, 3x20kA alebo ekvivalent                                                </t>
  </si>
  <si>
    <t>296196516</t>
  </si>
  <si>
    <t>513</t>
  </si>
  <si>
    <t>358 5641F50</t>
  </si>
  <si>
    <t xml:space="preserve">Odpínač poistkový VLC14 3P pre poistky 14x51 alebo ekvivalent                                                           </t>
  </si>
  <si>
    <t>-900817158</t>
  </si>
  <si>
    <t>514</t>
  </si>
  <si>
    <t>358 5681F13</t>
  </si>
  <si>
    <t xml:space="preserve">Poistka valcová 14x51, C14-32A gL/gG alebo ekvivalent                                                                        </t>
  </si>
  <si>
    <t>1360327760</t>
  </si>
  <si>
    <t>515</t>
  </si>
  <si>
    <t>358 58F003</t>
  </si>
  <si>
    <t xml:space="preserve">Stykač 25A (4-0) Z7-SCH 230/24/4S alebo ekvivalent                                                                            </t>
  </si>
  <si>
    <t>-518077719</t>
  </si>
  <si>
    <t>516</t>
  </si>
  <si>
    <t>358 58F005</t>
  </si>
  <si>
    <t xml:space="preserve">Stykač 63A (4-0) AC1 Z7-SCH 230/63/4S alebo ekvivalent                                                                            </t>
  </si>
  <si>
    <t>229771483</t>
  </si>
  <si>
    <t>517</t>
  </si>
  <si>
    <t>358 650F13</t>
  </si>
  <si>
    <t xml:space="preserve">Relé inštalačné Z7-R20/SO alebo ekvivalent                                                                           </t>
  </si>
  <si>
    <t>-258285739</t>
  </si>
  <si>
    <t>518</t>
  </si>
  <si>
    <t>358 657F01</t>
  </si>
  <si>
    <t xml:space="preserve">Relé časové modulové ZR-ER/W alebo ekvivalent                                                                         </t>
  </si>
  <si>
    <t>-1612106345</t>
  </si>
  <si>
    <t>519</t>
  </si>
  <si>
    <t>pon uk.cena 1.1</t>
  </si>
  <si>
    <t xml:space="preserve">Transformátor prúdový STW1, B942709, GHV Trading alebo ekvivalent                                                                         </t>
  </si>
  <si>
    <t>1839554116</t>
  </si>
  <si>
    <t>520</t>
  </si>
  <si>
    <t>pon uk.cena 2.1</t>
  </si>
  <si>
    <t xml:space="preserve">Sledovač izolačného stavu A-ISO METR IR427-2, 50kOhmov, B72075300, GHV Trading alebo ekvivalent                                           </t>
  </si>
  <si>
    <t>-187702384</t>
  </si>
  <si>
    <t>521</t>
  </si>
  <si>
    <t>1449333905</t>
  </si>
  <si>
    <t>522</t>
  </si>
  <si>
    <t>odb.o-dhad 02</t>
  </si>
  <si>
    <t>Montáž a zapojenie</t>
  </si>
  <si>
    <t>152715865</t>
  </si>
  <si>
    <t>523</t>
  </si>
  <si>
    <t>odb.o-dhad 03</t>
  </si>
  <si>
    <t>Kusová skúška vr. protokolu</t>
  </si>
  <si>
    <t>981157451</t>
  </si>
  <si>
    <t>524</t>
  </si>
  <si>
    <t>spe cif. 02.1</t>
  </si>
  <si>
    <t>Rozvádzač RS21</t>
  </si>
  <si>
    <t>502517121</t>
  </si>
  <si>
    <t>525</t>
  </si>
  <si>
    <t>357 001F104</t>
  </si>
  <si>
    <t xml:space="preserve">Rozvodnica na povrch 6/144-C, dvere - oceľový biely plech                                                          </t>
  </si>
  <si>
    <t>324244956</t>
  </si>
  <si>
    <t>526</t>
  </si>
  <si>
    <t>1214264599</t>
  </si>
  <si>
    <t>527</t>
  </si>
  <si>
    <t>322473628</t>
  </si>
  <si>
    <t>528</t>
  </si>
  <si>
    <t>407443686</t>
  </si>
  <si>
    <t>529</t>
  </si>
  <si>
    <t>1882318659</t>
  </si>
  <si>
    <t>530</t>
  </si>
  <si>
    <t>481999339</t>
  </si>
  <si>
    <t>531</t>
  </si>
  <si>
    <t>1719685948</t>
  </si>
  <si>
    <t>532</t>
  </si>
  <si>
    <t xml:space="preserve">Zvodič prepätia  tr. II SPC-S-20/460/3/AC, 3x20kA alebo ekvivalent                                                  </t>
  </si>
  <si>
    <t>1932314378</t>
  </si>
  <si>
    <t>533</t>
  </si>
  <si>
    <t>1607418721</t>
  </si>
  <si>
    <t>534</t>
  </si>
  <si>
    <t>358 5681F12</t>
  </si>
  <si>
    <t xml:space="preserve">Poistka valcová 14x51, C14-25A gL/gG alebo ekvivalent                                                                        </t>
  </si>
  <si>
    <t>-1523629643</t>
  </si>
  <si>
    <t>535</t>
  </si>
  <si>
    <t>559102620</t>
  </si>
  <si>
    <t>536</t>
  </si>
  <si>
    <t>-904896307</t>
  </si>
  <si>
    <t>537</t>
  </si>
  <si>
    <t>377495377</t>
  </si>
  <si>
    <t>538</t>
  </si>
  <si>
    <t>spe cif. 03.1</t>
  </si>
  <si>
    <t xml:space="preserve">Rozvádzač RS22 </t>
  </si>
  <si>
    <t>112755126</t>
  </si>
  <si>
    <t>539</t>
  </si>
  <si>
    <t xml:space="preserve">Rozvodnica na povrch, 6/144-C, dvere - oceľový biely plech                                                          </t>
  </si>
  <si>
    <t>-726721737</t>
  </si>
  <si>
    <t>540</t>
  </si>
  <si>
    <t xml:space="preserve">Istič 1-pólový - 10kA (1MD) PL7-B10/1 alebo ekvivalent                                                                                   </t>
  </si>
  <si>
    <t>777045689</t>
  </si>
  <si>
    <t>541</t>
  </si>
  <si>
    <t>991727641</t>
  </si>
  <si>
    <t>542</t>
  </si>
  <si>
    <t>-710708295</t>
  </si>
  <si>
    <t>543</t>
  </si>
  <si>
    <t>-1424401609</t>
  </si>
  <si>
    <t>544</t>
  </si>
  <si>
    <t>1650909173</t>
  </si>
  <si>
    <t>545</t>
  </si>
  <si>
    <t xml:space="preserve">Zvodič prepätia tr. II SPC-S-20/460/3/AC, 3x20kA (3MD) alebo ekvivalent                                                  </t>
  </si>
  <si>
    <t>-1385980404</t>
  </si>
  <si>
    <t>546</t>
  </si>
  <si>
    <t xml:space="preserve">Odpínač poistkový VLC14 3P, pre poistky 14x51 alebo ekvivalent                                                          </t>
  </si>
  <si>
    <t>-367353390</t>
  </si>
  <si>
    <t>547</t>
  </si>
  <si>
    <t xml:space="preserve">Poistka valcová 14x51 - C14-25A gL/gG alebo ekvivalent                                                                        </t>
  </si>
  <si>
    <t>-315552294</t>
  </si>
  <si>
    <t>548</t>
  </si>
  <si>
    <t>-84366189</t>
  </si>
  <si>
    <t>549</t>
  </si>
  <si>
    <t>-1919031984</t>
  </si>
  <si>
    <t>550</t>
  </si>
  <si>
    <t>1216196929</t>
  </si>
  <si>
    <t>551</t>
  </si>
  <si>
    <t>spe cif. 04.1</t>
  </si>
  <si>
    <t xml:space="preserve">Rozvádzač RS23 </t>
  </si>
  <si>
    <t>-1485829799</t>
  </si>
  <si>
    <t>552</t>
  </si>
  <si>
    <t>-1092364220</t>
  </si>
  <si>
    <t>553</t>
  </si>
  <si>
    <t>1168243221</t>
  </si>
  <si>
    <t>554</t>
  </si>
  <si>
    <t>1167483898</t>
  </si>
  <si>
    <t>555</t>
  </si>
  <si>
    <t>-1374602907</t>
  </si>
  <si>
    <t>556</t>
  </si>
  <si>
    <t xml:space="preserve">Istič 1-pólový - 10kA (1MD) PL7-C16/1 alebo ekvivalent                                                                                   </t>
  </si>
  <si>
    <t>-146262995</t>
  </si>
  <si>
    <t>557</t>
  </si>
  <si>
    <t>1798864704</t>
  </si>
  <si>
    <t>558</t>
  </si>
  <si>
    <t>-1458582139</t>
  </si>
  <si>
    <t>559</t>
  </si>
  <si>
    <t>-422762401</t>
  </si>
  <si>
    <t>560</t>
  </si>
  <si>
    <t xml:space="preserve">Zvodič prepätia tr. II SPC-S-20/460/3/AC, 3x20kA alebo ekvivalent                                                  </t>
  </si>
  <si>
    <t>2076941966</t>
  </si>
  <si>
    <t>561</t>
  </si>
  <si>
    <t xml:space="preserve">Odpínač poistkový VLC14 3P pre poistky 14x51alebo ekvivalent                                                         </t>
  </si>
  <si>
    <t>1045457340</t>
  </si>
  <si>
    <t>562</t>
  </si>
  <si>
    <t>1534837430</t>
  </si>
  <si>
    <t>563</t>
  </si>
  <si>
    <t>-705921363</t>
  </si>
  <si>
    <t>564</t>
  </si>
  <si>
    <t>-34818090</t>
  </si>
  <si>
    <t>565</t>
  </si>
  <si>
    <t>104738748</t>
  </si>
  <si>
    <t>566</t>
  </si>
  <si>
    <t>spe cif. 05.1</t>
  </si>
  <si>
    <t>Rozvádzač RMS2:</t>
  </si>
  <si>
    <t>2133195781</t>
  </si>
  <si>
    <t>567</t>
  </si>
  <si>
    <t>pc0 1</t>
  </si>
  <si>
    <t>Konštrukcia rámová 800x2200x400mm</t>
  </si>
  <si>
    <t>684878799</t>
  </si>
  <si>
    <t>568</t>
  </si>
  <si>
    <t>pc0 2</t>
  </si>
  <si>
    <t>Zadný kryt š.800mm</t>
  </si>
  <si>
    <t>1062040533</t>
  </si>
  <si>
    <t>569</t>
  </si>
  <si>
    <t>pc0 3</t>
  </si>
  <si>
    <t>Vrchný a spodný kryt š.800mm</t>
  </si>
  <si>
    <t>851245981</t>
  </si>
  <si>
    <t>570</t>
  </si>
  <si>
    <t>pc0 4</t>
  </si>
  <si>
    <t>Bočný kryt hl.400mm</t>
  </si>
  <si>
    <t>-150116588</t>
  </si>
  <si>
    <t>571</t>
  </si>
  <si>
    <t>pc0 5</t>
  </si>
  <si>
    <t>Dvere š.800mm</t>
  </si>
  <si>
    <t>-2098317069</t>
  </si>
  <si>
    <t>572</t>
  </si>
  <si>
    <t>pc0 6</t>
  </si>
  <si>
    <t>Prístrojový rošt š.800mm</t>
  </si>
  <si>
    <t>1422634846</t>
  </si>
  <si>
    <t>573</t>
  </si>
  <si>
    <t>pc0 7</t>
  </si>
  <si>
    <t>Zákryt plný z plechu</t>
  </si>
  <si>
    <t>1815412728</t>
  </si>
  <si>
    <t>574</t>
  </si>
  <si>
    <t>pc0 8</t>
  </si>
  <si>
    <t>Popisný štítok</t>
  </si>
  <si>
    <t>2061733681</t>
  </si>
  <si>
    <t>575</t>
  </si>
  <si>
    <t>pc0 9</t>
  </si>
  <si>
    <t>Prípojnica L1, 2, 3</t>
  </si>
  <si>
    <t>1353735720</t>
  </si>
  <si>
    <t>576</t>
  </si>
  <si>
    <t>pc1 0</t>
  </si>
  <si>
    <t>Prípojnica N, PE</t>
  </si>
  <si>
    <t>-623451300</t>
  </si>
  <si>
    <t>577</t>
  </si>
  <si>
    <t>pc1 1</t>
  </si>
  <si>
    <t>Prepojenie pomocných obvodov</t>
  </si>
  <si>
    <t>-1062771274</t>
  </si>
  <si>
    <t>578</t>
  </si>
  <si>
    <t>725813434</t>
  </si>
  <si>
    <t>579</t>
  </si>
  <si>
    <t>pc1 3</t>
  </si>
  <si>
    <t>783572447</t>
  </si>
  <si>
    <t>580</t>
  </si>
  <si>
    <t>pc1 4</t>
  </si>
  <si>
    <t>-1207548538</t>
  </si>
  <si>
    <t>581</t>
  </si>
  <si>
    <t>345 724L04</t>
  </si>
  <si>
    <t xml:space="preserve">Vývodka káblová, závit 13P- plastová, IP55                                                                        </t>
  </si>
  <si>
    <t>-1866877819</t>
  </si>
  <si>
    <t>582</t>
  </si>
  <si>
    <t>345 724L05</t>
  </si>
  <si>
    <t xml:space="preserve">Vývodka káblová, závit 16P- plastová, IP55                                                                        </t>
  </si>
  <si>
    <t>1125655034</t>
  </si>
  <si>
    <t>583</t>
  </si>
  <si>
    <t>345 724L06</t>
  </si>
  <si>
    <t xml:space="preserve">Vývodka káblová, závit 21P- plastová, IP55                                                                        </t>
  </si>
  <si>
    <t>-1492594103</t>
  </si>
  <si>
    <t>584</t>
  </si>
  <si>
    <t>345 724L07</t>
  </si>
  <si>
    <t xml:space="preserve">Vývodka káblová, závit 29P- plastová, IP55                                                                        </t>
  </si>
  <si>
    <t>1698414581</t>
  </si>
  <si>
    <t>585</t>
  </si>
  <si>
    <t>358 1300C03</t>
  </si>
  <si>
    <t xml:space="preserve">Tlačidlo núdzové (1-1) XB5AS8445 - červený hríb alebo ekvivalent                                                                         </t>
  </si>
  <si>
    <t>2034057270</t>
  </si>
  <si>
    <t>586</t>
  </si>
  <si>
    <t>358 1307C21</t>
  </si>
  <si>
    <t xml:space="preserve">Signálka XB5AVM1 - LED 230/240V-AC, biela alebo ekvivalent                                                                               </t>
  </si>
  <si>
    <t>1759993268</t>
  </si>
  <si>
    <t>587</t>
  </si>
  <si>
    <t xml:space="preserve">Signálka XB5AVM3 - LED 230/240V-AC, zelená alebo ekvivalent                                                                              </t>
  </si>
  <si>
    <t>1563436081</t>
  </si>
  <si>
    <t>588</t>
  </si>
  <si>
    <t>358 4402F70</t>
  </si>
  <si>
    <t xml:space="preserve">Vypínač LZMC2-A160-I, 400V/160A alebo ekvivalent                                                                                         </t>
  </si>
  <si>
    <t>267112084</t>
  </si>
  <si>
    <t>589</t>
  </si>
  <si>
    <t>-468807191</t>
  </si>
  <si>
    <t>590</t>
  </si>
  <si>
    <t>358 5306F08</t>
  </si>
  <si>
    <t xml:space="preserve">Istič 3-pólový - 10kA (3MD) PL7-C16/3 alebo ekvivalent                                                                                   </t>
  </si>
  <si>
    <t>-1521213139</t>
  </si>
  <si>
    <t>591</t>
  </si>
  <si>
    <t>358 5306F11</t>
  </si>
  <si>
    <t xml:space="preserve">Istič 3-pólový - 10kA (3MD) PL7-C32/3 alebo ekvivalent                                                                                   </t>
  </si>
  <si>
    <t>-2026054640</t>
  </si>
  <si>
    <t>592</t>
  </si>
  <si>
    <t>358 5308F01</t>
  </si>
  <si>
    <t xml:space="preserve">Istič 3-pólový - 25kA (&gt;4,5MD) PLHT-C20/3 alebo ekvivalent                                                                               </t>
  </si>
  <si>
    <t>1041332710</t>
  </si>
  <si>
    <t>593</t>
  </si>
  <si>
    <t>358 5308F03</t>
  </si>
  <si>
    <t xml:space="preserve">Istič 3-pólový - 25kA (&gt;4,5MD) PLHT-C32/3 alebo ekvivalent                                                                               </t>
  </si>
  <si>
    <t>183887444</t>
  </si>
  <si>
    <t>594</t>
  </si>
  <si>
    <t xml:space="preserve">Istič 3-pólový - 25kA (&gt;4,5MD) PLHT-C40/3 alebo ekvivalent                                                                               </t>
  </si>
  <si>
    <t>1383444704</t>
  </si>
  <si>
    <t>595</t>
  </si>
  <si>
    <t>358 5382F53.1</t>
  </si>
  <si>
    <t xml:space="preserve">Spúšť vypínacia NZM2/3-XA208-250AC/DC alebo ekvivalent                                                                          </t>
  </si>
  <si>
    <t>-1639649272</t>
  </si>
  <si>
    <t>596</t>
  </si>
  <si>
    <t>358 5382F92.1</t>
  </si>
  <si>
    <t xml:space="preserve">Montážna základňa NZM2-XC75 na prístrojovú lištu alebo ekvivalent                                                   </t>
  </si>
  <si>
    <t>1306201826</t>
  </si>
  <si>
    <t>597</t>
  </si>
  <si>
    <t>358 5511F22</t>
  </si>
  <si>
    <t xml:space="preserve">Chránič prúdový 4-pól. PF7-40/4/003-A (4MD) alebo ekvivalent                                                                    </t>
  </si>
  <si>
    <t>-385538289</t>
  </si>
  <si>
    <t>598</t>
  </si>
  <si>
    <t>358 5600F21</t>
  </si>
  <si>
    <t xml:space="preserve">Zvodič blesk. prúdov SPI-35/440, 1-pól, tr. B alebo ekvivalent                                                                           </t>
  </si>
  <si>
    <t>-1131473078</t>
  </si>
  <si>
    <t>599</t>
  </si>
  <si>
    <t>358 5602F52.1</t>
  </si>
  <si>
    <t xml:space="preserve">Zvodič prepätia SPC-S-10/460/3, 3-pól, tr. C alebo ekvivalent                                                                            </t>
  </si>
  <si>
    <t>973795050</t>
  </si>
  <si>
    <t>600</t>
  </si>
  <si>
    <t>358 5640F01</t>
  </si>
  <si>
    <t xml:space="preserve">Odpínač poistkový VLC10 1P, pre poistky 10x38 alebo ekvivalent                                                        </t>
  </si>
  <si>
    <t>-2098700472</t>
  </si>
  <si>
    <t>601</t>
  </si>
  <si>
    <t>358 5651O20</t>
  </si>
  <si>
    <t xml:space="preserve">Odpínač radový poistkový 3-pól FH1-3A/F alebo ekvivalent                                                                       </t>
  </si>
  <si>
    <t>-512865111</t>
  </si>
  <si>
    <t>602</t>
  </si>
  <si>
    <t>358 5680F06</t>
  </si>
  <si>
    <t xml:space="preserve">Poistka valcová 10x38 C10-6A gL/gG alebo ekvivalent                                                                        </t>
  </si>
  <si>
    <t>-1231294115</t>
  </si>
  <si>
    <t>603</t>
  </si>
  <si>
    <t>358 5702O33</t>
  </si>
  <si>
    <t xml:space="preserve">Poistka nožová PN1/125A gG alebo ekvivalent                                                                                    </t>
  </si>
  <si>
    <t>13591542</t>
  </si>
  <si>
    <t>604</t>
  </si>
  <si>
    <t>921 AN05419</t>
  </si>
  <si>
    <t xml:space="preserve">Svorka radová 6035-10 alebo ekvivalent                                                                                                   </t>
  </si>
  <si>
    <t>647625423</t>
  </si>
  <si>
    <t>605</t>
  </si>
  <si>
    <t>921 AN05422</t>
  </si>
  <si>
    <t xml:space="preserve">Svorka radová 6035-20 alebo ekvivalent                                                                                                   </t>
  </si>
  <si>
    <t>-542087401</t>
  </si>
  <si>
    <t>606</t>
  </si>
  <si>
    <t>21001-0002</t>
  </si>
  <si>
    <t>Rúrka ohybná PVC pod omietkou 16mm</t>
  </si>
  <si>
    <t>400342983</t>
  </si>
  <si>
    <t>607</t>
  </si>
  <si>
    <t>345 651I201</t>
  </si>
  <si>
    <t>Rúrka el-inšt PP-Blend ohybná HFX 16, svetlosivá alebo ekvivalent</t>
  </si>
  <si>
    <t>-368560438</t>
  </si>
  <si>
    <t>608</t>
  </si>
  <si>
    <t>21001-0004</t>
  </si>
  <si>
    <t>Rúrka ohybná pod omietkou do 29mm</t>
  </si>
  <si>
    <t>-1763046724</t>
  </si>
  <si>
    <t>609</t>
  </si>
  <si>
    <t>345 651I203</t>
  </si>
  <si>
    <t>Rúrka el-inšt PP-Blend ohybná HFX 25, svetlosivá alebo ekvivalent</t>
  </si>
  <si>
    <t>-1077213627</t>
  </si>
  <si>
    <t>610</t>
  </si>
  <si>
    <t>21001-0005</t>
  </si>
  <si>
    <t>Rúrka ohybná PVC pod omietkou do 36mm</t>
  </si>
  <si>
    <t>1461926356</t>
  </si>
  <si>
    <t>611</t>
  </si>
  <si>
    <t>345 651I204</t>
  </si>
  <si>
    <t xml:space="preserve">Rúrka el-inšt PP-Blend ohybná HFX 32, svetlosivá alebo ekvivalent                                                    </t>
  </si>
  <si>
    <t>-730405543</t>
  </si>
  <si>
    <t>612</t>
  </si>
  <si>
    <t>345 651I504</t>
  </si>
  <si>
    <t xml:space="preserve">Rúrka el-inšt PP-Blend ohybná HFXP32, čierna alebo ekvivalent                                                   </t>
  </si>
  <si>
    <t>-1858544620</t>
  </si>
  <si>
    <t>613</t>
  </si>
  <si>
    <t>21001-0134</t>
  </si>
  <si>
    <t>Rúrka PVC uložená pevne do 47mm</t>
  </si>
  <si>
    <t>1183811901</t>
  </si>
  <si>
    <t>614</t>
  </si>
  <si>
    <t>345 650I504</t>
  </si>
  <si>
    <t xml:space="preserve">Rúrka el-inšt PVC ohybná FXP32, sivá alebo ekvivalent                                                         </t>
  </si>
  <si>
    <t>-1378003993</t>
  </si>
  <si>
    <t>615</t>
  </si>
  <si>
    <t>345 650I505</t>
  </si>
  <si>
    <t xml:space="preserve">Rúrka el-inšt PVC ohybná FXP40, sivá alebo ekvivalent                                                         </t>
  </si>
  <si>
    <t>1486204156</t>
  </si>
  <si>
    <t>616</t>
  </si>
  <si>
    <t>21001-0135</t>
  </si>
  <si>
    <t>Rúrka PVC uložená pevne do 80mm</t>
  </si>
  <si>
    <t>1332165557</t>
  </si>
  <si>
    <t>617</t>
  </si>
  <si>
    <t>345 650I506</t>
  </si>
  <si>
    <t xml:space="preserve">Rúrka el-inšt PVC ohybnáFXP50, sivá alebo ekvivalent                                                        </t>
  </si>
  <si>
    <t>1067100295</t>
  </si>
  <si>
    <t>618</t>
  </si>
  <si>
    <t>345 650I507</t>
  </si>
  <si>
    <t xml:space="preserve">Rúrka el-inšt PVC ohybná FXP63, sivá alebo ekvivalent                                                         </t>
  </si>
  <si>
    <t>-1973067800</t>
  </si>
  <si>
    <t>619</t>
  </si>
  <si>
    <t>21001-0301</t>
  </si>
  <si>
    <t>Škatuľa prístrojová bez zapojenia</t>
  </si>
  <si>
    <t>-935423582</t>
  </si>
  <si>
    <t>620</t>
  </si>
  <si>
    <t>345 600K051</t>
  </si>
  <si>
    <t xml:space="preserve">Škatuľa prístrojová 1-nás : KP 68/2HF bezhalogénová alebo ekvivalent                                                </t>
  </si>
  <si>
    <t>-168204828</t>
  </si>
  <si>
    <t>621</t>
  </si>
  <si>
    <t>345 600L080</t>
  </si>
  <si>
    <t xml:space="preserve">Škatuľa prístrojová 1-MD, hĺbka 30, pre Mosaic™ alebo ekvivalent                                                     </t>
  </si>
  <si>
    <t>-171232407</t>
  </si>
  <si>
    <t>622</t>
  </si>
  <si>
    <t>345 601I002..1</t>
  </si>
  <si>
    <t xml:space="preserve">Škatuľa KP prístrojová 1-nás HWAD 65HF, pre duté priečky alebo ekvivalent                                        </t>
  </si>
  <si>
    <t>904419377</t>
  </si>
  <si>
    <t>623</t>
  </si>
  <si>
    <t>345 604K000.</t>
  </si>
  <si>
    <t xml:space="preserve">Škatuľa odbočná KU 68-1902HF s viečkom alebo ekvivalent                                                            </t>
  </si>
  <si>
    <t>1582625925</t>
  </si>
  <si>
    <t>624</t>
  </si>
  <si>
    <t>345 615I030</t>
  </si>
  <si>
    <t xml:space="preserve">Škatuľa prístroj. lištová MAGD 60/100, vstavaná, pre MAK alebo ekvivalent                                            </t>
  </si>
  <si>
    <t>1146189023</t>
  </si>
  <si>
    <t>625</t>
  </si>
  <si>
    <t>345 615I031</t>
  </si>
  <si>
    <t xml:space="preserve">Škatuľa prístroj. lištová MEDK 60/100, vstavaná, pre MAK alebo ekvivalent                                            </t>
  </si>
  <si>
    <t>-1922410285</t>
  </si>
  <si>
    <t>626</t>
  </si>
  <si>
    <t>345 615I032</t>
  </si>
  <si>
    <t xml:space="preserve">Škatuľa prístroj. lištová MEDE 60/100, vstavaná, pre MAK alebo ekvivalent                                            </t>
  </si>
  <si>
    <t>1421526351</t>
  </si>
  <si>
    <t>627</t>
  </si>
  <si>
    <t>345 615I061</t>
  </si>
  <si>
    <t xml:space="preserve">Škatuľa prístroj. lištová SLB 1, vstavaná, pre Starline® alebo ekvivalent                                            </t>
  </si>
  <si>
    <t>-353348860</t>
  </si>
  <si>
    <t>628</t>
  </si>
  <si>
    <t>21001-0313.1</t>
  </si>
  <si>
    <t>Škatuľa KP prístrojová do podlahy pre svorku na vyrovnanie potenciálov</t>
  </si>
  <si>
    <t>-2022415558</t>
  </si>
  <si>
    <t>629</t>
  </si>
  <si>
    <t>345 604K043</t>
  </si>
  <si>
    <t xml:space="preserve">Škatuľa KP prístroj. do podlahy pre svorku na vyrovnanie potenciálov, BH                                  </t>
  </si>
  <si>
    <t>1256140220</t>
  </si>
  <si>
    <t>630</t>
  </si>
  <si>
    <t>921 AN33280</t>
  </si>
  <si>
    <t>Sádra 1/30KG</t>
  </si>
  <si>
    <t>1176346171</t>
  </si>
  <si>
    <t>631</t>
  </si>
  <si>
    <t>21001-0321</t>
  </si>
  <si>
    <t>Škatuľa KR D68, rozvodka kruhová, vrátane zapojenia</t>
  </si>
  <si>
    <t>-730291209</t>
  </si>
  <si>
    <t>632</t>
  </si>
  <si>
    <t>345 608K000.</t>
  </si>
  <si>
    <t xml:space="preserve">Škatuľa KR rozvodná KU 68-1903HF kompletná alebo ekvivalent                                                            </t>
  </si>
  <si>
    <t>1973866495</t>
  </si>
  <si>
    <t>633</t>
  </si>
  <si>
    <t>345 609K000.</t>
  </si>
  <si>
    <t xml:space="preserve">Škatuľa LA/3 HF kompletná, pre duté priečky alebo ekvivalent                                           </t>
  </si>
  <si>
    <t>874196351</t>
  </si>
  <si>
    <t>634</t>
  </si>
  <si>
    <t>21001-0351</t>
  </si>
  <si>
    <t>Škatuľa KR rozvodka IP66, vodiče do 4mm2 ( 6455-11)</t>
  </si>
  <si>
    <t>-588147562</t>
  </si>
  <si>
    <t>635</t>
  </si>
  <si>
    <t>345 620D600</t>
  </si>
  <si>
    <t xml:space="preserve">Škatuľa rozvodná 6455-11, 4x vstup P16 (5x4/4mm2) plast alebo ekvivalent                                     </t>
  </si>
  <si>
    <t>-745638821</t>
  </si>
  <si>
    <t>636</t>
  </si>
  <si>
    <t>21002-0307</t>
  </si>
  <si>
    <t>Žľab káblový kovový do 100x125mm, s vekom</t>
  </si>
  <si>
    <t>554079924</t>
  </si>
  <si>
    <t>637</t>
  </si>
  <si>
    <t>553 4732K05</t>
  </si>
  <si>
    <t xml:space="preserve">Žľab káblový nedierovaný 100x125                                                              </t>
  </si>
  <si>
    <t>-1544496357</t>
  </si>
  <si>
    <t>638</t>
  </si>
  <si>
    <t>553 474K150</t>
  </si>
  <si>
    <t xml:space="preserve">_ veko káblového žľabu                                                                        </t>
  </si>
  <si>
    <t>557224328</t>
  </si>
  <si>
    <t>639</t>
  </si>
  <si>
    <t>553 474K177</t>
  </si>
  <si>
    <t xml:space="preserve">_ úchyt veka na upevnenie pomocou skrutiek                                                        </t>
  </si>
  <si>
    <t>-763316122</t>
  </si>
  <si>
    <t>640</t>
  </si>
  <si>
    <t>553 474K180</t>
  </si>
  <si>
    <t xml:space="preserve">_ koncovka 100x125                                                                                </t>
  </si>
  <si>
    <t>60980795</t>
  </si>
  <si>
    <t>641</t>
  </si>
  <si>
    <t>553 474K182</t>
  </si>
  <si>
    <t xml:space="preserve">_ spojka žľabu </t>
  </si>
  <si>
    <t>-1515461287</t>
  </si>
  <si>
    <t>642</t>
  </si>
  <si>
    <t>553 474K184</t>
  </si>
  <si>
    <t xml:space="preserve">_ skrutka+matica+2x podložka                                                    </t>
  </si>
  <si>
    <t>-2043837992</t>
  </si>
  <si>
    <t>643</t>
  </si>
  <si>
    <t>553 4751K01</t>
  </si>
  <si>
    <t xml:space="preserve">Podpera, nosník na stenu                                                                      </t>
  </si>
  <si>
    <t>-558709422</t>
  </si>
  <si>
    <t>644</t>
  </si>
  <si>
    <t>21002-0309</t>
  </si>
  <si>
    <t>Žľab káblový kovový do 100x250mm, s vekom</t>
  </si>
  <si>
    <t>-1251326250</t>
  </si>
  <si>
    <t>645</t>
  </si>
  <si>
    <t>553 4732K06</t>
  </si>
  <si>
    <t xml:space="preserve">Žľab káblový nedierovaný 100x250                                                        </t>
  </si>
  <si>
    <t>-526784210</t>
  </si>
  <si>
    <t>646</t>
  </si>
  <si>
    <t>553 474K190</t>
  </si>
  <si>
    <t xml:space="preserve">_ veko káblového žľabu                                                                           </t>
  </si>
  <si>
    <t>1127052327</t>
  </si>
  <si>
    <t>647</t>
  </si>
  <si>
    <t>553 474K217</t>
  </si>
  <si>
    <t xml:space="preserve">_ úchyt veka na upevnenie pomocou skrutiek                                                      </t>
  </si>
  <si>
    <t>1436074635</t>
  </si>
  <si>
    <t>648</t>
  </si>
  <si>
    <t>553 474K220</t>
  </si>
  <si>
    <t xml:space="preserve">_ koncovka 100x250                                                                            </t>
  </si>
  <si>
    <t>1422221983</t>
  </si>
  <si>
    <t>649</t>
  </si>
  <si>
    <t>553 474K222</t>
  </si>
  <si>
    <t>-1257209581</t>
  </si>
  <si>
    <t>650</t>
  </si>
  <si>
    <t>553 474K224</t>
  </si>
  <si>
    <t xml:space="preserve">_ skrutka+matica+2x podložka                                                             </t>
  </si>
  <si>
    <t>838827745</t>
  </si>
  <si>
    <t>651</t>
  </si>
  <si>
    <t>553 4751K03</t>
  </si>
  <si>
    <t xml:space="preserve">Podpera, nosník na stenu 250                                                                    </t>
  </si>
  <si>
    <t>1913030963</t>
  </si>
  <si>
    <t>652</t>
  </si>
  <si>
    <t>553 4751K18</t>
  </si>
  <si>
    <t xml:space="preserve">_ skrutka+matica+2x podložka                                                                 </t>
  </si>
  <si>
    <t>1017536835</t>
  </si>
  <si>
    <t>653</t>
  </si>
  <si>
    <t>21002-0522</t>
  </si>
  <si>
    <t>Žľab káblový PVC do 100x170 široký</t>
  </si>
  <si>
    <t>1330775455</t>
  </si>
  <si>
    <t>654</t>
  </si>
  <si>
    <t>345 711I020</t>
  </si>
  <si>
    <t xml:space="preserve">Žľab el-inšt PVC maxižľab 100/100, biely                                                                   </t>
  </si>
  <si>
    <t>-297279039</t>
  </si>
  <si>
    <t>655</t>
  </si>
  <si>
    <t>345 712I000</t>
  </si>
  <si>
    <t xml:space="preserve">Žľab el-inšt PVC 50/170, pravouhlý 3-komorový, biely                                             </t>
  </si>
  <si>
    <t>1447706049</t>
  </si>
  <si>
    <t>656</t>
  </si>
  <si>
    <t>21002-0951</t>
  </si>
  <si>
    <t>Tabuľka výstražná A3-A4</t>
  </si>
  <si>
    <t>462258666</t>
  </si>
  <si>
    <t>657</t>
  </si>
  <si>
    <t>548 230220</t>
  </si>
  <si>
    <t xml:space="preserve">Tabuľka výstražná dvojfarebná 21x15                                                                                     </t>
  </si>
  <si>
    <t>-1233183808</t>
  </si>
  <si>
    <t>658</t>
  </si>
  <si>
    <t>21010-0101</t>
  </si>
  <si>
    <t>Ukončenie Cu lana pre ochranné posp. do 25mm2</t>
  </si>
  <si>
    <t>428131223</t>
  </si>
  <si>
    <t>659</t>
  </si>
  <si>
    <t>21010-0251</t>
  </si>
  <si>
    <t>Ukončenie káblov celoplastových do 4x10mm2</t>
  </si>
  <si>
    <t>-777354713</t>
  </si>
  <si>
    <t>660</t>
  </si>
  <si>
    <t>21010-0252</t>
  </si>
  <si>
    <t>Ukončenie káblov celoplastových 4-5x16-25</t>
  </si>
  <si>
    <t>-2095674734</t>
  </si>
  <si>
    <t>661</t>
  </si>
  <si>
    <t>21010-0254</t>
  </si>
  <si>
    <t>Ukončenie káblov celoplastových smršť. záklopkou 4x70-95</t>
  </si>
  <si>
    <t>1302456430</t>
  </si>
  <si>
    <t>662</t>
  </si>
  <si>
    <t>21010-0258</t>
  </si>
  <si>
    <t>Ukončenie káblov celoplastových do 5x4</t>
  </si>
  <si>
    <t>-156058831</t>
  </si>
  <si>
    <t>663</t>
  </si>
  <si>
    <t>21010-0259</t>
  </si>
  <si>
    <t>Ukončenie káblov celoplastových do 5x6-10</t>
  </si>
  <si>
    <t>-1347615727</t>
  </si>
  <si>
    <t>664</t>
  </si>
  <si>
    <t>21011-0001</t>
  </si>
  <si>
    <t>Spínač nástenný, zapustený IP20-44, rad.1</t>
  </si>
  <si>
    <t>1125805441</t>
  </si>
  <si>
    <t>665</t>
  </si>
  <si>
    <t>345 350A221</t>
  </si>
  <si>
    <t xml:space="preserve">Spínač rad.1, IP44, nástenný, biely                                                  </t>
  </si>
  <si>
    <t>699001880</t>
  </si>
  <si>
    <t>666</t>
  </si>
  <si>
    <t>21011-0003</t>
  </si>
  <si>
    <t>Spínač nástenný, zapustený IP20-44, rad.5, 5A</t>
  </si>
  <si>
    <t>860540808</t>
  </si>
  <si>
    <t>667</t>
  </si>
  <si>
    <t>345 363A021</t>
  </si>
  <si>
    <t xml:space="preserve">Prepínač rad.5, IP44, zapustený, biely                                               </t>
  </si>
  <si>
    <t>-1888322579</t>
  </si>
  <si>
    <t>668</t>
  </si>
  <si>
    <t>345 363A221</t>
  </si>
  <si>
    <t xml:space="preserve">Prepínač rad.5, IP44, nástenný, biely                                           </t>
  </si>
  <si>
    <t>821227579</t>
  </si>
  <si>
    <t>669</t>
  </si>
  <si>
    <t>345 368A221</t>
  </si>
  <si>
    <t xml:space="preserve">Prepínač rad.5A (6+1),  IP44, nástenný, biely                                         </t>
  </si>
  <si>
    <t>1318137082</t>
  </si>
  <si>
    <t>670</t>
  </si>
  <si>
    <t>21011-0004</t>
  </si>
  <si>
    <t>Spínač nástenný, zapustený IP20-44, rad.6</t>
  </si>
  <si>
    <t>1241084903</t>
  </si>
  <si>
    <t>671</t>
  </si>
  <si>
    <t>345 374A221</t>
  </si>
  <si>
    <t xml:space="preserve">Prepínač rad.6, IP44, nástenný, biely                                               </t>
  </si>
  <si>
    <t>-1694639297</t>
  </si>
  <si>
    <t>672</t>
  </si>
  <si>
    <t>21011-0005</t>
  </si>
  <si>
    <t>Spínač nástenný, zapustený IP20-44, rad.7</t>
  </si>
  <si>
    <t>1188968366</t>
  </si>
  <si>
    <t>673</t>
  </si>
  <si>
    <t>345 377A221</t>
  </si>
  <si>
    <t xml:space="preserve">Prepínač rad.7, IP44, nástenný, biely                                        </t>
  </si>
  <si>
    <t>-251250888</t>
  </si>
  <si>
    <t>674</t>
  </si>
  <si>
    <t>21011-0041</t>
  </si>
  <si>
    <t>Spínač zapustený IP20, rad.1</t>
  </si>
  <si>
    <t>-1111913082</t>
  </si>
  <si>
    <t>675</t>
  </si>
  <si>
    <t>345 300A002</t>
  </si>
  <si>
    <t xml:space="preserve">Spínač rad.1, prístroj bez krytu, rámika                                                         </t>
  </si>
  <si>
    <t>750708802</t>
  </si>
  <si>
    <t>676</t>
  </si>
  <si>
    <t>21011-0043</t>
  </si>
  <si>
    <t>Spínač zapustený IP20, rad.5</t>
  </si>
  <si>
    <t>-1585664302</t>
  </si>
  <si>
    <t>677</t>
  </si>
  <si>
    <t>345 313A001</t>
  </si>
  <si>
    <t xml:space="preserve">Prepínač rad.5, prístroj bez krytu, rámika                                                       </t>
  </si>
  <si>
    <t>-622697931</t>
  </si>
  <si>
    <t>678</t>
  </si>
  <si>
    <t>21011-0044</t>
  </si>
  <si>
    <t>Spínač zapustený IP20, dvojitý rad. 5A, 5B, 1+1, 6+1, 6+6...</t>
  </si>
  <si>
    <t>-1203311523</t>
  </si>
  <si>
    <t>679</t>
  </si>
  <si>
    <t>345 318A001</t>
  </si>
  <si>
    <t xml:space="preserve">Prepínač rad.5A (6+1), prístroj bez krytu, rámika                                                </t>
  </si>
  <si>
    <t>-844168443</t>
  </si>
  <si>
    <t>680</t>
  </si>
  <si>
    <t>345 319A001</t>
  </si>
  <si>
    <t xml:space="preserve">Prepínač rad.5B (6+6), prístroj bez krytu, rámika                                                </t>
  </si>
  <si>
    <t>632768059</t>
  </si>
  <si>
    <t>681</t>
  </si>
  <si>
    <t>21011-0045</t>
  </si>
  <si>
    <t>Prepínač zapustený IP20, rad.6</t>
  </si>
  <si>
    <t>-129925770</t>
  </si>
  <si>
    <t>682</t>
  </si>
  <si>
    <t>345 324A001</t>
  </si>
  <si>
    <t xml:space="preserve">Prepínač rad.6, prístroj bez krytu, rámika                                                      </t>
  </si>
  <si>
    <t>115888617</t>
  </si>
  <si>
    <t>683</t>
  </si>
  <si>
    <t>21011-0046</t>
  </si>
  <si>
    <t>Prepínač zapustený IP20, rad.7</t>
  </si>
  <si>
    <t>1036956344</t>
  </si>
  <si>
    <t>684</t>
  </si>
  <si>
    <t>345 327A001</t>
  </si>
  <si>
    <t xml:space="preserve">Prepínač rad.7, prístroj bez krytu, rámika                                                        </t>
  </si>
  <si>
    <t>652553339</t>
  </si>
  <si>
    <t>685</t>
  </si>
  <si>
    <t>21011-1012.1</t>
  </si>
  <si>
    <t>Zásuvka zapust. IP20, X-násobná 10/16A - 250V, pre rozvody v zdravotníctve</t>
  </si>
  <si>
    <t>-171899348</t>
  </si>
  <si>
    <t>686</t>
  </si>
  <si>
    <t>345 401A121</t>
  </si>
  <si>
    <t xml:space="preserve">Zásuvka 1-nás. biela, s ochrannými clonkami                                                 </t>
  </si>
  <si>
    <t>1141201199</t>
  </si>
  <si>
    <t>687</t>
  </si>
  <si>
    <t>345 401A152.1</t>
  </si>
  <si>
    <t xml:space="preserve">Zásuvka 1-nás., žltá, so signalizáciou prevádzkového stavu                                      </t>
  </si>
  <si>
    <t>1915587932</t>
  </si>
  <si>
    <t>688</t>
  </si>
  <si>
    <t>345 401A153</t>
  </si>
  <si>
    <t xml:space="preserve">Zásuvka 1-nás. oranžová, so signalizáciou prevádzkového stavu                                    </t>
  </si>
  <si>
    <t>2043532207</t>
  </si>
  <si>
    <t>689</t>
  </si>
  <si>
    <t>345 401A156</t>
  </si>
  <si>
    <t xml:space="preserve">Zásuvka 1-nás., zelená                                                                          </t>
  </si>
  <si>
    <t>-490243716</t>
  </si>
  <si>
    <t>690</t>
  </si>
  <si>
    <t>345 401L601.1</t>
  </si>
  <si>
    <t xml:space="preserve">Zásuvka 1-nás.Mosaic™ (2MD) bez rámika, biela, hygienická                                               </t>
  </si>
  <si>
    <t>1744249422</t>
  </si>
  <si>
    <t>691</t>
  </si>
  <si>
    <t>345 403A149.1</t>
  </si>
  <si>
    <t xml:space="preserve">Zásuvka 1-nás. CUED 216-6, zapustená, pre pripoj."RTG" alebo ekvivalent                   </t>
  </si>
  <si>
    <t>48865372</t>
  </si>
  <si>
    <t>692</t>
  </si>
  <si>
    <t>21011-1032</t>
  </si>
  <si>
    <t>Zásuvka nást, zapust IP41-46, x-násobná 10/16A - 250V</t>
  </si>
  <si>
    <t>-768748071</t>
  </si>
  <si>
    <t>693</t>
  </si>
  <si>
    <t>345 420A021</t>
  </si>
  <si>
    <t xml:space="preserve">Zásuvka 1-nás., zapustená biela                                                  </t>
  </si>
  <si>
    <t>-165946643</t>
  </si>
  <si>
    <t>694</t>
  </si>
  <si>
    <t>345 420A221</t>
  </si>
  <si>
    <t xml:space="preserve">Zásuvka 1-nás., IP44, nástenná biela                                          </t>
  </si>
  <si>
    <t>-347995999</t>
  </si>
  <si>
    <t>695</t>
  </si>
  <si>
    <t>21011-1042</t>
  </si>
  <si>
    <t>Zásuvka zapust. ekvipotenciálna pre uzemnenie pojazdných prístrojov</t>
  </si>
  <si>
    <t>-203212212</t>
  </si>
  <si>
    <t>696</t>
  </si>
  <si>
    <t>345 401L620</t>
  </si>
  <si>
    <t xml:space="preserve">Svorka na vyrovnanie potenciálov, dvojnásobná, 2095 UC-214 alebo ekvivalent                                                  </t>
  </si>
  <si>
    <t>1107491350</t>
  </si>
  <si>
    <t>697</t>
  </si>
  <si>
    <t>21011-5001</t>
  </si>
  <si>
    <t>Kompletáž vypínačov a zásuviek</t>
  </si>
  <si>
    <t>hod</t>
  </si>
  <si>
    <t>1046899954</t>
  </si>
  <si>
    <t>698</t>
  </si>
  <si>
    <t>345 500A601</t>
  </si>
  <si>
    <t xml:space="preserve">Kryt kolískový, jednoduchý, biely                                                              </t>
  </si>
  <si>
    <t>-1216003847</t>
  </si>
  <si>
    <t>699</t>
  </si>
  <si>
    <t>345 502A601</t>
  </si>
  <si>
    <t xml:space="preserve">Kryt kolískový, delený, biely                                                                </t>
  </si>
  <si>
    <t>-1836089646</t>
  </si>
  <si>
    <t>700</t>
  </si>
  <si>
    <t>345 531A061</t>
  </si>
  <si>
    <t xml:space="preserve">Rámik 1-násobný, biely                                                                          </t>
  </si>
  <si>
    <t>-1531901617</t>
  </si>
  <si>
    <t>701</t>
  </si>
  <si>
    <t>345 532A061</t>
  </si>
  <si>
    <t xml:space="preserve">Rámik 2-násobný, vodorovný, biely                                                          </t>
  </si>
  <si>
    <t>-2042796203</t>
  </si>
  <si>
    <t>702</t>
  </si>
  <si>
    <t>345 533A061</t>
  </si>
  <si>
    <t xml:space="preserve">Rámik 3-násobný, vodorovný, biely                                                          </t>
  </si>
  <si>
    <t>-1811449808</t>
  </si>
  <si>
    <t>703</t>
  </si>
  <si>
    <t>345 534A061</t>
  </si>
  <si>
    <t xml:space="preserve">Rámik 4-násobný, vodorovný, biely                                                                 </t>
  </si>
  <si>
    <t>1275647933</t>
  </si>
  <si>
    <t>704</t>
  </si>
  <si>
    <t>345 535A061</t>
  </si>
  <si>
    <t xml:space="preserve">Rámik 5-násobný, vodorovný, biely                                                                  </t>
  </si>
  <si>
    <t>562390220</t>
  </si>
  <si>
    <t>705</t>
  </si>
  <si>
    <t>21012-0102</t>
  </si>
  <si>
    <t>Vložka poistková, nožová do 500V</t>
  </si>
  <si>
    <t>106188181</t>
  </si>
  <si>
    <t>706</t>
  </si>
  <si>
    <t>358 5703O45</t>
  </si>
  <si>
    <t xml:space="preserve">Poistka nožová PHN2/160A gG                                                                         </t>
  </si>
  <si>
    <t>1035177702</t>
  </si>
  <si>
    <t>707</t>
  </si>
  <si>
    <t>21019-0002</t>
  </si>
  <si>
    <t>Montáž vyrovnávača potenciálu "VP"</t>
  </si>
  <si>
    <t>1771194909</t>
  </si>
  <si>
    <t>708</t>
  </si>
  <si>
    <t>pon uk.cena 1</t>
  </si>
  <si>
    <t>Vyrovnávača potenciálu "VP"</t>
  </si>
  <si>
    <t>2003170594</t>
  </si>
  <si>
    <t>709</t>
  </si>
  <si>
    <t>21019-0003.1</t>
  </si>
  <si>
    <t>Montáž rozvádzača RS21, RS22</t>
  </si>
  <si>
    <t>79062827</t>
  </si>
  <si>
    <t>710</t>
  </si>
  <si>
    <t>21019-0004.1</t>
  </si>
  <si>
    <t>Montáž rozvádzača R-OP21, RS23</t>
  </si>
  <si>
    <t>41250005</t>
  </si>
  <si>
    <t>711</t>
  </si>
  <si>
    <t>21019-0052.1</t>
  </si>
  <si>
    <t>Montáž skriňového rozvádzača RMS2</t>
  </si>
  <si>
    <t>-1827684816</t>
  </si>
  <si>
    <t>712</t>
  </si>
  <si>
    <t>21020-1-no1</t>
  </si>
  <si>
    <t>NO1 - Svietidlo NO so zabudovaným akumulátorom, nástenné, autonómnosť 3 hodiny</t>
  </si>
  <si>
    <t>-536090448</t>
  </si>
  <si>
    <t>713</t>
  </si>
  <si>
    <t>348 -no1</t>
  </si>
  <si>
    <t xml:space="preserve">NO1 - Svietidlo LED, 2.5W/230V, IP44                                    </t>
  </si>
  <si>
    <t>-1455637418</t>
  </si>
  <si>
    <t>714</t>
  </si>
  <si>
    <t>921 AN35045</t>
  </si>
  <si>
    <t>NO1 - Piktogram</t>
  </si>
  <si>
    <t>-1720107773</t>
  </si>
  <si>
    <t>715</t>
  </si>
  <si>
    <t>21020-1-no2.1</t>
  </si>
  <si>
    <t>NO2 - Svietidlo NO so zabudovaným akumulátorom, stropné, autonómnosť 3 hodiny</t>
  </si>
  <si>
    <t>-1021082892</t>
  </si>
  <si>
    <t>716</t>
  </si>
  <si>
    <t>348 -no2.1</t>
  </si>
  <si>
    <t xml:space="preserve">NO2 - Svietidlo LED, 2.5W/230V, IP44                                    </t>
  </si>
  <si>
    <t>-180191216</t>
  </si>
  <si>
    <t>717</t>
  </si>
  <si>
    <t>921 AN32975</t>
  </si>
  <si>
    <t>NO2 - Piktogram</t>
  </si>
  <si>
    <t>-1663202644</t>
  </si>
  <si>
    <t>718</t>
  </si>
  <si>
    <t>21020-1-no3</t>
  </si>
  <si>
    <t>NO3 - Svietidlo NO so zabudovaným akumulátorom, nástenné, autonómnosť 1 hodina</t>
  </si>
  <si>
    <t>22133020</t>
  </si>
  <si>
    <t>719</t>
  </si>
  <si>
    <t>348 -no3</t>
  </si>
  <si>
    <t xml:space="preserve">NO3 - Svietidlo žiarivkové, 11W/230V, IP54                           </t>
  </si>
  <si>
    <t>428980327</t>
  </si>
  <si>
    <t>720</t>
  </si>
  <si>
    <t>921 AN36743</t>
  </si>
  <si>
    <t>NO3 - Piktogram</t>
  </si>
  <si>
    <t>-1646366838</t>
  </si>
  <si>
    <t>721</t>
  </si>
  <si>
    <t>21020-1050a</t>
  </si>
  <si>
    <t>A - Svietidlo LED do podhľadu, biele, opálový kryt + mriežka ALDP</t>
  </si>
  <si>
    <t>1529619580</t>
  </si>
  <si>
    <t>722</t>
  </si>
  <si>
    <t>348 241500a</t>
  </si>
  <si>
    <t xml:space="preserve">A - Svietidlo LED 42W/230V, IP20, 4150lm, 3000K                                   </t>
  </si>
  <si>
    <t>-1934812876</t>
  </si>
  <si>
    <t>723</t>
  </si>
  <si>
    <t>21020-1050a1</t>
  </si>
  <si>
    <t>A-1.NP - Svietidlo žiarivkové priemyselné s elektronickým predradníkom</t>
  </si>
  <si>
    <t>-1181438483</t>
  </si>
  <si>
    <t>724</t>
  </si>
  <si>
    <t>348 241500a1</t>
  </si>
  <si>
    <t xml:space="preserve">A-1.NP - Svietidlo žiarivkové 2x58W/230V, IP65                                         </t>
  </si>
  <si>
    <t>1384599588</t>
  </si>
  <si>
    <t>725</t>
  </si>
  <si>
    <t>21020-1050b</t>
  </si>
  <si>
    <t>B - Svietidlo LED do podhľadu, biele, opálový kryt + mriežka ALDP</t>
  </si>
  <si>
    <t>1090102217</t>
  </si>
  <si>
    <t>726</t>
  </si>
  <si>
    <t>348 241500b</t>
  </si>
  <si>
    <t xml:space="preserve">B - Svietidlo LED 42W/230V, IP20, 4150lm, 3000K                                    </t>
  </si>
  <si>
    <t>-549470133</t>
  </si>
  <si>
    <t>727</t>
  </si>
  <si>
    <t>21020-1050c</t>
  </si>
  <si>
    <t>C - Svietidlo LED prisadené, biele, kryt opálový PMMA</t>
  </si>
  <si>
    <t>910060245</t>
  </si>
  <si>
    <t>728</t>
  </si>
  <si>
    <t>348 241500c</t>
  </si>
  <si>
    <t xml:space="preserve">C - Svietidlo LED, 15W/230V, IP40, 1400lm, 3000K                                      </t>
  </si>
  <si>
    <t>483632240</t>
  </si>
  <si>
    <t>729</t>
  </si>
  <si>
    <t>21020-1050d</t>
  </si>
  <si>
    <t>D - Svietidlo LED prisadené, biele, kryt opálový PMMA</t>
  </si>
  <si>
    <t>1317095197</t>
  </si>
  <si>
    <t>730</t>
  </si>
  <si>
    <t>348 241500d</t>
  </si>
  <si>
    <t xml:space="preserve">D - Svietidlo LED, 28W/230V, IP40, 2500lm, 3000K                                     </t>
  </si>
  <si>
    <t>-1162508298</t>
  </si>
  <si>
    <t>731</t>
  </si>
  <si>
    <t>21020-1050e</t>
  </si>
  <si>
    <t>E - Svietidlo LED prisadené, biele, kryt opálový PMMA</t>
  </si>
  <si>
    <t>1018647399</t>
  </si>
  <si>
    <t>732</t>
  </si>
  <si>
    <t>348 241500e</t>
  </si>
  <si>
    <t xml:space="preserve">E - Svietidlo LED, 28W/230V, IP44, 2300lm, 3000K                                    </t>
  </si>
  <si>
    <t>-1313861756</t>
  </si>
  <si>
    <t>733</t>
  </si>
  <si>
    <t>21020-1050f</t>
  </si>
  <si>
    <t>F - Svietidlo LED do podhľadu, biele, svetlovodivá doska PMMA</t>
  </si>
  <si>
    <t>-1982455428</t>
  </si>
  <si>
    <t>734</t>
  </si>
  <si>
    <t>348 241500f</t>
  </si>
  <si>
    <t xml:space="preserve">F - Svietidlo LED, 14W/230V, IP20, 1300lm, 3000K, CRI 80-89                      </t>
  </si>
  <si>
    <t>-2069624026</t>
  </si>
  <si>
    <t>735</t>
  </si>
  <si>
    <t>21020-1050g</t>
  </si>
  <si>
    <t>G - Svietidlo LED do podhľadu, biele, svetlovodivá doska PMMA</t>
  </si>
  <si>
    <t>-2027297562</t>
  </si>
  <si>
    <t>736</t>
  </si>
  <si>
    <t>348 241500g</t>
  </si>
  <si>
    <t xml:space="preserve">G - Svietidlo LED, 21W/230V, IP20, 1900lm, 3000K, CRI 80-89                      </t>
  </si>
  <si>
    <t>1638764745</t>
  </si>
  <si>
    <t>737</t>
  </si>
  <si>
    <t>21020-1050h</t>
  </si>
  <si>
    <t>H - Svietidlo LED do podhľadu, biele, svetlovodivá doska PMMA</t>
  </si>
  <si>
    <t>-404240495</t>
  </si>
  <si>
    <t>738</t>
  </si>
  <si>
    <t>348 241500h</t>
  </si>
  <si>
    <t xml:space="preserve">H - Svietidlo LED, 27W/230V, IP20, 2600lm, 3000K, CRI 80-89                      </t>
  </si>
  <si>
    <t>582973355</t>
  </si>
  <si>
    <t>739</t>
  </si>
  <si>
    <t>21020-1050i</t>
  </si>
  <si>
    <t>i - Svietidlo LED do podhľadu, biele, rámček QVESTRAM, svetlovodivá doska PMMA</t>
  </si>
  <si>
    <t>1460882816</t>
  </si>
  <si>
    <t>740</t>
  </si>
  <si>
    <t>348 241500i</t>
  </si>
  <si>
    <t xml:space="preserve">i - Svietidlo LED, 50W/230V, 5000lm, 3000K                                     </t>
  </si>
  <si>
    <t>1397521367</t>
  </si>
  <si>
    <t>741</t>
  </si>
  <si>
    <t>21020-1050j</t>
  </si>
  <si>
    <t>J - Svietidlo LED do podhľadu, biele, opálový kryt + mriežka ALDP</t>
  </si>
  <si>
    <t>1714452739</t>
  </si>
  <si>
    <t>742</t>
  </si>
  <si>
    <t>348 241500j.1</t>
  </si>
  <si>
    <t xml:space="preserve">J - Svietidlo LED, 53W/230V, IP20, 4800lm, 3000K                                </t>
  </si>
  <si>
    <t>-99394611</t>
  </si>
  <si>
    <t>743</t>
  </si>
  <si>
    <t>21020-1050k.1</t>
  </si>
  <si>
    <t>K - Svietidlo LED do podhľadu, biele, kryt nano-prizma PMMA</t>
  </si>
  <si>
    <t>-273597298</t>
  </si>
  <si>
    <t>744</t>
  </si>
  <si>
    <t>348 241500k.1</t>
  </si>
  <si>
    <t xml:space="preserve">K - Svietidlo LED, 55W/230V, IP20, 5500lm, 3000K                              </t>
  </si>
  <si>
    <t>698882760</t>
  </si>
  <si>
    <t>745</t>
  </si>
  <si>
    <t>21020-1050l</t>
  </si>
  <si>
    <t>L - Svietidlo LED prisadené nástenné, biele, ovládané vypínačom</t>
  </si>
  <si>
    <t>567577778</t>
  </si>
  <si>
    <t>746</t>
  </si>
  <si>
    <t>348 241500l</t>
  </si>
  <si>
    <t xml:space="preserve">L - Svietidlo LED, 11W/230V, IP40, s piktogramom "NEVSTUPOVAŤ"                     </t>
  </si>
  <si>
    <t>-1981965301</t>
  </si>
  <si>
    <t>747</t>
  </si>
  <si>
    <t>21022-0325</t>
  </si>
  <si>
    <t>Prípojnica potenciálového vyrovnania - pripojenie / EP, SOP /</t>
  </si>
  <si>
    <t>-769838932</t>
  </si>
  <si>
    <t>748</t>
  </si>
  <si>
    <t>354 9090O01.1</t>
  </si>
  <si>
    <t xml:space="preserve">Prípojnica potenciál. vyrovnania, s plastovým krytom                                    </t>
  </si>
  <si>
    <t>486255532</t>
  </si>
  <si>
    <t>749</t>
  </si>
  <si>
    <t>354 9090O20.1</t>
  </si>
  <si>
    <t xml:space="preserve">Prípojnica potenciálového vyrovnania, v škatuli, pod omietku                                </t>
  </si>
  <si>
    <t>427054244</t>
  </si>
  <si>
    <t>750</t>
  </si>
  <si>
    <t>921 AN36120</t>
  </si>
  <si>
    <t>Páska Cu 10x0,1mm/1m pre pripojenie antist. podlahy</t>
  </si>
  <si>
    <t>1402468057</t>
  </si>
  <si>
    <t>751</t>
  </si>
  <si>
    <t>21022-0331</t>
  </si>
  <si>
    <t>Svorka zemniaca ZS4</t>
  </si>
  <si>
    <t>-1646688846</t>
  </si>
  <si>
    <t>752</t>
  </si>
  <si>
    <t>921 AN36127</t>
  </si>
  <si>
    <t>Svorka ZS 4 vod. potrubie</t>
  </si>
  <si>
    <t>63629903</t>
  </si>
  <si>
    <t>753</t>
  </si>
  <si>
    <t>21022-0452</t>
  </si>
  <si>
    <t>Ochr. pospojovanie vodičom Cu 4-25 mm2, pevne ulož.</t>
  </si>
  <si>
    <t>-1706709737</t>
  </si>
  <si>
    <t>754</t>
  </si>
  <si>
    <t>341 023M105.</t>
  </si>
  <si>
    <t>Vodič bezhalogénový Cu 1kV : N2XH-J 1x4 B2ca (s1 d1 a1)</t>
  </si>
  <si>
    <t>-909671712</t>
  </si>
  <si>
    <t>755</t>
  </si>
  <si>
    <t>341 023M107.</t>
  </si>
  <si>
    <t>Vodič bezhalogénový Cu 1kV : N2XH-J 1x6 B2ca (s1 d1 a1)</t>
  </si>
  <si>
    <t>-1599791083</t>
  </si>
  <si>
    <t>756</t>
  </si>
  <si>
    <t>341 023M109..1</t>
  </si>
  <si>
    <t>Vodič bezhalogénový Cu 1kV : N2XH-J 1x10 B2ca (s1 d1 a1 )</t>
  </si>
  <si>
    <t>739248910</t>
  </si>
  <si>
    <t>757</t>
  </si>
  <si>
    <t>341 023M113.</t>
  </si>
  <si>
    <t>Kábel bezhalogénový Cu 1kV : N2XH-J 1x25 B2ca (s1 d1 a1)</t>
  </si>
  <si>
    <t>-1601543033</t>
  </si>
  <si>
    <t>758</t>
  </si>
  <si>
    <t>21081-0041</t>
  </si>
  <si>
    <t>Kábel 750V pevne uložený Cu 2x1,5</t>
  </si>
  <si>
    <t>-2023153272</t>
  </si>
  <si>
    <t>759</t>
  </si>
  <si>
    <t>341 203M001</t>
  </si>
  <si>
    <t>Kábel Cu 750V : CYKY-O 2x1,5 /napr./</t>
  </si>
  <si>
    <t>-1387774240</t>
  </si>
  <si>
    <t>760</t>
  </si>
  <si>
    <t>341 220M011.</t>
  </si>
  <si>
    <t>Kábel bezhalogénový Cu 1kV : 1-CHKE-V-O 2x1,5 FE180/PS90 B2ca (s1 d1 a1)</t>
  </si>
  <si>
    <t>-1007965230</t>
  </si>
  <si>
    <t>761</t>
  </si>
  <si>
    <t>21081-0042</t>
  </si>
  <si>
    <t>Kábel 750V pevne uložený Cu 2x2,5</t>
  </si>
  <si>
    <t>-1457441403</t>
  </si>
  <si>
    <t>762</t>
  </si>
  <si>
    <t>341 220M021.</t>
  </si>
  <si>
    <t>Kábel bezhalogénový Cu 1kV : 1-CHKE-V-O 2x2,5 FE180/PS90 B2ca (s1 d1 a1)</t>
  </si>
  <si>
    <t>224837702</t>
  </si>
  <si>
    <t>763</t>
  </si>
  <si>
    <t>21081-0044</t>
  </si>
  <si>
    <t>Kábel 750V pevne uložený Cu 2x6</t>
  </si>
  <si>
    <t>-1009765013</t>
  </si>
  <si>
    <t>764</t>
  </si>
  <si>
    <t>341 220M041.</t>
  </si>
  <si>
    <t>Kábel bezhalogénový Cu 1kV : 1-CHKE-V-O 2x6 FE180/PS90 B2ca (s1 d1 a1)</t>
  </si>
  <si>
    <t>-669187077</t>
  </si>
  <si>
    <t>765</t>
  </si>
  <si>
    <t>21081-0045</t>
  </si>
  <si>
    <t>Kábel 750V pevne uložený Cu 3x1,5</t>
  </si>
  <si>
    <t>1169183820</t>
  </si>
  <si>
    <t>766</t>
  </si>
  <si>
    <t>341 203M100</t>
  </si>
  <si>
    <t>Kábel Cu 750V : CYKY-J 3x1,5 /napr./</t>
  </si>
  <si>
    <t>-1012865662</t>
  </si>
  <si>
    <t>767</t>
  </si>
  <si>
    <t>341 203M101</t>
  </si>
  <si>
    <t>Kábel Cu 750V : CYKY-O 3x1,5 /napr./</t>
  </si>
  <si>
    <t>-1578948832</t>
  </si>
  <si>
    <t>768</t>
  </si>
  <si>
    <t>341 220M110.</t>
  </si>
  <si>
    <t>Kábel bezhalogénový Cu 1kV : 1-CHKE-V-J 3x1,5 FE180/PS90 B2ca (s1 d1 a1)</t>
  </si>
  <si>
    <t>-1718911360</t>
  </si>
  <si>
    <t>769</t>
  </si>
  <si>
    <t>341 220M111.</t>
  </si>
  <si>
    <t>Kábel bezhalogénový Cu 1kV : 1-CHKE-V-O 3x1,5 FE180/PS90 B2ca (s1 d1 a1)</t>
  </si>
  <si>
    <t>480182902</t>
  </si>
  <si>
    <t>770</t>
  </si>
  <si>
    <t>21081-0046</t>
  </si>
  <si>
    <t>Kábel 750V pevne uložený Cu 3x2,5</t>
  </si>
  <si>
    <t>-959692461</t>
  </si>
  <si>
    <t>771</t>
  </si>
  <si>
    <t>341 220M120.</t>
  </si>
  <si>
    <t>Kábel bezhalogénový Cu 1kV : 1-CHKE-V-J 3x2,5 FE180/PS90 B2ca (s1 d1 a1)</t>
  </si>
  <si>
    <t>-2076038491</t>
  </si>
  <si>
    <t>772</t>
  </si>
  <si>
    <t>21081-0048</t>
  </si>
  <si>
    <t>Kábel 750V pevne uložený Cu 3x6-16</t>
  </si>
  <si>
    <t>2019719757</t>
  </si>
  <si>
    <t>773</t>
  </si>
  <si>
    <t>341 220M140.</t>
  </si>
  <si>
    <t>Kábel bezhalogénový Cu 1kV : 1-CHKE-V-J 3x6 FE180/PS90 B2ca (s1 d1 a1)</t>
  </si>
  <si>
    <t>-570269703</t>
  </si>
  <si>
    <t>774</t>
  </si>
  <si>
    <t>341 220M150.</t>
  </si>
  <si>
    <t>Kábel bezhalogénový Cu 1kV : 1-CHKE-V-J 3x10 FE180/PS90 B2ca (s1 d1 a1)</t>
  </si>
  <si>
    <t>2050135244</t>
  </si>
  <si>
    <t>775</t>
  </si>
  <si>
    <t>21081-0055</t>
  </si>
  <si>
    <t>Kábel 750V pevne uložený Cu 5x1,5</t>
  </si>
  <si>
    <t>-282173017</t>
  </si>
  <si>
    <t>776</t>
  </si>
  <si>
    <t>341 203M300</t>
  </si>
  <si>
    <t>Kábel Cu 750V : CYKY-J 5x1,5 /napr./</t>
  </si>
  <si>
    <t>-763171625</t>
  </si>
  <si>
    <t>777</t>
  </si>
  <si>
    <t>341 220M310.</t>
  </si>
  <si>
    <t>Kábel bezhalogénový Cu 1kV : 1-CHKE-V-J 5x1,5 FE180/PS90 B2ca (s1 d1 a1)</t>
  </si>
  <si>
    <t>1114302367</t>
  </si>
  <si>
    <t>778</t>
  </si>
  <si>
    <t>21081-0056</t>
  </si>
  <si>
    <t>Kábel 750V pevne uložený Cu 5x2,5</t>
  </si>
  <si>
    <t>-852376441</t>
  </si>
  <si>
    <t>779</t>
  </si>
  <si>
    <t>341 203M310</t>
  </si>
  <si>
    <t>Kábel Cu 750V : CYKY-J 5x2,5 /napr./</t>
  </si>
  <si>
    <t>-172308034</t>
  </si>
  <si>
    <t>780</t>
  </si>
  <si>
    <t>21081-0057</t>
  </si>
  <si>
    <t>Kábel 750V pevne uložený Cu 5x4-16</t>
  </si>
  <si>
    <t>-479619546</t>
  </si>
  <si>
    <t>781</t>
  </si>
  <si>
    <t>341 203M320</t>
  </si>
  <si>
    <t>Kábel Cu 750V : CYKY-J 5x4 /napr./</t>
  </si>
  <si>
    <t>-995177884</t>
  </si>
  <si>
    <t>782</t>
  </si>
  <si>
    <t>341 203M330</t>
  </si>
  <si>
    <t>Kábel Cu 750V : CYKY-J 5x6 /napr./</t>
  </si>
  <si>
    <t>-1276762102</t>
  </si>
  <si>
    <t>783</t>
  </si>
  <si>
    <t>341 203M340</t>
  </si>
  <si>
    <t>Kábel Cu 750V : CYKY-J 5x10 /napr./</t>
  </si>
  <si>
    <t>-1150437245</t>
  </si>
  <si>
    <t>784</t>
  </si>
  <si>
    <t>21081-0058</t>
  </si>
  <si>
    <t>Kábel 750V pevne uložený Cu 7x1,5</t>
  </si>
  <si>
    <t>1127502667</t>
  </si>
  <si>
    <t>785</t>
  </si>
  <si>
    <t>341 220M410.</t>
  </si>
  <si>
    <t>Kábel bezhalogénový Cu 1kV : 1-CHKE-V-J 7x1,5 FE180/PS90 B2ca (s1 d1 a1)</t>
  </si>
  <si>
    <t>1245425187</t>
  </si>
  <si>
    <t>786</t>
  </si>
  <si>
    <t>21081-0109.1</t>
  </si>
  <si>
    <t>Kábel 1kV pevne uložený Cu 4x25</t>
  </si>
  <si>
    <t>-600478366</t>
  </si>
  <si>
    <t>787</t>
  </si>
  <si>
    <t>341 320M100.</t>
  </si>
  <si>
    <t>Kábel bezhalogénový Cu 1kV : 1-CHKE-V-J 4x25 FE180/PS90 B2ca (s1 d1 a1)</t>
  </si>
  <si>
    <t>-1382232504</t>
  </si>
  <si>
    <t>788</t>
  </si>
  <si>
    <t>21086-0264</t>
  </si>
  <si>
    <t>Kábel signálny pevne uložený 5x2x0,8</t>
  </si>
  <si>
    <t>-675373786</t>
  </si>
  <si>
    <t>789</t>
  </si>
  <si>
    <t>341 725M105.</t>
  </si>
  <si>
    <t>Kábel Cu pre elektroniku JE-H(St)H 5x2x0,8 FE180/PS90 B2ca (s1 d1 a1)</t>
  </si>
  <si>
    <t>-1977400815</t>
  </si>
  <si>
    <t>790</t>
  </si>
  <si>
    <t>21090-1094</t>
  </si>
  <si>
    <t>Kábel 1kV pevne uložený AYKY 4x95</t>
  </si>
  <si>
    <t>937384857</t>
  </si>
  <si>
    <t>791</t>
  </si>
  <si>
    <t>341 410M140</t>
  </si>
  <si>
    <t>Kábel Al : 1-AYKY-J 4x95 /napr./</t>
  </si>
  <si>
    <t>2033295174</t>
  </si>
  <si>
    <t>792</t>
  </si>
  <si>
    <t>21101-0011</t>
  </si>
  <si>
    <t>Montáž upevňovacieho bodu</t>
  </si>
  <si>
    <t>-283404905</t>
  </si>
  <si>
    <t>793</t>
  </si>
  <si>
    <t>345 955K001</t>
  </si>
  <si>
    <t>Materiál pre upevňovací bod</t>
  </si>
  <si>
    <t>-757821183</t>
  </si>
  <si>
    <t>794</t>
  </si>
  <si>
    <t>21329-0001</t>
  </si>
  <si>
    <t>Montáž a zapojenie snímača pohybu</t>
  </si>
  <si>
    <t>1031360185</t>
  </si>
  <si>
    <t>795</t>
  </si>
  <si>
    <t>pon uk.cena 2</t>
  </si>
  <si>
    <t>Snímač pohybu, nástenný 180 stup. do interiéru</t>
  </si>
  <si>
    <t>388703186</t>
  </si>
  <si>
    <t>796</t>
  </si>
  <si>
    <t>pon uk.cena 3.1</t>
  </si>
  <si>
    <t>Snímač pohybu, stropný 360 stup. do interiéru</t>
  </si>
  <si>
    <t>2097337482</t>
  </si>
  <si>
    <t>797</t>
  </si>
  <si>
    <t>21329-0002.1</t>
  </si>
  <si>
    <t>Montáž a zapojenie zdroja pre senzorové batérie/pisoárový splachovač</t>
  </si>
  <si>
    <t>661554022</t>
  </si>
  <si>
    <t>798</t>
  </si>
  <si>
    <t>374 9445G03</t>
  </si>
  <si>
    <t xml:space="preserve">Zdroj ZAS 230V/12V/50VA alebo ekvivalent                                                                                        </t>
  </si>
  <si>
    <t>695415172</t>
  </si>
  <si>
    <t>799</t>
  </si>
  <si>
    <t>21329-0003</t>
  </si>
  <si>
    <t>Montáž a zapojenie podlahovej krabice 24 modulová</t>
  </si>
  <si>
    <t>-191646745</t>
  </si>
  <si>
    <t>800</t>
  </si>
  <si>
    <t>pon uk.cena 4.1</t>
  </si>
  <si>
    <t xml:space="preserve">Podlahová krabica 24 modulová                                                    </t>
  </si>
  <si>
    <t>1326321951</t>
  </si>
  <si>
    <t>801</t>
  </si>
  <si>
    <t>21329-0005</t>
  </si>
  <si>
    <t>Montáž a zapojenie batériového zdroja pre OPL</t>
  </si>
  <si>
    <t>128770167</t>
  </si>
  <si>
    <t>802</t>
  </si>
  <si>
    <t>pon uk.cena 6</t>
  </si>
  <si>
    <t xml:space="preserve">Batériový zdroj  ELTECO BE062VN alebo ekvivalent                                                                                   </t>
  </si>
  <si>
    <t>-1785282604</t>
  </si>
  <si>
    <t>803</t>
  </si>
  <si>
    <t>21329-0006</t>
  </si>
  <si>
    <t>Montáž a zapojenie oddelovacieho transformátora</t>
  </si>
  <si>
    <t>-1333684981</t>
  </si>
  <si>
    <t>804</t>
  </si>
  <si>
    <t>pon uk.cena 7</t>
  </si>
  <si>
    <t xml:space="preserve">Oddelovací transformátor jednofázový 230V/230V, typ ES710/5000, B924213, GHV Trading alebo ekvivalent                            </t>
  </si>
  <si>
    <t>-1798632301</t>
  </si>
  <si>
    <t>805</t>
  </si>
  <si>
    <t>21329-0007.1</t>
  </si>
  <si>
    <t>Montáž a zapojenie signalizačnej skúšobnej skrinky MS1</t>
  </si>
  <si>
    <t>-903929174</t>
  </si>
  <si>
    <t>806</t>
  </si>
  <si>
    <t>pon uk.cena 8</t>
  </si>
  <si>
    <t xml:space="preserve">Signalizačná skúšobná skrinka MK7, B95100201, GHV Trading alebo ekvivalent                                                     </t>
  </si>
  <si>
    <t>-1890484525</t>
  </si>
  <si>
    <t>807</t>
  </si>
  <si>
    <t>21329-0008</t>
  </si>
  <si>
    <t>Montáž zásuvkovej skrine XZ1</t>
  </si>
  <si>
    <t>-1653910553</t>
  </si>
  <si>
    <t>808</t>
  </si>
  <si>
    <t>pon uk.cena 9</t>
  </si>
  <si>
    <t xml:space="preserve">Zásuvková skriňa, typ Hensel Mi - 76239 alebo ekvivalent                                                                        </t>
  </si>
  <si>
    <t>-2086736751</t>
  </si>
  <si>
    <t>809</t>
  </si>
  <si>
    <t>21329-0009</t>
  </si>
  <si>
    <t>Montáž zdroja UPS + Batériový modul</t>
  </si>
  <si>
    <t>1060713343</t>
  </si>
  <si>
    <t>810</t>
  </si>
  <si>
    <t>pon uk.cena10</t>
  </si>
  <si>
    <t xml:space="preserve">Zdroj UPS, 6 kVA Elteco alebo ekvivalent                                                      </t>
  </si>
  <si>
    <t>594171780</t>
  </si>
  <si>
    <t>811</t>
  </si>
  <si>
    <t>pon uk.cena11</t>
  </si>
  <si>
    <t xml:space="preserve">Batériový modul, 3kVA-180 min., Elteco alebo ekvivalent                                        </t>
  </si>
  <si>
    <t>-558974857</t>
  </si>
  <si>
    <t>812</t>
  </si>
  <si>
    <t>21329-0040</t>
  </si>
  <si>
    <t>Demontáž existujúceho zariadenia</t>
  </si>
  <si>
    <t>-621370123</t>
  </si>
  <si>
    <t>813</t>
  </si>
  <si>
    <t>1588310731</t>
  </si>
  <si>
    <t>814</t>
  </si>
  <si>
    <t>21329-1000</t>
  </si>
  <si>
    <t>Spracovanie východiskovej revízie a vypracovanie správy pre elektroinštaláciu (odborná prehliadka a skúška)</t>
  </si>
  <si>
    <t>969240630</t>
  </si>
  <si>
    <t>815</t>
  </si>
  <si>
    <t>Pol769</t>
  </si>
  <si>
    <t>mikromudul adresovatelny s rozhraním interfejsu</t>
  </si>
  <si>
    <t>-421781808</t>
  </si>
  <si>
    <t>816</t>
  </si>
  <si>
    <t>Pol630</t>
  </si>
  <si>
    <t>označenie prvku EPS</t>
  </si>
  <si>
    <t>1352890905</t>
  </si>
  <si>
    <t>817</t>
  </si>
  <si>
    <t>Pol631</t>
  </si>
  <si>
    <t>opticko-dymový hlásič adresovatelný</t>
  </si>
  <si>
    <t>7751991</t>
  </si>
  <si>
    <t>818</t>
  </si>
  <si>
    <t>Pol632</t>
  </si>
  <si>
    <t xml:space="preserve">pätica hlásiča adresovatelný stropný </t>
  </si>
  <si>
    <t>1843643417</t>
  </si>
  <si>
    <t>819</t>
  </si>
  <si>
    <t>Pol633</t>
  </si>
  <si>
    <t>Siréna a maják adresovatelná</t>
  </si>
  <si>
    <t>1510479501</t>
  </si>
  <si>
    <t>820</t>
  </si>
  <si>
    <t>Pol634</t>
  </si>
  <si>
    <t xml:space="preserve"> elektronika tlačidla adresovatelná s oddeľovačom</t>
  </si>
  <si>
    <t>1401008895</t>
  </si>
  <si>
    <t>821</t>
  </si>
  <si>
    <t>Pol635</t>
  </si>
  <si>
    <t xml:space="preserve">skrinka tlačidla adresovatelna červená vrátane sklíčka </t>
  </si>
  <si>
    <t>-489066179</t>
  </si>
  <si>
    <t>822</t>
  </si>
  <si>
    <t>Pol636</t>
  </si>
  <si>
    <t>JE-H(ST)H-V 2x2x0,8, PS30 kábel, bezhalogénový, požiarne odolný, vrátane ukončenia a zapojenia elebo ekvivalent</t>
  </si>
  <si>
    <t>477256295</t>
  </si>
  <si>
    <t>823</t>
  </si>
  <si>
    <t>Pol770</t>
  </si>
  <si>
    <t>inštalačná rúrka 14 - 40 s príslušenstvom (spojky, plastové držiaky na stenu, ohybné diely)</t>
  </si>
  <si>
    <t>-1596489297</t>
  </si>
  <si>
    <t>824</t>
  </si>
  <si>
    <t>Pol638</t>
  </si>
  <si>
    <t>označenie káblov popisnými štítkami</t>
  </si>
  <si>
    <t>2010984095</t>
  </si>
  <si>
    <t>825</t>
  </si>
  <si>
    <t>Pol771</t>
  </si>
  <si>
    <t>požiarne odolná príchytka  vrátane kompletného inštalačného materiálu, úchyt každých 30cm</t>
  </si>
  <si>
    <t>-589409290</t>
  </si>
  <si>
    <t>826</t>
  </si>
  <si>
    <t>Pol772</t>
  </si>
  <si>
    <t>zasekanie kabeláže pod omietku</t>
  </si>
  <si>
    <t>1896076790</t>
  </si>
  <si>
    <t>827</t>
  </si>
  <si>
    <t>Pol641</t>
  </si>
  <si>
    <t>požiarna malta</t>
  </si>
  <si>
    <t>-1323048253</t>
  </si>
  <si>
    <t>828</t>
  </si>
  <si>
    <t>2016968063</t>
  </si>
  <si>
    <t>829</t>
  </si>
  <si>
    <t>Pol643</t>
  </si>
  <si>
    <t>protipožiarna upchávka pre rozvod EPS(napr. tmel, manžeta ...)</t>
  </si>
  <si>
    <t>618233192</t>
  </si>
  <si>
    <t>830</t>
  </si>
  <si>
    <t>Pol773</t>
  </si>
  <si>
    <t>komplexné skúšky zariadenia v zmysle platnej STN, celkové preskúšanie zariadenia (odskúšanie každého prvku)</t>
  </si>
  <si>
    <t>273655970</t>
  </si>
  <si>
    <t>831</t>
  </si>
  <si>
    <t>Pol774</t>
  </si>
  <si>
    <t>naprogramovanie zariadenia</t>
  </si>
  <si>
    <t>-1750604829</t>
  </si>
  <si>
    <t>832</t>
  </si>
  <si>
    <t>Pol775</t>
  </si>
  <si>
    <t>Uvedenie zariadenia EPS do trvalej prevádzky</t>
  </si>
  <si>
    <t>-183899346</t>
  </si>
  <si>
    <t>833</t>
  </si>
  <si>
    <t>Pol776</t>
  </si>
  <si>
    <t>vyhotovenie prvej odbornej skúšky so správou</t>
  </si>
  <si>
    <t>1567123968</t>
  </si>
  <si>
    <t>834</t>
  </si>
  <si>
    <t>Pol777</t>
  </si>
  <si>
    <t>zaškolenie obsluhy</t>
  </si>
  <si>
    <t>1317116874</t>
  </si>
  <si>
    <t>835</t>
  </si>
  <si>
    <t>871552217</t>
  </si>
  <si>
    <t>836</t>
  </si>
  <si>
    <t>Pol650</t>
  </si>
  <si>
    <t>vyhotovenie dokumentácie skutočného vyhotovenia</t>
  </si>
  <si>
    <t>503754615</t>
  </si>
  <si>
    <t>837</t>
  </si>
  <si>
    <t>Pol766</t>
  </si>
  <si>
    <t>-1594871382</t>
  </si>
  <si>
    <t>838</t>
  </si>
  <si>
    <t>Pol608</t>
  </si>
  <si>
    <t>1302908879</t>
  </si>
  <si>
    <t>839</t>
  </si>
  <si>
    <t>Pol609</t>
  </si>
  <si>
    <t>1321025243</t>
  </si>
  <si>
    <t>840</t>
  </si>
  <si>
    <t>Pol610</t>
  </si>
  <si>
    <t>-190302775</t>
  </si>
  <si>
    <t>841</t>
  </si>
  <si>
    <t>Pol611</t>
  </si>
  <si>
    <t>1904799941</t>
  </si>
  <si>
    <t>842</t>
  </si>
  <si>
    <t>Pol612</t>
  </si>
  <si>
    <t>-1978608629</t>
  </si>
  <si>
    <t>843</t>
  </si>
  <si>
    <t>Pol613</t>
  </si>
  <si>
    <t>-270006722</t>
  </si>
  <si>
    <t>844</t>
  </si>
  <si>
    <t>Pol614</t>
  </si>
  <si>
    <t>-11371638</t>
  </si>
  <si>
    <t>845</t>
  </si>
  <si>
    <t>Pol767</t>
  </si>
  <si>
    <t>-1403017994</t>
  </si>
  <si>
    <t>846</t>
  </si>
  <si>
    <t>Pol616</t>
  </si>
  <si>
    <t>štítky pre označenie káblov</t>
  </si>
  <si>
    <t>-1040855017</t>
  </si>
  <si>
    <t>847</t>
  </si>
  <si>
    <t>Pol768</t>
  </si>
  <si>
    <t>994210934</t>
  </si>
  <si>
    <t>848</t>
  </si>
  <si>
    <t>Pol618</t>
  </si>
  <si>
    <t>873218083</t>
  </si>
  <si>
    <t>849</t>
  </si>
  <si>
    <t>Pol619</t>
  </si>
  <si>
    <t>-277487710</t>
  </si>
  <si>
    <t>850</t>
  </si>
  <si>
    <t>2133469113</t>
  </si>
  <si>
    <t>851</t>
  </si>
  <si>
    <t>Pol621</t>
  </si>
  <si>
    <t>1438469060</t>
  </si>
  <si>
    <t>852</t>
  </si>
  <si>
    <t>913134425</t>
  </si>
  <si>
    <t>853</t>
  </si>
  <si>
    <t>706759931</t>
  </si>
  <si>
    <t>854</t>
  </si>
  <si>
    <t>1602614835</t>
  </si>
  <si>
    <t>855</t>
  </si>
  <si>
    <t>-1325490696</t>
  </si>
  <si>
    <t>856</t>
  </si>
  <si>
    <t>-2004517746</t>
  </si>
  <si>
    <t>857</t>
  </si>
  <si>
    <t>925278174</t>
  </si>
  <si>
    <t>858</t>
  </si>
  <si>
    <t>151146293</t>
  </si>
  <si>
    <t>859</t>
  </si>
  <si>
    <t>Pol667</t>
  </si>
  <si>
    <t>dátový rozvádzač 42U preskleny uzamykatelny s príslušenstvom (montáž v SO 01 OMIS)</t>
  </si>
  <si>
    <t>-1831417657</t>
  </si>
  <si>
    <t>860</t>
  </si>
  <si>
    <t>Pol668</t>
  </si>
  <si>
    <t>patch panel 24xRJ45 cat 6A tienený</t>
  </si>
  <si>
    <t>890581026</t>
  </si>
  <si>
    <t>861</t>
  </si>
  <si>
    <t>Pol669</t>
  </si>
  <si>
    <t>káblový organizér horizontálny 19"</t>
  </si>
  <si>
    <t>426593863</t>
  </si>
  <si>
    <t>862</t>
  </si>
  <si>
    <t>Pol670</t>
  </si>
  <si>
    <t>19" napájacia jednotka 1U (5xAC230V)</t>
  </si>
  <si>
    <t>-1032793113</t>
  </si>
  <si>
    <t>863</t>
  </si>
  <si>
    <t>Pol671</t>
  </si>
  <si>
    <t xml:space="preserve">pevná polica ( do dátového rozvádzača- hĺ. 400/ š. 600) </t>
  </si>
  <si>
    <t>-479095034</t>
  </si>
  <si>
    <t>864</t>
  </si>
  <si>
    <t>Pol672</t>
  </si>
  <si>
    <t>patch prepojovacie káble cat 6A</t>
  </si>
  <si>
    <t>1459647244</t>
  </si>
  <si>
    <t>865</t>
  </si>
  <si>
    <t>Pol673</t>
  </si>
  <si>
    <t>dátová zásuvka 2xRJ45, cat 6A, inštalačný ramček, montáž pod omietku</t>
  </si>
  <si>
    <t>1392134877</t>
  </si>
  <si>
    <t>866</t>
  </si>
  <si>
    <t>Pol674</t>
  </si>
  <si>
    <t>prístrojová krabica pre dátovú zásuvku- montáž pod omietku</t>
  </si>
  <si>
    <t>-1804062719</t>
  </si>
  <si>
    <t>867</t>
  </si>
  <si>
    <t>Pol675</t>
  </si>
  <si>
    <t>FTP cat 6A dátový kábel, bezhalogénový LSOH</t>
  </si>
  <si>
    <t>1118007835</t>
  </si>
  <si>
    <t>868</t>
  </si>
  <si>
    <t>Pol783</t>
  </si>
  <si>
    <t>instalačná rúrka 16-40 s príslušenstvom (spojky, plastové držiaky na stenu, ohybné diely)</t>
  </si>
  <si>
    <t>52766577</t>
  </si>
  <si>
    <t>869</t>
  </si>
  <si>
    <t>Pol784</t>
  </si>
  <si>
    <t>montáž žlabu inštalačného 100x40 s príslušenstvom</t>
  </si>
  <si>
    <t>1273436462</t>
  </si>
  <si>
    <t>870</t>
  </si>
  <si>
    <t>Pol785</t>
  </si>
  <si>
    <t>341474337</t>
  </si>
  <si>
    <t>871</t>
  </si>
  <si>
    <t>Pol786</t>
  </si>
  <si>
    <t>sádra 10 kg</t>
  </si>
  <si>
    <t>-788755751</t>
  </si>
  <si>
    <t>872</t>
  </si>
  <si>
    <t>Pol680</t>
  </si>
  <si>
    <t>označenie dátovej zásuvky-port</t>
  </si>
  <si>
    <t>-1718369762</t>
  </si>
  <si>
    <t>873</t>
  </si>
  <si>
    <t>Pol681</t>
  </si>
  <si>
    <t>meracie protokoly-port</t>
  </si>
  <si>
    <t>1719438442</t>
  </si>
  <si>
    <t>874</t>
  </si>
  <si>
    <t>1327347208</t>
  </si>
  <si>
    <t>875</t>
  </si>
  <si>
    <t>Pol683</t>
  </si>
  <si>
    <t>protipožiarna upchávka pre ŠK(napr. tmel, manžeta ...)</t>
  </si>
  <si>
    <t>-1939412680</t>
  </si>
  <si>
    <t>876</t>
  </si>
  <si>
    <t>-210611327</t>
  </si>
  <si>
    <t>877</t>
  </si>
  <si>
    <t>1601106311</t>
  </si>
  <si>
    <t>878</t>
  </si>
  <si>
    <t>-295781503</t>
  </si>
  <si>
    <t>879</t>
  </si>
  <si>
    <t>-926260665</t>
  </si>
  <si>
    <t>880</t>
  </si>
  <si>
    <t>1546052827</t>
  </si>
  <si>
    <t>881</t>
  </si>
  <si>
    <t>Pol651</t>
  </si>
  <si>
    <t>dátový rozvádzač 42U preskleny uzamykatelny s príslušenstvom (dodávka v SO 01 OMIS)</t>
  </si>
  <si>
    <t>1691147659</t>
  </si>
  <si>
    <t>882</t>
  </si>
  <si>
    <t>Pol652</t>
  </si>
  <si>
    <t>1867677050</t>
  </si>
  <si>
    <t>883</t>
  </si>
  <si>
    <t>Pol653</t>
  </si>
  <si>
    <t>-434235662</t>
  </si>
  <si>
    <t>884</t>
  </si>
  <si>
    <t>Pol654</t>
  </si>
  <si>
    <t>-1148880337</t>
  </si>
  <si>
    <t>885</t>
  </si>
  <si>
    <t>Pol655</t>
  </si>
  <si>
    <t>pevná polica datový rozvádzač 400/600</t>
  </si>
  <si>
    <t>500874407</t>
  </si>
  <si>
    <t>886</t>
  </si>
  <si>
    <t>Pol656</t>
  </si>
  <si>
    <t>453860732</t>
  </si>
  <si>
    <t>887</t>
  </si>
  <si>
    <t>Pol657</t>
  </si>
  <si>
    <t>-180829031</t>
  </si>
  <si>
    <t>888</t>
  </si>
  <si>
    <t>Pol658</t>
  </si>
  <si>
    <t>1070682125</t>
  </si>
  <si>
    <t>889</t>
  </si>
  <si>
    <t>Pol659</t>
  </si>
  <si>
    <t>-1201014720</t>
  </si>
  <si>
    <t>890</t>
  </si>
  <si>
    <t>Pol779</t>
  </si>
  <si>
    <t>1380817613</t>
  </si>
  <si>
    <t>891</t>
  </si>
  <si>
    <t>Pol780</t>
  </si>
  <si>
    <t>žlab inštalačný 100x40 s príslušenstvom</t>
  </si>
  <si>
    <t>-984868080</t>
  </si>
  <si>
    <t>892</t>
  </si>
  <si>
    <t>-887167521</t>
  </si>
  <si>
    <t>893</t>
  </si>
  <si>
    <t>Pol781</t>
  </si>
  <si>
    <t>-1361672930</t>
  </si>
  <si>
    <t>894</t>
  </si>
  <si>
    <t>Pol663</t>
  </si>
  <si>
    <t>-1995290720</t>
  </si>
  <si>
    <t>895</t>
  </si>
  <si>
    <t>Pol664</t>
  </si>
  <si>
    <t>-1353299549</t>
  </si>
  <si>
    <t>896</t>
  </si>
  <si>
    <t>-846333300</t>
  </si>
  <si>
    <t>897</t>
  </si>
  <si>
    <t>Pol666</t>
  </si>
  <si>
    <t>677146028</t>
  </si>
  <si>
    <t>898</t>
  </si>
  <si>
    <t>-936717017</t>
  </si>
  <si>
    <t>899</t>
  </si>
  <si>
    <t>-2051325892</t>
  </si>
  <si>
    <t>900</t>
  </si>
  <si>
    <t>-596767295</t>
  </si>
  <si>
    <t>901</t>
  </si>
  <si>
    <t>1574826105</t>
  </si>
  <si>
    <t>902</t>
  </si>
  <si>
    <t>596338251</t>
  </si>
  <si>
    <t>903</t>
  </si>
  <si>
    <t>Pol695</t>
  </si>
  <si>
    <t>Ústredňa presného času DCF anténa komplet (montáž v SO 01 OMIS)</t>
  </si>
  <si>
    <t>-917171722</t>
  </si>
  <si>
    <t>904</t>
  </si>
  <si>
    <t>Pol696</t>
  </si>
  <si>
    <t>Podružné  hodiny digitálne stropné jednotného času pripojené do ústredňe presného času</t>
  </si>
  <si>
    <t>-347420343</t>
  </si>
  <si>
    <t>905</t>
  </si>
  <si>
    <t>Pol697</t>
  </si>
  <si>
    <t>-947807273</t>
  </si>
  <si>
    <t>906</t>
  </si>
  <si>
    <t>Pol698</t>
  </si>
  <si>
    <t>kábel 1-CHKE-V 2x1,5</t>
  </si>
  <si>
    <t>-1701980633</t>
  </si>
  <si>
    <t>907</t>
  </si>
  <si>
    <t>Pol791</t>
  </si>
  <si>
    <t>instalačná rúrka 16-40  (spojky, plastové držiaky na stenu, ohybné diely)</t>
  </si>
  <si>
    <t>-806241326</t>
  </si>
  <si>
    <t>908</t>
  </si>
  <si>
    <t>Pol792</t>
  </si>
  <si>
    <t>-863288658</t>
  </si>
  <si>
    <t>909</t>
  </si>
  <si>
    <t>Pol701</t>
  </si>
  <si>
    <t>-1100329282</t>
  </si>
  <si>
    <t>910</t>
  </si>
  <si>
    <t>385481555</t>
  </si>
  <si>
    <t>911</t>
  </si>
  <si>
    <t>Pol703</t>
  </si>
  <si>
    <t>montáž protipožiarnej upchávky</t>
  </si>
  <si>
    <t>-1140088001</t>
  </si>
  <si>
    <t>912</t>
  </si>
  <si>
    <t>8747927</t>
  </si>
  <si>
    <t>913</t>
  </si>
  <si>
    <t>2006784372</t>
  </si>
  <si>
    <t>914</t>
  </si>
  <si>
    <t>-482000525</t>
  </si>
  <si>
    <t>915</t>
  </si>
  <si>
    <t>316237114</t>
  </si>
  <si>
    <t>916</t>
  </si>
  <si>
    <t>-687166845</t>
  </si>
  <si>
    <t>917</t>
  </si>
  <si>
    <t>918248360</t>
  </si>
  <si>
    <t>918</t>
  </si>
  <si>
    <t>Pol688</t>
  </si>
  <si>
    <t>1335975589</t>
  </si>
  <si>
    <t>919</t>
  </si>
  <si>
    <t>Pol689</t>
  </si>
  <si>
    <t>-1351359571</t>
  </si>
  <si>
    <t>920</t>
  </si>
  <si>
    <t>Pol690</t>
  </si>
  <si>
    <t>-2013495690</t>
  </si>
  <si>
    <t>921</t>
  </si>
  <si>
    <t>Pol789</t>
  </si>
  <si>
    <t>instalačná rúrka 16-40 (spojky, plastové držiaky na stenu, ohybné diely)</t>
  </si>
  <si>
    <t>-1512114076</t>
  </si>
  <si>
    <t>922</t>
  </si>
  <si>
    <t>-1639914163</t>
  </si>
  <si>
    <t>923</t>
  </si>
  <si>
    <t>Pol692</t>
  </si>
  <si>
    <t>-113735885</t>
  </si>
  <si>
    <t>924</t>
  </si>
  <si>
    <t>473739201</t>
  </si>
  <si>
    <t>925</t>
  </si>
  <si>
    <t>Pol694</t>
  </si>
  <si>
    <t>protipožiarna upchávka pre JČ(napr. tmel, manžeta ...)</t>
  </si>
  <si>
    <t>-1428490979</t>
  </si>
  <si>
    <t>926</t>
  </si>
  <si>
    <t>195260964</t>
  </si>
  <si>
    <t>927</t>
  </si>
  <si>
    <t>1529755981</t>
  </si>
  <si>
    <t>928</t>
  </si>
  <si>
    <t>-499608903</t>
  </si>
  <si>
    <t>929</t>
  </si>
  <si>
    <t>-958001532</t>
  </si>
  <si>
    <t>930</t>
  </si>
  <si>
    <t>-419732385</t>
  </si>
  <si>
    <t>931</t>
  </si>
  <si>
    <t>-604640185</t>
  </si>
  <si>
    <t>932</t>
  </si>
  <si>
    <t>Pol721</t>
  </si>
  <si>
    <t xml:space="preserve">Systém DVR /NVR/ HDD 4TB 16 kanalový komplet IP LAN </t>
  </si>
  <si>
    <t>1375487938</t>
  </si>
  <si>
    <t>933</t>
  </si>
  <si>
    <t>Pol722</t>
  </si>
  <si>
    <t>Zdroj systému 12V 6A</t>
  </si>
  <si>
    <t>-1670013635</t>
  </si>
  <si>
    <t>934</t>
  </si>
  <si>
    <t>Pol723</t>
  </si>
  <si>
    <t>Switch 16 portov Poe 480W</t>
  </si>
  <si>
    <t>1111593394</t>
  </si>
  <si>
    <t>935</t>
  </si>
  <si>
    <t>Pol724</t>
  </si>
  <si>
    <t>-1684237287</t>
  </si>
  <si>
    <t>936</t>
  </si>
  <si>
    <t>-133546877</t>
  </si>
  <si>
    <t>937</t>
  </si>
  <si>
    <t>Pol726</t>
  </si>
  <si>
    <t>Elektrický vrátnik (vonkajšia jednotka, vnútorná jednotka, zdroj, elektrický zámok, napojenie na vzdialený ovládač)</t>
  </si>
  <si>
    <t>802167745</t>
  </si>
  <si>
    <t>938</t>
  </si>
  <si>
    <t>prístrojová krabica pre montáž kamery+ montáž pod omietku</t>
  </si>
  <si>
    <t>1681420484</t>
  </si>
  <si>
    <t>939</t>
  </si>
  <si>
    <t>Pol727</t>
  </si>
  <si>
    <t>FTP cat 5e dátový kábel, bezhalogénový</t>
  </si>
  <si>
    <t>-1867227859</t>
  </si>
  <si>
    <t>940</t>
  </si>
  <si>
    <t>Pol797</t>
  </si>
  <si>
    <t>-1306327888</t>
  </si>
  <si>
    <t>941</t>
  </si>
  <si>
    <t>Pol798</t>
  </si>
  <si>
    <t>1386026773</t>
  </si>
  <si>
    <t>942</t>
  </si>
  <si>
    <t>1469582793</t>
  </si>
  <si>
    <t>943</t>
  </si>
  <si>
    <t>Pol730</t>
  </si>
  <si>
    <t>označenie ukončenia kabeláže</t>
  </si>
  <si>
    <t>-259834438</t>
  </si>
  <si>
    <t>944</t>
  </si>
  <si>
    <t>Pol731</t>
  </si>
  <si>
    <t>meracie protokoly kabeláže</t>
  </si>
  <si>
    <t>113319551</t>
  </si>
  <si>
    <t>945</t>
  </si>
  <si>
    <t>117367316</t>
  </si>
  <si>
    <t>946</t>
  </si>
  <si>
    <t>Pol764</t>
  </si>
  <si>
    <t>protipožiarna upchávka pre CCTV(napr. tmel, manžeta ...)</t>
  </si>
  <si>
    <t>1323671956</t>
  </si>
  <si>
    <t>947</t>
  </si>
  <si>
    <t>552239687</t>
  </si>
  <si>
    <t>948</t>
  </si>
  <si>
    <t>1270266438</t>
  </si>
  <si>
    <t>949</t>
  </si>
  <si>
    <t>-1505827328</t>
  </si>
  <si>
    <t>950</t>
  </si>
  <si>
    <t>360207363</t>
  </si>
  <si>
    <t>951</t>
  </si>
  <si>
    <t>506908519</t>
  </si>
  <si>
    <t>952</t>
  </si>
  <si>
    <t>158359178</t>
  </si>
  <si>
    <t>953</t>
  </si>
  <si>
    <t>Pol709</t>
  </si>
  <si>
    <t>839383746</t>
  </si>
  <si>
    <t>954</t>
  </si>
  <si>
    <t>Pol710</t>
  </si>
  <si>
    <t>728281583</t>
  </si>
  <si>
    <t>955</t>
  </si>
  <si>
    <t>Pol711</t>
  </si>
  <si>
    <t>-5754977</t>
  </si>
  <si>
    <t>956</t>
  </si>
  <si>
    <t>pevná polica pre rozvádzač 400/600</t>
  </si>
  <si>
    <t>-1845125776</t>
  </si>
  <si>
    <t>957</t>
  </si>
  <si>
    <t>-957691793</t>
  </si>
  <si>
    <t>958</t>
  </si>
  <si>
    <t>Pol713</t>
  </si>
  <si>
    <t>Elektrický vrátnik  (vonkajšia jednotka, vnútorná jednotka, zdroj, elektrický zámok, napojenie na vzdialený ovládač)</t>
  </si>
  <si>
    <t>232197885</t>
  </si>
  <si>
    <t>959</t>
  </si>
  <si>
    <t>161134068</t>
  </si>
  <si>
    <t>960</t>
  </si>
  <si>
    <t>Pol714</t>
  </si>
  <si>
    <t>-1328072296</t>
  </si>
  <si>
    <t>961</t>
  </si>
  <si>
    <t>Pol795</t>
  </si>
  <si>
    <t>instalačná rúrka 16-40 s príslušenstvom  (spojky, plastové držiaky na stenu, ohybné diely)</t>
  </si>
  <si>
    <t>-2068689673</t>
  </si>
  <si>
    <t>962</t>
  </si>
  <si>
    <t>1646668687</t>
  </si>
  <si>
    <t>963</t>
  </si>
  <si>
    <t>-376697887</t>
  </si>
  <si>
    <t>964</t>
  </si>
  <si>
    <t>Pol716</t>
  </si>
  <si>
    <t>-1601984717</t>
  </si>
  <si>
    <t>965</t>
  </si>
  <si>
    <t>Pol717</t>
  </si>
  <si>
    <t>2089057547</t>
  </si>
  <si>
    <t>966</t>
  </si>
  <si>
    <t>1391001169</t>
  </si>
  <si>
    <t>967</t>
  </si>
  <si>
    <t>Pol749</t>
  </si>
  <si>
    <t>-2068427634</t>
  </si>
  <si>
    <t>968</t>
  </si>
  <si>
    <t>1299253710</t>
  </si>
  <si>
    <t>969</t>
  </si>
  <si>
    <t>-57669523</t>
  </si>
  <si>
    <t>970</t>
  </si>
  <si>
    <t>-18655263</t>
  </si>
  <si>
    <t>971</t>
  </si>
  <si>
    <t>1829849560</t>
  </si>
  <si>
    <t>972</t>
  </si>
  <si>
    <t>-1394995260</t>
  </si>
  <si>
    <t>973</t>
  </si>
  <si>
    <t>-1962053362</t>
  </si>
  <si>
    <t>974</t>
  </si>
  <si>
    <t>832895283</t>
  </si>
  <si>
    <t>975</t>
  </si>
  <si>
    <t>Pol752</t>
  </si>
  <si>
    <t>Krabica pod omietku pre centrálny monitorovací systém</t>
  </si>
  <si>
    <t>585910456</t>
  </si>
  <si>
    <t>976</t>
  </si>
  <si>
    <t>Pol753</t>
  </si>
  <si>
    <t>Krabica pod omietku pre systém snímania tlakov</t>
  </si>
  <si>
    <t>-1194493121</t>
  </si>
  <si>
    <t>977</t>
  </si>
  <si>
    <t>1905745773</t>
  </si>
  <si>
    <t>978</t>
  </si>
  <si>
    <t>Pol755</t>
  </si>
  <si>
    <t>-1721679094</t>
  </si>
  <si>
    <t>979</t>
  </si>
  <si>
    <t>Pol756</t>
  </si>
  <si>
    <t>FTP cat 6A dátový kábel, bezhalogénový</t>
  </si>
  <si>
    <t>565606559</t>
  </si>
  <si>
    <t>980</t>
  </si>
  <si>
    <t>Pol757</t>
  </si>
  <si>
    <t>-554798499</t>
  </si>
  <si>
    <t>981</t>
  </si>
  <si>
    <t>Pol804</t>
  </si>
  <si>
    <t>instalačná rúrka 16-40 centralny monitorovaci system</t>
  </si>
  <si>
    <t>960245048</t>
  </si>
  <si>
    <t>982</t>
  </si>
  <si>
    <t>Pol805</t>
  </si>
  <si>
    <t>instalačná rúrka 16-40  system snimania tlakov</t>
  </si>
  <si>
    <t>878279471</t>
  </si>
  <si>
    <t>983</t>
  </si>
  <si>
    <t>2091661997</t>
  </si>
  <si>
    <t>984</t>
  </si>
  <si>
    <t>Pol806</t>
  </si>
  <si>
    <t>244563944</t>
  </si>
  <si>
    <t>985</t>
  </si>
  <si>
    <t>Pol807</t>
  </si>
  <si>
    <t>sádra 15 kg</t>
  </si>
  <si>
    <t>-1013064659</t>
  </si>
  <si>
    <t>986</t>
  </si>
  <si>
    <t>1330230622</t>
  </si>
  <si>
    <t>987</t>
  </si>
  <si>
    <t>19741784</t>
  </si>
  <si>
    <t>988</t>
  </si>
  <si>
    <t>Pol642</t>
  </si>
  <si>
    <t>drobný montážny a pomocný materiál (hmoždinky, skrutky pre zariadenia, ostatné príslušenstvo a pod.)</t>
  </si>
  <si>
    <t>-1794092188</t>
  </si>
  <si>
    <t>989</t>
  </si>
  <si>
    <t>montáž protipožiarnej pchávky</t>
  </si>
  <si>
    <t>15563812</t>
  </si>
  <si>
    <t>990</t>
  </si>
  <si>
    <t>Pol808</t>
  </si>
  <si>
    <t>uvedenie zariadenia do trvalej prevádzky</t>
  </si>
  <si>
    <t>-150342598</t>
  </si>
  <si>
    <t>991</t>
  </si>
  <si>
    <t>Pol809</t>
  </si>
  <si>
    <t>-1685548440</t>
  </si>
  <si>
    <t>992</t>
  </si>
  <si>
    <t>Pol810</t>
  </si>
  <si>
    <t>436768004</t>
  </si>
  <si>
    <t>993</t>
  </si>
  <si>
    <t>-813401941</t>
  </si>
  <si>
    <t>994</t>
  </si>
  <si>
    <t>-1921100680</t>
  </si>
  <si>
    <t>995</t>
  </si>
  <si>
    <t>338529703</t>
  </si>
  <si>
    <t>996</t>
  </si>
  <si>
    <t>146008638</t>
  </si>
  <si>
    <t>997</t>
  </si>
  <si>
    <t>Pol738</t>
  </si>
  <si>
    <t>-534752517</t>
  </si>
  <si>
    <t>998</t>
  </si>
  <si>
    <t>Pol739</t>
  </si>
  <si>
    <t>164778294</t>
  </si>
  <si>
    <t>999</t>
  </si>
  <si>
    <t>-1037488220</t>
  </si>
  <si>
    <t>1000</t>
  </si>
  <si>
    <t>Pol741</t>
  </si>
  <si>
    <t>-1911583076</t>
  </si>
  <si>
    <t>1001</t>
  </si>
  <si>
    <t>Pol742</t>
  </si>
  <si>
    <t>-1323742309</t>
  </si>
  <si>
    <t>1002</t>
  </si>
  <si>
    <t>Pol743</t>
  </si>
  <si>
    <t>štítky popisné</t>
  </si>
  <si>
    <t>1613102866</t>
  </si>
  <si>
    <t>1003</t>
  </si>
  <si>
    <t>Pol800</t>
  </si>
  <si>
    <t>-1692214040</t>
  </si>
  <si>
    <t>1004</t>
  </si>
  <si>
    <t>Pol801</t>
  </si>
  <si>
    <t>-782922191</t>
  </si>
  <si>
    <t>1005</t>
  </si>
  <si>
    <t>-1143514056</t>
  </si>
  <si>
    <t>1006</t>
  </si>
  <si>
    <t>-593795302</t>
  </si>
  <si>
    <t>1007</t>
  </si>
  <si>
    <t>Pol802</t>
  </si>
  <si>
    <t>2041817938</t>
  </si>
  <si>
    <t>1008</t>
  </si>
  <si>
    <t>378167701</t>
  </si>
  <si>
    <t>1009</t>
  </si>
  <si>
    <t>805952815</t>
  </si>
  <si>
    <t>1010</t>
  </si>
  <si>
    <t>Pol803</t>
  </si>
  <si>
    <t>773033680</t>
  </si>
  <si>
    <t>1011</t>
  </si>
  <si>
    <t>protipožiarna upchávka podľa platnej PD(napr. tmel, manžeta ...)</t>
  </si>
  <si>
    <t>-1218768198</t>
  </si>
  <si>
    <t>1012</t>
  </si>
  <si>
    <t>-1852168141</t>
  </si>
  <si>
    <t>1013</t>
  </si>
  <si>
    <t>-1535830224</t>
  </si>
  <si>
    <t>1014</t>
  </si>
  <si>
    <t>-2078235187</t>
  </si>
  <si>
    <t>1015</t>
  </si>
  <si>
    <t>-1888458792</t>
  </si>
  <si>
    <t>1016</t>
  </si>
  <si>
    <t>2020389175</t>
  </si>
  <si>
    <t>1017</t>
  </si>
  <si>
    <t>Pol1085</t>
  </si>
  <si>
    <t>VZT zariadenie v hygienickom vyhotovení</t>
  </si>
  <si>
    <t>-130592806</t>
  </si>
  <si>
    <t>Qp: 2 300m3/h / 600Pa</t>
  </si>
  <si>
    <t>Qo: 2 200m3/h / 400Pa</t>
  </si>
  <si>
    <t xml:space="preserve">Qohrev: 10kW (+13,6°C na +26°C) </t>
  </si>
  <si>
    <t xml:space="preserve">Qchlad: 15kW (+32°C na +18°C) </t>
  </si>
  <si>
    <t>Qel.:2,1kW / 400V / Imax: 9A</t>
  </si>
  <si>
    <t>plus kompletný systém MaR vrátane komunikácie s kondenzačnými jednotkami+ zmiešavací uzol, dilatačné manžety a servopohony</t>
  </si>
  <si>
    <t>1018</t>
  </si>
  <si>
    <t>Pol390</t>
  </si>
  <si>
    <t>Montáž vzdialeného ovládača umiestneného v priestore monitorovania</t>
  </si>
  <si>
    <t>-624942728</t>
  </si>
  <si>
    <t>1019</t>
  </si>
  <si>
    <t>Pol347.3</t>
  </si>
  <si>
    <t>Kondenzačná jednotka - inverter</t>
  </si>
  <si>
    <t>376313101</t>
  </si>
  <si>
    <t>5,3kW / 400V</t>
  </si>
  <si>
    <t xml:space="preserve">komunikácia zariadení so systémom MaR cez komunikačný modul </t>
  </si>
  <si>
    <t>a kompletné príslušenstvo</t>
  </si>
  <si>
    <t>1020</t>
  </si>
  <si>
    <t>Pol247</t>
  </si>
  <si>
    <t>Cu prepojovacie potrubie</t>
  </si>
  <si>
    <t>bm</t>
  </si>
  <si>
    <t>1579863524</t>
  </si>
  <si>
    <t>1021</t>
  </si>
  <si>
    <t>Pol305</t>
  </si>
  <si>
    <t>Montáž konzoly pre inštaláciu zariadenia na stenu objektu</t>
  </si>
  <si>
    <t>1203706192</t>
  </si>
  <si>
    <t>1022</t>
  </si>
  <si>
    <t>Pol1086</t>
  </si>
  <si>
    <t>Tlmič hluku potrubný THP-20-800x250-1000-2  - šírka vložky 20mm, rozmer 800x250mm, dĺžka 1000mm, počet vložiek 2</t>
  </si>
  <si>
    <t>363146513</t>
  </si>
  <si>
    <t>1023</t>
  </si>
  <si>
    <t>Pol1087</t>
  </si>
  <si>
    <t>Tlmič hluku potrubný  THP-20-800x250-1000-2 - šírka vložky 20mm, rozmer 800x250mm, dĺžka 1000mm, počet vložiek 2</t>
  </si>
  <si>
    <t>1854163314</t>
  </si>
  <si>
    <t>1024</t>
  </si>
  <si>
    <t>Pol1088</t>
  </si>
  <si>
    <t>Tlmič hluku potrubný THP-20-800x250-1500-2 - šírka vložky 20mm, rozmer 800x250mm, dĺžka 1500mm, počet vložiek 2</t>
  </si>
  <si>
    <t>-2048733182</t>
  </si>
  <si>
    <t>1025</t>
  </si>
  <si>
    <t>Pol1008</t>
  </si>
  <si>
    <t xml:space="preserve">Čistý nadstavec </t>
  </si>
  <si>
    <t>-8449780</t>
  </si>
  <si>
    <t>1026</t>
  </si>
  <si>
    <t>Pol1089</t>
  </si>
  <si>
    <t>Vírivá výustka, Qp: 766m3/h</t>
  </si>
  <si>
    <t>810505265</t>
  </si>
  <si>
    <t>1027</t>
  </si>
  <si>
    <t>Pol1020</t>
  </si>
  <si>
    <t>trieda filtrácie vložiek H13</t>
  </si>
  <si>
    <t>962838305</t>
  </si>
  <si>
    <t>1028</t>
  </si>
  <si>
    <t>Pol1090</t>
  </si>
  <si>
    <t>Odvodná výustka jednoradová 1225x125 RAL9010 - horizontálne lamely, R1 regulácia</t>
  </si>
  <si>
    <t>916137052</t>
  </si>
  <si>
    <t>1029</t>
  </si>
  <si>
    <t>Pol1015</t>
  </si>
  <si>
    <t>Odvodná výustka jednoradová 425x75 RAL9010 - horizontálne lamely, R1 regulácia</t>
  </si>
  <si>
    <t>-923577230</t>
  </si>
  <si>
    <t>1030</t>
  </si>
  <si>
    <t>Pol1091</t>
  </si>
  <si>
    <t>Odvodná výustka jednoradová 225x75 RAL9010 - horizontálne lamely, R1 regulácia</t>
  </si>
  <si>
    <t>1291728616</t>
  </si>
  <si>
    <t>1031</t>
  </si>
  <si>
    <t>Pol1092</t>
  </si>
  <si>
    <t>Protidažďová žalúzia pozinkovaná 1000x630 so sitom (spoločná aj pre z.č.2)</t>
  </si>
  <si>
    <t>2102345906</t>
  </si>
  <si>
    <t>1032</t>
  </si>
  <si>
    <t>Pol397</t>
  </si>
  <si>
    <t>VZT potrubie štvorhranné tesné do obvodu 3260mm (100% tv.)</t>
  </si>
  <si>
    <t>1224585826</t>
  </si>
  <si>
    <t>1033</t>
  </si>
  <si>
    <t>Pol398</t>
  </si>
  <si>
    <t>VZT potrubie štvorhranné tesné do obvodu 1630mm (50% tv.)</t>
  </si>
  <si>
    <t>-377218946</t>
  </si>
  <si>
    <t>1034</t>
  </si>
  <si>
    <t>Pol265</t>
  </si>
  <si>
    <t>VZT potrubie štvorhranné tesné do obvodu 1200mm (50% tv.)</t>
  </si>
  <si>
    <t>1597055314</t>
  </si>
  <si>
    <t>1035</t>
  </si>
  <si>
    <t>Pol267</t>
  </si>
  <si>
    <t>Izolácia prívodného potrubia hrúbky 30mm, samolep</t>
  </si>
  <si>
    <t>1667773858</t>
  </si>
  <si>
    <t>1036</t>
  </si>
  <si>
    <t>Pol1093</t>
  </si>
  <si>
    <t>VZT Zariadenie</t>
  </si>
  <si>
    <t>-1114289255</t>
  </si>
  <si>
    <t>Qp: 5 670m3/h / 350Pa</t>
  </si>
  <si>
    <t>Qo: 5 850m3/h / 350Pa</t>
  </si>
  <si>
    <t>Qohrev: 23,6kW (+13,6°C na +26°C)</t>
  </si>
  <si>
    <t xml:space="preserve">Qchlad: 37,5kW (+32°C na +18°C) </t>
  </si>
  <si>
    <t>Qel.:3,9kW / 400V / Imax: 9A</t>
  </si>
  <si>
    <t>+ kompletný systém MaR vrátane komunikácie s kondenzačnými</t>
  </si>
  <si>
    <t xml:space="preserve">jednotkami + zmiešavací uzol, dilatačné manžety a servopohony+ vzdialený ovládač  umiestnený v priestore monitorovania </t>
  </si>
  <si>
    <t>1037</t>
  </si>
  <si>
    <t>Pol347.4</t>
  </si>
  <si>
    <t>-1597949248</t>
  </si>
  <si>
    <t>11,7kW / 400V</t>
  </si>
  <si>
    <t>1038</t>
  </si>
  <si>
    <t>-1918291964</t>
  </si>
  <si>
    <t>1039</t>
  </si>
  <si>
    <t>1007288249</t>
  </si>
  <si>
    <t>1040</t>
  </si>
  <si>
    <t>Pol1094</t>
  </si>
  <si>
    <t>Tlmič hluku potrubný THP-20-800x800-1500-2 - šírka vložky 20mm, rozmer 800x800mm, dĺžka 1500mm, počet vložiek 2</t>
  </si>
  <si>
    <t>-551384138</t>
  </si>
  <si>
    <t>1041</t>
  </si>
  <si>
    <t>Pol1095</t>
  </si>
  <si>
    <t>Tlmič hluku potrubný THP-20-800x800-1150-2 - šírka vložky 20mm, rozmer 800x800mm, dĺžka 1150mm, počet vložiek 2</t>
  </si>
  <si>
    <t>1300034613</t>
  </si>
  <si>
    <t>1042</t>
  </si>
  <si>
    <t>Pol1096</t>
  </si>
  <si>
    <t>Tlmič hluku potrubnýTHP-20-1600x315-1000-4 - šírka vložky 20mm, rozmer 1600x315mm, dĺžka 1000mm, počet vložiek 4</t>
  </si>
  <si>
    <t>-531107540</t>
  </si>
  <si>
    <t>1043</t>
  </si>
  <si>
    <t>Pol1097</t>
  </si>
  <si>
    <t>Vírivá výustka 600x40, Spodná doska štvorhraná, rozmer 600mm, počet lamiel 40 - čierne</t>
  </si>
  <si>
    <t>-1887767099</t>
  </si>
  <si>
    <t>1044</t>
  </si>
  <si>
    <t>Pol1049</t>
  </si>
  <si>
    <t>Pretlakový box 600-250, Veľkosť 600mm, horizonstálny nadstavec 250mm s reguláciou,</t>
  </si>
  <si>
    <t>1462072392</t>
  </si>
  <si>
    <t>1045</t>
  </si>
  <si>
    <t>Pol1098</t>
  </si>
  <si>
    <t>Vírivá výustka 600x24, Spodná doska štvorhraná, rozmer 600mm, počet lamiel 24 - čierne</t>
  </si>
  <si>
    <t>-629579160</t>
  </si>
  <si>
    <t>1046</t>
  </si>
  <si>
    <t>Pol1099</t>
  </si>
  <si>
    <t>Pretlakový box 600-200, Veľkosť 600mm, horizonstálny nadstavec 200mm s reguláciou,</t>
  </si>
  <si>
    <t>-1012452843</t>
  </si>
  <si>
    <t>1047</t>
  </si>
  <si>
    <t>Pol1100</t>
  </si>
  <si>
    <t>Vírivá výustka600x32, Spodná doska štvorhraná, rozmer 600mm, počet lamiel 32 - čierne</t>
  </si>
  <si>
    <t>-304824468</t>
  </si>
  <si>
    <t>1048</t>
  </si>
  <si>
    <t>2069688944</t>
  </si>
  <si>
    <t>1049</t>
  </si>
  <si>
    <t>Pol1101</t>
  </si>
  <si>
    <t>Vírivá výustka 300x16, Spodná doska štvorhraná, rozmer 300mm, počet lamiel 16 - čierne</t>
  </si>
  <si>
    <t>988397028</t>
  </si>
  <si>
    <t>1050</t>
  </si>
  <si>
    <t>Pol1102</t>
  </si>
  <si>
    <t>Pretlakový box 300-160, Veľkosť 300mm, horizonstálny nadstavec 160mm s reguláciou,</t>
  </si>
  <si>
    <t>1198815568</t>
  </si>
  <si>
    <t>1051</t>
  </si>
  <si>
    <t>Pol1050</t>
  </si>
  <si>
    <t>Tanierový ventil odvodný 160</t>
  </si>
  <si>
    <t>2038057384</t>
  </si>
  <si>
    <t>1052</t>
  </si>
  <si>
    <t>Pol1051</t>
  </si>
  <si>
    <t>Tanierový ventil odvodný 125</t>
  </si>
  <si>
    <t>-1807521551</t>
  </si>
  <si>
    <t>1053</t>
  </si>
  <si>
    <t>Pol1052</t>
  </si>
  <si>
    <t>Tanierový ventil odvodný 100</t>
  </si>
  <si>
    <t>-406633877</t>
  </si>
  <si>
    <t>1054</t>
  </si>
  <si>
    <t>Pol1103</t>
  </si>
  <si>
    <t>Odvodná výustka jednoradová 825x75 RAL9010 - horizontálne lamely, R1 regulácia</t>
  </si>
  <si>
    <t>1255650577</t>
  </si>
  <si>
    <t>1055</t>
  </si>
  <si>
    <t>Pol1104</t>
  </si>
  <si>
    <t>Odvodná výustka jednoradová 825x145 RAL9010 - horizontálne lamely, R1 regulácia</t>
  </si>
  <si>
    <t>1682953129</t>
  </si>
  <si>
    <t>1056</t>
  </si>
  <si>
    <t>Pol1105</t>
  </si>
  <si>
    <t>Odvodná výustka jednoradová 225x125 RAL9010 - horizontálne lamely, R1 regulácia</t>
  </si>
  <si>
    <t>-1288965179</t>
  </si>
  <si>
    <t>1057</t>
  </si>
  <si>
    <t>Pol1106</t>
  </si>
  <si>
    <t>Odvodná výustka jednoradová 525x75 RAL9010 - horizontálne lamely, R1 regulácia</t>
  </si>
  <si>
    <t>-646633286</t>
  </si>
  <si>
    <t>1058</t>
  </si>
  <si>
    <t>Pol1107</t>
  </si>
  <si>
    <t>Odvodná výustka jednoradová 625x75 RAL9010 - horizontálne lamely, R1 regulácia</t>
  </si>
  <si>
    <t>-1070403071</t>
  </si>
  <si>
    <t>1059</t>
  </si>
  <si>
    <t>-2020264316</t>
  </si>
  <si>
    <t>1060</t>
  </si>
  <si>
    <t>Pol1108</t>
  </si>
  <si>
    <t>Prívodná výustka jednoradová 425x75 RAL9010 - horizontálne lamely, R1 regulácia</t>
  </si>
  <si>
    <t>1326427262</t>
  </si>
  <si>
    <t>1061</t>
  </si>
  <si>
    <t>Pol1109</t>
  </si>
  <si>
    <t>Ručná regulačná klapka 630x100</t>
  </si>
  <si>
    <t>737402405</t>
  </si>
  <si>
    <t>1062</t>
  </si>
  <si>
    <t>Pol1110</t>
  </si>
  <si>
    <t xml:space="preserve">Ručná regulačná klapka 800x100 </t>
  </si>
  <si>
    <t>-136175772</t>
  </si>
  <si>
    <t>1063</t>
  </si>
  <si>
    <t>Pol1111</t>
  </si>
  <si>
    <t>Požiarny stenový uzáver 200x215 - Základné vyhotovenie</t>
  </si>
  <si>
    <t>1169214256</t>
  </si>
  <si>
    <t>1064</t>
  </si>
  <si>
    <t>Pol419</t>
  </si>
  <si>
    <t>VZT potrubie štvorhranné tesné do obvodu 2630mm (40% tv.)</t>
  </si>
  <si>
    <t>-964076380</t>
  </si>
  <si>
    <t>1065</t>
  </si>
  <si>
    <t>Pol420</t>
  </si>
  <si>
    <t>VZT potrubie štvorhranné tesné do obvodu 2000mm (40% tv.)</t>
  </si>
  <si>
    <t>-1735395292</t>
  </si>
  <si>
    <t>1066</t>
  </si>
  <si>
    <t>Pol421</t>
  </si>
  <si>
    <t>VZT potrubie štvorhranné tesné do obvodu 1920mm (40% tv.)</t>
  </si>
  <si>
    <t>1054589158</t>
  </si>
  <si>
    <t>1067</t>
  </si>
  <si>
    <t>Pol422</t>
  </si>
  <si>
    <t>VZT potrubie štvorhranné tesné do obvodu 1820mm (40% tv.)</t>
  </si>
  <si>
    <t>-2010168592</t>
  </si>
  <si>
    <t>1068</t>
  </si>
  <si>
    <t>Pol423</t>
  </si>
  <si>
    <t>VZT potrubie štvorhranné tesné do obvodu 1300mm (40% tv.)</t>
  </si>
  <si>
    <t>967028971</t>
  </si>
  <si>
    <t>1069</t>
  </si>
  <si>
    <t>Pol325</t>
  </si>
  <si>
    <t>VZT potrubie kruhové spiro SR 250 (50% tv.)</t>
  </si>
  <si>
    <t>-956842282</t>
  </si>
  <si>
    <t>1070</t>
  </si>
  <si>
    <t>Pol326</t>
  </si>
  <si>
    <t>VZT potrubie kruhové spiro SR 200 (50% tv.)</t>
  </si>
  <si>
    <t>534408445</t>
  </si>
  <si>
    <t>1071</t>
  </si>
  <si>
    <t>Pol327</t>
  </si>
  <si>
    <t>VZT potrubie kruhové spiro SR 160 (50% tv.)</t>
  </si>
  <si>
    <t>-2099516605</t>
  </si>
  <si>
    <t>1072</t>
  </si>
  <si>
    <t>Pol328</t>
  </si>
  <si>
    <t>VZT potrubie kruhové spiro SR 125 (50% tv.)</t>
  </si>
  <si>
    <t>-1416017386</t>
  </si>
  <si>
    <t>1073</t>
  </si>
  <si>
    <t>Pol329</t>
  </si>
  <si>
    <t>VZT potrubie kruhové spiro SR 100 (50% tv.)</t>
  </si>
  <si>
    <t>98755139</t>
  </si>
  <si>
    <t>1074</t>
  </si>
  <si>
    <t>2034962273</t>
  </si>
  <si>
    <t>1075</t>
  </si>
  <si>
    <t>Pol1112</t>
  </si>
  <si>
    <t>Protipožiarne obloženie potrubia pod stropom skladu predajne 60min odolnosť</t>
  </si>
  <si>
    <t>538965695</t>
  </si>
  <si>
    <t>1076</t>
  </si>
  <si>
    <t>Pol424</t>
  </si>
  <si>
    <t>Vonkajšia kondenzačná jednotka ,Qchl.:27kW ,Qel.:7,4kW/400V</t>
  </si>
  <si>
    <t>-360107094</t>
  </si>
  <si>
    <t>1077</t>
  </si>
  <si>
    <t>Pol425</t>
  </si>
  <si>
    <t>Vnútorná nástenná jednotka ,Qchl.:3,5kW ,El. napájanie z vonkajšej jednotky</t>
  </si>
  <si>
    <t>-223062783</t>
  </si>
  <si>
    <t>1078</t>
  </si>
  <si>
    <t>Pol426</t>
  </si>
  <si>
    <t>Vnútorná nástenná jednotka ,Qchl.:2,5kW ,El. napájanie z vonkajšej jednotky</t>
  </si>
  <si>
    <t>-1889949231</t>
  </si>
  <si>
    <t>1079</t>
  </si>
  <si>
    <t>Pol1113</t>
  </si>
  <si>
    <t>Cu prepojovacie potrubie + komunikačný kábel</t>
  </si>
  <si>
    <t>-582888117</t>
  </si>
  <si>
    <t>1080</t>
  </si>
  <si>
    <t>Pol1114</t>
  </si>
  <si>
    <t>rozbočka - refnet</t>
  </si>
  <si>
    <t>1928586819</t>
  </si>
  <si>
    <t>1081</t>
  </si>
  <si>
    <t>-2063000573</t>
  </si>
  <si>
    <t>1082</t>
  </si>
  <si>
    <t>Pol430</t>
  </si>
  <si>
    <t>Skúšky a zaregulovanie</t>
  </si>
  <si>
    <t>-461612226</t>
  </si>
  <si>
    <t>1083</t>
  </si>
  <si>
    <t>-817620480</t>
  </si>
  <si>
    <t>1084</t>
  </si>
  <si>
    <t>-1908794002</t>
  </si>
  <si>
    <t>1085</t>
  </si>
  <si>
    <t>Pol1055</t>
  </si>
  <si>
    <t>1529108353</t>
  </si>
  <si>
    <t>1086</t>
  </si>
  <si>
    <t>Pol347</t>
  </si>
  <si>
    <t>Vzdialený ovládač umiestnený v priestore monitorovania</t>
  </si>
  <si>
    <t>-1708213938</t>
  </si>
  <si>
    <t>1087</t>
  </si>
  <si>
    <t>Pol347.1</t>
  </si>
  <si>
    <t>176990244</t>
  </si>
  <si>
    <t>1088</t>
  </si>
  <si>
    <t>Pol6</t>
  </si>
  <si>
    <t>385482669</t>
  </si>
  <si>
    <t>1089</t>
  </si>
  <si>
    <t>Pol200</t>
  </si>
  <si>
    <t>Konzoly pre inštaláciu zariadenia na stenu objektu</t>
  </si>
  <si>
    <t>1119601452</t>
  </si>
  <si>
    <t>1090</t>
  </si>
  <si>
    <t>Pol1056</t>
  </si>
  <si>
    <t>1996167590</t>
  </si>
  <si>
    <t>1091</t>
  </si>
  <si>
    <t>Pol1057</t>
  </si>
  <si>
    <t>-2100735293</t>
  </si>
  <si>
    <t>1092</t>
  </si>
  <si>
    <t>Pol1058</t>
  </si>
  <si>
    <t>-744584157</t>
  </si>
  <si>
    <t>1093</t>
  </si>
  <si>
    <t>Pol955</t>
  </si>
  <si>
    <t>179192342</t>
  </si>
  <si>
    <t>1094</t>
  </si>
  <si>
    <t>Pol1059</t>
  </si>
  <si>
    <t>140341566</t>
  </si>
  <si>
    <t>1095</t>
  </si>
  <si>
    <t>Pol967</t>
  </si>
  <si>
    <t>-1955273875</t>
  </si>
  <si>
    <t>1096</t>
  </si>
  <si>
    <t>Pol1060</t>
  </si>
  <si>
    <t>-1318893318</t>
  </si>
  <si>
    <t>1097</t>
  </si>
  <si>
    <t>Pol978</t>
  </si>
  <si>
    <t>-269457299</t>
  </si>
  <si>
    <t>1098</t>
  </si>
  <si>
    <t>Pol1061</t>
  </si>
  <si>
    <t>210021486</t>
  </si>
  <si>
    <t>1099</t>
  </si>
  <si>
    <t>Pol1062</t>
  </si>
  <si>
    <t>-268011819</t>
  </si>
  <si>
    <t>1100</t>
  </si>
  <si>
    <t>Pol354</t>
  </si>
  <si>
    <t>-1648892739</t>
  </si>
  <si>
    <t>1101</t>
  </si>
  <si>
    <t>Pol355</t>
  </si>
  <si>
    <t>173258384</t>
  </si>
  <si>
    <t>1102</t>
  </si>
  <si>
    <t>Pol24</t>
  </si>
  <si>
    <t>325139212</t>
  </si>
  <si>
    <t>1103</t>
  </si>
  <si>
    <t>Pol159</t>
  </si>
  <si>
    <t>-783567473</t>
  </si>
  <si>
    <t>1104</t>
  </si>
  <si>
    <t>Pol1063</t>
  </si>
  <si>
    <t>1234820478</t>
  </si>
  <si>
    <t>1105</t>
  </si>
  <si>
    <t>Pol347.2</t>
  </si>
  <si>
    <t>-337862482</t>
  </si>
  <si>
    <t>1106</t>
  </si>
  <si>
    <t>723609122</t>
  </si>
  <si>
    <t>1107</t>
  </si>
  <si>
    <t>-1598002475</t>
  </si>
  <si>
    <t>1108</t>
  </si>
  <si>
    <t>Pol1064</t>
  </si>
  <si>
    <t>1204039940</t>
  </si>
  <si>
    <t>1109</t>
  </si>
  <si>
    <t>Pol1065</t>
  </si>
  <si>
    <t>-1810832634</t>
  </si>
  <si>
    <t>1110</t>
  </si>
  <si>
    <t>Pol1066</t>
  </si>
  <si>
    <t>2131316215</t>
  </si>
  <si>
    <t>1111</t>
  </si>
  <si>
    <t>Pol1067</t>
  </si>
  <si>
    <t>1338206392</t>
  </si>
  <si>
    <t>1112</t>
  </si>
  <si>
    <t>Pol997</t>
  </si>
  <si>
    <t>-1226803435</t>
  </si>
  <si>
    <t>1113</t>
  </si>
  <si>
    <t>Pol1068</t>
  </si>
  <si>
    <t>-85566817</t>
  </si>
  <si>
    <t>1114</t>
  </si>
  <si>
    <t>Pol1069</t>
  </si>
  <si>
    <t>1660729759</t>
  </si>
  <si>
    <t>1115</t>
  </si>
  <si>
    <t>Pol1070</t>
  </si>
  <si>
    <t>1646884499</t>
  </si>
  <si>
    <t>1116</t>
  </si>
  <si>
    <t>-1687401126</t>
  </si>
  <si>
    <t>1117</t>
  </si>
  <si>
    <t>Pol1071</t>
  </si>
  <si>
    <t>806789422</t>
  </si>
  <si>
    <t>1118</t>
  </si>
  <si>
    <t>Pol1072</t>
  </si>
  <si>
    <t>-2055455427</t>
  </si>
  <si>
    <t>1119</t>
  </si>
  <si>
    <t>Pol998</t>
  </si>
  <si>
    <t>-1109731834</t>
  </si>
  <si>
    <t>1120</t>
  </si>
  <si>
    <t>Pol999</t>
  </si>
  <si>
    <t>-401591239</t>
  </si>
  <si>
    <t>1121</t>
  </si>
  <si>
    <t>Pol1000</t>
  </si>
  <si>
    <t>1525773749</t>
  </si>
  <si>
    <t>1122</t>
  </si>
  <si>
    <t>Pol1073</t>
  </si>
  <si>
    <t>1910006076</t>
  </si>
  <si>
    <t>1123</t>
  </si>
  <si>
    <t>Pol1074</t>
  </si>
  <si>
    <t>586684784</t>
  </si>
  <si>
    <t>1124</t>
  </si>
  <si>
    <t>Pol1075</t>
  </si>
  <si>
    <t>614748954</t>
  </si>
  <si>
    <t>1125</t>
  </si>
  <si>
    <t>Pol1076</t>
  </si>
  <si>
    <t>-658314521</t>
  </si>
  <si>
    <t>1126</t>
  </si>
  <si>
    <t>Pol1077</t>
  </si>
  <si>
    <t>1286894641</t>
  </si>
  <si>
    <t>1127</t>
  </si>
  <si>
    <t>1391483602</t>
  </si>
  <si>
    <t>1128</t>
  </si>
  <si>
    <t>Pol1078</t>
  </si>
  <si>
    <t>1803973385</t>
  </si>
  <si>
    <t>1129</t>
  </si>
  <si>
    <t>Pol1079</t>
  </si>
  <si>
    <t>1816525894</t>
  </si>
  <si>
    <t>1130</t>
  </si>
  <si>
    <t>Pol1080</t>
  </si>
  <si>
    <t>-977323391</t>
  </si>
  <si>
    <t>1131</t>
  </si>
  <si>
    <t>Pol1081</t>
  </si>
  <si>
    <t>2033464763</t>
  </si>
  <si>
    <t>1132</t>
  </si>
  <si>
    <t>Pol376</t>
  </si>
  <si>
    <t>178720676</t>
  </si>
  <si>
    <t>1133</t>
  </si>
  <si>
    <t>Pol377</t>
  </si>
  <si>
    <t>-1771426827</t>
  </si>
  <si>
    <t>1134</t>
  </si>
  <si>
    <t>Pol378</t>
  </si>
  <si>
    <t>1854971922</t>
  </si>
  <si>
    <t>1135</t>
  </si>
  <si>
    <t>Pol379</t>
  </si>
  <si>
    <t>499224722</t>
  </si>
  <si>
    <t>1136</t>
  </si>
  <si>
    <t>Pol380</t>
  </si>
  <si>
    <t>-1656721370</t>
  </si>
  <si>
    <t>1137</t>
  </si>
  <si>
    <t>Pol221</t>
  </si>
  <si>
    <t>1935677333</t>
  </si>
  <si>
    <t>1138</t>
  </si>
  <si>
    <t>Pol222</t>
  </si>
  <si>
    <t>1333790646</t>
  </si>
  <si>
    <t>1139</t>
  </si>
  <si>
    <t>Pol223</t>
  </si>
  <si>
    <t>109190142</t>
  </si>
  <si>
    <t>1140</t>
  </si>
  <si>
    <t>Pol224</t>
  </si>
  <si>
    <t>1334554178</t>
  </si>
  <si>
    <t>1141</t>
  </si>
  <si>
    <t>Pol225</t>
  </si>
  <si>
    <t>2135743099</t>
  </si>
  <si>
    <t>1142</t>
  </si>
  <si>
    <t>-1690110146</t>
  </si>
  <si>
    <t>1143</t>
  </si>
  <si>
    <t>Pol1082</t>
  </si>
  <si>
    <t>-1198880373</t>
  </si>
  <si>
    <t>1144</t>
  </si>
  <si>
    <t>Pol381</t>
  </si>
  <si>
    <t>1250059972</t>
  </si>
  <si>
    <t>1145</t>
  </si>
  <si>
    <t>Pol382</t>
  </si>
  <si>
    <t>1317544735</t>
  </si>
  <si>
    <t>1146</t>
  </si>
  <si>
    <t>Pol383</t>
  </si>
  <si>
    <t>276686077</t>
  </si>
  <si>
    <t>1147</t>
  </si>
  <si>
    <t>Pol1083</t>
  </si>
  <si>
    <t>-1555805842</t>
  </si>
  <si>
    <t>1148</t>
  </si>
  <si>
    <t>Pol1084</t>
  </si>
  <si>
    <t>-1973145675</t>
  </si>
  <si>
    <t>1149</t>
  </si>
  <si>
    <t>656114807</t>
  </si>
  <si>
    <t>1150</t>
  </si>
  <si>
    <t>1462774652</t>
  </si>
  <si>
    <t>1151</t>
  </si>
  <si>
    <t>1929477032</t>
  </si>
  <si>
    <t>1152</t>
  </si>
  <si>
    <t>Pol388</t>
  </si>
  <si>
    <t>Elektrozapojenie + revízne správy</t>
  </si>
  <si>
    <t>1052781409</t>
  </si>
  <si>
    <t>1153</t>
  </si>
  <si>
    <t>Pol507</t>
  </si>
  <si>
    <t>Zdravotnícka technológia viď. samostatný dielčí rozpočet</t>
  </si>
  <si>
    <t>2069271585</t>
  </si>
  <si>
    <t>1154</t>
  </si>
  <si>
    <t>SO02_1</t>
  </si>
  <si>
    <t>Trubka Cu O 8x1</t>
  </si>
  <si>
    <t>499256599</t>
  </si>
  <si>
    <t>1155</t>
  </si>
  <si>
    <t>SO02_2</t>
  </si>
  <si>
    <t>Trubka Cu  O 12x1</t>
  </si>
  <si>
    <t>1170234939</t>
  </si>
  <si>
    <t>1156</t>
  </si>
  <si>
    <t>SO02_3</t>
  </si>
  <si>
    <t>Trubka Cu  O 18x1</t>
  </si>
  <si>
    <t>-599435082</t>
  </si>
  <si>
    <t>1157</t>
  </si>
  <si>
    <t>SO02_4</t>
  </si>
  <si>
    <t>Trubka Cu O 22x1</t>
  </si>
  <si>
    <t>1095247701</t>
  </si>
  <si>
    <t>1158</t>
  </si>
  <si>
    <t>SO02_5</t>
  </si>
  <si>
    <t>Trubka Cu  O 28x1</t>
  </si>
  <si>
    <t>-1609987110</t>
  </si>
  <si>
    <t>1159</t>
  </si>
  <si>
    <t>SO02_6</t>
  </si>
  <si>
    <t>Trubka Cu  O 42x1,5</t>
  </si>
  <si>
    <t>-1137216409</t>
  </si>
  <si>
    <t>1160</t>
  </si>
  <si>
    <t>SO02_7</t>
  </si>
  <si>
    <t>Tvarovky Cu do O 22 (v zmysle PD)</t>
  </si>
  <si>
    <t>-1346471039</t>
  </si>
  <si>
    <t>1161</t>
  </si>
  <si>
    <t>SO02_8</t>
  </si>
  <si>
    <t>Tvarovky Cu do O 42 (v zmysle PD)</t>
  </si>
  <si>
    <t>-1576507287</t>
  </si>
  <si>
    <t>1162</t>
  </si>
  <si>
    <t>SO02_9</t>
  </si>
  <si>
    <t>Spájka Ag 45 + pasta (podľa STN EN ISO 7396-1)</t>
  </si>
  <si>
    <t>817402730</t>
  </si>
  <si>
    <t>1163</t>
  </si>
  <si>
    <t>SO02_10</t>
  </si>
  <si>
    <t>Prepláchnutie rozvodu dusíkom</t>
  </si>
  <si>
    <t>-1024194675</t>
  </si>
  <si>
    <t>1164</t>
  </si>
  <si>
    <t>SO02_11</t>
  </si>
  <si>
    <t>Náter + značenie potrubia</t>
  </si>
  <si>
    <t>1073006511</t>
  </si>
  <si>
    <t>1165</t>
  </si>
  <si>
    <t>SO02_12</t>
  </si>
  <si>
    <t>Ochranný plyn pre spájkovanie Cu trubiek STN EN ISO 7396-1</t>
  </si>
  <si>
    <t>-709905425</t>
  </si>
  <si>
    <t>1166</t>
  </si>
  <si>
    <t>SO02_13</t>
  </si>
  <si>
    <t>Chránička potrubia, oceľová tr. 22x2.3 (pre O 12)</t>
  </si>
  <si>
    <t>689517798</t>
  </si>
  <si>
    <t>1167</t>
  </si>
  <si>
    <t>SO02_14</t>
  </si>
  <si>
    <t>Chránička potrubia, oceľová tr 26x2,6 (pre O 18)</t>
  </si>
  <si>
    <t>-1374666252</t>
  </si>
  <si>
    <t>1168</t>
  </si>
  <si>
    <t>SO02_15</t>
  </si>
  <si>
    <t>Chránička potrubia, oceľová tr 38x2,6 (pre O 22)</t>
  </si>
  <si>
    <t>-476327853</t>
  </si>
  <si>
    <t>1169</t>
  </si>
  <si>
    <t>SO02_16</t>
  </si>
  <si>
    <t>Chránička potrubia, oceľová tr 44x3,2 (pre O 28)</t>
  </si>
  <si>
    <t>1680843072</t>
  </si>
  <si>
    <t>1170</t>
  </si>
  <si>
    <t>SO02_17</t>
  </si>
  <si>
    <t>Protipožiarna upchávka (napr. tmel, manžeta ...)</t>
  </si>
  <si>
    <t>1671633875</t>
  </si>
  <si>
    <t>1171</t>
  </si>
  <si>
    <t>SO02_18</t>
  </si>
  <si>
    <t>Konzola, trubkové objímky, kotviaci materiál (materiál podľa PD v zmysle STN)</t>
  </si>
  <si>
    <t>287077444</t>
  </si>
  <si>
    <t>1172</t>
  </si>
  <si>
    <t>SO02_19</t>
  </si>
  <si>
    <t>Guľový uzáver G3/4"; vrátane skrutkové spojenia</t>
  </si>
  <si>
    <t>-838993122</t>
  </si>
  <si>
    <t>1173</t>
  </si>
  <si>
    <t>SO02_20</t>
  </si>
  <si>
    <t>Guľový uzáver G1"; vrátane skrutkové spojenia</t>
  </si>
  <si>
    <t>-2081336168</t>
  </si>
  <si>
    <t>1174</t>
  </si>
  <si>
    <t>SO02_21</t>
  </si>
  <si>
    <t>Demontáž existujúcich potrubných rozvodov a armatúr (v zmysle PD)</t>
  </si>
  <si>
    <t>19582968</t>
  </si>
  <si>
    <t>1175</t>
  </si>
  <si>
    <t>SO02_22</t>
  </si>
  <si>
    <t>Napojenie na existujúce rozvody (v zmysle PD)</t>
  </si>
  <si>
    <t>-2012388402</t>
  </si>
  <si>
    <t>1176</t>
  </si>
  <si>
    <t>SO02_23</t>
  </si>
  <si>
    <t>Uzáver plynov pre 2 plyny (UP-2): Skriňa obsahuje pre každý plyn kontrolný manometer, čidlo klinického alarmu a núdzový vstup - prevedení pod omietku</t>
  </si>
  <si>
    <t>-885037063</t>
  </si>
  <si>
    <t>1177</t>
  </si>
  <si>
    <t>SO02_24</t>
  </si>
  <si>
    <t>Uzáver plynov pre 3 plyny (UP-3): Skriňa obsahuje pre každý plyn kontrolný manometer, čidlo klinického alarmu a núdzový vstup - prevedení pod omietku</t>
  </si>
  <si>
    <t>1711577250</t>
  </si>
  <si>
    <t>1178</t>
  </si>
  <si>
    <t>SO02_25</t>
  </si>
  <si>
    <t>Signalizácia tlaku plynu (STP) - klinický alarm pre 1 - 6 snímačov</t>
  </si>
  <si>
    <t>-1949664601</t>
  </si>
  <si>
    <t>1179</t>
  </si>
  <si>
    <t>SO02_26</t>
  </si>
  <si>
    <t>Terminálne nástenné jednotky (TNJ) pre kyslík</t>
  </si>
  <si>
    <t>1311161304</t>
  </si>
  <si>
    <t>1180</t>
  </si>
  <si>
    <t>SO02_27</t>
  </si>
  <si>
    <t>Terminálne nástenné jednotky (TNJ) pre medicinálný stlačený vzduch</t>
  </si>
  <si>
    <t>-804266500</t>
  </si>
  <si>
    <t>1181</t>
  </si>
  <si>
    <t>SO02_28</t>
  </si>
  <si>
    <t>Nástenná rampa pre 1 lôžko (NR-1): 1650 mm, 3xZ, 3xIT, 3x2PA, 1x2RJ45 1xO2,1xSV04,  osvetlenie priame, nepriame, nočné medilišta (50 kg), nosič infúzie kombi</t>
  </si>
  <si>
    <t>457606641</t>
  </si>
  <si>
    <t>1182</t>
  </si>
  <si>
    <t>SO02_29</t>
  </si>
  <si>
    <t>Stropný most pevný pre 1 lôžko (SMP-1): 700 mm, 3xZ, 3xIT, 3x2PA, 1x2RJ45 1xO2,1xSV04 2x nosič príslušenstva, 1x eurolišta, 1x polica nerez 400x400 mm, 1x polica nerez so zásuvkou</t>
  </si>
  <si>
    <t>639413357</t>
  </si>
  <si>
    <t>1183</t>
  </si>
  <si>
    <t>SO02_30</t>
  </si>
  <si>
    <t>Stropný statív otočný so zdvihom (SO-1): 8xZIS, 2xVDO, 2x2RJ45, 5x2PA, 2xO2, 1xSV04, 1xV, 1xAGSS 3x polica (jedna s ovládacími tlačidlami), LED osvetlenie odspodu statívu</t>
  </si>
  <si>
    <t>282655088</t>
  </si>
  <si>
    <t>1184</t>
  </si>
  <si>
    <t>SO02_31</t>
  </si>
  <si>
    <t>Výveva o výkone 63 m3/hod</t>
  </si>
  <si>
    <t>-1320203273</t>
  </si>
  <si>
    <t>1185</t>
  </si>
  <si>
    <t>SO02_32</t>
  </si>
  <si>
    <t>Pripojovacie hadice pre podtlak</t>
  </si>
  <si>
    <t>-377207740</t>
  </si>
  <si>
    <t>1186</t>
  </si>
  <si>
    <t>SO02_33</t>
  </si>
  <si>
    <t>Podtlaková nádoba 750 l + nosná konštrukcia vývev</t>
  </si>
  <si>
    <t>930891285</t>
  </si>
  <si>
    <t>1187</t>
  </si>
  <si>
    <t>SO02_34</t>
  </si>
  <si>
    <t>Filtrácia podľa STN EN ISO 7396-1 (vr. filtračných vložiek, ventilov, napojenia atď.)</t>
  </si>
  <si>
    <t>-1092648097</t>
  </si>
  <si>
    <t>1188</t>
  </si>
  <si>
    <t>SO02_35</t>
  </si>
  <si>
    <t>Filter odfukového potrubie (vr. filtračných vložiek, ventilov, napojenia atď.)</t>
  </si>
  <si>
    <t>888604122</t>
  </si>
  <si>
    <t>1189</t>
  </si>
  <si>
    <t>SO02_36</t>
  </si>
  <si>
    <t>Tlmič hluku odfukového potrubie, kruhový</t>
  </si>
  <si>
    <t>-1763292657</t>
  </si>
  <si>
    <t>1190</t>
  </si>
  <si>
    <t>SO02_37</t>
  </si>
  <si>
    <t>PVC potrubie pre odfuk</t>
  </si>
  <si>
    <t>-1075448575</t>
  </si>
  <si>
    <t>1191</t>
  </si>
  <si>
    <t>SO02_38</t>
  </si>
  <si>
    <t>Elektrorozvádzač vr. prvkov potrebných pre riadenie VS (v zmysle PD)</t>
  </si>
  <si>
    <t>493623103</t>
  </si>
  <si>
    <t>1192</t>
  </si>
  <si>
    <t>SO02_39</t>
  </si>
  <si>
    <t>Spätná klapka (v zmysle PD)</t>
  </si>
  <si>
    <t>-1350840021</t>
  </si>
  <si>
    <t>1193</t>
  </si>
  <si>
    <t>SO02_40</t>
  </si>
  <si>
    <t>Lineárny snímač podtlaku pre MaR (0 - ÷ -100kPa) + kontrolný manometer podtlaku</t>
  </si>
  <si>
    <t>656024343</t>
  </si>
  <si>
    <t>1194</t>
  </si>
  <si>
    <t>SO02_41</t>
  </si>
  <si>
    <t>-1266256508</t>
  </si>
  <si>
    <t>1195</t>
  </si>
  <si>
    <t>SO02_42</t>
  </si>
  <si>
    <t>Guľový uzáver G6/4"; vrátane skrutkové spojenia</t>
  </si>
  <si>
    <t>2057183031</t>
  </si>
  <si>
    <t>1196</t>
  </si>
  <si>
    <t>SO02_43</t>
  </si>
  <si>
    <t>Vedenie montážnych prác</t>
  </si>
  <si>
    <t>-256629524</t>
  </si>
  <si>
    <t>1197</t>
  </si>
  <si>
    <t>SO02_44</t>
  </si>
  <si>
    <t>Tlaková skúška - Úseková</t>
  </si>
  <si>
    <t>1919640494</t>
  </si>
  <si>
    <t>1198</t>
  </si>
  <si>
    <t>SO02_45</t>
  </si>
  <si>
    <t>Tlaková skúška - Záverečná</t>
  </si>
  <si>
    <t>2117623114</t>
  </si>
  <si>
    <t>1199</t>
  </si>
  <si>
    <t>SO02_46</t>
  </si>
  <si>
    <t>Skúšky dľa STN EN ISO 7396-1</t>
  </si>
  <si>
    <t>-2084654633</t>
  </si>
  <si>
    <t>1200</t>
  </si>
  <si>
    <t>SO02_47</t>
  </si>
  <si>
    <t>Východisková plynová revízia</t>
  </si>
  <si>
    <t>-155419705</t>
  </si>
  <si>
    <t>1201</t>
  </si>
  <si>
    <t>SO02_48</t>
  </si>
  <si>
    <t>Východisková elektro revízia</t>
  </si>
  <si>
    <t>-2129408089</t>
  </si>
  <si>
    <t>1202</t>
  </si>
  <si>
    <t>SO02_49</t>
  </si>
  <si>
    <t>Preškolenie obsluhy a odovzdávacie dokumentácie</t>
  </si>
  <si>
    <t>1640645748</t>
  </si>
  <si>
    <t>1203</t>
  </si>
  <si>
    <t>1780840247</t>
  </si>
  <si>
    <t>1204</t>
  </si>
  <si>
    <t>-71125565</t>
  </si>
  <si>
    <t>1205</t>
  </si>
  <si>
    <t>-1348805392</t>
  </si>
  <si>
    <t>1206</t>
  </si>
  <si>
    <t>-255309548</t>
  </si>
  <si>
    <t>1207</t>
  </si>
  <si>
    <t>-1849714595</t>
  </si>
  <si>
    <t>1208</t>
  </si>
  <si>
    <t>2145205938</t>
  </si>
  <si>
    <t>1209</t>
  </si>
  <si>
    <t>-1199935785</t>
  </si>
  <si>
    <t>1210</t>
  </si>
  <si>
    <t>-1492302020</t>
  </si>
  <si>
    <t>1211</t>
  </si>
  <si>
    <t>1971231653</t>
  </si>
  <si>
    <t>3 - SO 03 - Bezbariérový vstup urg.príjmu</t>
  </si>
  <si>
    <t xml:space="preserve">    712 -  Izolácie striech</t>
  </si>
  <si>
    <t xml:space="preserve">    762 -  Konštrukcie tesárske</t>
  </si>
  <si>
    <t xml:space="preserve">    43-M -  Montáž oceľových konštrukcií</t>
  </si>
  <si>
    <t>1889337196</t>
  </si>
  <si>
    <t>ozn.c,c2</t>
  </si>
  <si>
    <t>23,63*5,0</t>
  </si>
  <si>
    <t>1162644126</t>
  </si>
  <si>
    <t>-1405154146</t>
  </si>
  <si>
    <t>-698986271</t>
  </si>
  <si>
    <t>7,19*0,45*0,7*2</t>
  </si>
  <si>
    <t>4,94*0,45*0,7</t>
  </si>
  <si>
    <t>2,55*0,45*0,7*2</t>
  </si>
  <si>
    <t xml:space="preserve">1,13*0,45*0,7     </t>
  </si>
  <si>
    <t>4,15*0,45*0,7*2</t>
  </si>
  <si>
    <t>6,55*0,45*0,7*3</t>
  </si>
  <si>
    <t>-207365198</t>
  </si>
  <si>
    <t>-377773527</t>
  </si>
  <si>
    <t>70,89+16,854</t>
  </si>
  <si>
    <t>892386301</t>
  </si>
  <si>
    <t>-1335020892</t>
  </si>
  <si>
    <t>1856564393</t>
  </si>
  <si>
    <t>-1854965238</t>
  </si>
  <si>
    <t>273313612</t>
  </si>
  <si>
    <t>Betón základových dosiek, prostý tr. C 20/25</t>
  </si>
  <si>
    <t>-1424107700</t>
  </si>
  <si>
    <t>rampa</t>
  </si>
  <si>
    <t>1,95*3,45*0,15</t>
  </si>
  <si>
    <t>5,39*1,65*0,15</t>
  </si>
  <si>
    <t>3,44*1,65*0,15</t>
  </si>
  <si>
    <t>podesta</t>
  </si>
  <si>
    <t>7,45*2,4*0,15</t>
  </si>
  <si>
    <t>273351217</t>
  </si>
  <si>
    <t>Debnenie stien základových dosiek, zhotovenie-tradičné</t>
  </si>
  <si>
    <t>-1852478678</t>
  </si>
  <si>
    <t>(7,19+3,45+1,95+3,44)*0,15</t>
  </si>
  <si>
    <t>(5,39+0,15+3,44)*0,15</t>
  </si>
  <si>
    <t>(2,4*2+7,45)*0,15</t>
  </si>
  <si>
    <t>273351218</t>
  </si>
  <si>
    <t>Debnenie stien základových dosiek, odstránenie-tradičné</t>
  </si>
  <si>
    <t>-222375679</t>
  </si>
  <si>
    <t>273352111</t>
  </si>
  <si>
    <t>Debnenie stien základových dosiek, zabudované</t>
  </si>
  <si>
    <t>1061350691</t>
  </si>
  <si>
    <t>1,8*3,45</t>
  </si>
  <si>
    <t>5,39*1,65</t>
  </si>
  <si>
    <t>3,44*1,65</t>
  </si>
  <si>
    <t>7,45*2,4</t>
  </si>
  <si>
    <t>274313612</t>
  </si>
  <si>
    <t>Betón základových pásov, prostý tr. C 20/25</t>
  </si>
  <si>
    <t>1731010010</t>
  </si>
  <si>
    <t>279313612</t>
  </si>
  <si>
    <t>Betón základových múrov, prostý tr. C 20/25</t>
  </si>
  <si>
    <t>1758618090</t>
  </si>
  <si>
    <t>pod rampu</t>
  </si>
  <si>
    <t>3,45*0,3*0,395*2</t>
  </si>
  <si>
    <t>1,5*0,3*0,395*2</t>
  </si>
  <si>
    <t>5,09*0,3*(0,865+0,395)/2*2</t>
  </si>
  <si>
    <t>3,29*0,3*0,395/2</t>
  </si>
  <si>
    <t>pod schody</t>
  </si>
  <si>
    <t>2,7*0,3*0,865*2</t>
  </si>
  <si>
    <t>6,85*0,3*0,865*2</t>
  </si>
  <si>
    <t>1,55*0,3*0,865/2*2</t>
  </si>
  <si>
    <t>279351107</t>
  </si>
  <si>
    <t>Debnenie základových múrov obojstranné zhotovenie-tradičné</t>
  </si>
  <si>
    <t>1213522497</t>
  </si>
  <si>
    <t>3,45*0,395*2*2</t>
  </si>
  <si>
    <t>1,5*0,395*2*2</t>
  </si>
  <si>
    <t>5,09*(0,865+0,395)/2*2*2</t>
  </si>
  <si>
    <t>3,29*0,395/2*2</t>
  </si>
  <si>
    <t>2,7*0,865*2*2</t>
  </si>
  <si>
    <t>6,85*0,865*2*2</t>
  </si>
  <si>
    <t>1,55*0,865/2*2*2</t>
  </si>
  <si>
    <t>279351108</t>
  </si>
  <si>
    <t>Debnenie základových múrov obojstranné odstránenie-tradičné</t>
  </si>
  <si>
    <t>196344818</t>
  </si>
  <si>
    <t>311311911</t>
  </si>
  <si>
    <t>Betón nadzákladových múrov prostý tr. C 16/20</t>
  </si>
  <si>
    <t>-1736482765</t>
  </si>
  <si>
    <t>zábradlie</t>
  </si>
  <si>
    <t>(0,65+7,19+3,45+1,95+3,44)*0,15*1,105</t>
  </si>
  <si>
    <t>(5,39+1,7)*0,15*1,105</t>
  </si>
  <si>
    <t>4,1*0,15*1,105</t>
  </si>
  <si>
    <t>311321822</t>
  </si>
  <si>
    <t>Príplatok za pohľadový betón nadzákladových múrov triedy SB 2</t>
  </si>
  <si>
    <t>-1740738268</t>
  </si>
  <si>
    <t>(0,65+7,19+3,45+1,95+3,44)*1,105*2</t>
  </si>
  <si>
    <t>(5,39+1,7)*1,105*2</t>
  </si>
  <si>
    <t>4,1*1,105*2</t>
  </si>
  <si>
    <t>311351105</t>
  </si>
  <si>
    <t>Debnenie nadzákladových múrov  obojstranné zhotovenie-dielce</t>
  </si>
  <si>
    <t>-1493089391</t>
  </si>
  <si>
    <t>311351106</t>
  </si>
  <si>
    <t>Debnenie nadzákladových múrov  obojstranné odstránenie-dielce</t>
  </si>
  <si>
    <t>-846944523</t>
  </si>
  <si>
    <t>430321315</t>
  </si>
  <si>
    <t>Schodiskové konštrukcie, betón železový tr. C 20/25</t>
  </si>
  <si>
    <t>1303863889</t>
  </si>
  <si>
    <t>7,45*2,1*0,15</t>
  </si>
  <si>
    <t>6*(0,145*0,315)/2*7,15</t>
  </si>
  <si>
    <t>431351121</t>
  </si>
  <si>
    <t>Debnenie do 4 m výšky - podest a podstupňových dosiek pôdorysne priamočiarych zhotovenie</t>
  </si>
  <si>
    <t>1758667355</t>
  </si>
  <si>
    <t>7,45*2,1</t>
  </si>
  <si>
    <t>433351131</t>
  </si>
  <si>
    <t>Debnenie - vrátane podpernej konštrukcie - schodníc pôdorysne priamočiarych zhotovenie</t>
  </si>
  <si>
    <t>-1554795708</t>
  </si>
  <si>
    <t>433351132</t>
  </si>
  <si>
    <t>Debnenie - vrátane podpernej konštrukcie - schodníc pôdorysne priamočiarych odstránenie</t>
  </si>
  <si>
    <t>1178352109</t>
  </si>
  <si>
    <t>434351141</t>
  </si>
  <si>
    <t>Debnenie stupňov na podstupňovej doske alebo na teréne pôdorysne priamočiarych zhotovenie</t>
  </si>
  <si>
    <t>-1287231269</t>
  </si>
  <si>
    <t>6*0,145*7,15</t>
  </si>
  <si>
    <t>434351142</t>
  </si>
  <si>
    <t>Debnenie stupňov na podstupňovej doske alebo na teréne pôdorysne priamočiarych odstránenie</t>
  </si>
  <si>
    <t>123656212</t>
  </si>
  <si>
    <t>2733624424</t>
  </si>
  <si>
    <t>Výstuž schodov , dosiek rampy a zábradlia zo zvár. sietí KARI, priemer drôtu 8/8 mm, veľkosť oka 150x150 mm</t>
  </si>
  <si>
    <t>-344083338</t>
  </si>
  <si>
    <t>5911411115</t>
  </si>
  <si>
    <t>Kladenie kamennej dlažby  do lepiaceho tmelu</t>
  </si>
  <si>
    <t>-998880647</t>
  </si>
  <si>
    <t>5924562000</t>
  </si>
  <si>
    <t>Dlaždice kamenné hr. 35 mm</t>
  </si>
  <si>
    <t>-288154450</t>
  </si>
  <si>
    <t>-701584977</t>
  </si>
  <si>
    <t>-161349648</t>
  </si>
  <si>
    <t>69,0*1,1</t>
  </si>
  <si>
    <t>334616801</t>
  </si>
  <si>
    <t>725070382</t>
  </si>
  <si>
    <t>249536869</t>
  </si>
  <si>
    <t>-1390335286</t>
  </si>
  <si>
    <t>823073790</t>
  </si>
  <si>
    <t>-1125803332</t>
  </si>
  <si>
    <t>-1622414513</t>
  </si>
  <si>
    <t>(23,63+5,0*2)*0,3*0,1</t>
  </si>
  <si>
    <t>1497496307</t>
  </si>
  <si>
    <t>1140534872</t>
  </si>
  <si>
    <t>33,63*1,02</t>
  </si>
  <si>
    <t>622464232M</t>
  </si>
  <si>
    <t>Vonkajšia omietka stien tenkovrstvová, silikónová</t>
  </si>
  <si>
    <t>-1817684939</t>
  </si>
  <si>
    <t>622464D</t>
  </si>
  <si>
    <t>tenkovrstvová prefarbená silikónová fasádna omietka pre vonkajšie použitie</t>
  </si>
  <si>
    <t>830258383</t>
  </si>
  <si>
    <t>6324510211</t>
  </si>
  <si>
    <t>Vyrovnávací poter hr. 10 mm (podkladný)</t>
  </si>
  <si>
    <t>759212505</t>
  </si>
  <si>
    <t>961043111</t>
  </si>
  <si>
    <t>Búranie základov z betónu prostého alebo preloženého kameňom,  -2,20000t</t>
  </si>
  <si>
    <t>20885473</t>
  </si>
  <si>
    <t>ozn.c</t>
  </si>
  <si>
    <t>21,8*0,45*0,9*3</t>
  </si>
  <si>
    <t>3,25*0,45*0,9*3</t>
  </si>
  <si>
    <t>845090868</t>
  </si>
  <si>
    <t>6*21,8</t>
  </si>
  <si>
    <t>92990888</t>
  </si>
  <si>
    <t>Demontáž mriežky na čist. topánok</t>
  </si>
  <si>
    <t>-2123907353</t>
  </si>
  <si>
    <t>7679148101</t>
  </si>
  <si>
    <t>Demontáž oceľ. zábradlia, výšky do 1 m,  -0,00900t</t>
  </si>
  <si>
    <t>1422663352</t>
  </si>
  <si>
    <t>2024037324</t>
  </si>
  <si>
    <t>-1489322745</t>
  </si>
  <si>
    <t>-1415782121</t>
  </si>
  <si>
    <t>-525954620</t>
  </si>
  <si>
    <t>76,174-0,059</t>
  </si>
  <si>
    <t>-1441345067</t>
  </si>
  <si>
    <t>998011001</t>
  </si>
  <si>
    <t>Presun hmôt pre budovy  (801, 803, 812), zvislá konštr. z tehál, tvárnic, z kovu výšky do 6 m</t>
  </si>
  <si>
    <t>-403477109</t>
  </si>
  <si>
    <t>804127766</t>
  </si>
  <si>
    <t>-174729183</t>
  </si>
  <si>
    <t>24,075*0,0003</t>
  </si>
  <si>
    <t>711112001</t>
  </si>
  <si>
    <t>Zhotovenie  izolácie proti zemnej vlhkosti zvislá penetračným náterom za studena</t>
  </si>
  <si>
    <t>1807470163</t>
  </si>
  <si>
    <t>-967761476</t>
  </si>
  <si>
    <t>1061432287</t>
  </si>
  <si>
    <t>-1658453534</t>
  </si>
  <si>
    <t>711142559</t>
  </si>
  <si>
    <t>Zhotovenie  izolácie proti zemnej vlhkosti a tlakovej vode zvislá NAIP pritavením</t>
  </si>
  <si>
    <t>961433949</t>
  </si>
  <si>
    <t>6283221000.1</t>
  </si>
  <si>
    <t>-728039314</t>
  </si>
  <si>
    <t>998711201</t>
  </si>
  <si>
    <t>Presun hmôt pre izoláciu proti vode v objektoch výšky do 6 m</t>
  </si>
  <si>
    <t>982534100</t>
  </si>
  <si>
    <t>712331101</t>
  </si>
  <si>
    <t>Zhotovenie povlak. krytiny striech plochých do 10° pásmi na sucho AIP, NAIP alebo tkaniny</t>
  </si>
  <si>
    <t>-561788019</t>
  </si>
  <si>
    <t>2833000160</t>
  </si>
  <si>
    <t>strešná hydroizolačná fólia hr.1,50 mm, š.1,3m modrá, červená, zelená</t>
  </si>
  <si>
    <t>-124371494</t>
  </si>
  <si>
    <t>58,0*1,15</t>
  </si>
  <si>
    <t>-1717410667</t>
  </si>
  <si>
    <t>6936651303</t>
  </si>
  <si>
    <t>Geotextília netkaná polypropylénová 300g/m2</t>
  </si>
  <si>
    <t>-1316349392</t>
  </si>
  <si>
    <t>998712201</t>
  </si>
  <si>
    <t>Presun hmôt pre izoláciu povlakovej krytiny v objektoch výšky do 6 m</t>
  </si>
  <si>
    <t>-366973551</t>
  </si>
  <si>
    <t>762332110</t>
  </si>
  <si>
    <t>Montáž viazaných konštrukcií krovov striech z reziva priemernej plochy do 120 cm2</t>
  </si>
  <si>
    <t>-2002787833</t>
  </si>
  <si>
    <t>hr.50/120</t>
  </si>
  <si>
    <t>10,8</t>
  </si>
  <si>
    <t>hr.25/50</t>
  </si>
  <si>
    <t>15,6</t>
  </si>
  <si>
    <t>605159015</t>
  </si>
  <si>
    <t>Hranoly smrekovec akosť I  50 / 120 mm</t>
  </si>
  <si>
    <t>1994791515</t>
  </si>
  <si>
    <t>10,8*0,05*0,12*1,05</t>
  </si>
  <si>
    <t>605103625</t>
  </si>
  <si>
    <t>Laty 25/50 mm, smrek akost A</t>
  </si>
  <si>
    <t>979984810</t>
  </si>
  <si>
    <t>762332120</t>
  </si>
  <si>
    <t>Montáž viazaných konštrukcií krovov striech z reziva priemernej plochy 120-224 cm2</t>
  </si>
  <si>
    <t>-825602138</t>
  </si>
  <si>
    <t>605159013</t>
  </si>
  <si>
    <t>Hranoly smrekovec akosť I  120 / 150 mm</t>
  </si>
  <si>
    <t>-1513933854</t>
  </si>
  <si>
    <t>51,3*0,12*0,15*1,05</t>
  </si>
  <si>
    <t>762332130</t>
  </si>
  <si>
    <t>Montáž viazaných konštrukcií krovov striech z reziva priemernej plochy 224-288 cm2</t>
  </si>
  <si>
    <t>-1916421817</t>
  </si>
  <si>
    <t>605159055</t>
  </si>
  <si>
    <t>Hranoly smrekovec akosť I  120 / 200 mm</t>
  </si>
  <si>
    <t>-2090158971</t>
  </si>
  <si>
    <t>21,22*0,12*0,2*1,05</t>
  </si>
  <si>
    <t>762395000</t>
  </si>
  <si>
    <t>Spojovacie prostriedky  pre viazané konštrukcie krovov, debnenie a laťovanie, nadstrešné konštr., spádové kliny - svorky, dosky, klince, pásová oceľ, vruty</t>
  </si>
  <si>
    <t>-1170865138</t>
  </si>
  <si>
    <t>7628100166</t>
  </si>
  <si>
    <t>Záklop  z dosiek OSB , hr. dosky 22 mm</t>
  </si>
  <si>
    <t>837362916</t>
  </si>
  <si>
    <t>7628101144</t>
  </si>
  <si>
    <t>Záklop z cementotrieskových dosiek jednovrstvových , hr. dosky 18 mm</t>
  </si>
  <si>
    <t>1902932658</t>
  </si>
  <si>
    <t>998762202</t>
  </si>
  <si>
    <t>Presun hmôt pre konštrukcie tesárske v objektoch výšky do 12 m</t>
  </si>
  <si>
    <t>1063834403</t>
  </si>
  <si>
    <t>764321221.3</t>
  </si>
  <si>
    <t>Oplechovanie atiky z pozinkovaného PZ plechu hr. 0,6 mm, r.š. 330 mm , f. tmavosivá - ozn. 1/kl</t>
  </si>
  <si>
    <t>-192724540</t>
  </si>
  <si>
    <t>764321222.3</t>
  </si>
  <si>
    <t>Ukončujúca lišta na murive z pozinkovaného PZ plechu hr. 0,6 mm, r.š. 110 mm , f. tmavosivá - ozn. 2/kl</t>
  </si>
  <si>
    <t>1946855864</t>
  </si>
  <si>
    <t>998764201</t>
  </si>
  <si>
    <t>Presun hmôt pre konštrukcie klampiarske v objektoch výšky do 6 m</t>
  </si>
  <si>
    <t>1066925826</t>
  </si>
  <si>
    <t>767995104</t>
  </si>
  <si>
    <t>Montáž ostatných atypických kovových stavebných doplnkových konštrukcií nad 20 do 50 kg</t>
  </si>
  <si>
    <t>-1418966344</t>
  </si>
  <si>
    <t>36,78+11,0+76,59+117,75</t>
  </si>
  <si>
    <t>31195022.10</t>
  </si>
  <si>
    <t>Mat.pre zámoč.výrobu -zábradlie oceľové , vr.kotvenia - ozn. 15/z</t>
  </si>
  <si>
    <t>-779265001</t>
  </si>
  <si>
    <t>31195022.11</t>
  </si>
  <si>
    <t>Mat.pre zámoč.výrobu -zábradlie oceľové , vr.kotvenia - ozn. 16/z</t>
  </si>
  <si>
    <t>1726086018</t>
  </si>
  <si>
    <t>31195022.12</t>
  </si>
  <si>
    <t>Mat.pre zámoč.výrobu -zábradlie oceľové , vr.kotvenia - ozn. 17/z</t>
  </si>
  <si>
    <t>-116844177</t>
  </si>
  <si>
    <t>31195022.13</t>
  </si>
  <si>
    <t>Mat.pre zámoč.výrobu -zábradlie oceľové , vr.kotvenia - ozn. 18/z</t>
  </si>
  <si>
    <t>-254429563</t>
  </si>
  <si>
    <t>764541320</t>
  </si>
  <si>
    <t>Gumená rohož 5600/800 mm  - 19/z</t>
  </si>
  <si>
    <t>-1967846473</t>
  </si>
  <si>
    <t>764541330</t>
  </si>
  <si>
    <t>Odvodňovací chrlič hranatý 100 x 100  - 20/z</t>
  </si>
  <si>
    <t>1639036327</t>
  </si>
  <si>
    <t>998767201</t>
  </si>
  <si>
    <t>Presun hmôt pre kovové stavebné doplnkové konštrukcie v objektoch výšky do 6 m</t>
  </si>
  <si>
    <t>806481841</t>
  </si>
  <si>
    <t>1628638174</t>
  </si>
  <si>
    <t>Obkladačky keramické 1. tr. Mrazuvzdorné R11 310x620x8 mm</t>
  </si>
  <si>
    <t>1624368962</t>
  </si>
  <si>
    <t>998781201</t>
  </si>
  <si>
    <t>Presun hmôt pre obklady keramické v objektoch výšky do 6 m</t>
  </si>
  <si>
    <t>614818225</t>
  </si>
  <si>
    <t>-206095062</t>
  </si>
  <si>
    <t>(36,78+11,0+76,59+117,75)/1000*32</t>
  </si>
  <si>
    <t>1283289152</t>
  </si>
  <si>
    <t>430111669</t>
  </si>
  <si>
    <t>Montáž a dodávka  Oceľová  konštrukcia  prekrytia</t>
  </si>
  <si>
    <t>-1626002554</t>
  </si>
  <si>
    <r>
      <t xml:space="preserve">Umývadlo keram pripev. na stenu skrutk biele </t>
    </r>
    <r>
      <rPr>
        <sz val="8"/>
        <color rgb="FFFF0000"/>
        <rFont val="Trebuchet MS"/>
        <family val="2"/>
        <charset val="238"/>
      </rPr>
      <t>vratane sifónu</t>
    </r>
    <r>
      <rPr>
        <sz val="8"/>
        <rFont val="Trebuchet MS"/>
        <family val="2"/>
        <charset val="1"/>
      </rPr>
      <t xml:space="preserve"> bez krytu na sifón 600mm (napr. konzola, kotviace skrutky ...)</t>
    </r>
  </si>
  <si>
    <r>
      <t xml:space="preserve">Umývátko keramické stenové </t>
    </r>
    <r>
      <rPr>
        <sz val="8"/>
        <color rgb="FFFF0000"/>
        <rFont val="Trebuchet MS"/>
        <family val="2"/>
        <charset val="238"/>
      </rPr>
      <t>vratane sifónu</t>
    </r>
    <r>
      <rPr>
        <sz val="8"/>
        <rFont val="Trebuchet MS"/>
        <family val="2"/>
        <charset val="1"/>
      </rPr>
      <t xml:space="preserve"> 400 mm vrátane príslušenstva (napr. konzola, kotviace skrutky ...)</t>
    </r>
  </si>
  <si>
    <r>
      <t xml:space="preserve">Umývadlo bez prepadu lekárske </t>
    </r>
    <r>
      <rPr>
        <i/>
        <sz val="8"/>
        <color rgb="FFFF0000"/>
        <rFont val="Trebuchet MS"/>
        <family val="2"/>
        <charset val="238"/>
      </rPr>
      <t>vrátane sifónu</t>
    </r>
  </si>
  <si>
    <r>
      <t xml:space="preserve">Drez jednoduchý nerez </t>
    </r>
    <r>
      <rPr>
        <sz val="8"/>
        <color rgb="FFFF0000"/>
        <rFont val="Trebuchet MS"/>
        <family val="2"/>
        <charset val="238"/>
      </rPr>
      <t>vrátane sifónu</t>
    </r>
    <r>
      <rPr>
        <sz val="8"/>
        <rFont val="Trebuchet MS"/>
        <family val="2"/>
        <charset val="1"/>
      </rPr>
      <t xml:space="preserve"> štandardná kvalita vrátane príslušenstva (napr. kotviace skrutky, tesnenie 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</si>
</sst>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 x14ac:knownFonts="1">
    <font>
      <sz val="8"/>
      <name val="Trebuchet MS"/>
      <family val="2"/>
      <charset val="1"/>
    </font>
    <font>
      <u/>
      <sz val="11"/>
      <color rgb="FF0000FF"/>
      <name val="Calibri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rgb="FF0000FF"/>
      <name val="Wingdings 2"/>
      <family val="1"/>
      <charset val="2"/>
    </font>
    <font>
      <sz val="11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4"/>
      <color rgb="FFFF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8"/>
      <name val="Trebuchet MS"/>
      <family val="2"/>
      <charset val="238"/>
    </font>
    <font>
      <i/>
      <sz val="8"/>
      <color rgb="FFFF0000"/>
      <name val="Trebuchet MS"/>
      <family val="2"/>
      <charset val="238"/>
    </font>
    <font>
      <i/>
      <sz val="8"/>
      <name val="Trebuchet MS"/>
      <family val="2"/>
      <charset val="1"/>
    </font>
    <font>
      <sz val="8"/>
      <color rgb="FFFF0000"/>
      <name val="Trebuchet MS"/>
      <family val="2"/>
      <charset val="1"/>
    </font>
    <font>
      <sz val="8"/>
      <name val="Trebuchet MS"/>
      <family val="2"/>
      <charset val="238"/>
    </font>
    <font>
      <i/>
      <sz val="8"/>
      <color rgb="FFFF0000"/>
      <name val="Trebuchet MS"/>
      <family val="2"/>
      <charset val="1"/>
    </font>
    <font>
      <sz val="12"/>
      <name val="Trebuchet M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80">
    <xf numFmtId="0" fontId="0" fillId="0" borderId="0" xfId="0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0" fontId="0" fillId="0" borderId="6" xfId="0" applyBorder="1"/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/>
    <xf numFmtId="0" fontId="32" fillId="0" borderId="4" xfId="0" applyFont="1" applyBorder="1" applyAlignment="1"/>
    <xf numFmtId="0" fontId="32" fillId="0" borderId="0" xfId="0" applyFont="1" applyBorder="1" applyAlignment="1"/>
    <xf numFmtId="0" fontId="28" fillId="0" borderId="0" xfId="0" applyFont="1" applyBorder="1" applyAlignment="1">
      <alignment horizontal="left"/>
    </xf>
    <xf numFmtId="0" fontId="32" fillId="0" borderId="5" xfId="0" applyFont="1" applyBorder="1" applyAlignment="1"/>
    <xf numFmtId="0" fontId="32" fillId="0" borderId="14" xfId="0" applyFont="1" applyBorder="1" applyAlignment="1"/>
    <xf numFmtId="166" fontId="32" fillId="0" borderId="0" xfId="0" applyNumberFormat="1" applyFont="1" applyBorder="1" applyAlignment="1"/>
    <xf numFmtId="166" fontId="32" fillId="0" borderId="15" xfId="0" applyNumberFormat="1" applyFont="1" applyBorder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7" fontId="32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3" fillId="0" borderId="25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vertical="center"/>
    </xf>
    <xf numFmtId="166" fontId="1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7" fontId="35" fillId="0" borderId="0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67" fontId="36" fillId="0" borderId="0" xfId="0" applyNumberFormat="1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49" fontId="41" fillId="0" borderId="25" xfId="0" applyNumberFormat="1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 applyProtection="1">
      <alignment horizontal="center" vertical="center" wrapText="1"/>
      <protection locked="0"/>
    </xf>
    <xf numFmtId="167" fontId="43" fillId="0" borderId="25" xfId="0" applyNumberFormat="1" applyFont="1" applyBorder="1" applyAlignment="1" applyProtection="1">
      <alignment vertical="center"/>
      <protection locked="0"/>
    </xf>
    <xf numFmtId="0" fontId="13" fillId="0" borderId="17" xfId="0" applyFont="1" applyBorder="1" applyAlignment="1">
      <alignment horizontal="center" vertical="center"/>
    </xf>
    <xf numFmtId="166" fontId="13" fillId="0" borderId="17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vertical="center"/>
    </xf>
    <xf numFmtId="0" fontId="44" fillId="0" borderId="0" xfId="0" applyFont="1" applyBorder="1"/>
    <xf numFmtId="0" fontId="32" fillId="0" borderId="0" xfId="0" applyFont="1" applyBorder="1" applyAlignment="1">
      <alignment vertical="center"/>
    </xf>
    <xf numFmtId="167" fontId="41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0" fillId="4" borderId="9" xfId="0" applyFont="1" applyFill="1" applyBorder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4" fontId="19" fillId="5" borderId="0" xfId="0" applyNumberFormat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0" fillId="5" borderId="1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7" fontId="19" fillId="0" borderId="12" xfId="0" applyNumberFormat="1" applyFont="1" applyBorder="1" applyAlignment="1"/>
    <xf numFmtId="167" fontId="28" fillId="0" borderId="0" xfId="0" applyNumberFormat="1" applyFont="1" applyBorder="1" applyAlignment="1"/>
    <xf numFmtId="167" fontId="29" fillId="0" borderId="17" xfId="0" applyNumberFormat="1" applyFont="1" applyBorder="1" applyAlignment="1"/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3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167" fontId="29" fillId="0" borderId="23" xfId="0" applyNumberFormat="1" applyFont="1" applyBorder="1" applyAlignment="1"/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167" fontId="28" fillId="0" borderId="12" xfId="0" applyNumberFormat="1" applyFont="1" applyBorder="1" applyAlignment="1"/>
    <xf numFmtId="0" fontId="38" fillId="0" borderId="25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left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horizontal="left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left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42" fillId="0" borderId="25" xfId="0" applyFont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167" fontId="43" fillId="0" borderId="25" xfId="0" applyNumberFormat="1" applyFont="1" applyBorder="1" applyAlignment="1" applyProtection="1">
      <alignment vertical="center"/>
      <protection locked="0"/>
    </xf>
  </cellXfs>
  <cellStyles count="4">
    <cellStyle name="Hypertextové prepojenie" xfId="1" builtinId="8"/>
    <cellStyle name="Hypertextové prepojenie 2" xfId="2" xr:uid="{00000000-0005-0000-0000-000006000000}"/>
    <cellStyle name="Hypertextové prepojenie 3" xfId="3" xr:uid="{00000000-0005-0000-0000-000007000000}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267840</xdr:colOff>
      <xdr:row>0</xdr:row>
      <xdr:rowOff>267840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67840" cy="267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273600</xdr:colOff>
      <xdr:row>0</xdr:row>
      <xdr:rowOff>273600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73600" cy="273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273600</xdr:colOff>
      <xdr:row>0</xdr:row>
      <xdr:rowOff>273600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73600" cy="273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4"/>
  <sheetViews>
    <sheetView showGridLines="0" topLeftCell="J1" zoomScale="170" zoomScaleNormal="170" workbookViewId="0">
      <pane ySplit="1" topLeftCell="A127" activePane="bottomLeft" state="frozen"/>
      <selection pane="bottomLeft" activeCell="CN86" sqref="CN86"/>
    </sheetView>
  </sheetViews>
  <sheetFormatPr defaultColWidth="8.85546875" defaultRowHeight="11.1" x14ac:dyDescent="0.45"/>
  <cols>
    <col min="1" max="1" width="8.35546875" customWidth="1"/>
    <col min="2" max="2" width="1.640625" customWidth="1"/>
    <col min="3" max="3" width="4.140625" customWidth="1"/>
    <col min="4" max="33" width="2.5" customWidth="1"/>
    <col min="34" max="34" width="3.35546875" customWidth="1"/>
    <col min="35" max="37" width="2.5" customWidth="1"/>
    <col min="38" max="38" width="8.35546875" customWidth="1"/>
    <col min="39" max="39" width="3.35546875" customWidth="1"/>
    <col min="40" max="40" width="13.35546875" customWidth="1"/>
    <col min="41" max="41" width="7.5" customWidth="1"/>
    <col min="42" max="42" width="4.140625" customWidth="1"/>
    <col min="43" max="43" width="1.640625" customWidth="1"/>
    <col min="44" max="44" width="13.640625" hidden="1" customWidth="1"/>
    <col min="45" max="46" width="25.85546875" hidden="1" customWidth="1"/>
    <col min="47" max="47" width="25" hidden="1" customWidth="1"/>
    <col min="48" max="52" width="21.64062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5" hidden="1" customWidth="1"/>
    <col min="58" max="70" width="15.35546875" hidden="1" customWidth="1"/>
    <col min="71" max="89" width="9.35546875" hidden="1" customWidth="1"/>
  </cols>
  <sheetData>
    <row r="1" spans="1:73" ht="21.4" customHeight="1" x14ac:dyDescent="0.45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1:73" ht="37" customHeight="1" x14ac:dyDescent="0.45">
      <c r="C2" s="212" t="s">
        <v>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R2" s="213" t="s">
        <v>7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8" t="s">
        <v>8</v>
      </c>
      <c r="BT2" s="8" t="s">
        <v>9</v>
      </c>
    </row>
    <row r="3" spans="1:73" ht="7" customHeight="1" x14ac:dyDescent="0.4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9</v>
      </c>
    </row>
    <row r="4" spans="1:73" ht="37" customHeight="1" x14ac:dyDescent="0.45">
      <c r="B4" s="12"/>
      <c r="C4" s="214" t="s">
        <v>10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3"/>
      <c r="AS4" s="14" t="s">
        <v>11</v>
      </c>
      <c r="BS4" s="8" t="s">
        <v>8</v>
      </c>
    </row>
    <row r="5" spans="1:73" ht="14.5" customHeight="1" x14ac:dyDescent="0.45">
      <c r="B5" s="12"/>
      <c r="C5" s="15"/>
      <c r="D5" s="16" t="s">
        <v>12</v>
      </c>
      <c r="E5" s="15"/>
      <c r="F5" s="15"/>
      <c r="G5" s="15"/>
      <c r="H5" s="15"/>
      <c r="I5" s="15"/>
      <c r="J5" s="15"/>
      <c r="K5" s="215" t="s">
        <v>13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15"/>
      <c r="AQ5" s="13"/>
      <c r="BS5" s="8" t="s">
        <v>8</v>
      </c>
    </row>
    <row r="6" spans="1:73" ht="37" customHeight="1" x14ac:dyDescent="0.45">
      <c r="B6" s="12"/>
      <c r="C6" s="15"/>
      <c r="D6" s="18" t="s">
        <v>14</v>
      </c>
      <c r="E6" s="15"/>
      <c r="F6" s="15"/>
      <c r="G6" s="15"/>
      <c r="H6" s="15"/>
      <c r="I6" s="15"/>
      <c r="J6" s="15"/>
      <c r="K6" s="216" t="s">
        <v>15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15"/>
      <c r="AQ6" s="13"/>
      <c r="BS6" s="8" t="s">
        <v>8</v>
      </c>
    </row>
    <row r="7" spans="1:73" ht="14.5" customHeight="1" x14ac:dyDescent="0.45">
      <c r="B7" s="12"/>
      <c r="C7" s="15"/>
      <c r="D7" s="19" t="s">
        <v>16</v>
      </c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9" t="s">
        <v>17</v>
      </c>
      <c r="AL7" s="15"/>
      <c r="AM7" s="15"/>
      <c r="AN7" s="17"/>
      <c r="AO7" s="15"/>
      <c r="AP7" s="15"/>
      <c r="AQ7" s="13"/>
      <c r="BS7" s="8" t="s">
        <v>8</v>
      </c>
    </row>
    <row r="8" spans="1:73" ht="14.5" customHeight="1" x14ac:dyDescent="0.45">
      <c r="B8" s="12"/>
      <c r="C8" s="15"/>
      <c r="D8" s="19" t="s">
        <v>18</v>
      </c>
      <c r="E8" s="15"/>
      <c r="F8" s="15"/>
      <c r="G8" s="15"/>
      <c r="H8" s="15"/>
      <c r="I8" s="15"/>
      <c r="J8" s="15"/>
      <c r="K8" s="17" t="s">
        <v>19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 t="s">
        <v>20</v>
      </c>
      <c r="AL8" s="15"/>
      <c r="AM8" s="15"/>
      <c r="AN8" s="20"/>
      <c r="AO8" s="15"/>
      <c r="AP8" s="15"/>
      <c r="AQ8" s="13"/>
      <c r="BS8" s="8" t="s">
        <v>8</v>
      </c>
    </row>
    <row r="9" spans="1:73" ht="14.5" customHeight="1" x14ac:dyDescent="0.45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3"/>
      <c r="BS9" s="8" t="s">
        <v>8</v>
      </c>
    </row>
    <row r="10" spans="1:73" ht="14.5" customHeight="1" x14ac:dyDescent="0.45">
      <c r="B10" s="12"/>
      <c r="C10" s="15"/>
      <c r="D10" s="19" t="s">
        <v>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9" t="s">
        <v>22</v>
      </c>
      <c r="AL10" s="15"/>
      <c r="AM10" s="15"/>
      <c r="AN10" s="17"/>
      <c r="AO10" s="15"/>
      <c r="AP10" s="15"/>
      <c r="AQ10" s="13"/>
      <c r="BS10" s="8" t="s">
        <v>8</v>
      </c>
    </row>
    <row r="11" spans="1:73" ht="18.600000000000001" customHeight="1" x14ac:dyDescent="0.45">
      <c r="B11" s="12"/>
      <c r="C11" s="15"/>
      <c r="D11" s="15"/>
      <c r="E11" s="17" t="s">
        <v>23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9" t="s">
        <v>24</v>
      </c>
      <c r="AL11" s="15"/>
      <c r="AM11" s="15"/>
      <c r="AN11" s="17"/>
      <c r="AO11" s="15"/>
      <c r="AP11" s="15"/>
      <c r="AQ11" s="13"/>
      <c r="BS11" s="8" t="s">
        <v>8</v>
      </c>
    </row>
    <row r="12" spans="1:73" ht="7" customHeight="1" x14ac:dyDescent="0.45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"/>
      <c r="BS12" s="8" t="s">
        <v>8</v>
      </c>
    </row>
    <row r="13" spans="1:73" ht="14.5" customHeight="1" x14ac:dyDescent="0.45">
      <c r="B13" s="12"/>
      <c r="C13" s="15"/>
      <c r="D13" s="19" t="s">
        <v>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9" t="s">
        <v>22</v>
      </c>
      <c r="AL13" s="15"/>
      <c r="AM13" s="15"/>
      <c r="AN13" s="17"/>
      <c r="AO13" s="15"/>
      <c r="AP13" s="15"/>
      <c r="AQ13" s="13"/>
      <c r="BS13" s="8" t="s">
        <v>8</v>
      </c>
    </row>
    <row r="14" spans="1:73" ht="11.7" x14ac:dyDescent="0.45">
      <c r="B14" s="12"/>
      <c r="C14" s="15"/>
      <c r="D14" s="15"/>
      <c r="E14" s="17" t="s">
        <v>19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 t="s">
        <v>24</v>
      </c>
      <c r="AL14" s="15"/>
      <c r="AM14" s="15"/>
      <c r="AN14" s="17"/>
      <c r="AO14" s="15"/>
      <c r="AP14" s="15"/>
      <c r="AQ14" s="13"/>
      <c r="BS14" s="8" t="s">
        <v>8</v>
      </c>
    </row>
    <row r="15" spans="1:73" ht="7" customHeight="1" x14ac:dyDescent="0.45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3"/>
      <c r="BS15" s="8" t="s">
        <v>5</v>
      </c>
    </row>
    <row r="16" spans="1:73" ht="14.5" customHeight="1" x14ac:dyDescent="0.45">
      <c r="B16" s="12"/>
      <c r="C16" s="15"/>
      <c r="D16" s="19" t="s">
        <v>26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9" t="s">
        <v>22</v>
      </c>
      <c r="AL16" s="15"/>
      <c r="AM16" s="15"/>
      <c r="AN16" s="17"/>
      <c r="AO16" s="15"/>
      <c r="AP16" s="15"/>
      <c r="AQ16" s="13"/>
      <c r="BS16" s="8" t="s">
        <v>5</v>
      </c>
    </row>
    <row r="17" spans="2:71" ht="18.600000000000001" customHeight="1" x14ac:dyDescent="0.45">
      <c r="B17" s="12"/>
      <c r="C17" s="15"/>
      <c r="D17" s="15"/>
      <c r="E17" s="17" t="s">
        <v>27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9" t="s">
        <v>24</v>
      </c>
      <c r="AL17" s="15"/>
      <c r="AM17" s="15"/>
      <c r="AN17" s="17"/>
      <c r="AO17" s="15"/>
      <c r="AP17" s="15"/>
      <c r="AQ17" s="13"/>
      <c r="BS17" s="8" t="s">
        <v>28</v>
      </c>
    </row>
    <row r="18" spans="2:71" ht="7" customHeight="1" x14ac:dyDescent="0.45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BS18" s="8" t="s">
        <v>29</v>
      </c>
    </row>
    <row r="19" spans="2:71" ht="14.5" customHeight="1" x14ac:dyDescent="0.45">
      <c r="B19" s="12"/>
      <c r="C19" s="15"/>
      <c r="D19" s="19" t="s">
        <v>30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9" t="s">
        <v>22</v>
      </c>
      <c r="AL19" s="15"/>
      <c r="AM19" s="15"/>
      <c r="AN19" s="17"/>
      <c r="AO19" s="15"/>
      <c r="AP19" s="15"/>
      <c r="AQ19" s="13"/>
      <c r="BS19" s="8" t="s">
        <v>29</v>
      </c>
    </row>
    <row r="20" spans="2:71" ht="18.600000000000001" customHeight="1" x14ac:dyDescent="0.45">
      <c r="B20" s="12"/>
      <c r="C20" s="15"/>
      <c r="D20" s="15"/>
      <c r="E20" s="17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9" t="s">
        <v>24</v>
      </c>
      <c r="AL20" s="15"/>
      <c r="AM20" s="15"/>
      <c r="AN20" s="17"/>
      <c r="AO20" s="15"/>
      <c r="AP20" s="15"/>
      <c r="AQ20" s="13"/>
    </row>
    <row r="21" spans="2:71" ht="7" customHeight="1" x14ac:dyDescent="0.45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3"/>
    </row>
    <row r="22" spans="2:71" ht="11.7" x14ac:dyDescent="0.45">
      <c r="B22" s="12"/>
      <c r="C22" s="15"/>
      <c r="D22" s="19" t="s">
        <v>32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"/>
    </row>
    <row r="23" spans="2:71" ht="16.5" customHeight="1" x14ac:dyDescent="0.45">
      <c r="B23" s="12"/>
      <c r="C23" s="15"/>
      <c r="D23" s="15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5"/>
      <c r="AP23" s="15"/>
      <c r="AQ23" s="13"/>
    </row>
    <row r="24" spans="2:71" ht="7" customHeight="1" x14ac:dyDescent="0.45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"/>
    </row>
    <row r="25" spans="2:71" ht="7" customHeight="1" x14ac:dyDescent="0.45">
      <c r="B25" s="12"/>
      <c r="C25" s="1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5"/>
      <c r="AQ25" s="13"/>
    </row>
    <row r="26" spans="2:71" ht="14.5" customHeight="1" x14ac:dyDescent="0.45">
      <c r="B26" s="12"/>
      <c r="C26" s="15"/>
      <c r="D26" s="22" t="s">
        <v>33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218">
        <f>ROUND(AG87,2)</f>
        <v>0</v>
      </c>
      <c r="AL26" s="218"/>
      <c r="AM26" s="218"/>
      <c r="AN26" s="218"/>
      <c r="AO26" s="218"/>
      <c r="AP26" s="15"/>
      <c r="AQ26" s="13"/>
    </row>
    <row r="27" spans="2:71" ht="14.5" customHeight="1" x14ac:dyDescent="0.45">
      <c r="B27" s="12"/>
      <c r="C27" s="15"/>
      <c r="D27" s="22" t="s">
        <v>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18">
        <f>ROUND(AG91,2)</f>
        <v>0</v>
      </c>
      <c r="AL27" s="218"/>
      <c r="AM27" s="218"/>
      <c r="AN27" s="218"/>
      <c r="AO27" s="218"/>
      <c r="AP27" s="15"/>
      <c r="AQ27" s="13"/>
    </row>
    <row r="28" spans="2:71" s="23" customFormat="1" ht="7" customHeight="1" x14ac:dyDescent="0.4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</row>
    <row r="29" spans="2:71" s="23" customFormat="1" ht="25.9" customHeight="1" x14ac:dyDescent="0.45">
      <c r="B29" s="24"/>
      <c r="C29" s="25"/>
      <c r="D29" s="27" t="s">
        <v>35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19">
        <f>ROUND(AK26+AK27,2)</f>
        <v>0</v>
      </c>
      <c r="AL29" s="219"/>
      <c r="AM29" s="219"/>
      <c r="AN29" s="219"/>
      <c r="AO29" s="219"/>
      <c r="AP29" s="25"/>
      <c r="AQ29" s="26"/>
    </row>
    <row r="30" spans="2:71" s="23" customFormat="1" ht="7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71" s="29" customFormat="1" ht="14.5" customHeight="1" x14ac:dyDescent="0.45">
      <c r="B31" s="30"/>
      <c r="C31" s="31"/>
      <c r="D31" s="32" t="s">
        <v>36</v>
      </c>
      <c r="E31" s="31"/>
      <c r="F31" s="32" t="s">
        <v>37</v>
      </c>
      <c r="G31" s="31"/>
      <c r="H31" s="31"/>
      <c r="I31" s="31"/>
      <c r="J31" s="31"/>
      <c r="K31" s="31"/>
      <c r="L31" s="220">
        <v>0.2</v>
      </c>
      <c r="M31" s="220"/>
      <c r="N31" s="220"/>
      <c r="O31" s="220"/>
      <c r="P31" s="31"/>
      <c r="Q31" s="31"/>
      <c r="R31" s="31"/>
      <c r="S31" s="31"/>
      <c r="T31" s="34" t="s">
        <v>38</v>
      </c>
      <c r="U31" s="31"/>
      <c r="V31" s="31"/>
      <c r="W31" s="221">
        <f>ROUND(AZ87+SUM(CD92),2)</f>
        <v>0</v>
      </c>
      <c r="X31" s="221"/>
      <c r="Y31" s="221"/>
      <c r="Z31" s="221"/>
      <c r="AA31" s="221"/>
      <c r="AB31" s="221"/>
      <c r="AC31" s="221"/>
      <c r="AD31" s="221"/>
      <c r="AE31" s="221"/>
      <c r="AF31" s="31"/>
      <c r="AG31" s="31"/>
      <c r="AH31" s="31"/>
      <c r="AI31" s="31"/>
      <c r="AJ31" s="31"/>
      <c r="AK31" s="221">
        <f>ROUND(AV87+SUM(BY92),2)</f>
        <v>0</v>
      </c>
      <c r="AL31" s="221"/>
      <c r="AM31" s="221"/>
      <c r="AN31" s="221"/>
      <c r="AO31" s="221"/>
      <c r="AP31" s="31"/>
      <c r="AQ31" s="35"/>
    </row>
    <row r="32" spans="2:71" s="29" customFormat="1" ht="14.5" customHeight="1" x14ac:dyDescent="0.45">
      <c r="B32" s="30"/>
      <c r="C32" s="31"/>
      <c r="D32" s="31"/>
      <c r="E32" s="31"/>
      <c r="F32" s="32" t="s">
        <v>39</v>
      </c>
      <c r="G32" s="31"/>
      <c r="H32" s="31"/>
      <c r="I32" s="31"/>
      <c r="J32" s="31"/>
      <c r="K32" s="31"/>
      <c r="L32" s="220">
        <v>0.2</v>
      </c>
      <c r="M32" s="220"/>
      <c r="N32" s="220"/>
      <c r="O32" s="220"/>
      <c r="P32" s="31"/>
      <c r="Q32" s="31"/>
      <c r="R32" s="31"/>
      <c r="S32" s="31"/>
      <c r="T32" s="34" t="s">
        <v>38</v>
      </c>
      <c r="U32" s="31"/>
      <c r="V32" s="31"/>
      <c r="W32" s="221">
        <f>ROUND(BA87+SUM(CE92),2)</f>
        <v>0</v>
      </c>
      <c r="X32" s="221"/>
      <c r="Y32" s="221"/>
      <c r="Z32" s="221"/>
      <c r="AA32" s="221"/>
      <c r="AB32" s="221"/>
      <c r="AC32" s="221"/>
      <c r="AD32" s="221"/>
      <c r="AE32" s="221"/>
      <c r="AF32" s="31"/>
      <c r="AG32" s="31"/>
      <c r="AH32" s="31"/>
      <c r="AI32" s="31"/>
      <c r="AJ32" s="31"/>
      <c r="AK32" s="221">
        <f>ROUND(AW87+SUM(BZ92),2)</f>
        <v>0</v>
      </c>
      <c r="AL32" s="221"/>
      <c r="AM32" s="221"/>
      <c r="AN32" s="221"/>
      <c r="AO32" s="221"/>
      <c r="AP32" s="31"/>
      <c r="AQ32" s="35"/>
    </row>
    <row r="33" spans="2:43" s="29" customFormat="1" ht="14.5" hidden="1" customHeight="1" x14ac:dyDescent="0.45">
      <c r="B33" s="30"/>
      <c r="C33" s="31"/>
      <c r="D33" s="31"/>
      <c r="E33" s="31"/>
      <c r="F33" s="32" t="s">
        <v>40</v>
      </c>
      <c r="G33" s="31"/>
      <c r="H33" s="31"/>
      <c r="I33" s="31"/>
      <c r="J33" s="31"/>
      <c r="K33" s="31"/>
      <c r="L33" s="220">
        <v>0.2</v>
      </c>
      <c r="M33" s="220"/>
      <c r="N33" s="220"/>
      <c r="O33" s="220"/>
      <c r="P33" s="31"/>
      <c r="Q33" s="31"/>
      <c r="R33" s="31"/>
      <c r="S33" s="31"/>
      <c r="T33" s="34" t="s">
        <v>38</v>
      </c>
      <c r="U33" s="31"/>
      <c r="V33" s="31"/>
      <c r="W33" s="221">
        <f>ROUND(BB87+SUM(CF92),2)</f>
        <v>0</v>
      </c>
      <c r="X33" s="221"/>
      <c r="Y33" s="221"/>
      <c r="Z33" s="221"/>
      <c r="AA33" s="221"/>
      <c r="AB33" s="221"/>
      <c r="AC33" s="221"/>
      <c r="AD33" s="221"/>
      <c r="AE33" s="221"/>
      <c r="AF33" s="31"/>
      <c r="AG33" s="31"/>
      <c r="AH33" s="31"/>
      <c r="AI33" s="31"/>
      <c r="AJ33" s="31"/>
      <c r="AK33" s="221">
        <v>0</v>
      </c>
      <c r="AL33" s="221"/>
      <c r="AM33" s="221"/>
      <c r="AN33" s="221"/>
      <c r="AO33" s="221"/>
      <c r="AP33" s="31"/>
      <c r="AQ33" s="35"/>
    </row>
    <row r="34" spans="2:43" s="29" customFormat="1" ht="14.5" hidden="1" customHeight="1" x14ac:dyDescent="0.45">
      <c r="B34" s="30"/>
      <c r="C34" s="31"/>
      <c r="D34" s="31"/>
      <c r="E34" s="31"/>
      <c r="F34" s="32" t="s">
        <v>41</v>
      </c>
      <c r="G34" s="31"/>
      <c r="H34" s="31"/>
      <c r="I34" s="31"/>
      <c r="J34" s="31"/>
      <c r="K34" s="31"/>
      <c r="L34" s="220">
        <v>0.2</v>
      </c>
      <c r="M34" s="220"/>
      <c r="N34" s="220"/>
      <c r="O34" s="220"/>
      <c r="P34" s="31"/>
      <c r="Q34" s="31"/>
      <c r="R34" s="31"/>
      <c r="S34" s="31"/>
      <c r="T34" s="34" t="s">
        <v>38</v>
      </c>
      <c r="U34" s="31"/>
      <c r="V34" s="31"/>
      <c r="W34" s="221">
        <f>ROUND(BC87+SUM(CG92),2)</f>
        <v>0</v>
      </c>
      <c r="X34" s="221"/>
      <c r="Y34" s="221"/>
      <c r="Z34" s="221"/>
      <c r="AA34" s="221"/>
      <c r="AB34" s="221"/>
      <c r="AC34" s="221"/>
      <c r="AD34" s="221"/>
      <c r="AE34" s="221"/>
      <c r="AF34" s="31"/>
      <c r="AG34" s="31"/>
      <c r="AH34" s="31"/>
      <c r="AI34" s="31"/>
      <c r="AJ34" s="31"/>
      <c r="AK34" s="221">
        <v>0</v>
      </c>
      <c r="AL34" s="221"/>
      <c r="AM34" s="221"/>
      <c r="AN34" s="221"/>
      <c r="AO34" s="221"/>
      <c r="AP34" s="31"/>
      <c r="AQ34" s="35"/>
    </row>
    <row r="35" spans="2:43" s="29" customFormat="1" ht="14.5" hidden="1" customHeight="1" x14ac:dyDescent="0.45">
      <c r="B35" s="30"/>
      <c r="C35" s="31"/>
      <c r="D35" s="31"/>
      <c r="E35" s="31"/>
      <c r="F35" s="32" t="s">
        <v>42</v>
      </c>
      <c r="G35" s="31"/>
      <c r="H35" s="31"/>
      <c r="I35" s="31"/>
      <c r="J35" s="31"/>
      <c r="K35" s="31"/>
      <c r="L35" s="220">
        <v>0</v>
      </c>
      <c r="M35" s="220"/>
      <c r="N35" s="220"/>
      <c r="O35" s="220"/>
      <c r="P35" s="31"/>
      <c r="Q35" s="31"/>
      <c r="R35" s="31"/>
      <c r="S35" s="31"/>
      <c r="T35" s="34" t="s">
        <v>38</v>
      </c>
      <c r="U35" s="31"/>
      <c r="V35" s="31"/>
      <c r="W35" s="221">
        <f>ROUND(BD87+SUM(CH92),2)</f>
        <v>0</v>
      </c>
      <c r="X35" s="221"/>
      <c r="Y35" s="221"/>
      <c r="Z35" s="221"/>
      <c r="AA35" s="221"/>
      <c r="AB35" s="221"/>
      <c r="AC35" s="221"/>
      <c r="AD35" s="221"/>
      <c r="AE35" s="221"/>
      <c r="AF35" s="31"/>
      <c r="AG35" s="31"/>
      <c r="AH35" s="31"/>
      <c r="AI35" s="31"/>
      <c r="AJ35" s="31"/>
      <c r="AK35" s="221">
        <v>0</v>
      </c>
      <c r="AL35" s="221"/>
      <c r="AM35" s="221"/>
      <c r="AN35" s="221"/>
      <c r="AO35" s="221"/>
      <c r="AP35" s="31"/>
      <c r="AQ35" s="35"/>
    </row>
    <row r="36" spans="2:43" s="23" customFormat="1" ht="7" customHeight="1" x14ac:dyDescent="0.4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23" customFormat="1" ht="25.9" customHeight="1" x14ac:dyDescent="0.45">
      <c r="B37" s="24"/>
      <c r="C37" s="36"/>
      <c r="D37" s="37" t="s">
        <v>43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 t="s">
        <v>44</v>
      </c>
      <c r="U37" s="38"/>
      <c r="V37" s="38"/>
      <c r="W37" s="38"/>
      <c r="X37" s="222" t="s">
        <v>45</v>
      </c>
      <c r="Y37" s="222"/>
      <c r="Z37" s="222"/>
      <c r="AA37" s="222"/>
      <c r="AB37" s="222"/>
      <c r="AC37" s="38"/>
      <c r="AD37" s="38"/>
      <c r="AE37" s="38"/>
      <c r="AF37" s="38"/>
      <c r="AG37" s="38"/>
      <c r="AH37" s="38"/>
      <c r="AI37" s="38"/>
      <c r="AJ37" s="38"/>
      <c r="AK37" s="223">
        <f>SUM(AK29:AK35)</f>
        <v>0</v>
      </c>
      <c r="AL37" s="223"/>
      <c r="AM37" s="223"/>
      <c r="AN37" s="223"/>
      <c r="AO37" s="223"/>
      <c r="AP37" s="36"/>
      <c r="AQ37" s="26"/>
    </row>
    <row r="38" spans="2:43" s="23" customFormat="1" ht="14.5" customHeight="1" x14ac:dyDescent="0.4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x14ac:dyDescent="0.45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3"/>
    </row>
    <row r="40" spans="2:43" x14ac:dyDescent="0.45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3"/>
    </row>
    <row r="41" spans="2:43" x14ac:dyDescent="0.45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3"/>
    </row>
    <row r="42" spans="2:43" x14ac:dyDescent="0.4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3"/>
    </row>
    <row r="43" spans="2:43" x14ac:dyDescent="0.4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3"/>
    </row>
    <row r="44" spans="2:43" x14ac:dyDescent="0.4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3"/>
    </row>
    <row r="45" spans="2:43" x14ac:dyDescent="0.4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3"/>
    </row>
    <row r="46" spans="2:43" x14ac:dyDescent="0.4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3"/>
    </row>
    <row r="47" spans="2:43" x14ac:dyDescent="0.4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3"/>
    </row>
    <row r="48" spans="2:43" x14ac:dyDescent="0.4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"/>
    </row>
    <row r="49" spans="2:43" s="23" customFormat="1" ht="12.9" x14ac:dyDescent="0.45">
      <c r="B49" s="24"/>
      <c r="C49" s="25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25"/>
      <c r="AB49" s="25"/>
      <c r="AC49" s="40" t="s">
        <v>47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25"/>
      <c r="AQ49" s="26"/>
    </row>
    <row r="50" spans="2:43" x14ac:dyDescent="0.45">
      <c r="B50" s="12"/>
      <c r="C50" s="15"/>
      <c r="D50" s="4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4"/>
      <c r="AA50" s="15"/>
      <c r="AB50" s="15"/>
      <c r="AC50" s="43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4"/>
      <c r="AP50" s="15"/>
      <c r="AQ50" s="13"/>
    </row>
    <row r="51" spans="2:43" x14ac:dyDescent="0.45">
      <c r="B51" s="12"/>
      <c r="C51" s="15"/>
      <c r="D51" s="4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4"/>
      <c r="AA51" s="15"/>
      <c r="AB51" s="15"/>
      <c r="AC51" s="43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4"/>
      <c r="AP51" s="15"/>
      <c r="AQ51" s="13"/>
    </row>
    <row r="52" spans="2:43" x14ac:dyDescent="0.45">
      <c r="B52" s="12"/>
      <c r="C52" s="15"/>
      <c r="D52" s="4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4"/>
      <c r="AA52" s="15"/>
      <c r="AB52" s="15"/>
      <c r="AC52" s="43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4"/>
      <c r="AP52" s="15"/>
      <c r="AQ52" s="13"/>
    </row>
    <row r="53" spans="2:43" x14ac:dyDescent="0.45">
      <c r="B53" s="12"/>
      <c r="C53" s="15"/>
      <c r="D53" s="4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4"/>
      <c r="AA53" s="15"/>
      <c r="AB53" s="15"/>
      <c r="AC53" s="43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4"/>
      <c r="AP53" s="15"/>
      <c r="AQ53" s="13"/>
    </row>
    <row r="54" spans="2:43" x14ac:dyDescent="0.45">
      <c r="B54" s="12"/>
      <c r="C54" s="15"/>
      <c r="D54" s="4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4"/>
      <c r="AA54" s="15"/>
      <c r="AB54" s="15"/>
      <c r="AC54" s="43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4"/>
      <c r="AP54" s="15"/>
      <c r="AQ54" s="13"/>
    </row>
    <row r="55" spans="2:43" x14ac:dyDescent="0.45">
      <c r="B55" s="12"/>
      <c r="C55" s="15"/>
      <c r="D55" s="4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4"/>
      <c r="AA55" s="15"/>
      <c r="AB55" s="15"/>
      <c r="AC55" s="43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4"/>
      <c r="AP55" s="15"/>
      <c r="AQ55" s="13"/>
    </row>
    <row r="56" spans="2:43" x14ac:dyDescent="0.45">
      <c r="B56" s="12"/>
      <c r="C56" s="15"/>
      <c r="D56" s="4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4"/>
      <c r="AA56" s="15"/>
      <c r="AB56" s="15"/>
      <c r="AC56" s="43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4"/>
      <c r="AP56" s="15"/>
      <c r="AQ56" s="13"/>
    </row>
    <row r="57" spans="2:43" x14ac:dyDescent="0.45">
      <c r="B57" s="12"/>
      <c r="C57" s="15"/>
      <c r="D57" s="4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4"/>
      <c r="AA57" s="15"/>
      <c r="AB57" s="15"/>
      <c r="AC57" s="43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4"/>
      <c r="AP57" s="15"/>
      <c r="AQ57" s="13"/>
    </row>
    <row r="58" spans="2:43" s="23" customFormat="1" ht="12.9" x14ac:dyDescent="0.45">
      <c r="B58" s="24"/>
      <c r="C58" s="25"/>
      <c r="D58" s="45" t="s">
        <v>48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 t="s">
        <v>49</v>
      </c>
      <c r="S58" s="46"/>
      <c r="T58" s="46"/>
      <c r="U58" s="46"/>
      <c r="V58" s="46"/>
      <c r="W58" s="46"/>
      <c r="X58" s="46"/>
      <c r="Y58" s="46"/>
      <c r="Z58" s="48"/>
      <c r="AA58" s="25"/>
      <c r="AB58" s="25"/>
      <c r="AC58" s="45" t="s">
        <v>48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7" t="s">
        <v>49</v>
      </c>
      <c r="AN58" s="46"/>
      <c r="AO58" s="48"/>
      <c r="AP58" s="25"/>
      <c r="AQ58" s="26"/>
    </row>
    <row r="59" spans="2:43" x14ac:dyDescent="0.45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3"/>
    </row>
    <row r="60" spans="2:43" s="23" customFormat="1" ht="12.9" x14ac:dyDescent="0.45">
      <c r="B60" s="24"/>
      <c r="C60" s="25"/>
      <c r="D60" s="40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25"/>
      <c r="AB60" s="25"/>
      <c r="AC60" s="40" t="s">
        <v>51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25"/>
      <c r="AQ60" s="26"/>
    </row>
    <row r="61" spans="2:43" x14ac:dyDescent="0.45">
      <c r="B61" s="12"/>
      <c r="C61" s="15"/>
      <c r="D61" s="43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4"/>
      <c r="AA61" s="15"/>
      <c r="AB61" s="15"/>
      <c r="AC61" s="43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4"/>
      <c r="AP61" s="15"/>
      <c r="AQ61" s="13"/>
    </row>
    <row r="62" spans="2:43" x14ac:dyDescent="0.45">
      <c r="B62" s="12"/>
      <c r="C62" s="15"/>
      <c r="D62" s="43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4"/>
      <c r="AA62" s="15"/>
      <c r="AB62" s="15"/>
      <c r="AC62" s="43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4"/>
      <c r="AP62" s="15"/>
      <c r="AQ62" s="13"/>
    </row>
    <row r="63" spans="2:43" x14ac:dyDescent="0.45">
      <c r="B63" s="12"/>
      <c r="C63" s="15"/>
      <c r="D63" s="4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4"/>
      <c r="AA63" s="15"/>
      <c r="AB63" s="15"/>
      <c r="AC63" s="43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4"/>
      <c r="AP63" s="15"/>
      <c r="AQ63" s="13"/>
    </row>
    <row r="64" spans="2:43" x14ac:dyDescent="0.45">
      <c r="B64" s="12"/>
      <c r="C64" s="15"/>
      <c r="D64" s="43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4"/>
      <c r="AA64" s="15"/>
      <c r="AB64" s="15"/>
      <c r="AC64" s="43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4"/>
      <c r="AP64" s="15"/>
      <c r="AQ64" s="13"/>
    </row>
    <row r="65" spans="2:43" x14ac:dyDescent="0.45">
      <c r="B65" s="12"/>
      <c r="C65" s="15"/>
      <c r="D65" s="43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4"/>
      <c r="AA65" s="15"/>
      <c r="AB65" s="15"/>
      <c r="AC65" s="43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4"/>
      <c r="AP65" s="15"/>
      <c r="AQ65" s="13"/>
    </row>
    <row r="66" spans="2:43" x14ac:dyDescent="0.45">
      <c r="B66" s="12"/>
      <c r="C66" s="15"/>
      <c r="D66" s="43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4"/>
      <c r="AA66" s="15"/>
      <c r="AB66" s="15"/>
      <c r="AC66" s="43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4"/>
      <c r="AP66" s="15"/>
      <c r="AQ66" s="13"/>
    </row>
    <row r="67" spans="2:43" x14ac:dyDescent="0.45">
      <c r="B67" s="12"/>
      <c r="C67" s="15"/>
      <c r="D67" s="4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4"/>
      <c r="AA67" s="15"/>
      <c r="AB67" s="15"/>
      <c r="AC67" s="43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4"/>
      <c r="AP67" s="15"/>
      <c r="AQ67" s="13"/>
    </row>
    <row r="68" spans="2:43" x14ac:dyDescent="0.45">
      <c r="B68" s="12"/>
      <c r="C68" s="15"/>
      <c r="D68" s="4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4"/>
      <c r="AA68" s="15"/>
      <c r="AB68" s="15"/>
      <c r="AC68" s="43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4"/>
      <c r="AP68" s="15"/>
      <c r="AQ68" s="13"/>
    </row>
    <row r="69" spans="2:43" s="23" customFormat="1" ht="12.9" x14ac:dyDescent="0.45">
      <c r="B69" s="24"/>
      <c r="C69" s="25"/>
      <c r="D69" s="45" t="s">
        <v>48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 t="s">
        <v>49</v>
      </c>
      <c r="S69" s="46"/>
      <c r="T69" s="46"/>
      <c r="U69" s="46"/>
      <c r="V69" s="46"/>
      <c r="W69" s="46"/>
      <c r="X69" s="46"/>
      <c r="Y69" s="46"/>
      <c r="Z69" s="48"/>
      <c r="AA69" s="25"/>
      <c r="AB69" s="25"/>
      <c r="AC69" s="45" t="s">
        <v>48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7" t="s">
        <v>49</v>
      </c>
      <c r="AN69" s="46"/>
      <c r="AO69" s="48"/>
      <c r="AP69" s="25"/>
      <c r="AQ69" s="26"/>
    </row>
    <row r="70" spans="2:43" s="23" customFormat="1" ht="7" customHeight="1" x14ac:dyDescent="0.45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</row>
    <row r="71" spans="2:43" s="23" customFormat="1" ht="7" customHeight="1" x14ac:dyDescent="0.45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1"/>
    </row>
    <row r="75" spans="2:43" s="23" customFormat="1" ht="7" customHeight="1" x14ac:dyDescent="0.45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4"/>
    </row>
    <row r="76" spans="2:43" s="23" customFormat="1" ht="37" customHeight="1" x14ac:dyDescent="0.45">
      <c r="B76" s="24"/>
      <c r="C76" s="214" t="s">
        <v>52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6"/>
    </row>
    <row r="77" spans="2:43" s="55" customFormat="1" ht="14.5" customHeight="1" x14ac:dyDescent="0.45">
      <c r="B77" s="56"/>
      <c r="C77" s="19" t="s">
        <v>12</v>
      </c>
      <c r="D77" s="57"/>
      <c r="E77" s="57"/>
      <c r="F77" s="57"/>
      <c r="G77" s="57"/>
      <c r="H77" s="57"/>
      <c r="I77" s="57"/>
      <c r="J77" s="57"/>
      <c r="K77" s="57"/>
      <c r="L77" s="57" t="str">
        <f>K5</f>
        <v>856C(1)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</row>
    <row r="78" spans="2:43" s="59" customFormat="1" ht="37" customHeight="1" x14ac:dyDescent="0.45">
      <c r="B78" s="60"/>
      <c r="C78" s="61" t="s">
        <v>14</v>
      </c>
      <c r="D78" s="62"/>
      <c r="E78" s="62"/>
      <c r="F78" s="62"/>
      <c r="G78" s="62"/>
      <c r="H78" s="62"/>
      <c r="I78" s="62"/>
      <c r="J78" s="62"/>
      <c r="K78" s="62"/>
      <c r="L78" s="224" t="str">
        <f>K6</f>
        <v>NsP Sv.Lukáša Galanta,Blok A,B,C,2.np-OMIS,URGENT,zmena dokončenej stavby-02, 03 - precenenie na CÚ 2021/II</v>
      </c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62"/>
      <c r="AQ78" s="63"/>
    </row>
    <row r="79" spans="2:43" s="23" customFormat="1" ht="7" customHeight="1" x14ac:dyDescent="0.4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23" customFormat="1" ht="11.7" x14ac:dyDescent="0.45">
      <c r="B80" s="24"/>
      <c r="C80" s="19" t="s">
        <v>18</v>
      </c>
      <c r="D80" s="25"/>
      <c r="E80" s="25"/>
      <c r="F80" s="25"/>
      <c r="G80" s="25"/>
      <c r="H80" s="25"/>
      <c r="I80" s="25"/>
      <c r="J80" s="25"/>
      <c r="K80" s="25"/>
      <c r="L80" s="64" t="str">
        <f>IF(K8="","",K8)</f>
        <v xml:space="preserve"> 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19" t="s">
        <v>20</v>
      </c>
      <c r="AJ80" s="25"/>
      <c r="AK80" s="25"/>
      <c r="AL80" s="25"/>
      <c r="AM80" s="225" t="str">
        <f>IF(AN8= "","",AN8)</f>
        <v/>
      </c>
      <c r="AN80" s="225"/>
      <c r="AO80" s="25"/>
      <c r="AP80" s="25"/>
      <c r="AQ80" s="26"/>
    </row>
    <row r="81" spans="1:76" s="23" customFormat="1" ht="7" customHeight="1" x14ac:dyDescent="0.45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1:76" s="23" customFormat="1" ht="11.7" x14ac:dyDescent="0.45">
      <c r="B82" s="24"/>
      <c r="C82" s="19" t="s">
        <v>21</v>
      </c>
      <c r="D82" s="25"/>
      <c r="E82" s="25"/>
      <c r="F82" s="25"/>
      <c r="G82" s="25"/>
      <c r="H82" s="25"/>
      <c r="I82" s="25"/>
      <c r="J82" s="25"/>
      <c r="K82" s="25"/>
      <c r="L82" s="57" t="str">
        <f>IF(E11= "","",E11)</f>
        <v>NsP Sv.Lukáša Galanta ,a.s.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19" t="s">
        <v>26</v>
      </c>
      <c r="AJ82" s="25"/>
      <c r="AK82" s="25"/>
      <c r="AL82" s="25"/>
      <c r="AM82" s="226" t="str">
        <f>IF(E17="","",E17)</f>
        <v>Mediprojekt s.r.o. Piešťany</v>
      </c>
      <c r="AN82" s="226"/>
      <c r="AO82" s="226"/>
      <c r="AP82" s="226"/>
      <c r="AQ82" s="26"/>
      <c r="AS82" s="227" t="s">
        <v>53</v>
      </c>
      <c r="AT82" s="227"/>
      <c r="AU82" s="41"/>
      <c r="AV82" s="41"/>
      <c r="AW82" s="41"/>
      <c r="AX82" s="41"/>
      <c r="AY82" s="41"/>
      <c r="AZ82" s="41"/>
      <c r="BA82" s="41"/>
      <c r="BB82" s="41"/>
      <c r="BC82" s="41"/>
      <c r="BD82" s="42"/>
    </row>
    <row r="83" spans="1:76" s="23" customFormat="1" ht="11.7" x14ac:dyDescent="0.45">
      <c r="B83" s="24"/>
      <c r="C83" s="19" t="s">
        <v>25</v>
      </c>
      <c r="D83" s="25"/>
      <c r="E83" s="25"/>
      <c r="F83" s="25"/>
      <c r="G83" s="25"/>
      <c r="H83" s="25"/>
      <c r="I83" s="25"/>
      <c r="J83" s="25"/>
      <c r="K83" s="25"/>
      <c r="L83" s="57" t="str">
        <f>IF(E14="","",E14)</f>
        <v xml:space="preserve"> 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19" t="s">
        <v>30</v>
      </c>
      <c r="AJ83" s="25"/>
      <c r="AK83" s="25"/>
      <c r="AL83" s="25"/>
      <c r="AM83" s="226" t="str">
        <f>IF(E20="","",E20)</f>
        <v>Repášová Helena</v>
      </c>
      <c r="AN83" s="226"/>
      <c r="AO83" s="226"/>
      <c r="AP83" s="226"/>
      <c r="AQ83" s="26"/>
      <c r="AS83" s="227"/>
      <c r="AT83" s="227"/>
      <c r="AU83" s="25"/>
      <c r="AV83" s="25"/>
      <c r="AW83" s="25"/>
      <c r="AX83" s="25"/>
      <c r="AY83" s="25"/>
      <c r="AZ83" s="25"/>
      <c r="BA83" s="25"/>
      <c r="BB83" s="25"/>
      <c r="BC83" s="25"/>
      <c r="BD83" s="65"/>
    </row>
    <row r="84" spans="1:76" s="23" customFormat="1" ht="10.75" customHeight="1" x14ac:dyDescent="0.45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6"/>
      <c r="AS84" s="227"/>
      <c r="AT84" s="227"/>
      <c r="AU84" s="25"/>
      <c r="AV84" s="25"/>
      <c r="AW84" s="25"/>
      <c r="AX84" s="25"/>
      <c r="AY84" s="25"/>
      <c r="AZ84" s="25"/>
      <c r="BA84" s="25"/>
      <c r="BB84" s="25"/>
      <c r="BC84" s="25"/>
      <c r="BD84" s="65"/>
    </row>
    <row r="85" spans="1:76" s="23" customFormat="1" ht="29.25" customHeight="1" x14ac:dyDescent="0.45">
      <c r="B85" s="24"/>
      <c r="C85" s="228" t="s">
        <v>54</v>
      </c>
      <c r="D85" s="228"/>
      <c r="E85" s="228"/>
      <c r="F85" s="228"/>
      <c r="G85" s="228"/>
      <c r="H85" s="66"/>
      <c r="I85" s="229" t="s">
        <v>55</v>
      </c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 t="s">
        <v>56</v>
      </c>
      <c r="AH85" s="229"/>
      <c r="AI85" s="229"/>
      <c r="AJ85" s="229"/>
      <c r="AK85" s="229"/>
      <c r="AL85" s="229"/>
      <c r="AM85" s="229"/>
      <c r="AN85" s="230" t="s">
        <v>57</v>
      </c>
      <c r="AO85" s="230"/>
      <c r="AP85" s="230"/>
      <c r="AQ85" s="26"/>
      <c r="AS85" s="67" t="s">
        <v>58</v>
      </c>
      <c r="AT85" s="68" t="s">
        <v>59</v>
      </c>
      <c r="AU85" s="68" t="s">
        <v>60</v>
      </c>
      <c r="AV85" s="68" t="s">
        <v>61</v>
      </c>
      <c r="AW85" s="68" t="s">
        <v>62</v>
      </c>
      <c r="AX85" s="68" t="s">
        <v>63</v>
      </c>
      <c r="AY85" s="68" t="s">
        <v>64</v>
      </c>
      <c r="AZ85" s="68" t="s">
        <v>65</v>
      </c>
      <c r="BA85" s="68" t="s">
        <v>66</v>
      </c>
      <c r="BB85" s="68" t="s">
        <v>67</v>
      </c>
      <c r="BC85" s="68" t="s">
        <v>68</v>
      </c>
      <c r="BD85" s="69" t="s">
        <v>69</v>
      </c>
    </row>
    <row r="86" spans="1:76" s="23" customFormat="1" ht="10.75" customHeight="1" x14ac:dyDescent="0.45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6"/>
      <c r="AS86" s="70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2"/>
    </row>
    <row r="87" spans="1:76" s="59" customFormat="1" ht="32.5" customHeight="1" x14ac:dyDescent="0.45">
      <c r="B87" s="60"/>
      <c r="C87" s="71" t="s">
        <v>70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31">
        <f>ROUND(SUM(AG88:AG89),2)</f>
        <v>0</v>
      </c>
      <c r="AH87" s="231"/>
      <c r="AI87" s="231"/>
      <c r="AJ87" s="231"/>
      <c r="AK87" s="231"/>
      <c r="AL87" s="231"/>
      <c r="AM87" s="231"/>
      <c r="AN87" s="232">
        <f>SUM(AG87,AT87)</f>
        <v>0</v>
      </c>
      <c r="AO87" s="232"/>
      <c r="AP87" s="232"/>
      <c r="AQ87" s="63"/>
      <c r="AS87" s="73">
        <f>ROUND(SUM(AS88:AS89),2)</f>
        <v>0</v>
      </c>
      <c r="AT87" s="74">
        <f>ROUND(SUM(AV87:AW87),2)</f>
        <v>0</v>
      </c>
      <c r="AU87" s="75">
        <f>ROUND(SUM(AU88:AU89),5)</f>
        <v>0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ROUND(SUM(AZ88:AZ89),2)</f>
        <v>0</v>
      </c>
      <c r="BA87" s="74">
        <f>ROUND(SUM(BA88:BA89),2)</f>
        <v>0</v>
      </c>
      <c r="BB87" s="74">
        <f>ROUND(SUM(BB88:BB89),2)</f>
        <v>0</v>
      </c>
      <c r="BC87" s="74">
        <f>ROUND(SUM(BC88:BC89),2)</f>
        <v>0</v>
      </c>
      <c r="BD87" s="76">
        <f>ROUND(SUM(BD88:BD89),2)</f>
        <v>0</v>
      </c>
      <c r="BS87" s="77" t="s">
        <v>71</v>
      </c>
      <c r="BT87" s="77" t="s">
        <v>72</v>
      </c>
      <c r="BU87" s="78" t="s">
        <v>73</v>
      </c>
      <c r="BV87" s="77" t="s">
        <v>74</v>
      </c>
      <c r="BW87" s="77" t="s">
        <v>75</v>
      </c>
      <c r="BX87" s="77" t="s">
        <v>76</v>
      </c>
    </row>
    <row r="88" spans="1:76" s="84" customFormat="1" ht="16.5" customHeight="1" x14ac:dyDescent="0.45">
      <c r="A88" s="79" t="s">
        <v>77</v>
      </c>
      <c r="B88" s="80"/>
      <c r="C88" s="81"/>
      <c r="D88" s="233" t="s">
        <v>78</v>
      </c>
      <c r="E88" s="233"/>
      <c r="F88" s="233"/>
      <c r="G88" s="233"/>
      <c r="H88" s="233"/>
      <c r="I88" s="82"/>
      <c r="J88" s="233" t="s">
        <v>79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4">
        <f>'2 -  SO 02 - URGENT'!M31</f>
        <v>0</v>
      </c>
      <c r="AH88" s="234"/>
      <c r="AI88" s="234"/>
      <c r="AJ88" s="234"/>
      <c r="AK88" s="234"/>
      <c r="AL88" s="234"/>
      <c r="AM88" s="234"/>
      <c r="AN88" s="234">
        <f>SUM(AG88,AT88)</f>
        <v>0</v>
      </c>
      <c r="AO88" s="234"/>
      <c r="AP88" s="234"/>
      <c r="AQ88" s="83"/>
      <c r="AS88" s="85">
        <f>'2 -  SO 02 - URGENT'!M29</f>
        <v>0</v>
      </c>
      <c r="AT88" s="86">
        <f>ROUND(SUM(AV88:AW88),2)</f>
        <v>0</v>
      </c>
      <c r="AU88" s="87">
        <f>'2 -  SO 02 - URGENT'!W146</f>
        <v>0</v>
      </c>
      <c r="AV88" s="86">
        <f>'2 -  SO 02 - URGENT'!M33</f>
        <v>0</v>
      </c>
      <c r="AW88" s="86">
        <f>'2 -  SO 02 - URGENT'!M34</f>
        <v>0</v>
      </c>
      <c r="AX88" s="86">
        <f>'2 -  SO 02 - URGENT'!M35</f>
        <v>0</v>
      </c>
      <c r="AY88" s="86">
        <f>'2 -  SO 02 - URGENT'!M36</f>
        <v>0</v>
      </c>
      <c r="AZ88" s="86">
        <f>'2 -  SO 02 - URGENT'!H33</f>
        <v>0</v>
      </c>
      <c r="BA88" s="86">
        <f>'2 -  SO 02 - URGENT'!H34</f>
        <v>0</v>
      </c>
      <c r="BB88" s="86">
        <f>'2 -  SO 02 - URGENT'!H35</f>
        <v>0</v>
      </c>
      <c r="BC88" s="86">
        <f>'2 -  SO 02 - URGENT'!H36</f>
        <v>0</v>
      </c>
      <c r="BD88" s="88">
        <f>'2 -  SO 02 - URGENT'!H37</f>
        <v>0</v>
      </c>
      <c r="BT88" s="89" t="s">
        <v>80</v>
      </c>
      <c r="BV88" s="89" t="s">
        <v>74</v>
      </c>
      <c r="BW88" s="89" t="s">
        <v>81</v>
      </c>
      <c r="BX88" s="89" t="s">
        <v>75</v>
      </c>
    </row>
    <row r="89" spans="1:76" s="84" customFormat="1" ht="31.5" customHeight="1" x14ac:dyDescent="0.45">
      <c r="A89" s="79" t="s">
        <v>77</v>
      </c>
      <c r="B89" s="80"/>
      <c r="C89" s="81"/>
      <c r="D89" s="233" t="s">
        <v>82</v>
      </c>
      <c r="E89" s="233"/>
      <c r="F89" s="233"/>
      <c r="G89" s="233"/>
      <c r="H89" s="233"/>
      <c r="I89" s="82"/>
      <c r="J89" s="233" t="s">
        <v>83</v>
      </c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4">
        <f>'3 - SO 03 - Bezbariérový ...'!M30</f>
        <v>0</v>
      </c>
      <c r="AH89" s="234"/>
      <c r="AI89" s="234"/>
      <c r="AJ89" s="234"/>
      <c r="AK89" s="234"/>
      <c r="AL89" s="234"/>
      <c r="AM89" s="234"/>
      <c r="AN89" s="234">
        <f>SUM(AG89,AT89)</f>
        <v>0</v>
      </c>
      <c r="AO89" s="234"/>
      <c r="AP89" s="234"/>
      <c r="AQ89" s="83"/>
      <c r="AS89" s="85">
        <f>'3 - SO 03 - Bezbariérový ...'!M28</f>
        <v>0</v>
      </c>
      <c r="AT89" s="86">
        <f>ROUND(SUM(AV89:AW89),2)</f>
        <v>0</v>
      </c>
      <c r="AU89" s="87">
        <f>'3 - SO 03 - Bezbariérový ...'!W128</f>
        <v>0</v>
      </c>
      <c r="AV89" s="86">
        <f>'3 - SO 03 - Bezbariérový ...'!M32</f>
        <v>0</v>
      </c>
      <c r="AW89" s="86">
        <f>'3 - SO 03 - Bezbariérový ...'!M33</f>
        <v>0</v>
      </c>
      <c r="AX89" s="86">
        <f>'3 - SO 03 - Bezbariérový ...'!M34</f>
        <v>0</v>
      </c>
      <c r="AY89" s="86">
        <f>'3 - SO 03 - Bezbariérový ...'!M35</f>
        <v>0</v>
      </c>
      <c r="AZ89" s="86">
        <f>'3 - SO 03 - Bezbariérový ...'!H32</f>
        <v>0</v>
      </c>
      <c r="BA89" s="86">
        <f>'3 - SO 03 - Bezbariérový ...'!H33</f>
        <v>0</v>
      </c>
      <c r="BB89" s="86">
        <f>'3 - SO 03 - Bezbariérový ...'!H34</f>
        <v>0</v>
      </c>
      <c r="BC89" s="86">
        <f>'3 - SO 03 - Bezbariérový ...'!H35</f>
        <v>0</v>
      </c>
      <c r="BD89" s="88">
        <f>'3 - SO 03 - Bezbariérový ...'!H36</f>
        <v>0</v>
      </c>
      <c r="BT89" s="89" t="s">
        <v>80</v>
      </c>
      <c r="BV89" s="89" t="s">
        <v>74</v>
      </c>
      <c r="BW89" s="89" t="s">
        <v>84</v>
      </c>
      <c r="BX89" s="89" t="s">
        <v>75</v>
      </c>
    </row>
    <row r="90" spans="1:76" x14ac:dyDescent="0.45">
      <c r="B90" s="1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3"/>
    </row>
    <row r="91" spans="1:76" s="23" customFormat="1" ht="30" customHeight="1" x14ac:dyDescent="0.45">
      <c r="B91" s="24"/>
      <c r="C91" s="71" t="s">
        <v>85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32">
        <v>0</v>
      </c>
      <c r="AH91" s="232"/>
      <c r="AI91" s="232"/>
      <c r="AJ91" s="232"/>
      <c r="AK91" s="232"/>
      <c r="AL91" s="232"/>
      <c r="AM91" s="232"/>
      <c r="AN91" s="232">
        <v>0</v>
      </c>
      <c r="AO91" s="232"/>
      <c r="AP91" s="232"/>
      <c r="AQ91" s="26"/>
      <c r="AS91" s="67" t="s">
        <v>86</v>
      </c>
      <c r="AT91" s="68" t="s">
        <v>87</v>
      </c>
      <c r="AU91" s="68" t="s">
        <v>36</v>
      </c>
      <c r="AV91" s="69" t="s">
        <v>59</v>
      </c>
    </row>
    <row r="92" spans="1:76" s="23" customFormat="1" ht="10.75" customHeight="1" x14ac:dyDescent="0.45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6"/>
      <c r="AS92" s="90"/>
      <c r="AT92" s="46"/>
      <c r="AU92" s="46"/>
      <c r="AV92" s="48"/>
    </row>
    <row r="93" spans="1:76" s="23" customFormat="1" ht="30" customHeight="1" x14ac:dyDescent="0.45">
      <c r="B93" s="24"/>
      <c r="C93" s="91" t="s">
        <v>88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235">
        <f>ROUND(AG87+AG91,2)</f>
        <v>0</v>
      </c>
      <c r="AH93" s="235"/>
      <c r="AI93" s="235"/>
      <c r="AJ93" s="235"/>
      <c r="AK93" s="235"/>
      <c r="AL93" s="235"/>
      <c r="AM93" s="235"/>
      <c r="AN93" s="235">
        <f>AN87+AN91</f>
        <v>0</v>
      </c>
      <c r="AO93" s="235"/>
      <c r="AP93" s="235"/>
      <c r="AQ93" s="26"/>
    </row>
    <row r="94" spans="1:76" s="23" customFormat="1" ht="7" customHeight="1" x14ac:dyDescent="0.45"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1"/>
    </row>
  </sheetData>
  <mergeCells count="50">
    <mergeCell ref="AG93:AM93"/>
    <mergeCell ref="AN93:AP93"/>
    <mergeCell ref="D89:H89"/>
    <mergeCell ref="J89:AF89"/>
    <mergeCell ref="AG89:AM89"/>
    <mergeCell ref="AN89:AP89"/>
    <mergeCell ref="AG91:AM91"/>
    <mergeCell ref="AN91:AP91"/>
    <mergeCell ref="AG87:AM87"/>
    <mergeCell ref="AN87:AP87"/>
    <mergeCell ref="D88:H88"/>
    <mergeCell ref="J88:AF88"/>
    <mergeCell ref="AG88:AM88"/>
    <mergeCell ref="AN88:AP88"/>
    <mergeCell ref="AM82:AP82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0:AN80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E23:AN2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</mergeCells>
  <hyperlinks>
    <hyperlink ref="K1" location="C2" display="1) Súhrnný list stavby" xr:uid="{00000000-0004-0000-0000-000000000000}"/>
    <hyperlink ref="W1" location="C87" display="2) Rekapitulácia objektov" xr:uid="{00000000-0004-0000-0000-000001000000}"/>
    <hyperlink ref="A88" location="'2 -  SO 02 - URGENT'!C2" display="/" xr:uid="{00000000-0004-0000-0000-000002000000}"/>
    <hyperlink ref="A89" location="'3 - SO 03 - Bezbariérový ...'!C2" display="/" xr:uid="{00000000-0004-0000-0000-000003000000}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2278"/>
  <sheetViews>
    <sheetView showGridLines="0" tabSelected="1" zoomScaleNormal="100" workbookViewId="0">
      <pane ySplit="1" topLeftCell="A1087" activePane="bottomLeft" state="frozen"/>
      <selection pane="bottomLeft" activeCell="F1093" sqref="F1093:I1093"/>
    </sheetView>
  </sheetViews>
  <sheetFormatPr defaultColWidth="8.85546875" defaultRowHeight="11.1" x14ac:dyDescent="0.45"/>
  <cols>
    <col min="1" max="1" width="8.35546875" customWidth="1"/>
    <col min="2" max="2" width="1.640625" customWidth="1"/>
    <col min="3" max="3" width="4.140625" customWidth="1"/>
    <col min="4" max="4" width="4.35546875" customWidth="1"/>
    <col min="5" max="5" width="17.140625" customWidth="1"/>
    <col min="6" max="7" width="11.140625" customWidth="1"/>
    <col min="8" max="8" width="12.5" customWidth="1"/>
    <col min="9" max="9" width="7" customWidth="1"/>
    <col min="10" max="10" width="5.1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40625" customWidth="1"/>
    <col min="18" max="18" width="1.640625" customWidth="1"/>
    <col min="19" max="19" width="8.140625" hidden="1" customWidth="1"/>
    <col min="20" max="20" width="29.640625" hidden="1" customWidth="1"/>
    <col min="21" max="21" width="16.35546875" hidden="1" customWidth="1"/>
    <col min="22" max="22" width="12.35546875" hidden="1" customWidth="1"/>
    <col min="23" max="23" width="16.3554687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35546875" hidden="1" customWidth="1"/>
    <col min="29" max="29" width="11" hidden="1" customWidth="1"/>
    <col min="30" max="30" width="15" hidden="1" customWidth="1"/>
    <col min="31" max="31" width="16.35546875" hidden="1" customWidth="1"/>
    <col min="32" max="43" width="15.35546875" hidden="1" customWidth="1"/>
    <col min="44" max="65" width="9.35546875" hidden="1" customWidth="1"/>
    <col min="66" max="66" width="15.35546875" hidden="1" customWidth="1"/>
    <col min="69" max="69" width="10.140625" customWidth="1"/>
  </cols>
  <sheetData>
    <row r="1" spans="1:66" ht="21.75" customHeight="1" x14ac:dyDescent="0.45">
      <c r="A1" s="93"/>
      <c r="B1" s="2"/>
      <c r="C1" s="2"/>
      <c r="D1" s="3" t="s">
        <v>1</v>
      </c>
      <c r="E1" s="2"/>
      <c r="F1" s="4" t="s">
        <v>89</v>
      </c>
      <c r="G1" s="4"/>
      <c r="H1" s="236" t="s">
        <v>90</v>
      </c>
      <c r="I1" s="236"/>
      <c r="J1" s="236"/>
      <c r="K1" s="236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93"/>
      <c r="V1" s="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21.75" customHeight="1" x14ac:dyDescent="0.7">
      <c r="A2" s="237" t="s">
        <v>94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4"/>
      <c r="T2" s="4"/>
      <c r="U2" s="93"/>
      <c r="V2" s="9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37" customHeight="1" x14ac:dyDescent="0.45">
      <c r="C3" s="212" t="s">
        <v>6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S3" s="213" t="s">
        <v>7</v>
      </c>
      <c r="T3" s="213"/>
      <c r="U3" s="213"/>
      <c r="V3" s="213"/>
      <c r="W3" s="213"/>
      <c r="X3" s="213"/>
      <c r="Y3" s="213"/>
      <c r="Z3" s="213"/>
      <c r="AA3" s="213"/>
      <c r="AB3" s="213"/>
      <c r="AC3" s="213"/>
      <c r="AT3" s="8" t="s">
        <v>81</v>
      </c>
    </row>
    <row r="4" spans="1:66" ht="7" customHeight="1" x14ac:dyDescent="0.4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AT4" s="8" t="s">
        <v>72</v>
      </c>
    </row>
    <row r="5" spans="1:66" ht="37" customHeight="1" x14ac:dyDescent="0.45">
      <c r="B5" s="12"/>
      <c r="C5" s="214" t="s">
        <v>95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13"/>
      <c r="T5" s="14" t="s">
        <v>11</v>
      </c>
      <c r="AT5" s="8" t="s">
        <v>5</v>
      </c>
    </row>
    <row r="6" spans="1:66" ht="7" customHeight="1" x14ac:dyDescent="0.45"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3"/>
    </row>
    <row r="7" spans="1:66" ht="25.35" customHeight="1" x14ac:dyDescent="0.45">
      <c r="B7" s="12"/>
      <c r="C7" s="15"/>
      <c r="D7" s="19" t="s">
        <v>14</v>
      </c>
      <c r="E7" s="15"/>
      <c r="F7" s="238" t="str">
        <f>'Rekapitulácia stavby'!K6</f>
        <v>NsP Sv.Lukáša Galanta,Blok A,B,C,2.np-OMIS,URGENT,zmena dokončenej stavby-02, 03 - precenenie na CÚ 2021/II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15"/>
      <c r="R7" s="13"/>
    </row>
    <row r="8" spans="1:66" s="23" customFormat="1" ht="32.85" customHeight="1" x14ac:dyDescent="0.45">
      <c r="B8" s="24"/>
      <c r="C8" s="25"/>
      <c r="D8" s="18" t="s">
        <v>96</v>
      </c>
      <c r="E8" s="25"/>
      <c r="F8" s="216" t="s">
        <v>97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5"/>
      <c r="R8" s="26"/>
    </row>
    <row r="9" spans="1:66" s="23" customFormat="1" ht="14.5" customHeight="1" x14ac:dyDescent="0.45">
      <c r="B9" s="24"/>
      <c r="C9" s="25"/>
      <c r="D9" s="19" t="s">
        <v>16</v>
      </c>
      <c r="E9" s="25"/>
      <c r="F9" s="17"/>
      <c r="G9" s="25"/>
      <c r="H9" s="25"/>
      <c r="I9" s="25"/>
      <c r="J9" s="25"/>
      <c r="K9" s="25"/>
      <c r="L9" s="25"/>
      <c r="M9" s="19" t="s">
        <v>17</v>
      </c>
      <c r="N9" s="25"/>
      <c r="O9" s="17"/>
      <c r="P9" s="25"/>
      <c r="Q9" s="25"/>
      <c r="R9" s="26"/>
    </row>
    <row r="10" spans="1:66" s="23" customFormat="1" ht="14.5" customHeight="1" x14ac:dyDescent="0.45">
      <c r="B10" s="24"/>
      <c r="C10" s="25"/>
      <c r="D10" s="19" t="s">
        <v>18</v>
      </c>
      <c r="E10" s="25"/>
      <c r="F10" s="17" t="s">
        <v>19</v>
      </c>
      <c r="G10" s="25"/>
      <c r="H10" s="25"/>
      <c r="I10" s="25"/>
      <c r="J10" s="25"/>
      <c r="K10" s="25"/>
      <c r="L10" s="25"/>
      <c r="M10" s="19" t="s">
        <v>20</v>
      </c>
      <c r="N10" s="25"/>
      <c r="O10" s="225"/>
      <c r="P10" s="225"/>
      <c r="Q10" s="25"/>
      <c r="R10" s="26"/>
    </row>
    <row r="11" spans="1:66" s="23" customFormat="1" ht="10.75" customHeight="1" x14ac:dyDescent="0.4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66" s="23" customFormat="1" ht="14.5" customHeight="1" x14ac:dyDescent="0.45">
      <c r="B12" s="24"/>
      <c r="C12" s="25"/>
      <c r="D12" s="19" t="s">
        <v>21</v>
      </c>
      <c r="E12" s="25"/>
      <c r="F12" s="25"/>
      <c r="G12" s="25"/>
      <c r="H12" s="25"/>
      <c r="I12" s="25"/>
      <c r="J12" s="25"/>
      <c r="K12" s="25"/>
      <c r="L12" s="25"/>
      <c r="M12" s="19" t="s">
        <v>22</v>
      </c>
      <c r="N12" s="25"/>
      <c r="O12" s="215"/>
      <c r="P12" s="215"/>
      <c r="Q12" s="25"/>
      <c r="R12" s="26"/>
    </row>
    <row r="13" spans="1:66" s="23" customFormat="1" ht="18" customHeight="1" x14ac:dyDescent="0.45">
      <c r="B13" s="24"/>
      <c r="C13" s="25"/>
      <c r="D13" s="25"/>
      <c r="E13" s="17" t="s">
        <v>23</v>
      </c>
      <c r="F13" s="25"/>
      <c r="G13" s="25"/>
      <c r="H13" s="25"/>
      <c r="I13" s="25"/>
      <c r="J13" s="25"/>
      <c r="K13" s="25"/>
      <c r="L13" s="25"/>
      <c r="M13" s="19" t="s">
        <v>24</v>
      </c>
      <c r="N13" s="25"/>
      <c r="O13" s="215"/>
      <c r="P13" s="215"/>
      <c r="Q13" s="25"/>
      <c r="R13" s="26"/>
    </row>
    <row r="14" spans="1:66" s="23" customFormat="1" ht="7" customHeight="1" x14ac:dyDescent="0.4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66" s="23" customFormat="1" ht="14.5" customHeight="1" x14ac:dyDescent="0.45">
      <c r="B15" s="24"/>
      <c r="C15" s="25"/>
      <c r="D15" s="19" t="s">
        <v>25</v>
      </c>
      <c r="E15" s="25"/>
      <c r="F15" s="25"/>
      <c r="G15" s="25"/>
      <c r="H15" s="25"/>
      <c r="I15" s="25"/>
      <c r="J15" s="25"/>
      <c r="K15" s="25"/>
      <c r="L15" s="25"/>
      <c r="M15" s="19" t="s">
        <v>22</v>
      </c>
      <c r="N15" s="25"/>
      <c r="O15" s="215"/>
      <c r="P15" s="215"/>
      <c r="Q15" s="25"/>
      <c r="R15" s="26"/>
    </row>
    <row r="16" spans="1:66" s="23" customFormat="1" ht="18" customHeight="1" x14ac:dyDescent="0.45">
      <c r="B16" s="24"/>
      <c r="C16" s="25"/>
      <c r="D16" s="25"/>
      <c r="E16" s="17" t="s">
        <v>19</v>
      </c>
      <c r="F16" s="25"/>
      <c r="G16" s="25"/>
      <c r="H16" s="25"/>
      <c r="I16" s="25"/>
      <c r="J16" s="25"/>
      <c r="K16" s="25"/>
      <c r="L16" s="25"/>
      <c r="M16" s="19" t="s">
        <v>24</v>
      </c>
      <c r="N16" s="25"/>
      <c r="O16" s="215"/>
      <c r="P16" s="215"/>
      <c r="Q16" s="25"/>
      <c r="R16" s="26"/>
    </row>
    <row r="17" spans="2:18" s="23" customFormat="1" ht="7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23" customFormat="1" ht="14.5" customHeight="1" x14ac:dyDescent="0.45">
      <c r="B18" s="24"/>
      <c r="C18" s="25"/>
      <c r="D18" s="19" t="s">
        <v>26</v>
      </c>
      <c r="E18" s="25"/>
      <c r="F18" s="25"/>
      <c r="G18" s="25"/>
      <c r="H18" s="25"/>
      <c r="I18" s="25"/>
      <c r="J18" s="25"/>
      <c r="K18" s="25"/>
      <c r="L18" s="25"/>
      <c r="M18" s="19" t="s">
        <v>22</v>
      </c>
      <c r="N18" s="25"/>
      <c r="O18" s="215"/>
      <c r="P18" s="215"/>
      <c r="Q18" s="25"/>
      <c r="R18" s="26"/>
    </row>
    <row r="19" spans="2:18" s="23" customFormat="1" ht="18" customHeight="1" x14ac:dyDescent="0.45">
      <c r="B19" s="24"/>
      <c r="C19" s="25"/>
      <c r="D19" s="25"/>
      <c r="E19" s="17" t="s">
        <v>27</v>
      </c>
      <c r="F19" s="25"/>
      <c r="G19" s="25"/>
      <c r="H19" s="25"/>
      <c r="I19" s="25"/>
      <c r="J19" s="25"/>
      <c r="K19" s="25"/>
      <c r="L19" s="25"/>
      <c r="M19" s="19" t="s">
        <v>24</v>
      </c>
      <c r="N19" s="25"/>
      <c r="O19" s="215"/>
      <c r="P19" s="215"/>
      <c r="Q19" s="25"/>
      <c r="R19" s="26"/>
    </row>
    <row r="20" spans="2:18" s="23" customFormat="1" ht="7" customHeight="1" x14ac:dyDescent="0.4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23" customFormat="1" ht="14.5" customHeight="1" x14ac:dyDescent="0.45">
      <c r="B21" s="24"/>
      <c r="C21" s="25"/>
      <c r="D21" s="19" t="s">
        <v>30</v>
      </c>
      <c r="E21" s="25"/>
      <c r="F21" s="25"/>
      <c r="G21" s="25"/>
      <c r="H21" s="25"/>
      <c r="I21" s="25"/>
      <c r="J21" s="25"/>
      <c r="K21" s="25"/>
      <c r="L21" s="25"/>
      <c r="M21" s="19" t="s">
        <v>22</v>
      </c>
      <c r="N21" s="25"/>
      <c r="O21" s="215"/>
      <c r="P21" s="215"/>
      <c r="Q21" s="25"/>
      <c r="R21" s="26"/>
    </row>
    <row r="22" spans="2:18" s="23" customFormat="1" ht="18" customHeight="1" x14ac:dyDescent="0.45">
      <c r="B22" s="24"/>
      <c r="C22" s="25"/>
      <c r="D22" s="25"/>
      <c r="E22" s="17" t="s">
        <v>31</v>
      </c>
      <c r="F22" s="25"/>
      <c r="G22" s="25"/>
      <c r="H22" s="25"/>
      <c r="I22" s="25"/>
      <c r="J22" s="25"/>
      <c r="K22" s="25"/>
      <c r="L22" s="25"/>
      <c r="M22" s="19" t="s">
        <v>24</v>
      </c>
      <c r="N22" s="25"/>
      <c r="O22" s="215"/>
      <c r="P22" s="215"/>
      <c r="Q22" s="25"/>
      <c r="R22" s="26"/>
    </row>
    <row r="23" spans="2:18" s="23" customFormat="1" ht="7" customHeight="1" x14ac:dyDescent="0.4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5" customHeight="1" x14ac:dyDescent="0.45">
      <c r="B24" s="24"/>
      <c r="C24" s="25"/>
      <c r="D24" s="19" t="s">
        <v>32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16.5" customHeight="1" x14ac:dyDescent="0.45">
      <c r="B25" s="24"/>
      <c r="C25" s="25"/>
      <c r="D25" s="25"/>
      <c r="E25" s="217"/>
      <c r="F25" s="217"/>
      <c r="G25" s="217"/>
      <c r="H25" s="217"/>
      <c r="I25" s="217"/>
      <c r="J25" s="217"/>
      <c r="K25" s="217"/>
      <c r="L25" s="217"/>
      <c r="M25" s="25"/>
      <c r="N25" s="25"/>
      <c r="O25" s="25"/>
      <c r="P25" s="25"/>
      <c r="Q25" s="25"/>
      <c r="R25" s="26"/>
    </row>
    <row r="26" spans="2:18" s="23" customFormat="1" ht="7" customHeight="1" x14ac:dyDescent="0.4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7" customHeight="1" x14ac:dyDescent="0.45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5" customHeight="1" x14ac:dyDescent="0.45">
      <c r="B28" s="24"/>
      <c r="C28" s="25"/>
      <c r="D28" s="94" t="s">
        <v>98</v>
      </c>
      <c r="E28" s="25"/>
      <c r="F28" s="25"/>
      <c r="G28" s="25"/>
      <c r="H28" s="25"/>
      <c r="I28" s="25"/>
      <c r="J28" s="25"/>
      <c r="K28" s="25"/>
      <c r="L28" s="25"/>
      <c r="M28" s="218">
        <f>N89</f>
        <v>0</v>
      </c>
      <c r="N28" s="218"/>
      <c r="O28" s="218"/>
      <c r="P28" s="218"/>
      <c r="Q28" s="25"/>
      <c r="R28" s="26"/>
    </row>
    <row r="29" spans="2:18" s="23" customFormat="1" ht="14.5" customHeight="1" x14ac:dyDescent="0.45">
      <c r="B29" s="24"/>
      <c r="C29" s="25"/>
      <c r="D29" s="22" t="s">
        <v>99</v>
      </c>
      <c r="E29" s="25"/>
      <c r="F29" s="25"/>
      <c r="G29" s="25"/>
      <c r="H29" s="25"/>
      <c r="I29" s="25"/>
      <c r="J29" s="25"/>
      <c r="K29" s="25"/>
      <c r="L29" s="25"/>
      <c r="M29" s="218">
        <f>N127</f>
        <v>0</v>
      </c>
      <c r="N29" s="218"/>
      <c r="O29" s="218"/>
      <c r="P29" s="218"/>
      <c r="Q29" s="25"/>
      <c r="R29" s="26"/>
    </row>
    <row r="30" spans="2:18" s="23" customFormat="1" ht="7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5.35" customHeight="1" x14ac:dyDescent="0.45">
      <c r="B31" s="24"/>
      <c r="C31" s="25"/>
      <c r="D31" s="95" t="s">
        <v>35</v>
      </c>
      <c r="E31" s="25"/>
      <c r="F31" s="25"/>
      <c r="G31" s="25"/>
      <c r="H31" s="25"/>
      <c r="I31" s="25"/>
      <c r="J31" s="25"/>
      <c r="K31" s="25"/>
      <c r="L31" s="25"/>
      <c r="M31" s="239">
        <f>ROUND(M28+M29,2)</f>
        <v>0</v>
      </c>
      <c r="N31" s="239"/>
      <c r="O31" s="239"/>
      <c r="P31" s="239"/>
      <c r="Q31" s="25"/>
      <c r="R31" s="26"/>
    </row>
    <row r="32" spans="2:18" s="23" customFormat="1" ht="7" customHeight="1" x14ac:dyDescent="0.45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5" customHeight="1" x14ac:dyDescent="0.45">
      <c r="B33" s="24"/>
      <c r="C33" s="25"/>
      <c r="D33" s="32" t="s">
        <v>36</v>
      </c>
      <c r="E33" s="32" t="s">
        <v>37</v>
      </c>
      <c r="F33" s="33">
        <v>0.2</v>
      </c>
      <c r="G33" s="96" t="s">
        <v>38</v>
      </c>
      <c r="H33" s="240">
        <f>ROUND((SUM(BE127:BE128)+SUM(BE146:BE2277)), 2)</f>
        <v>0</v>
      </c>
      <c r="I33" s="240"/>
      <c r="J33" s="240"/>
      <c r="K33" s="25"/>
      <c r="L33" s="25"/>
      <c r="M33" s="240">
        <f>ROUND(ROUND((SUM(BE127:BE128)+SUM(BE146:BE2277)), 2)*F33, 2)</f>
        <v>0</v>
      </c>
      <c r="N33" s="240"/>
      <c r="O33" s="240"/>
      <c r="P33" s="240"/>
      <c r="Q33" s="25"/>
      <c r="R33" s="26"/>
    </row>
    <row r="34" spans="2:18" s="23" customFormat="1" ht="14.5" customHeight="1" x14ac:dyDescent="0.45">
      <c r="B34" s="24"/>
      <c r="C34" s="25"/>
      <c r="D34" s="25"/>
      <c r="E34" s="32" t="s">
        <v>39</v>
      </c>
      <c r="F34" s="33">
        <v>0.2</v>
      </c>
      <c r="G34" s="96" t="s">
        <v>38</v>
      </c>
      <c r="H34" s="240">
        <f>ROUND((SUM(BF127:BF128)+SUM(BF146:BF2277)), 2)</f>
        <v>0</v>
      </c>
      <c r="I34" s="240"/>
      <c r="J34" s="240"/>
      <c r="K34" s="25"/>
      <c r="L34" s="25"/>
      <c r="M34" s="240">
        <f>ROUND(ROUND((SUM(BF127:BF128)+SUM(BF146:BF2277)), 2)*F34, 2)</f>
        <v>0</v>
      </c>
      <c r="N34" s="240"/>
      <c r="O34" s="240"/>
      <c r="P34" s="240"/>
      <c r="Q34" s="25"/>
      <c r="R34" s="26"/>
    </row>
    <row r="35" spans="2:18" s="23" customFormat="1" ht="14.5" customHeight="1" x14ac:dyDescent="0.45">
      <c r="B35" s="24"/>
      <c r="C35" s="25"/>
      <c r="D35" s="25"/>
      <c r="E35" s="32" t="s">
        <v>40</v>
      </c>
      <c r="F35" s="33">
        <v>0.2</v>
      </c>
      <c r="G35" s="96" t="s">
        <v>38</v>
      </c>
      <c r="H35" s="240">
        <f>ROUND((SUM(BG127:BG128)+SUM(BG146:BG2277)), 2)</f>
        <v>0</v>
      </c>
      <c r="I35" s="240"/>
      <c r="J35" s="240"/>
      <c r="K35" s="25"/>
      <c r="L35" s="25"/>
      <c r="M35" s="240">
        <v>0</v>
      </c>
      <c r="N35" s="240"/>
      <c r="O35" s="240"/>
      <c r="P35" s="240"/>
      <c r="Q35" s="25"/>
      <c r="R35" s="26"/>
    </row>
    <row r="36" spans="2:18" s="23" customFormat="1" ht="14.5" customHeight="1" x14ac:dyDescent="0.45">
      <c r="B36" s="24"/>
      <c r="C36" s="25"/>
      <c r="D36" s="25"/>
      <c r="E36" s="32" t="s">
        <v>41</v>
      </c>
      <c r="F36" s="33">
        <v>0.2</v>
      </c>
      <c r="G36" s="96" t="s">
        <v>38</v>
      </c>
      <c r="H36" s="240">
        <f>ROUND((SUM(BH127:BH128)+SUM(BH146:BH2277)), 2)</f>
        <v>0</v>
      </c>
      <c r="I36" s="240"/>
      <c r="J36" s="240"/>
      <c r="K36" s="25"/>
      <c r="L36" s="25"/>
      <c r="M36" s="240">
        <v>0</v>
      </c>
      <c r="N36" s="240"/>
      <c r="O36" s="240"/>
      <c r="P36" s="240"/>
      <c r="Q36" s="25"/>
      <c r="R36" s="26"/>
    </row>
    <row r="37" spans="2:18" s="23" customFormat="1" ht="14.5" customHeight="1" x14ac:dyDescent="0.45">
      <c r="B37" s="24"/>
      <c r="C37" s="25"/>
      <c r="D37" s="25"/>
      <c r="E37" s="32" t="s">
        <v>42</v>
      </c>
      <c r="F37" s="33">
        <v>0</v>
      </c>
      <c r="G37" s="96" t="s">
        <v>38</v>
      </c>
      <c r="H37" s="240">
        <f>ROUND((SUM(BI127:BI128)+SUM(BI146:BI2277)), 2)</f>
        <v>0</v>
      </c>
      <c r="I37" s="240"/>
      <c r="J37" s="240"/>
      <c r="K37" s="25"/>
      <c r="L37" s="25"/>
      <c r="M37" s="240">
        <v>0</v>
      </c>
      <c r="N37" s="240"/>
      <c r="O37" s="240"/>
      <c r="P37" s="240"/>
      <c r="Q37" s="25"/>
      <c r="R37" s="26"/>
    </row>
    <row r="38" spans="2:18" s="23" customFormat="1" ht="7" customHeight="1" x14ac:dyDescent="0.4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5.35" customHeight="1" x14ac:dyDescent="0.45">
      <c r="B39" s="24"/>
      <c r="C39" s="92"/>
      <c r="D39" s="97" t="s">
        <v>43</v>
      </c>
      <c r="E39" s="66"/>
      <c r="F39" s="66"/>
      <c r="G39" s="98" t="s">
        <v>44</v>
      </c>
      <c r="H39" s="99" t="s">
        <v>45</v>
      </c>
      <c r="I39" s="66"/>
      <c r="J39" s="66"/>
      <c r="K39" s="66"/>
      <c r="L39" s="241">
        <f>SUM(M31:M37)</f>
        <v>0</v>
      </c>
      <c r="M39" s="241"/>
      <c r="N39" s="241"/>
      <c r="O39" s="241"/>
      <c r="P39" s="241"/>
      <c r="Q39" s="92"/>
      <c r="R39" s="26"/>
    </row>
    <row r="40" spans="2:18" s="23" customFormat="1" ht="14.5" customHeight="1" x14ac:dyDescent="0.4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5" customHeight="1" x14ac:dyDescent="0.4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4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2:18" x14ac:dyDescent="0.4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2:18" x14ac:dyDescent="0.4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2:18" x14ac:dyDescent="0.4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2:18" x14ac:dyDescent="0.4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2:18" x14ac:dyDescent="0.4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2:18" x14ac:dyDescent="0.4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 x14ac:dyDescent="0.45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x14ac:dyDescent="0.45"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3"/>
    </row>
    <row r="51" spans="2:18" s="23" customFormat="1" ht="12.9" x14ac:dyDescent="0.45">
      <c r="B51" s="24"/>
      <c r="C51" s="25"/>
      <c r="D51" s="40" t="s">
        <v>46</v>
      </c>
      <c r="E51" s="41"/>
      <c r="F51" s="41"/>
      <c r="G51" s="41"/>
      <c r="H51" s="42"/>
      <c r="I51" s="25"/>
      <c r="J51" s="40" t="s">
        <v>47</v>
      </c>
      <c r="K51" s="41"/>
      <c r="L51" s="41"/>
      <c r="M51" s="41"/>
      <c r="N51" s="41"/>
      <c r="O51" s="41"/>
      <c r="P51" s="42"/>
      <c r="Q51" s="25"/>
      <c r="R51" s="26"/>
    </row>
    <row r="52" spans="2:18" x14ac:dyDescent="0.45">
      <c r="B52" s="12"/>
      <c r="C52" s="15"/>
      <c r="D52" s="43"/>
      <c r="E52" s="15"/>
      <c r="F52" s="15"/>
      <c r="G52" s="15"/>
      <c r="H52" s="44"/>
      <c r="I52" s="15"/>
      <c r="J52" s="43"/>
      <c r="K52" s="15"/>
      <c r="L52" s="15"/>
      <c r="M52" s="15"/>
      <c r="N52" s="15"/>
      <c r="O52" s="15"/>
      <c r="P52" s="44"/>
      <c r="Q52" s="15"/>
      <c r="R52" s="13"/>
    </row>
    <row r="53" spans="2:18" x14ac:dyDescent="0.45">
      <c r="B53" s="12"/>
      <c r="C53" s="15"/>
      <c r="D53" s="43"/>
      <c r="E53" s="15"/>
      <c r="F53" s="15"/>
      <c r="G53" s="15"/>
      <c r="H53" s="44"/>
      <c r="I53" s="15"/>
      <c r="J53" s="43"/>
      <c r="K53" s="15"/>
      <c r="L53" s="15"/>
      <c r="M53" s="15"/>
      <c r="N53" s="15"/>
      <c r="O53" s="15"/>
      <c r="P53" s="44"/>
      <c r="Q53" s="15"/>
      <c r="R53" s="13"/>
    </row>
    <row r="54" spans="2:18" x14ac:dyDescent="0.45">
      <c r="B54" s="12"/>
      <c r="C54" s="15"/>
      <c r="D54" s="43"/>
      <c r="E54" s="15"/>
      <c r="F54" s="15"/>
      <c r="G54" s="15"/>
      <c r="H54" s="44"/>
      <c r="I54" s="15"/>
      <c r="J54" s="43"/>
      <c r="K54" s="15"/>
      <c r="L54" s="15"/>
      <c r="M54" s="15"/>
      <c r="N54" s="15"/>
      <c r="O54" s="15"/>
      <c r="P54" s="44"/>
      <c r="Q54" s="15"/>
      <c r="R54" s="13"/>
    </row>
    <row r="55" spans="2:18" x14ac:dyDescent="0.45">
      <c r="B55" s="12"/>
      <c r="C55" s="15"/>
      <c r="D55" s="43"/>
      <c r="E55" s="15"/>
      <c r="F55" s="15"/>
      <c r="G55" s="15"/>
      <c r="H55" s="44"/>
      <c r="I55" s="15"/>
      <c r="J55" s="43"/>
      <c r="K55" s="15"/>
      <c r="L55" s="15"/>
      <c r="M55" s="15"/>
      <c r="N55" s="15"/>
      <c r="O55" s="15"/>
      <c r="P55" s="44"/>
      <c r="Q55" s="15"/>
      <c r="R55" s="13"/>
    </row>
    <row r="56" spans="2:18" x14ac:dyDescent="0.45">
      <c r="B56" s="12"/>
      <c r="C56" s="15"/>
      <c r="D56" s="43"/>
      <c r="E56" s="15"/>
      <c r="F56" s="15"/>
      <c r="G56" s="15"/>
      <c r="H56" s="44"/>
      <c r="I56" s="15"/>
      <c r="J56" s="43"/>
      <c r="K56" s="15"/>
      <c r="L56" s="15"/>
      <c r="M56" s="15"/>
      <c r="N56" s="15"/>
      <c r="O56" s="15"/>
      <c r="P56" s="44"/>
      <c r="Q56" s="15"/>
      <c r="R56" s="13"/>
    </row>
    <row r="57" spans="2:18" x14ac:dyDescent="0.45">
      <c r="B57" s="12"/>
      <c r="C57" s="15"/>
      <c r="D57" s="43"/>
      <c r="E57" s="15"/>
      <c r="F57" s="15"/>
      <c r="G57" s="15"/>
      <c r="H57" s="44"/>
      <c r="I57" s="15"/>
      <c r="J57" s="43"/>
      <c r="K57" s="15"/>
      <c r="L57" s="15"/>
      <c r="M57" s="15"/>
      <c r="N57" s="15"/>
      <c r="O57" s="15"/>
      <c r="P57" s="44"/>
      <c r="Q57" s="15"/>
      <c r="R57" s="13"/>
    </row>
    <row r="58" spans="2:18" x14ac:dyDescent="0.45">
      <c r="B58" s="12"/>
      <c r="C58" s="15"/>
      <c r="D58" s="43"/>
      <c r="E58" s="15"/>
      <c r="F58" s="15"/>
      <c r="G58" s="15"/>
      <c r="H58" s="44"/>
      <c r="I58" s="15"/>
      <c r="J58" s="43"/>
      <c r="K58" s="15"/>
      <c r="L58" s="15"/>
      <c r="M58" s="15"/>
      <c r="N58" s="15"/>
      <c r="O58" s="15"/>
      <c r="P58" s="44"/>
      <c r="Q58" s="15"/>
      <c r="R58" s="13"/>
    </row>
    <row r="59" spans="2:18" x14ac:dyDescent="0.45">
      <c r="B59" s="12"/>
      <c r="C59" s="15"/>
      <c r="D59" s="43"/>
      <c r="E59" s="15"/>
      <c r="F59" s="15"/>
      <c r="G59" s="15"/>
      <c r="H59" s="44"/>
      <c r="I59" s="15"/>
      <c r="J59" s="43"/>
      <c r="K59" s="15"/>
      <c r="L59" s="15"/>
      <c r="M59" s="15"/>
      <c r="N59" s="15"/>
      <c r="O59" s="15"/>
      <c r="P59" s="44"/>
      <c r="Q59" s="15"/>
      <c r="R59" s="13"/>
    </row>
    <row r="60" spans="2:18" s="23" customFormat="1" ht="12.9" x14ac:dyDescent="0.45">
      <c r="B60" s="24"/>
      <c r="C60" s="25"/>
      <c r="D60" s="45" t="s">
        <v>48</v>
      </c>
      <c r="E60" s="46"/>
      <c r="F60" s="46"/>
      <c r="G60" s="47" t="s">
        <v>49</v>
      </c>
      <c r="H60" s="48"/>
      <c r="I60" s="25"/>
      <c r="J60" s="45" t="s">
        <v>48</v>
      </c>
      <c r="K60" s="46"/>
      <c r="L60" s="46"/>
      <c r="M60" s="46"/>
      <c r="N60" s="47" t="s">
        <v>49</v>
      </c>
      <c r="O60" s="46"/>
      <c r="P60" s="48"/>
      <c r="Q60" s="25"/>
      <c r="R60" s="26"/>
    </row>
    <row r="61" spans="2:18" x14ac:dyDescent="0.45"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3"/>
    </row>
    <row r="62" spans="2:18" s="23" customFormat="1" ht="12.9" x14ac:dyDescent="0.45">
      <c r="B62" s="24"/>
      <c r="C62" s="25"/>
      <c r="D62" s="40" t="s">
        <v>50</v>
      </c>
      <c r="E62" s="41"/>
      <c r="F62" s="41"/>
      <c r="G62" s="41"/>
      <c r="H62" s="42"/>
      <c r="I62" s="25"/>
      <c r="J62" s="40" t="s">
        <v>51</v>
      </c>
      <c r="K62" s="41"/>
      <c r="L62" s="41"/>
      <c r="M62" s="41"/>
      <c r="N62" s="41"/>
      <c r="O62" s="41"/>
      <c r="P62" s="42"/>
      <c r="Q62" s="25"/>
      <c r="R62" s="26"/>
    </row>
    <row r="63" spans="2:18" x14ac:dyDescent="0.45">
      <c r="B63" s="12"/>
      <c r="C63" s="15"/>
      <c r="D63" s="43"/>
      <c r="E63" s="15"/>
      <c r="F63" s="15"/>
      <c r="G63" s="15"/>
      <c r="H63" s="44"/>
      <c r="I63" s="15"/>
      <c r="J63" s="43"/>
      <c r="K63" s="15"/>
      <c r="L63" s="15"/>
      <c r="M63" s="15"/>
      <c r="N63" s="15"/>
      <c r="O63" s="15"/>
      <c r="P63" s="44"/>
      <c r="Q63" s="15"/>
      <c r="R63" s="13"/>
    </row>
    <row r="64" spans="2:18" x14ac:dyDescent="0.45">
      <c r="B64" s="12"/>
      <c r="C64" s="15"/>
      <c r="D64" s="43"/>
      <c r="E64" s="15"/>
      <c r="F64" s="15"/>
      <c r="G64" s="15"/>
      <c r="H64" s="44"/>
      <c r="I64" s="15"/>
      <c r="J64" s="43"/>
      <c r="K64" s="15"/>
      <c r="L64" s="15"/>
      <c r="M64" s="15"/>
      <c r="N64" s="15"/>
      <c r="O64" s="15"/>
      <c r="P64" s="44"/>
      <c r="Q64" s="15"/>
      <c r="R64" s="13"/>
    </row>
    <row r="65" spans="2:18" x14ac:dyDescent="0.45">
      <c r="B65" s="12"/>
      <c r="C65" s="15"/>
      <c r="D65" s="43"/>
      <c r="E65" s="15"/>
      <c r="F65" s="15"/>
      <c r="G65" s="15"/>
      <c r="H65" s="44"/>
      <c r="I65" s="15"/>
      <c r="J65" s="43"/>
      <c r="K65" s="15"/>
      <c r="L65" s="15"/>
      <c r="M65" s="15"/>
      <c r="N65" s="15"/>
      <c r="O65" s="15"/>
      <c r="P65" s="44"/>
      <c r="Q65" s="15"/>
      <c r="R65" s="13"/>
    </row>
    <row r="66" spans="2:18" x14ac:dyDescent="0.45">
      <c r="B66" s="12"/>
      <c r="C66" s="15"/>
      <c r="D66" s="43"/>
      <c r="E66" s="15"/>
      <c r="F66" s="15"/>
      <c r="G66" s="15"/>
      <c r="H66" s="44"/>
      <c r="I66" s="15"/>
      <c r="J66" s="43"/>
      <c r="K66" s="15"/>
      <c r="L66" s="15"/>
      <c r="M66" s="15"/>
      <c r="N66" s="15"/>
      <c r="O66" s="15"/>
      <c r="P66" s="44"/>
      <c r="Q66" s="15"/>
      <c r="R66" s="13"/>
    </row>
    <row r="67" spans="2:18" x14ac:dyDescent="0.45">
      <c r="B67" s="12"/>
      <c r="C67" s="15"/>
      <c r="D67" s="43"/>
      <c r="E67" s="15"/>
      <c r="F67" s="15"/>
      <c r="G67" s="15"/>
      <c r="H67" s="44"/>
      <c r="I67" s="15"/>
      <c r="J67" s="43"/>
      <c r="K67" s="15"/>
      <c r="L67" s="15"/>
      <c r="M67" s="15"/>
      <c r="N67" s="15"/>
      <c r="O67" s="15"/>
      <c r="P67" s="44"/>
      <c r="Q67" s="15"/>
      <c r="R67" s="13"/>
    </row>
    <row r="68" spans="2:18" x14ac:dyDescent="0.45">
      <c r="B68" s="12"/>
      <c r="C68" s="15"/>
      <c r="D68" s="43"/>
      <c r="E68" s="15"/>
      <c r="F68" s="15"/>
      <c r="G68" s="15"/>
      <c r="H68" s="44"/>
      <c r="I68" s="15"/>
      <c r="J68" s="43"/>
      <c r="K68" s="15"/>
      <c r="L68" s="15"/>
      <c r="M68" s="15"/>
      <c r="N68" s="15"/>
      <c r="O68" s="15"/>
      <c r="P68" s="44"/>
      <c r="Q68" s="15"/>
      <c r="R68" s="13"/>
    </row>
    <row r="69" spans="2:18" x14ac:dyDescent="0.45">
      <c r="B69" s="12"/>
      <c r="C69" s="15"/>
      <c r="D69" s="43"/>
      <c r="E69" s="15"/>
      <c r="F69" s="15"/>
      <c r="G69" s="15"/>
      <c r="H69" s="44"/>
      <c r="I69" s="15"/>
      <c r="J69" s="43"/>
      <c r="K69" s="15"/>
      <c r="L69" s="15"/>
      <c r="M69" s="15"/>
      <c r="N69" s="15"/>
      <c r="O69" s="15"/>
      <c r="P69" s="44"/>
      <c r="Q69" s="15"/>
      <c r="R69" s="13"/>
    </row>
    <row r="70" spans="2:18" x14ac:dyDescent="0.45">
      <c r="B70" s="12"/>
      <c r="C70" s="15"/>
      <c r="D70" s="43"/>
      <c r="E70" s="15"/>
      <c r="F70" s="15"/>
      <c r="G70" s="15"/>
      <c r="H70" s="44"/>
      <c r="I70" s="15"/>
      <c r="J70" s="43"/>
      <c r="K70" s="15"/>
      <c r="L70" s="15"/>
      <c r="M70" s="15"/>
      <c r="N70" s="15"/>
      <c r="O70" s="15"/>
      <c r="P70" s="44"/>
      <c r="Q70" s="15"/>
      <c r="R70" s="13"/>
    </row>
    <row r="71" spans="2:18" s="23" customFormat="1" ht="12.9" x14ac:dyDescent="0.45">
      <c r="B71" s="24"/>
      <c r="C71" s="25"/>
      <c r="D71" s="45" t="s">
        <v>48</v>
      </c>
      <c r="E71" s="46"/>
      <c r="F71" s="46"/>
      <c r="G71" s="47" t="s">
        <v>49</v>
      </c>
      <c r="H71" s="48"/>
      <c r="I71" s="25"/>
      <c r="J71" s="45" t="s">
        <v>48</v>
      </c>
      <c r="K71" s="46"/>
      <c r="L71" s="46"/>
      <c r="M71" s="46"/>
      <c r="N71" s="47" t="s">
        <v>49</v>
      </c>
      <c r="O71" s="46"/>
      <c r="P71" s="48"/>
      <c r="Q71" s="25"/>
      <c r="R71" s="26"/>
    </row>
    <row r="72" spans="2:18" s="23" customFormat="1" ht="14.5" customHeight="1" x14ac:dyDescent="0.45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</row>
    <row r="73" spans="2:18" ht="14.5" customHeight="1" x14ac:dyDescent="0.45"/>
    <row r="74" spans="2:18" ht="14.5" customHeight="1" x14ac:dyDescent="0.45"/>
    <row r="75" spans="2:18" ht="14.5" customHeight="1" x14ac:dyDescent="0.45"/>
    <row r="76" spans="2:18" s="23" customFormat="1" ht="7" customHeight="1" x14ac:dyDescent="0.45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4"/>
    </row>
    <row r="77" spans="2:18" s="23" customFormat="1" ht="37" customHeight="1" x14ac:dyDescent="0.45">
      <c r="B77" s="24"/>
      <c r="C77" s="214" t="s">
        <v>100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6"/>
    </row>
    <row r="78" spans="2:18" s="23" customFormat="1" ht="7" customHeight="1" x14ac:dyDescent="0.4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</row>
    <row r="79" spans="2:18" s="23" customFormat="1" ht="30" customHeight="1" x14ac:dyDescent="0.45">
      <c r="B79" s="24"/>
      <c r="C79" s="19" t="s">
        <v>14</v>
      </c>
      <c r="D79" s="25"/>
      <c r="E79" s="25"/>
      <c r="F79" s="238" t="str">
        <f>F7</f>
        <v>NsP Sv.Lukáša Galanta,Blok A,B,C,2.np-OMIS,URGENT,zmena dokončenej stavby-02, 03 - precenenie na CÚ 2021/II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5"/>
      <c r="R79" s="26"/>
    </row>
    <row r="80" spans="2:18" s="23" customFormat="1" ht="37" customHeight="1" x14ac:dyDescent="0.45">
      <c r="B80" s="24"/>
      <c r="C80" s="61" t="s">
        <v>96</v>
      </c>
      <c r="D80" s="25"/>
      <c r="E80" s="25"/>
      <c r="F80" s="224" t="str">
        <f>F8</f>
        <v>2 -  SO 02 - URGENT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5"/>
      <c r="R80" s="26"/>
    </row>
    <row r="81" spans="2:47" s="23" customFormat="1" ht="7" customHeight="1" x14ac:dyDescent="0.45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47" s="23" customFormat="1" ht="18" customHeight="1" x14ac:dyDescent="0.45">
      <c r="B82" s="24"/>
      <c r="C82" s="19" t="s">
        <v>18</v>
      </c>
      <c r="D82" s="25"/>
      <c r="E82" s="25"/>
      <c r="F82" s="17" t="str">
        <f>F10</f>
        <v xml:space="preserve"> </v>
      </c>
      <c r="G82" s="25"/>
      <c r="H82" s="25"/>
      <c r="I82" s="25"/>
      <c r="J82" s="25"/>
      <c r="K82" s="19" t="s">
        <v>20</v>
      </c>
      <c r="L82" s="25"/>
      <c r="M82" s="225" t="str">
        <f>IF(O10="","",O10)</f>
        <v/>
      </c>
      <c r="N82" s="225"/>
      <c r="O82" s="225"/>
      <c r="P82" s="225"/>
      <c r="Q82" s="25"/>
      <c r="R82" s="26"/>
    </row>
    <row r="83" spans="2:47" s="23" customFormat="1" ht="7" customHeight="1" x14ac:dyDescent="0.45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47" s="23" customFormat="1" ht="11.7" x14ac:dyDescent="0.45">
      <c r="B84" s="24"/>
      <c r="C84" s="19" t="s">
        <v>21</v>
      </c>
      <c r="D84" s="25"/>
      <c r="E84" s="25"/>
      <c r="F84" s="17" t="str">
        <f>E13</f>
        <v>NsP Sv.Lukáša Galanta ,a.s.</v>
      </c>
      <c r="G84" s="25"/>
      <c r="H84" s="25"/>
      <c r="I84" s="25"/>
      <c r="J84" s="25"/>
      <c r="K84" s="19" t="s">
        <v>26</v>
      </c>
      <c r="L84" s="25"/>
      <c r="M84" s="215" t="str">
        <f>E19</f>
        <v>Mediprojekt s.r.o. Piešťany</v>
      </c>
      <c r="N84" s="215"/>
      <c r="O84" s="215"/>
      <c r="P84" s="215"/>
      <c r="Q84" s="215"/>
      <c r="R84" s="26"/>
    </row>
    <row r="85" spans="2:47" s="23" customFormat="1" ht="14.5" customHeight="1" x14ac:dyDescent="0.45">
      <c r="B85" s="24"/>
      <c r="C85" s="19" t="s">
        <v>25</v>
      </c>
      <c r="D85" s="25"/>
      <c r="E85" s="25"/>
      <c r="F85" s="17" t="str">
        <f>IF(E16="","",E16)</f>
        <v xml:space="preserve"> </v>
      </c>
      <c r="G85" s="25"/>
      <c r="H85" s="25"/>
      <c r="I85" s="25"/>
      <c r="J85" s="25"/>
      <c r="K85" s="19" t="s">
        <v>30</v>
      </c>
      <c r="L85" s="25"/>
      <c r="M85" s="215" t="str">
        <f>E22</f>
        <v>Repášová Helena</v>
      </c>
      <c r="N85" s="215"/>
      <c r="O85" s="215"/>
      <c r="P85" s="215"/>
      <c r="Q85" s="215"/>
      <c r="R85" s="26"/>
    </row>
    <row r="86" spans="2:47" s="23" customFormat="1" ht="10.35" customHeight="1" x14ac:dyDescent="0.45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47" s="23" customFormat="1" ht="29.25" customHeight="1" x14ac:dyDescent="0.45">
      <c r="B87" s="24"/>
      <c r="C87" s="242" t="s">
        <v>101</v>
      </c>
      <c r="D87" s="242"/>
      <c r="E87" s="242"/>
      <c r="F87" s="242"/>
      <c r="G87" s="242"/>
      <c r="H87" s="92"/>
      <c r="I87" s="92"/>
      <c r="J87" s="92"/>
      <c r="K87" s="92"/>
      <c r="L87" s="92"/>
      <c r="M87" s="92"/>
      <c r="N87" s="242" t="s">
        <v>102</v>
      </c>
      <c r="O87" s="242"/>
      <c r="P87" s="242"/>
      <c r="Q87" s="242"/>
      <c r="R87" s="26"/>
    </row>
    <row r="88" spans="2:47" s="23" customFormat="1" ht="10.35" customHeight="1" x14ac:dyDescent="0.45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 x14ac:dyDescent="0.45">
      <c r="B89" s="24"/>
      <c r="C89" s="100" t="s">
        <v>103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32">
        <f>N146</f>
        <v>0</v>
      </c>
      <c r="O89" s="232"/>
      <c r="P89" s="232"/>
      <c r="Q89" s="232"/>
      <c r="R89" s="26"/>
      <c r="AU89" s="8" t="s">
        <v>104</v>
      </c>
    </row>
    <row r="90" spans="2:47" s="101" customFormat="1" ht="25" customHeight="1" x14ac:dyDescent="0.45">
      <c r="B90" s="102"/>
      <c r="C90" s="103"/>
      <c r="D90" s="104" t="s">
        <v>105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43">
        <f>N147</f>
        <v>0</v>
      </c>
      <c r="O90" s="243"/>
      <c r="P90" s="243"/>
      <c r="Q90" s="243"/>
      <c r="R90" s="105"/>
    </row>
    <row r="91" spans="2:47" s="106" customFormat="1" ht="19.899999999999999" customHeight="1" x14ac:dyDescent="0.45">
      <c r="B91" s="107"/>
      <c r="C91" s="108"/>
      <c r="D91" s="109" t="s">
        <v>106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44">
        <f>N148</f>
        <v>0</v>
      </c>
      <c r="O91" s="244"/>
      <c r="P91" s="244"/>
      <c r="Q91" s="244"/>
      <c r="R91" s="110"/>
    </row>
    <row r="92" spans="2:47" s="106" customFormat="1" ht="19.899999999999999" customHeight="1" x14ac:dyDescent="0.45">
      <c r="B92" s="107"/>
      <c r="C92" s="108"/>
      <c r="D92" s="109" t="s">
        <v>107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44">
        <f>N164</f>
        <v>0</v>
      </c>
      <c r="O92" s="244"/>
      <c r="P92" s="244"/>
      <c r="Q92" s="244"/>
      <c r="R92" s="110"/>
    </row>
    <row r="93" spans="2:47" s="106" customFormat="1" ht="19.899999999999999" customHeight="1" x14ac:dyDescent="0.45">
      <c r="B93" s="107"/>
      <c r="C93" s="108"/>
      <c r="D93" s="109" t="s">
        <v>108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44">
        <f>N173</f>
        <v>0</v>
      </c>
      <c r="O93" s="244"/>
      <c r="P93" s="244"/>
      <c r="Q93" s="244"/>
      <c r="R93" s="110"/>
    </row>
    <row r="94" spans="2:47" s="106" customFormat="1" ht="19.899999999999999" customHeight="1" x14ac:dyDescent="0.45">
      <c r="B94" s="107"/>
      <c r="C94" s="108"/>
      <c r="D94" s="109" t="s">
        <v>109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44">
        <f>N221</f>
        <v>0</v>
      </c>
      <c r="O94" s="244"/>
      <c r="P94" s="244"/>
      <c r="Q94" s="244"/>
      <c r="R94" s="110"/>
    </row>
    <row r="95" spans="2:47" s="106" customFormat="1" ht="19.899999999999999" customHeight="1" x14ac:dyDescent="0.45">
      <c r="B95" s="107"/>
      <c r="C95" s="108"/>
      <c r="D95" s="109" t="s">
        <v>110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44">
        <f>N227</f>
        <v>0</v>
      </c>
      <c r="O95" s="244"/>
      <c r="P95" s="244"/>
      <c r="Q95" s="244"/>
      <c r="R95" s="110"/>
    </row>
    <row r="96" spans="2:47" s="106" customFormat="1" ht="19.899999999999999" customHeight="1" x14ac:dyDescent="0.45">
      <c r="B96" s="107"/>
      <c r="C96" s="108"/>
      <c r="D96" s="109" t="s">
        <v>111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44">
        <f>N245</f>
        <v>0</v>
      </c>
      <c r="O96" s="244"/>
      <c r="P96" s="244"/>
      <c r="Q96" s="244"/>
      <c r="R96" s="110"/>
    </row>
    <row r="97" spans="2:18" s="106" customFormat="1" ht="19.899999999999999" customHeight="1" x14ac:dyDescent="0.45">
      <c r="B97" s="107"/>
      <c r="C97" s="108"/>
      <c r="D97" s="109" t="s">
        <v>112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44">
        <f>N591</f>
        <v>0</v>
      </c>
      <c r="O97" s="244"/>
      <c r="P97" s="244"/>
      <c r="Q97" s="244"/>
      <c r="R97" s="110"/>
    </row>
    <row r="98" spans="2:18" s="106" customFormat="1" ht="19.899999999999999" customHeight="1" x14ac:dyDescent="0.45">
      <c r="B98" s="107"/>
      <c r="C98" s="108"/>
      <c r="D98" s="109" t="s">
        <v>113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44">
        <f>N981</f>
        <v>0</v>
      </c>
      <c r="O98" s="244"/>
      <c r="P98" s="244"/>
      <c r="Q98" s="244"/>
      <c r="R98" s="110"/>
    </row>
    <row r="99" spans="2:18" s="101" customFormat="1" ht="25" customHeight="1" x14ac:dyDescent="0.45">
      <c r="B99" s="102"/>
      <c r="C99" s="103"/>
      <c r="D99" s="104" t="s">
        <v>114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43">
        <f>N983</f>
        <v>0</v>
      </c>
      <c r="O99" s="243"/>
      <c r="P99" s="243"/>
      <c r="Q99" s="243"/>
      <c r="R99" s="105"/>
    </row>
    <row r="100" spans="2:18" s="106" customFormat="1" ht="19.899999999999999" customHeight="1" x14ac:dyDescent="0.45">
      <c r="B100" s="107"/>
      <c r="C100" s="108"/>
      <c r="D100" s="109" t="s">
        <v>115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44">
        <f>N984</f>
        <v>0</v>
      </c>
      <c r="O100" s="244"/>
      <c r="P100" s="244"/>
      <c r="Q100" s="244"/>
      <c r="R100" s="110"/>
    </row>
    <row r="101" spans="2:18" s="106" customFormat="1" ht="19.899999999999999" customHeight="1" x14ac:dyDescent="0.45">
      <c r="B101" s="107"/>
      <c r="C101" s="108"/>
      <c r="D101" s="109" t="s">
        <v>116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44">
        <f>N1009</f>
        <v>0</v>
      </c>
      <c r="O101" s="244"/>
      <c r="P101" s="244"/>
      <c r="Q101" s="244"/>
      <c r="R101" s="110"/>
    </row>
    <row r="102" spans="2:18" s="106" customFormat="1" ht="19.899999999999999" customHeight="1" x14ac:dyDescent="0.45">
      <c r="B102" s="107"/>
      <c r="C102" s="108"/>
      <c r="D102" s="109" t="s">
        <v>117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44">
        <f>N1015</f>
        <v>0</v>
      </c>
      <c r="O102" s="244"/>
      <c r="P102" s="244"/>
      <c r="Q102" s="244"/>
      <c r="R102" s="110"/>
    </row>
    <row r="103" spans="2:18" s="106" customFormat="1" ht="19.899999999999999" customHeight="1" x14ac:dyDescent="0.45">
      <c r="B103" s="107"/>
      <c r="C103" s="108"/>
      <c r="D103" s="109" t="s">
        <v>118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244">
        <f>N1101</f>
        <v>0</v>
      </c>
      <c r="O103" s="244"/>
      <c r="P103" s="244"/>
      <c r="Q103" s="244"/>
      <c r="R103" s="110"/>
    </row>
    <row r="104" spans="2:18" s="106" customFormat="1" ht="19.899999999999999" customHeight="1" x14ac:dyDescent="0.45">
      <c r="B104" s="107"/>
      <c r="C104" s="108"/>
      <c r="D104" s="109" t="s">
        <v>119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44">
        <f>N1218</f>
        <v>0</v>
      </c>
      <c r="O104" s="244"/>
      <c r="P104" s="244"/>
      <c r="Q104" s="244"/>
      <c r="R104" s="110"/>
    </row>
    <row r="105" spans="2:18" s="106" customFormat="1" ht="19.899999999999999" customHeight="1" x14ac:dyDescent="0.45">
      <c r="B105" s="107"/>
      <c r="C105" s="108"/>
      <c r="D105" s="109" t="s">
        <v>120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44">
        <f>N1260</f>
        <v>0</v>
      </c>
      <c r="O105" s="244"/>
      <c r="P105" s="244"/>
      <c r="Q105" s="244"/>
      <c r="R105" s="110"/>
    </row>
    <row r="106" spans="2:18" s="106" customFormat="1" ht="19.899999999999999" customHeight="1" x14ac:dyDescent="0.45">
      <c r="B106" s="107"/>
      <c r="C106" s="108"/>
      <c r="D106" s="109" t="s">
        <v>121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244">
        <f>N1262</f>
        <v>0</v>
      </c>
      <c r="O106" s="244"/>
      <c r="P106" s="244"/>
      <c r="Q106" s="244"/>
      <c r="R106" s="110"/>
    </row>
    <row r="107" spans="2:18" s="106" customFormat="1" ht="19.899999999999999" customHeight="1" x14ac:dyDescent="0.45">
      <c r="B107" s="107"/>
      <c r="C107" s="108"/>
      <c r="D107" s="109" t="s">
        <v>122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44">
        <f>N1306</f>
        <v>0</v>
      </c>
      <c r="O107" s="244"/>
      <c r="P107" s="244"/>
      <c r="Q107" s="244"/>
      <c r="R107" s="110"/>
    </row>
    <row r="108" spans="2:18" s="106" customFormat="1" ht="19.899999999999999" customHeight="1" x14ac:dyDescent="0.45">
      <c r="B108" s="107"/>
      <c r="C108" s="108"/>
      <c r="D108" s="109" t="s">
        <v>123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244">
        <f>N1341</f>
        <v>0</v>
      </c>
      <c r="O108" s="244"/>
      <c r="P108" s="244"/>
      <c r="Q108" s="244"/>
      <c r="R108" s="110"/>
    </row>
    <row r="109" spans="2:18" s="106" customFormat="1" ht="19.899999999999999" customHeight="1" x14ac:dyDescent="0.45">
      <c r="B109" s="107"/>
      <c r="C109" s="108"/>
      <c r="D109" s="109" t="s">
        <v>124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244">
        <f>N1359</f>
        <v>0</v>
      </c>
      <c r="O109" s="244"/>
      <c r="P109" s="244"/>
      <c r="Q109" s="244"/>
      <c r="R109" s="110"/>
    </row>
    <row r="110" spans="2:18" s="106" customFormat="1" ht="19.899999999999999" customHeight="1" x14ac:dyDescent="0.45">
      <c r="B110" s="107"/>
      <c r="C110" s="108"/>
      <c r="D110" s="109" t="s">
        <v>125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244">
        <f>N1382</f>
        <v>0</v>
      </c>
      <c r="O110" s="244"/>
      <c r="P110" s="244"/>
      <c r="Q110" s="244"/>
      <c r="R110" s="110"/>
    </row>
    <row r="111" spans="2:18" s="106" customFormat="1" ht="19.899999999999999" customHeight="1" x14ac:dyDescent="0.45">
      <c r="B111" s="107"/>
      <c r="C111" s="108"/>
      <c r="D111" s="109" t="s">
        <v>126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244">
        <f>N1458</f>
        <v>0</v>
      </c>
      <c r="O111" s="244"/>
      <c r="P111" s="244"/>
      <c r="Q111" s="244"/>
      <c r="R111" s="110"/>
    </row>
    <row r="112" spans="2:18" s="106" customFormat="1" ht="19.899999999999999" customHeight="1" x14ac:dyDescent="0.45">
      <c r="B112" s="107"/>
      <c r="C112" s="108"/>
      <c r="D112" s="109" t="s">
        <v>127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244">
        <f>N1488</f>
        <v>0</v>
      </c>
      <c r="O112" s="244"/>
      <c r="P112" s="244"/>
      <c r="Q112" s="244"/>
      <c r="R112" s="110"/>
    </row>
    <row r="113" spans="2:21" s="101" customFormat="1" ht="25" customHeight="1" x14ac:dyDescent="0.45">
      <c r="B113" s="102"/>
      <c r="C113" s="103"/>
      <c r="D113" s="104" t="s">
        <v>128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243">
        <f>N1491</f>
        <v>0</v>
      </c>
      <c r="O113" s="243"/>
      <c r="P113" s="243"/>
      <c r="Q113" s="243"/>
      <c r="R113" s="105"/>
    </row>
    <row r="114" spans="2:21" s="106" customFormat="1" ht="19.899999999999999" customHeight="1" x14ac:dyDescent="0.45">
      <c r="B114" s="107"/>
      <c r="C114" s="108"/>
      <c r="D114" s="109" t="s">
        <v>129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244">
        <f>N1492</f>
        <v>0</v>
      </c>
      <c r="O114" s="244"/>
      <c r="P114" s="244"/>
      <c r="Q114" s="244"/>
      <c r="R114" s="110"/>
    </row>
    <row r="115" spans="2:21" s="106" customFormat="1" ht="19.899999999999999" customHeight="1" x14ac:dyDescent="0.45">
      <c r="B115" s="107"/>
      <c r="C115" s="108"/>
      <c r="D115" s="109" t="s">
        <v>130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244">
        <f>N1824</f>
        <v>0</v>
      </c>
      <c r="O115" s="244"/>
      <c r="P115" s="244"/>
      <c r="Q115" s="244"/>
      <c r="R115" s="110"/>
    </row>
    <row r="116" spans="2:21" s="106" customFormat="1" ht="19.899999999999999" customHeight="1" x14ac:dyDescent="0.45">
      <c r="B116" s="107"/>
      <c r="C116" s="108"/>
      <c r="D116" s="109" t="s">
        <v>131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244">
        <f>N1869</f>
        <v>0</v>
      </c>
      <c r="O116" s="244"/>
      <c r="P116" s="244"/>
      <c r="Q116" s="244"/>
      <c r="R116" s="110"/>
    </row>
    <row r="117" spans="2:21" s="106" customFormat="1" ht="19.899999999999999" customHeight="1" x14ac:dyDescent="0.45">
      <c r="B117" s="107"/>
      <c r="C117" s="108"/>
      <c r="D117" s="109" t="s">
        <v>132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244">
        <f>N1914</f>
        <v>0</v>
      </c>
      <c r="O117" s="244"/>
      <c r="P117" s="244"/>
      <c r="Q117" s="244"/>
      <c r="R117" s="110"/>
    </row>
    <row r="118" spans="2:21" s="106" customFormat="1" ht="19.899999999999999" customHeight="1" x14ac:dyDescent="0.45">
      <c r="B118" s="107"/>
      <c r="C118" s="108"/>
      <c r="D118" s="109" t="s">
        <v>133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244">
        <f>N1943</f>
        <v>0</v>
      </c>
      <c r="O118" s="244"/>
      <c r="P118" s="244"/>
      <c r="Q118" s="244"/>
      <c r="R118" s="110"/>
    </row>
    <row r="119" spans="2:21" s="106" customFormat="1" ht="19.899999999999999" customHeight="1" x14ac:dyDescent="0.45">
      <c r="B119" s="107"/>
      <c r="C119" s="108"/>
      <c r="D119" s="109" t="s">
        <v>134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244">
        <f>N1986</f>
        <v>0</v>
      </c>
      <c r="O119" s="244"/>
      <c r="P119" s="244"/>
      <c r="Q119" s="244"/>
      <c r="R119" s="110"/>
    </row>
    <row r="120" spans="2:21" s="106" customFormat="1" ht="19.899999999999999" customHeight="1" x14ac:dyDescent="0.45">
      <c r="B120" s="107"/>
      <c r="C120" s="108"/>
      <c r="D120" s="109" t="s">
        <v>135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244">
        <f>N2031</f>
        <v>0</v>
      </c>
      <c r="O120" s="244"/>
      <c r="P120" s="244"/>
      <c r="Q120" s="244"/>
      <c r="R120" s="110"/>
    </row>
    <row r="121" spans="2:21" s="106" customFormat="1" ht="19.899999999999999" customHeight="1" x14ac:dyDescent="0.45">
      <c r="B121" s="107"/>
      <c r="C121" s="108"/>
      <c r="D121" s="109" t="s">
        <v>136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244">
        <f>N2214</f>
        <v>0</v>
      </c>
      <c r="O121" s="244"/>
      <c r="P121" s="244"/>
      <c r="Q121" s="244"/>
      <c r="R121" s="110"/>
    </row>
    <row r="122" spans="2:21" s="106" customFormat="1" ht="19.899999999999999" customHeight="1" x14ac:dyDescent="0.45">
      <c r="B122" s="107"/>
      <c r="C122" s="108"/>
      <c r="D122" s="109" t="s">
        <v>137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244">
        <f>N2216</f>
        <v>0</v>
      </c>
      <c r="O122" s="244"/>
      <c r="P122" s="244"/>
      <c r="Q122" s="244"/>
      <c r="R122" s="110"/>
    </row>
    <row r="123" spans="2:21" s="101" customFormat="1" ht="25" customHeight="1" x14ac:dyDescent="0.45">
      <c r="B123" s="102"/>
      <c r="C123" s="103"/>
      <c r="D123" s="104" t="s">
        <v>138</v>
      </c>
      <c r="E123" s="103"/>
      <c r="F123" s="103"/>
      <c r="G123" s="103"/>
      <c r="H123" s="103"/>
      <c r="I123" s="103"/>
      <c r="J123" s="103"/>
      <c r="K123" s="103"/>
      <c r="L123" s="103"/>
      <c r="M123" s="103"/>
      <c r="N123" s="243">
        <f>N2268</f>
        <v>0</v>
      </c>
      <c r="O123" s="243"/>
      <c r="P123" s="243"/>
      <c r="Q123" s="243"/>
      <c r="R123" s="105"/>
    </row>
    <row r="124" spans="2:21" s="106" customFormat="1" ht="19.899999999999999" customHeight="1" x14ac:dyDescent="0.45">
      <c r="B124" s="107"/>
      <c r="C124" s="108"/>
      <c r="D124" s="109" t="s">
        <v>139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244">
        <f>N2269</f>
        <v>0</v>
      </c>
      <c r="O124" s="244"/>
      <c r="P124" s="244"/>
      <c r="Q124" s="244"/>
      <c r="R124" s="110"/>
    </row>
    <row r="125" spans="2:21" s="106" customFormat="1" ht="19.899999999999999" customHeight="1" x14ac:dyDescent="0.45">
      <c r="B125" s="107"/>
      <c r="C125" s="108"/>
      <c r="D125" s="109" t="s">
        <v>140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244">
        <f>N2272</f>
        <v>0</v>
      </c>
      <c r="O125" s="244"/>
      <c r="P125" s="244"/>
      <c r="Q125" s="244"/>
      <c r="R125" s="110"/>
    </row>
    <row r="126" spans="2:21" s="23" customFormat="1" ht="21.75" customHeight="1" x14ac:dyDescent="0.45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</row>
    <row r="127" spans="2:21" s="23" customFormat="1" ht="29.25" customHeight="1" x14ac:dyDescent="0.45">
      <c r="B127" s="24"/>
      <c r="C127" s="100" t="s">
        <v>141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45">
        <v>0</v>
      </c>
      <c r="O127" s="245"/>
      <c r="P127" s="245"/>
      <c r="Q127" s="245"/>
      <c r="R127" s="26"/>
      <c r="T127" s="111"/>
      <c r="U127" s="112" t="s">
        <v>36</v>
      </c>
    </row>
    <row r="128" spans="2:21" s="23" customFormat="1" ht="18" customHeight="1" x14ac:dyDescent="0.45"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</row>
    <row r="129" spans="2:18" s="23" customFormat="1" ht="29.25" customHeight="1" x14ac:dyDescent="0.45">
      <c r="B129" s="24"/>
      <c r="C129" s="91" t="s">
        <v>88</v>
      </c>
      <c r="D129" s="92"/>
      <c r="E129" s="92"/>
      <c r="F129" s="92"/>
      <c r="G129" s="92"/>
      <c r="H129" s="92"/>
      <c r="I129" s="92"/>
      <c r="J129" s="92"/>
      <c r="K129" s="92"/>
      <c r="L129" s="235">
        <f>ROUND(SUM(N89+N127),2)</f>
        <v>0</v>
      </c>
      <c r="M129" s="235"/>
      <c r="N129" s="235"/>
      <c r="O129" s="235"/>
      <c r="P129" s="235"/>
      <c r="Q129" s="235"/>
      <c r="R129" s="26"/>
    </row>
    <row r="130" spans="2:18" s="23" customFormat="1" ht="7" customHeight="1" x14ac:dyDescent="0.45"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1"/>
    </row>
    <row r="131" spans="2:18" ht="14.5" customHeight="1" x14ac:dyDescent="0.45"/>
    <row r="132" spans="2:18" ht="14.5" customHeight="1" x14ac:dyDescent="0.45"/>
    <row r="133" spans="2:18" ht="14.5" customHeight="1" x14ac:dyDescent="0.45"/>
    <row r="134" spans="2:18" s="23" customFormat="1" ht="7" customHeight="1" x14ac:dyDescent="0.45"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4"/>
    </row>
    <row r="135" spans="2:18" s="23" customFormat="1" ht="37" customHeight="1" x14ac:dyDescent="0.45">
      <c r="B135" s="24"/>
      <c r="C135" s="214" t="s">
        <v>142</v>
      </c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6"/>
    </row>
    <row r="136" spans="2:18" s="23" customFormat="1" ht="7" customHeight="1" x14ac:dyDescent="0.45"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</row>
    <row r="137" spans="2:18" s="23" customFormat="1" ht="30" customHeight="1" x14ac:dyDescent="0.45">
      <c r="B137" s="24"/>
      <c r="C137" s="19" t="s">
        <v>14</v>
      </c>
      <c r="D137" s="25"/>
      <c r="E137" s="25"/>
      <c r="F137" s="238" t="str">
        <f>F7</f>
        <v>NsP Sv.Lukáša Galanta,Blok A,B,C,2.np-OMIS,URGENT,zmena dokončenej stavby-02, 03 - precenenie na CÚ 2021/II</v>
      </c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5"/>
      <c r="R137" s="26"/>
    </row>
    <row r="138" spans="2:18" s="23" customFormat="1" ht="37" customHeight="1" x14ac:dyDescent="0.45">
      <c r="B138" s="24"/>
      <c r="C138" s="61" t="s">
        <v>96</v>
      </c>
      <c r="D138" s="25"/>
      <c r="E138" s="25"/>
      <c r="F138" s="224" t="str">
        <f>F8</f>
        <v>2 -  SO 02 - URGENT</v>
      </c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5"/>
      <c r="R138" s="26"/>
    </row>
    <row r="139" spans="2:18" s="23" customFormat="1" ht="7" customHeight="1" x14ac:dyDescent="0.45"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</row>
    <row r="140" spans="2:18" s="23" customFormat="1" ht="18" customHeight="1" x14ac:dyDescent="0.45">
      <c r="B140" s="24"/>
      <c r="C140" s="19" t="s">
        <v>18</v>
      </c>
      <c r="D140" s="25"/>
      <c r="E140" s="25"/>
      <c r="F140" s="17" t="str">
        <f>F10</f>
        <v xml:space="preserve"> </v>
      </c>
      <c r="G140" s="25"/>
      <c r="H140" s="25"/>
      <c r="I140" s="25"/>
      <c r="J140" s="25"/>
      <c r="K140" s="19" t="s">
        <v>20</v>
      </c>
      <c r="L140" s="25"/>
      <c r="M140" s="225" t="str">
        <f>IF(O10="","",O10)</f>
        <v/>
      </c>
      <c r="N140" s="225"/>
      <c r="O140" s="225"/>
      <c r="P140" s="225"/>
      <c r="Q140" s="25"/>
      <c r="R140" s="26"/>
    </row>
    <row r="141" spans="2:18" s="23" customFormat="1" ht="7" customHeight="1" x14ac:dyDescent="0.45"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</row>
    <row r="142" spans="2:18" s="23" customFormat="1" ht="11.7" x14ac:dyDescent="0.45">
      <c r="B142" s="24"/>
      <c r="C142" s="19" t="s">
        <v>21</v>
      </c>
      <c r="D142" s="25"/>
      <c r="E142" s="25"/>
      <c r="F142" s="17" t="str">
        <f>E13</f>
        <v>NsP Sv.Lukáša Galanta ,a.s.</v>
      </c>
      <c r="G142" s="25"/>
      <c r="H142" s="25"/>
      <c r="I142" s="25"/>
      <c r="J142" s="25"/>
      <c r="K142" s="19" t="s">
        <v>26</v>
      </c>
      <c r="L142" s="25"/>
      <c r="M142" s="215" t="str">
        <f>E19</f>
        <v>Mediprojekt s.r.o. Piešťany</v>
      </c>
      <c r="N142" s="215"/>
      <c r="O142" s="215"/>
      <c r="P142" s="215"/>
      <c r="Q142" s="215"/>
      <c r="R142" s="26"/>
    </row>
    <row r="143" spans="2:18" s="23" customFormat="1" ht="14.5" customHeight="1" x14ac:dyDescent="0.45">
      <c r="B143" s="24"/>
      <c r="C143" s="19" t="s">
        <v>25</v>
      </c>
      <c r="D143" s="25"/>
      <c r="E143" s="25"/>
      <c r="F143" s="17" t="str">
        <f>IF(E16="","",E16)</f>
        <v xml:space="preserve"> </v>
      </c>
      <c r="G143" s="25"/>
      <c r="H143" s="25"/>
      <c r="I143" s="25"/>
      <c r="J143" s="25"/>
      <c r="K143" s="19" t="s">
        <v>30</v>
      </c>
      <c r="L143" s="25"/>
      <c r="M143" s="215" t="str">
        <f>E22</f>
        <v>Repášová Helena</v>
      </c>
      <c r="N143" s="215"/>
      <c r="O143" s="215"/>
      <c r="P143" s="215"/>
      <c r="Q143" s="215"/>
      <c r="R143" s="26"/>
    </row>
    <row r="144" spans="2:18" s="23" customFormat="1" ht="10.35" customHeight="1" x14ac:dyDescent="0.45"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</row>
    <row r="145" spans="2:69" s="113" customFormat="1" ht="29.25" customHeight="1" x14ac:dyDescent="0.45">
      <c r="B145" s="114"/>
      <c r="C145" s="115" t="s">
        <v>143</v>
      </c>
      <c r="D145" s="116" t="s">
        <v>144</v>
      </c>
      <c r="E145" s="116" t="s">
        <v>54</v>
      </c>
      <c r="F145" s="246" t="s">
        <v>145</v>
      </c>
      <c r="G145" s="246"/>
      <c r="H145" s="246"/>
      <c r="I145" s="246"/>
      <c r="J145" s="116" t="s">
        <v>146</v>
      </c>
      <c r="K145" s="116" t="s">
        <v>147</v>
      </c>
      <c r="L145" s="246" t="s">
        <v>148</v>
      </c>
      <c r="M145" s="246"/>
      <c r="N145" s="247" t="s">
        <v>102</v>
      </c>
      <c r="O145" s="247"/>
      <c r="P145" s="247"/>
      <c r="Q145" s="247"/>
      <c r="R145" s="117"/>
      <c r="T145" s="67" t="s">
        <v>149</v>
      </c>
      <c r="U145" s="68" t="s">
        <v>36</v>
      </c>
      <c r="V145" s="68" t="s">
        <v>150</v>
      </c>
      <c r="W145" s="68" t="s">
        <v>151</v>
      </c>
      <c r="X145" s="68" t="s">
        <v>152</v>
      </c>
      <c r="Y145" s="68" t="s">
        <v>153</v>
      </c>
      <c r="Z145" s="68" t="s">
        <v>154</v>
      </c>
      <c r="AA145" s="69" t="s">
        <v>155</v>
      </c>
    </row>
    <row r="146" spans="2:69" s="23" customFormat="1" ht="29.25" customHeight="1" x14ac:dyDescent="0.55000000000000004">
      <c r="B146" s="24"/>
      <c r="C146" s="71" t="s">
        <v>98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48">
        <f>BK146</f>
        <v>0</v>
      </c>
      <c r="O146" s="248"/>
      <c r="P146" s="248"/>
      <c r="Q146" s="248"/>
      <c r="R146" s="26"/>
      <c r="T146" s="70"/>
      <c r="U146" s="41"/>
      <c r="V146" s="41"/>
      <c r="W146" s="118">
        <f>W147+W983+W1491+W2268</f>
        <v>0</v>
      </c>
      <c r="X146" s="41"/>
      <c r="Y146" s="118">
        <f>Y147+Y983+Y1491+Y2268</f>
        <v>0</v>
      </c>
      <c r="Z146" s="41"/>
      <c r="AA146" s="119">
        <f>AA147+AA983+AA1491+AA2268</f>
        <v>0</v>
      </c>
      <c r="AT146" s="8" t="s">
        <v>71</v>
      </c>
      <c r="AU146" s="8" t="s">
        <v>104</v>
      </c>
      <c r="BK146" s="120">
        <f>BK147+BK983+BK1491+BK2268</f>
        <v>0</v>
      </c>
      <c r="BQ146" s="121"/>
    </row>
    <row r="147" spans="2:69" s="122" customFormat="1" ht="37.35" customHeight="1" x14ac:dyDescent="0.55000000000000004">
      <c r="B147" s="123"/>
      <c r="C147" s="124"/>
      <c r="D147" s="125" t="s">
        <v>105</v>
      </c>
      <c r="E147" s="125"/>
      <c r="F147" s="125"/>
      <c r="G147" s="125"/>
      <c r="H147" s="125"/>
      <c r="I147" s="125"/>
      <c r="J147" s="125"/>
      <c r="K147" s="125"/>
      <c r="L147" s="125"/>
      <c r="M147" s="125"/>
      <c r="N147" s="249">
        <f>BK147</f>
        <v>0</v>
      </c>
      <c r="O147" s="249"/>
      <c r="P147" s="249"/>
      <c r="Q147" s="249"/>
      <c r="R147" s="126"/>
      <c r="T147" s="127"/>
      <c r="U147" s="124"/>
      <c r="V147" s="124"/>
      <c r="W147" s="128">
        <f>W148+W164+W173+W221+W227+W245+W591+W981</f>
        <v>0</v>
      </c>
      <c r="X147" s="124"/>
      <c r="Y147" s="128">
        <f>Y148+Y164+Y173+Y221+Y227+Y245+Y591+Y981</f>
        <v>0</v>
      </c>
      <c r="Z147" s="124"/>
      <c r="AA147" s="129">
        <f>AA148+AA164+AA173+AA221+AA227+AA245+AA591+AA981</f>
        <v>0</v>
      </c>
      <c r="AR147" s="130" t="s">
        <v>80</v>
      </c>
      <c r="AT147" s="131" t="s">
        <v>71</v>
      </c>
      <c r="AU147" s="131" t="s">
        <v>72</v>
      </c>
      <c r="AY147" s="130" t="s">
        <v>156</v>
      </c>
      <c r="BK147" s="132">
        <f>BK148+BK164+BK173+BK221+BK227+BK245+BK591+BK981</f>
        <v>0</v>
      </c>
    </row>
    <row r="148" spans="2:69" s="122" customFormat="1" ht="19.899999999999999" customHeight="1" x14ac:dyDescent="0.5">
      <c r="B148" s="123"/>
      <c r="C148" s="124"/>
      <c r="D148" s="133" t="s">
        <v>106</v>
      </c>
      <c r="E148" s="133"/>
      <c r="F148" s="133"/>
      <c r="G148" s="133"/>
      <c r="H148" s="133"/>
      <c r="I148" s="133"/>
      <c r="J148" s="133"/>
      <c r="K148" s="133"/>
      <c r="L148" s="133"/>
      <c r="M148" s="133"/>
      <c r="N148" s="250">
        <f>BK148</f>
        <v>0</v>
      </c>
      <c r="O148" s="250"/>
      <c r="P148" s="250"/>
      <c r="Q148" s="250"/>
      <c r="R148" s="126"/>
      <c r="T148" s="127"/>
      <c r="U148" s="124"/>
      <c r="V148" s="124"/>
      <c r="W148" s="128">
        <f>SUM(W149:W163)</f>
        <v>0</v>
      </c>
      <c r="X148" s="124"/>
      <c r="Y148" s="128">
        <f>SUM(Y149:Y163)</f>
        <v>0</v>
      </c>
      <c r="Z148" s="124"/>
      <c r="AA148" s="129">
        <f>SUM(AA149:AA163)</f>
        <v>0</v>
      </c>
      <c r="AR148" s="130" t="s">
        <v>80</v>
      </c>
      <c r="AT148" s="131" t="s">
        <v>71</v>
      </c>
      <c r="AU148" s="131" t="s">
        <v>80</v>
      </c>
      <c r="AY148" s="130" t="s">
        <v>156</v>
      </c>
      <c r="BK148" s="132">
        <f>SUM(BK149:BK163)</f>
        <v>0</v>
      </c>
    </row>
    <row r="149" spans="2:69" s="23" customFormat="1" ht="38.25" customHeight="1" x14ac:dyDescent="0.45">
      <c r="B149" s="134"/>
      <c r="C149" s="135" t="s">
        <v>80</v>
      </c>
      <c r="D149" s="135" t="s">
        <v>157</v>
      </c>
      <c r="E149" s="136" t="s">
        <v>158</v>
      </c>
      <c r="F149" s="251" t="s">
        <v>159</v>
      </c>
      <c r="G149" s="251"/>
      <c r="H149" s="251"/>
      <c r="I149" s="251"/>
      <c r="J149" s="137" t="s">
        <v>160</v>
      </c>
      <c r="K149" s="138">
        <v>475.14699999999999</v>
      </c>
      <c r="L149" s="252"/>
      <c r="M149" s="252"/>
      <c r="N149" s="252">
        <f>ROUND(L149*K149,2)</f>
        <v>0</v>
      </c>
      <c r="O149" s="252"/>
      <c r="P149" s="252"/>
      <c r="Q149" s="252"/>
      <c r="R149" s="139"/>
      <c r="T149" s="140"/>
      <c r="U149" s="34" t="s">
        <v>39</v>
      </c>
      <c r="V149" s="141">
        <v>0</v>
      </c>
      <c r="W149" s="141">
        <f>V149*K149</f>
        <v>0</v>
      </c>
      <c r="X149" s="141">
        <v>0</v>
      </c>
      <c r="Y149" s="141">
        <f>X149*K149</f>
        <v>0</v>
      </c>
      <c r="Z149" s="141">
        <v>0</v>
      </c>
      <c r="AA149" s="142">
        <f>Z149*K149</f>
        <v>0</v>
      </c>
      <c r="AR149" s="8" t="s">
        <v>161</v>
      </c>
      <c r="AT149" s="8" t="s">
        <v>157</v>
      </c>
      <c r="AU149" s="8" t="s">
        <v>78</v>
      </c>
      <c r="AY149" s="8" t="s">
        <v>156</v>
      </c>
      <c r="BE149" s="143">
        <f>IF(U149="základná",N149,0)</f>
        <v>0</v>
      </c>
      <c r="BF149" s="143">
        <f>IF(U149="znížená",N149,0)</f>
        <v>0</v>
      </c>
      <c r="BG149" s="143">
        <f>IF(U149="zákl. prenesená",N149,0)</f>
        <v>0</v>
      </c>
      <c r="BH149" s="143">
        <f>IF(U149="zníž. prenesená",N149,0)</f>
        <v>0</v>
      </c>
      <c r="BI149" s="143">
        <f>IF(U149="nulová",N149,0)</f>
        <v>0</v>
      </c>
      <c r="BJ149" s="8" t="s">
        <v>78</v>
      </c>
      <c r="BK149" s="121">
        <f>ROUND(L149*K149,3)</f>
        <v>0</v>
      </c>
      <c r="BL149" s="8" t="s">
        <v>161</v>
      </c>
      <c r="BM149" s="8" t="s">
        <v>162</v>
      </c>
    </row>
    <row r="150" spans="2:69" s="23" customFormat="1" ht="25.5" customHeight="1" x14ac:dyDescent="0.45">
      <c r="B150" s="134"/>
      <c r="C150" s="135" t="s">
        <v>78</v>
      </c>
      <c r="D150" s="135" t="s">
        <v>157</v>
      </c>
      <c r="E150" s="136" t="s">
        <v>163</v>
      </c>
      <c r="F150" s="251" t="s">
        <v>164</v>
      </c>
      <c r="G150" s="251"/>
      <c r="H150" s="251"/>
      <c r="I150" s="251"/>
      <c r="J150" s="137" t="s">
        <v>165</v>
      </c>
      <c r="K150" s="138">
        <v>69</v>
      </c>
      <c r="L150" s="252"/>
      <c r="M150" s="252"/>
      <c r="N150" s="252">
        <f>ROUND(L150*K150,2)</f>
        <v>0</v>
      </c>
      <c r="O150" s="252"/>
      <c r="P150" s="252"/>
      <c r="Q150" s="252"/>
      <c r="R150" s="139"/>
      <c r="T150" s="140"/>
      <c r="U150" s="34" t="s">
        <v>39</v>
      </c>
      <c r="V150" s="141">
        <v>0</v>
      </c>
      <c r="W150" s="141">
        <f>V150*K150</f>
        <v>0</v>
      </c>
      <c r="X150" s="141">
        <v>0</v>
      </c>
      <c r="Y150" s="141">
        <f>X150*K150</f>
        <v>0</v>
      </c>
      <c r="Z150" s="141">
        <v>0</v>
      </c>
      <c r="AA150" s="142">
        <f>Z150*K150</f>
        <v>0</v>
      </c>
      <c r="AR150" s="8" t="s">
        <v>161</v>
      </c>
      <c r="AT150" s="8" t="s">
        <v>157</v>
      </c>
      <c r="AU150" s="8" t="s">
        <v>78</v>
      </c>
      <c r="AY150" s="8" t="s">
        <v>156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8" t="s">
        <v>78</v>
      </c>
      <c r="BK150" s="121">
        <f>ROUND(L150*K150,3)</f>
        <v>0</v>
      </c>
      <c r="BL150" s="8" t="s">
        <v>161</v>
      </c>
      <c r="BM150" s="8" t="s">
        <v>166</v>
      </c>
    </row>
    <row r="151" spans="2:69" s="144" customFormat="1" ht="16.5" customHeight="1" x14ac:dyDescent="0.45">
      <c r="B151" s="145"/>
      <c r="C151" s="146"/>
      <c r="D151" s="146"/>
      <c r="E151" s="147"/>
      <c r="F151" s="253" t="s">
        <v>167</v>
      </c>
      <c r="G151" s="253"/>
      <c r="H151" s="253"/>
      <c r="I151" s="253"/>
      <c r="J151" s="146"/>
      <c r="K151" s="147"/>
      <c r="L151" s="146"/>
      <c r="M151" s="146"/>
      <c r="N151" s="146"/>
      <c r="O151" s="146"/>
      <c r="P151" s="146"/>
      <c r="Q151" s="146"/>
      <c r="R151" s="148"/>
      <c r="T151" s="149"/>
      <c r="U151" s="146"/>
      <c r="V151" s="146"/>
      <c r="W151" s="146"/>
      <c r="X151" s="146"/>
      <c r="Y151" s="146"/>
      <c r="Z151" s="146"/>
      <c r="AA151" s="150"/>
      <c r="AT151" s="151" t="s">
        <v>168</v>
      </c>
      <c r="AU151" s="151" t="s">
        <v>78</v>
      </c>
      <c r="AV151" s="144" t="s">
        <v>80</v>
      </c>
      <c r="AW151" s="144" t="s">
        <v>28</v>
      </c>
      <c r="AX151" s="144" t="s">
        <v>72</v>
      </c>
      <c r="AY151" s="151" t="s">
        <v>156</v>
      </c>
    </row>
    <row r="152" spans="2:69" s="152" customFormat="1" ht="16.5" customHeight="1" x14ac:dyDescent="0.45">
      <c r="B152" s="153"/>
      <c r="C152" s="154"/>
      <c r="D152" s="154"/>
      <c r="E152" s="155"/>
      <c r="F152" s="254" t="s">
        <v>169</v>
      </c>
      <c r="G152" s="254"/>
      <c r="H152" s="254"/>
      <c r="I152" s="254"/>
      <c r="J152" s="154"/>
      <c r="K152" s="156">
        <v>69</v>
      </c>
      <c r="L152" s="154"/>
      <c r="M152" s="154"/>
      <c r="N152" s="154"/>
      <c r="O152" s="154"/>
      <c r="P152" s="154"/>
      <c r="Q152" s="154"/>
      <c r="R152" s="157"/>
      <c r="T152" s="158"/>
      <c r="U152" s="154"/>
      <c r="V152" s="154"/>
      <c r="W152" s="154"/>
      <c r="X152" s="154"/>
      <c r="Y152" s="154"/>
      <c r="Z152" s="154"/>
      <c r="AA152" s="159"/>
      <c r="AT152" s="160" t="s">
        <v>168</v>
      </c>
      <c r="AU152" s="160" t="s">
        <v>78</v>
      </c>
      <c r="AV152" s="152" t="s">
        <v>78</v>
      </c>
      <c r="AW152" s="152" t="s">
        <v>28</v>
      </c>
      <c r="AX152" s="152" t="s">
        <v>72</v>
      </c>
      <c r="AY152" s="160" t="s">
        <v>156</v>
      </c>
    </row>
    <row r="153" spans="2:69" s="161" customFormat="1" ht="16.5" customHeight="1" x14ac:dyDescent="0.45">
      <c r="B153" s="162"/>
      <c r="C153" s="163"/>
      <c r="D153" s="163"/>
      <c r="E153" s="164"/>
      <c r="F153" s="255" t="s">
        <v>170</v>
      </c>
      <c r="G153" s="255"/>
      <c r="H153" s="255"/>
      <c r="I153" s="255"/>
      <c r="J153" s="163"/>
      <c r="K153" s="165">
        <v>69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168</v>
      </c>
      <c r="AU153" s="169" t="s">
        <v>78</v>
      </c>
      <c r="AV153" s="161" t="s">
        <v>161</v>
      </c>
      <c r="AW153" s="161" t="s">
        <v>28</v>
      </c>
      <c r="AX153" s="161" t="s">
        <v>80</v>
      </c>
      <c r="AY153" s="169" t="s">
        <v>156</v>
      </c>
    </row>
    <row r="154" spans="2:69" s="23" customFormat="1" ht="25.5" customHeight="1" x14ac:dyDescent="0.45">
      <c r="B154" s="134"/>
      <c r="C154" s="135" t="s">
        <v>82</v>
      </c>
      <c r="D154" s="135" t="s">
        <v>157</v>
      </c>
      <c r="E154" s="136" t="s">
        <v>171</v>
      </c>
      <c r="F154" s="251" t="s">
        <v>172</v>
      </c>
      <c r="G154" s="251"/>
      <c r="H154" s="251"/>
      <c r="I154" s="251"/>
      <c r="J154" s="137" t="s">
        <v>165</v>
      </c>
      <c r="K154" s="138">
        <v>69</v>
      </c>
      <c r="L154" s="252"/>
      <c r="M154" s="252"/>
      <c r="N154" s="252">
        <f>ROUND(L154*K154,2)</f>
        <v>0</v>
      </c>
      <c r="O154" s="252"/>
      <c r="P154" s="252"/>
      <c r="Q154" s="252"/>
      <c r="R154" s="139"/>
      <c r="T154" s="140"/>
      <c r="U154" s="34" t="s">
        <v>39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8" t="s">
        <v>161</v>
      </c>
      <c r="AT154" s="8" t="s">
        <v>157</v>
      </c>
      <c r="AU154" s="8" t="s">
        <v>78</v>
      </c>
      <c r="AY154" s="8" t="s">
        <v>156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8" t="s">
        <v>78</v>
      </c>
      <c r="BK154" s="121">
        <f>ROUND(L154*K154,3)</f>
        <v>0</v>
      </c>
      <c r="BL154" s="8" t="s">
        <v>161</v>
      </c>
      <c r="BM154" s="8" t="s">
        <v>173</v>
      </c>
    </row>
    <row r="155" spans="2:69" s="23" customFormat="1" ht="25.5" customHeight="1" x14ac:dyDescent="0.45">
      <c r="B155" s="134"/>
      <c r="C155" s="135" t="s">
        <v>161</v>
      </c>
      <c r="D155" s="135" t="s">
        <v>157</v>
      </c>
      <c r="E155" s="136" t="s">
        <v>174</v>
      </c>
      <c r="F155" s="251" t="s">
        <v>175</v>
      </c>
      <c r="G155" s="251"/>
      <c r="H155" s="251"/>
      <c r="I155" s="251"/>
      <c r="J155" s="137" t="s">
        <v>165</v>
      </c>
      <c r="K155" s="138">
        <v>25.283000000000001</v>
      </c>
      <c r="L155" s="252"/>
      <c r="M155" s="252"/>
      <c r="N155" s="252">
        <f>ROUND(L155*K155,2)</f>
        <v>0</v>
      </c>
      <c r="O155" s="252"/>
      <c r="P155" s="252"/>
      <c r="Q155" s="252"/>
      <c r="R155" s="139"/>
      <c r="T155" s="140"/>
      <c r="U155" s="34" t="s">
        <v>39</v>
      </c>
      <c r="V155" s="141">
        <v>0</v>
      </c>
      <c r="W155" s="141">
        <f>V155*K155</f>
        <v>0</v>
      </c>
      <c r="X155" s="141">
        <v>0</v>
      </c>
      <c r="Y155" s="141">
        <f>X155*K155</f>
        <v>0</v>
      </c>
      <c r="Z155" s="141">
        <v>0</v>
      </c>
      <c r="AA155" s="142">
        <f>Z155*K155</f>
        <v>0</v>
      </c>
      <c r="AR155" s="8" t="s">
        <v>161</v>
      </c>
      <c r="AT155" s="8" t="s">
        <v>157</v>
      </c>
      <c r="AU155" s="8" t="s">
        <v>78</v>
      </c>
      <c r="AY155" s="8" t="s">
        <v>156</v>
      </c>
      <c r="BE155" s="143">
        <f>IF(U155="základná",N155,0)</f>
        <v>0</v>
      </c>
      <c r="BF155" s="143">
        <f>IF(U155="znížená",N155,0)</f>
        <v>0</v>
      </c>
      <c r="BG155" s="143">
        <f>IF(U155="zákl. prenesená",N155,0)</f>
        <v>0</v>
      </c>
      <c r="BH155" s="143">
        <f>IF(U155="zníž. prenesená",N155,0)</f>
        <v>0</v>
      </c>
      <c r="BI155" s="143">
        <f>IF(U155="nulová",N155,0)</f>
        <v>0</v>
      </c>
      <c r="BJ155" s="8" t="s">
        <v>78</v>
      </c>
      <c r="BK155" s="121">
        <f>ROUND(L155*K155,3)</f>
        <v>0</v>
      </c>
      <c r="BL155" s="8" t="s">
        <v>161</v>
      </c>
      <c r="BM155" s="8" t="s">
        <v>176</v>
      </c>
    </row>
    <row r="156" spans="2:69" s="23" customFormat="1" ht="51" customHeight="1" x14ac:dyDescent="0.45">
      <c r="B156" s="134"/>
      <c r="C156" s="135" t="s">
        <v>177</v>
      </c>
      <c r="D156" s="135" t="s">
        <v>157</v>
      </c>
      <c r="E156" s="136" t="s">
        <v>178</v>
      </c>
      <c r="F156" s="251" t="s">
        <v>179</v>
      </c>
      <c r="G156" s="251"/>
      <c r="H156" s="251"/>
      <c r="I156" s="251"/>
      <c r="J156" s="137" t="s">
        <v>165</v>
      </c>
      <c r="K156" s="138">
        <v>25.283000000000001</v>
      </c>
      <c r="L156" s="252"/>
      <c r="M156" s="252"/>
      <c r="N156" s="252">
        <f>ROUND(L156*K156,2)</f>
        <v>0</v>
      </c>
      <c r="O156" s="252"/>
      <c r="P156" s="252"/>
      <c r="Q156" s="252"/>
      <c r="R156" s="139"/>
      <c r="T156" s="140"/>
      <c r="U156" s="34" t="s">
        <v>39</v>
      </c>
      <c r="V156" s="141">
        <v>0</v>
      </c>
      <c r="W156" s="141">
        <f>V156*K156</f>
        <v>0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8" t="s">
        <v>161</v>
      </c>
      <c r="AT156" s="8" t="s">
        <v>157</v>
      </c>
      <c r="AU156" s="8" t="s">
        <v>78</v>
      </c>
      <c r="AY156" s="8" t="s">
        <v>156</v>
      </c>
      <c r="BE156" s="143">
        <f>IF(U156="základná",N156,0)</f>
        <v>0</v>
      </c>
      <c r="BF156" s="143">
        <f>IF(U156="znížená",N156,0)</f>
        <v>0</v>
      </c>
      <c r="BG156" s="143">
        <f>IF(U156="zákl. prenesená",N156,0)</f>
        <v>0</v>
      </c>
      <c r="BH156" s="143">
        <f>IF(U156="zníž. prenesená",N156,0)</f>
        <v>0</v>
      </c>
      <c r="BI156" s="143">
        <f>IF(U156="nulová",N156,0)</f>
        <v>0</v>
      </c>
      <c r="BJ156" s="8" t="s">
        <v>78</v>
      </c>
      <c r="BK156" s="121">
        <f>ROUND(L156*K156,3)</f>
        <v>0</v>
      </c>
      <c r="BL156" s="8" t="s">
        <v>161</v>
      </c>
      <c r="BM156" s="8" t="s">
        <v>180</v>
      </c>
    </row>
    <row r="157" spans="2:69" s="23" customFormat="1" ht="38.25" customHeight="1" x14ac:dyDescent="0.45">
      <c r="B157" s="134"/>
      <c r="C157" s="135" t="s">
        <v>181</v>
      </c>
      <c r="D157" s="135" t="s">
        <v>157</v>
      </c>
      <c r="E157" s="136" t="s">
        <v>182</v>
      </c>
      <c r="F157" s="251" t="s">
        <v>183</v>
      </c>
      <c r="G157" s="251"/>
      <c r="H157" s="251"/>
      <c r="I157" s="251"/>
      <c r="J157" s="137" t="s">
        <v>165</v>
      </c>
      <c r="K157" s="138">
        <v>94.283000000000001</v>
      </c>
      <c r="L157" s="252"/>
      <c r="M157" s="252"/>
      <c r="N157" s="252">
        <f>ROUND(L157*K157,2)</f>
        <v>0</v>
      </c>
      <c r="O157" s="252"/>
      <c r="P157" s="252"/>
      <c r="Q157" s="252"/>
      <c r="R157" s="139"/>
      <c r="T157" s="140"/>
      <c r="U157" s="34" t="s">
        <v>39</v>
      </c>
      <c r="V157" s="141">
        <v>0</v>
      </c>
      <c r="W157" s="141">
        <f>V157*K157</f>
        <v>0</v>
      </c>
      <c r="X157" s="141">
        <v>0</v>
      </c>
      <c r="Y157" s="141">
        <f>X157*K157</f>
        <v>0</v>
      </c>
      <c r="Z157" s="141">
        <v>0</v>
      </c>
      <c r="AA157" s="142">
        <f>Z157*K157</f>
        <v>0</v>
      </c>
      <c r="AR157" s="8" t="s">
        <v>161</v>
      </c>
      <c r="AT157" s="8" t="s">
        <v>157</v>
      </c>
      <c r="AU157" s="8" t="s">
        <v>78</v>
      </c>
      <c r="AY157" s="8" t="s">
        <v>156</v>
      </c>
      <c r="BE157" s="143">
        <f>IF(U157="základná",N157,0)</f>
        <v>0</v>
      </c>
      <c r="BF157" s="143">
        <f>IF(U157="znížená",N157,0)</f>
        <v>0</v>
      </c>
      <c r="BG157" s="143">
        <f>IF(U157="zákl. prenesená",N157,0)</f>
        <v>0</v>
      </c>
      <c r="BH157" s="143">
        <f>IF(U157="zníž. prenesená",N157,0)</f>
        <v>0</v>
      </c>
      <c r="BI157" s="143">
        <f>IF(U157="nulová",N157,0)</f>
        <v>0</v>
      </c>
      <c r="BJ157" s="8" t="s">
        <v>78</v>
      </c>
      <c r="BK157" s="121">
        <f>ROUND(L157*K157,3)</f>
        <v>0</v>
      </c>
      <c r="BL157" s="8" t="s">
        <v>161</v>
      </c>
      <c r="BM157" s="8" t="s">
        <v>184</v>
      </c>
    </row>
    <row r="158" spans="2:69" s="152" customFormat="1" ht="16.5" customHeight="1" x14ac:dyDescent="0.45">
      <c r="B158" s="153"/>
      <c r="C158" s="154"/>
      <c r="D158" s="154"/>
      <c r="E158" s="155"/>
      <c r="F158" s="256" t="s">
        <v>185</v>
      </c>
      <c r="G158" s="256"/>
      <c r="H158" s="256"/>
      <c r="I158" s="256"/>
      <c r="J158" s="154"/>
      <c r="K158" s="156">
        <v>94.283000000000001</v>
      </c>
      <c r="L158" s="154"/>
      <c r="M158" s="154"/>
      <c r="N158" s="154"/>
      <c r="O158" s="154"/>
      <c r="P158" s="154"/>
      <c r="Q158" s="154"/>
      <c r="R158" s="157"/>
      <c r="T158" s="158"/>
      <c r="U158" s="154"/>
      <c r="V158" s="154"/>
      <c r="W158" s="154"/>
      <c r="X158" s="154"/>
      <c r="Y158" s="154"/>
      <c r="Z158" s="154"/>
      <c r="AA158" s="159"/>
      <c r="AT158" s="160" t="s">
        <v>168</v>
      </c>
      <c r="AU158" s="160" t="s">
        <v>78</v>
      </c>
      <c r="AV158" s="152" t="s">
        <v>78</v>
      </c>
      <c r="AW158" s="152" t="s">
        <v>28</v>
      </c>
      <c r="AX158" s="152" t="s">
        <v>72</v>
      </c>
      <c r="AY158" s="160" t="s">
        <v>156</v>
      </c>
    </row>
    <row r="159" spans="2:69" s="161" customFormat="1" ht="16.5" customHeight="1" x14ac:dyDescent="0.45">
      <c r="B159" s="162"/>
      <c r="C159" s="163"/>
      <c r="D159" s="163"/>
      <c r="E159" s="164"/>
      <c r="F159" s="255" t="s">
        <v>170</v>
      </c>
      <c r="G159" s="255"/>
      <c r="H159" s="255"/>
      <c r="I159" s="255"/>
      <c r="J159" s="163"/>
      <c r="K159" s="165">
        <v>94.283000000000001</v>
      </c>
      <c r="L159" s="163"/>
      <c r="M159" s="163"/>
      <c r="N159" s="163"/>
      <c r="O159" s="163"/>
      <c r="P159" s="163"/>
      <c r="Q159" s="163"/>
      <c r="R159" s="166"/>
      <c r="T159" s="167"/>
      <c r="U159" s="163"/>
      <c r="V159" s="163"/>
      <c r="W159" s="163"/>
      <c r="X159" s="163"/>
      <c r="Y159" s="163"/>
      <c r="Z159" s="163"/>
      <c r="AA159" s="168"/>
      <c r="AT159" s="169" t="s">
        <v>168</v>
      </c>
      <c r="AU159" s="169" t="s">
        <v>78</v>
      </c>
      <c r="AV159" s="161" t="s">
        <v>161</v>
      </c>
      <c r="AW159" s="161" t="s">
        <v>28</v>
      </c>
      <c r="AX159" s="161" t="s">
        <v>80</v>
      </c>
      <c r="AY159" s="169" t="s">
        <v>156</v>
      </c>
    </row>
    <row r="160" spans="2:69" s="23" customFormat="1" ht="51" customHeight="1" x14ac:dyDescent="0.45">
      <c r="B160" s="134"/>
      <c r="C160" s="135" t="s">
        <v>186</v>
      </c>
      <c r="D160" s="135" t="s">
        <v>157</v>
      </c>
      <c r="E160" s="136" t="s">
        <v>187</v>
      </c>
      <c r="F160" s="251" t="s">
        <v>188</v>
      </c>
      <c r="G160" s="251"/>
      <c r="H160" s="251"/>
      <c r="I160" s="251"/>
      <c r="J160" s="137" t="s">
        <v>165</v>
      </c>
      <c r="K160" s="138">
        <v>94.283000000000001</v>
      </c>
      <c r="L160" s="252"/>
      <c r="M160" s="252"/>
      <c r="N160" s="252">
        <f>ROUND(L160*K160,2)</f>
        <v>0</v>
      </c>
      <c r="O160" s="252"/>
      <c r="P160" s="252"/>
      <c r="Q160" s="252"/>
      <c r="R160" s="139"/>
      <c r="T160" s="140"/>
      <c r="U160" s="34" t="s">
        <v>39</v>
      </c>
      <c r="V160" s="141">
        <v>0</v>
      </c>
      <c r="W160" s="141">
        <f>V160*K160</f>
        <v>0</v>
      </c>
      <c r="X160" s="141">
        <v>0</v>
      </c>
      <c r="Y160" s="141">
        <f>X160*K160</f>
        <v>0</v>
      </c>
      <c r="Z160" s="141">
        <v>0</v>
      </c>
      <c r="AA160" s="142">
        <f>Z160*K160</f>
        <v>0</v>
      </c>
      <c r="AR160" s="8" t="s">
        <v>161</v>
      </c>
      <c r="AT160" s="8" t="s">
        <v>157</v>
      </c>
      <c r="AU160" s="8" t="s">
        <v>78</v>
      </c>
      <c r="AY160" s="8" t="s">
        <v>156</v>
      </c>
      <c r="BE160" s="143">
        <f>IF(U160="základná",N160,0)</f>
        <v>0</v>
      </c>
      <c r="BF160" s="143">
        <f>IF(U160="znížená",N160,0)</f>
        <v>0</v>
      </c>
      <c r="BG160" s="143">
        <f>IF(U160="zákl. prenesená",N160,0)</f>
        <v>0</v>
      </c>
      <c r="BH160" s="143">
        <f>IF(U160="zníž. prenesená",N160,0)</f>
        <v>0</v>
      </c>
      <c r="BI160" s="143">
        <f>IF(U160="nulová",N160,0)</f>
        <v>0</v>
      </c>
      <c r="BJ160" s="8" t="s">
        <v>78</v>
      </c>
      <c r="BK160" s="121">
        <f>ROUND(L160*K160,3)</f>
        <v>0</v>
      </c>
      <c r="BL160" s="8" t="s">
        <v>161</v>
      </c>
      <c r="BM160" s="8" t="s">
        <v>189</v>
      </c>
    </row>
    <row r="161" spans="2:65" s="23" customFormat="1" ht="25.5" customHeight="1" x14ac:dyDescent="0.45">
      <c r="B161" s="134"/>
      <c r="C161" s="135" t="s">
        <v>190</v>
      </c>
      <c r="D161" s="135" t="s">
        <v>157</v>
      </c>
      <c r="E161" s="136" t="s">
        <v>191</v>
      </c>
      <c r="F161" s="251" t="s">
        <v>192</v>
      </c>
      <c r="G161" s="251"/>
      <c r="H161" s="251"/>
      <c r="I161" s="251"/>
      <c r="J161" s="137" t="s">
        <v>165</v>
      </c>
      <c r="K161" s="138">
        <v>94.283000000000001</v>
      </c>
      <c r="L161" s="252"/>
      <c r="M161" s="252"/>
      <c r="N161" s="252">
        <f>ROUND(L161*K161,2)</f>
        <v>0</v>
      </c>
      <c r="O161" s="252"/>
      <c r="P161" s="252"/>
      <c r="Q161" s="252"/>
      <c r="R161" s="139"/>
      <c r="T161" s="140"/>
      <c r="U161" s="34" t="s">
        <v>39</v>
      </c>
      <c r="V161" s="141">
        <v>0</v>
      </c>
      <c r="W161" s="141">
        <f>V161*K161</f>
        <v>0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8" t="s">
        <v>161</v>
      </c>
      <c r="AT161" s="8" t="s">
        <v>157</v>
      </c>
      <c r="AU161" s="8" t="s">
        <v>78</v>
      </c>
      <c r="AY161" s="8" t="s">
        <v>156</v>
      </c>
      <c r="BE161" s="143">
        <f>IF(U161="základná",N161,0)</f>
        <v>0</v>
      </c>
      <c r="BF161" s="143">
        <f>IF(U161="znížená",N161,0)</f>
        <v>0</v>
      </c>
      <c r="BG161" s="143">
        <f>IF(U161="zákl. prenesená",N161,0)</f>
        <v>0</v>
      </c>
      <c r="BH161" s="143">
        <f>IF(U161="zníž. prenesená",N161,0)</f>
        <v>0</v>
      </c>
      <c r="BI161" s="143">
        <f>IF(U161="nulová",N161,0)</f>
        <v>0</v>
      </c>
      <c r="BJ161" s="8" t="s">
        <v>78</v>
      </c>
      <c r="BK161" s="121">
        <f>ROUND(L161*K161,3)</f>
        <v>0</v>
      </c>
      <c r="BL161" s="8" t="s">
        <v>161</v>
      </c>
      <c r="BM161" s="8" t="s">
        <v>193</v>
      </c>
    </row>
    <row r="162" spans="2:65" s="23" customFormat="1" ht="16.5" customHeight="1" x14ac:dyDescent="0.45">
      <c r="B162" s="134"/>
      <c r="C162" s="135" t="s">
        <v>194</v>
      </c>
      <c r="D162" s="135" t="s">
        <v>157</v>
      </c>
      <c r="E162" s="136" t="s">
        <v>195</v>
      </c>
      <c r="F162" s="251" t="s">
        <v>196</v>
      </c>
      <c r="G162" s="251"/>
      <c r="H162" s="251"/>
      <c r="I162" s="251"/>
      <c r="J162" s="137" t="s">
        <v>165</v>
      </c>
      <c r="K162" s="138">
        <v>94.283000000000001</v>
      </c>
      <c r="L162" s="252"/>
      <c r="M162" s="252"/>
      <c r="N162" s="252">
        <f>ROUND(L162*K162,2)</f>
        <v>0</v>
      </c>
      <c r="O162" s="252"/>
      <c r="P162" s="252"/>
      <c r="Q162" s="252"/>
      <c r="R162" s="139"/>
      <c r="T162" s="140"/>
      <c r="U162" s="34" t="s">
        <v>39</v>
      </c>
      <c r="V162" s="141">
        <v>0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8" t="s">
        <v>161</v>
      </c>
      <c r="AT162" s="8" t="s">
        <v>157</v>
      </c>
      <c r="AU162" s="8" t="s">
        <v>78</v>
      </c>
      <c r="AY162" s="8" t="s">
        <v>156</v>
      </c>
      <c r="BE162" s="143">
        <f>IF(U162="základná",N162,0)</f>
        <v>0</v>
      </c>
      <c r="BF162" s="143">
        <f>IF(U162="znížená",N162,0)</f>
        <v>0</v>
      </c>
      <c r="BG162" s="143">
        <f>IF(U162="zákl. prenesená",N162,0)</f>
        <v>0</v>
      </c>
      <c r="BH162" s="143">
        <f>IF(U162="zníž. prenesená",N162,0)</f>
        <v>0</v>
      </c>
      <c r="BI162" s="143">
        <f>IF(U162="nulová",N162,0)</f>
        <v>0</v>
      </c>
      <c r="BJ162" s="8" t="s">
        <v>78</v>
      </c>
      <c r="BK162" s="121">
        <f>ROUND(L162*K162,3)</f>
        <v>0</v>
      </c>
      <c r="BL162" s="8" t="s">
        <v>161</v>
      </c>
      <c r="BM162" s="8" t="s">
        <v>197</v>
      </c>
    </row>
    <row r="163" spans="2:65" s="23" customFormat="1" ht="25.5" customHeight="1" x14ac:dyDescent="0.45">
      <c r="B163" s="134"/>
      <c r="C163" s="135" t="s">
        <v>198</v>
      </c>
      <c r="D163" s="135" t="s">
        <v>157</v>
      </c>
      <c r="E163" s="136" t="s">
        <v>199</v>
      </c>
      <c r="F163" s="251" t="s">
        <v>200</v>
      </c>
      <c r="G163" s="251"/>
      <c r="H163" s="251"/>
      <c r="I163" s="251"/>
      <c r="J163" s="137" t="s">
        <v>201</v>
      </c>
      <c r="K163" s="138">
        <v>160.28100000000001</v>
      </c>
      <c r="L163" s="252"/>
      <c r="M163" s="252"/>
      <c r="N163" s="252">
        <f>ROUND(L163*K163,2)</f>
        <v>0</v>
      </c>
      <c r="O163" s="252"/>
      <c r="P163" s="252"/>
      <c r="Q163" s="252"/>
      <c r="R163" s="139"/>
      <c r="T163" s="140"/>
      <c r="U163" s="34" t="s">
        <v>39</v>
      </c>
      <c r="V163" s="141">
        <v>0</v>
      </c>
      <c r="W163" s="141">
        <f>V163*K163</f>
        <v>0</v>
      </c>
      <c r="X163" s="141">
        <v>0</v>
      </c>
      <c r="Y163" s="141">
        <f>X163*K163</f>
        <v>0</v>
      </c>
      <c r="Z163" s="141">
        <v>0</v>
      </c>
      <c r="AA163" s="142">
        <f>Z163*K163</f>
        <v>0</v>
      </c>
      <c r="AR163" s="8" t="s">
        <v>161</v>
      </c>
      <c r="AT163" s="8" t="s">
        <v>157</v>
      </c>
      <c r="AU163" s="8" t="s">
        <v>78</v>
      </c>
      <c r="AY163" s="8" t="s">
        <v>156</v>
      </c>
      <c r="BE163" s="143">
        <f>IF(U163="základná",N163,0)</f>
        <v>0</v>
      </c>
      <c r="BF163" s="143">
        <f>IF(U163="znížená",N163,0)</f>
        <v>0</v>
      </c>
      <c r="BG163" s="143">
        <f>IF(U163="zákl. prenesená",N163,0)</f>
        <v>0</v>
      </c>
      <c r="BH163" s="143">
        <f>IF(U163="zníž. prenesená",N163,0)</f>
        <v>0</v>
      </c>
      <c r="BI163" s="143">
        <f>IF(U163="nulová",N163,0)</f>
        <v>0</v>
      </c>
      <c r="BJ163" s="8" t="s">
        <v>78</v>
      </c>
      <c r="BK163" s="121">
        <f>ROUND(L163*K163,3)</f>
        <v>0</v>
      </c>
      <c r="BL163" s="8" t="s">
        <v>161</v>
      </c>
      <c r="BM163" s="8" t="s">
        <v>202</v>
      </c>
    </row>
    <row r="164" spans="2:65" s="122" customFormat="1" ht="29.85" customHeight="1" x14ac:dyDescent="0.5">
      <c r="B164" s="123"/>
      <c r="C164" s="124"/>
      <c r="D164" s="133" t="s">
        <v>107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257">
        <f>BK164</f>
        <v>0</v>
      </c>
      <c r="O164" s="257"/>
      <c r="P164" s="257"/>
      <c r="Q164" s="257"/>
      <c r="R164" s="126"/>
      <c r="T164" s="127"/>
      <c r="U164" s="124"/>
      <c r="V164" s="124"/>
      <c r="W164" s="128">
        <f>SUM(W165:W172)</f>
        <v>0</v>
      </c>
      <c r="X164" s="124"/>
      <c r="Y164" s="128">
        <f>SUM(Y165:Y172)</f>
        <v>0</v>
      </c>
      <c r="Z164" s="124"/>
      <c r="AA164" s="129">
        <f>SUM(AA165:AA172)</f>
        <v>0</v>
      </c>
      <c r="AR164" s="130" t="s">
        <v>80</v>
      </c>
      <c r="AT164" s="131" t="s">
        <v>71</v>
      </c>
      <c r="AU164" s="131" t="s">
        <v>80</v>
      </c>
      <c r="AY164" s="130" t="s">
        <v>156</v>
      </c>
      <c r="BK164" s="132">
        <f>SUM(BK165:BK172)</f>
        <v>0</v>
      </c>
    </row>
    <row r="165" spans="2:65" s="23" customFormat="1" ht="25.5" customHeight="1" x14ac:dyDescent="0.45">
      <c r="B165" s="134"/>
      <c r="C165" s="135" t="s">
        <v>203</v>
      </c>
      <c r="D165" s="135" t="s">
        <v>157</v>
      </c>
      <c r="E165" s="136" t="s">
        <v>204</v>
      </c>
      <c r="F165" s="251" t="s">
        <v>205</v>
      </c>
      <c r="G165" s="251"/>
      <c r="H165" s="251"/>
      <c r="I165" s="251"/>
      <c r="J165" s="137" t="s">
        <v>165</v>
      </c>
      <c r="K165" s="138">
        <v>5.3330000000000002</v>
      </c>
      <c r="L165" s="252"/>
      <c r="M165" s="252"/>
      <c r="N165" s="252">
        <f>ROUND(L165*K165,2)</f>
        <v>0</v>
      </c>
      <c r="O165" s="252"/>
      <c r="P165" s="252"/>
      <c r="Q165" s="252"/>
      <c r="R165" s="139"/>
      <c r="T165" s="140"/>
      <c r="U165" s="34" t="s">
        <v>39</v>
      </c>
      <c r="V165" s="141">
        <v>0</v>
      </c>
      <c r="W165" s="141">
        <f>V165*K165</f>
        <v>0</v>
      </c>
      <c r="X165" s="141">
        <v>0</v>
      </c>
      <c r="Y165" s="141">
        <f>X165*K165</f>
        <v>0</v>
      </c>
      <c r="Z165" s="141">
        <v>0</v>
      </c>
      <c r="AA165" s="142">
        <f>Z165*K165</f>
        <v>0</v>
      </c>
      <c r="AR165" s="8" t="s">
        <v>161</v>
      </c>
      <c r="AT165" s="8" t="s">
        <v>157</v>
      </c>
      <c r="AU165" s="8" t="s">
        <v>78</v>
      </c>
      <c r="AY165" s="8" t="s">
        <v>156</v>
      </c>
      <c r="BE165" s="143">
        <f>IF(U165="základná",N165,0)</f>
        <v>0</v>
      </c>
      <c r="BF165" s="143">
        <f>IF(U165="znížená",N165,0)</f>
        <v>0</v>
      </c>
      <c r="BG165" s="143">
        <f>IF(U165="zákl. prenesená",N165,0)</f>
        <v>0</v>
      </c>
      <c r="BH165" s="143">
        <f>IF(U165="zníž. prenesená",N165,0)</f>
        <v>0</v>
      </c>
      <c r="BI165" s="143">
        <f>IF(U165="nulová",N165,0)</f>
        <v>0</v>
      </c>
      <c r="BJ165" s="8" t="s">
        <v>78</v>
      </c>
      <c r="BK165" s="121">
        <f>ROUND(L165*K165,3)</f>
        <v>0</v>
      </c>
      <c r="BL165" s="8" t="s">
        <v>161</v>
      </c>
      <c r="BM165" s="8" t="s">
        <v>206</v>
      </c>
    </row>
    <row r="166" spans="2:65" s="152" customFormat="1" ht="16.5" customHeight="1" x14ac:dyDescent="0.45">
      <c r="B166" s="153"/>
      <c r="C166" s="154"/>
      <c r="D166" s="154"/>
      <c r="E166" s="155"/>
      <c r="F166" s="256" t="s">
        <v>207</v>
      </c>
      <c r="G166" s="256"/>
      <c r="H166" s="256"/>
      <c r="I166" s="256"/>
      <c r="J166" s="154"/>
      <c r="K166" s="156">
        <v>5.3330000000000002</v>
      </c>
      <c r="L166" s="154"/>
      <c r="M166" s="154"/>
      <c r="N166" s="154"/>
      <c r="O166" s="154"/>
      <c r="P166" s="154"/>
      <c r="Q166" s="154"/>
      <c r="R166" s="157"/>
      <c r="T166" s="158"/>
      <c r="U166" s="154"/>
      <c r="V166" s="154"/>
      <c r="W166" s="154"/>
      <c r="X166" s="154"/>
      <c r="Y166" s="154"/>
      <c r="Z166" s="154"/>
      <c r="AA166" s="159"/>
      <c r="AT166" s="160" t="s">
        <v>168</v>
      </c>
      <c r="AU166" s="160" t="s">
        <v>78</v>
      </c>
      <c r="AV166" s="152" t="s">
        <v>78</v>
      </c>
      <c r="AW166" s="152" t="s">
        <v>28</v>
      </c>
      <c r="AX166" s="152" t="s">
        <v>72</v>
      </c>
      <c r="AY166" s="160" t="s">
        <v>156</v>
      </c>
    </row>
    <row r="167" spans="2:65" s="161" customFormat="1" ht="16.5" customHeight="1" x14ac:dyDescent="0.45">
      <c r="B167" s="162"/>
      <c r="C167" s="163"/>
      <c r="D167" s="163"/>
      <c r="E167" s="164"/>
      <c r="F167" s="255" t="s">
        <v>170</v>
      </c>
      <c r="G167" s="255"/>
      <c r="H167" s="255"/>
      <c r="I167" s="255"/>
      <c r="J167" s="163"/>
      <c r="K167" s="165">
        <v>5.3330000000000002</v>
      </c>
      <c r="L167" s="163"/>
      <c r="M167" s="163"/>
      <c r="N167" s="163"/>
      <c r="O167" s="163"/>
      <c r="P167" s="163"/>
      <c r="Q167" s="163"/>
      <c r="R167" s="166"/>
      <c r="T167" s="167"/>
      <c r="U167" s="163"/>
      <c r="V167" s="163"/>
      <c r="W167" s="163"/>
      <c r="X167" s="163"/>
      <c r="Y167" s="163"/>
      <c r="Z167" s="163"/>
      <c r="AA167" s="168"/>
      <c r="AT167" s="169" t="s">
        <v>168</v>
      </c>
      <c r="AU167" s="169" t="s">
        <v>78</v>
      </c>
      <c r="AV167" s="161" t="s">
        <v>161</v>
      </c>
      <c r="AW167" s="161" t="s">
        <v>28</v>
      </c>
      <c r="AX167" s="161" t="s">
        <v>80</v>
      </c>
      <c r="AY167" s="169" t="s">
        <v>156</v>
      </c>
    </row>
    <row r="168" spans="2:65" s="23" customFormat="1" ht="25.5" customHeight="1" x14ac:dyDescent="0.45">
      <c r="B168" s="134"/>
      <c r="C168" s="135" t="s">
        <v>208</v>
      </c>
      <c r="D168" s="135" t="s">
        <v>157</v>
      </c>
      <c r="E168" s="136" t="s">
        <v>209</v>
      </c>
      <c r="F168" s="251" t="s">
        <v>210</v>
      </c>
      <c r="G168" s="251"/>
      <c r="H168" s="251"/>
      <c r="I168" s="251"/>
      <c r="J168" s="137" t="s">
        <v>165</v>
      </c>
      <c r="K168" s="138">
        <v>5.3330000000000002</v>
      </c>
      <c r="L168" s="252"/>
      <c r="M168" s="252"/>
      <c r="N168" s="252">
        <f>ROUND(L168*K168,2)</f>
        <v>0</v>
      </c>
      <c r="O168" s="252"/>
      <c r="P168" s="252"/>
      <c r="Q168" s="252"/>
      <c r="R168" s="139"/>
      <c r="T168" s="140"/>
      <c r="U168" s="34" t="s">
        <v>39</v>
      </c>
      <c r="V168" s="141">
        <v>0</v>
      </c>
      <c r="W168" s="141">
        <f>V168*K168</f>
        <v>0</v>
      </c>
      <c r="X168" s="141">
        <v>0</v>
      </c>
      <c r="Y168" s="141">
        <f>X168*K168</f>
        <v>0</v>
      </c>
      <c r="Z168" s="141">
        <v>0</v>
      </c>
      <c r="AA168" s="142">
        <f>Z168*K168</f>
        <v>0</v>
      </c>
      <c r="AR168" s="8" t="s">
        <v>161</v>
      </c>
      <c r="AT168" s="8" t="s">
        <v>157</v>
      </c>
      <c r="AU168" s="8" t="s">
        <v>78</v>
      </c>
      <c r="AY168" s="8" t="s">
        <v>156</v>
      </c>
      <c r="BE168" s="143">
        <f>IF(U168="základná",N168,0)</f>
        <v>0</v>
      </c>
      <c r="BF168" s="143">
        <f>IF(U168="znížená",N168,0)</f>
        <v>0</v>
      </c>
      <c r="BG168" s="143">
        <f>IF(U168="zákl. prenesená",N168,0)</f>
        <v>0</v>
      </c>
      <c r="BH168" s="143">
        <f>IF(U168="zníž. prenesená",N168,0)</f>
        <v>0</v>
      </c>
      <c r="BI168" s="143">
        <f>IF(U168="nulová",N168,0)</f>
        <v>0</v>
      </c>
      <c r="BJ168" s="8" t="s">
        <v>78</v>
      </c>
      <c r="BK168" s="121">
        <f>ROUND(L168*K168,3)</f>
        <v>0</v>
      </c>
      <c r="BL168" s="8" t="s">
        <v>161</v>
      </c>
      <c r="BM168" s="8" t="s">
        <v>211</v>
      </c>
    </row>
    <row r="169" spans="2:65" s="23" customFormat="1" ht="38.25" customHeight="1" x14ac:dyDescent="0.45">
      <c r="B169" s="134"/>
      <c r="C169" s="135" t="s">
        <v>212</v>
      </c>
      <c r="D169" s="135" t="s">
        <v>157</v>
      </c>
      <c r="E169" s="136" t="s">
        <v>213</v>
      </c>
      <c r="F169" s="251" t="s">
        <v>214</v>
      </c>
      <c r="G169" s="251"/>
      <c r="H169" s="251"/>
      <c r="I169" s="251"/>
      <c r="J169" s="137" t="s">
        <v>160</v>
      </c>
      <c r="K169" s="138">
        <v>46.215000000000003</v>
      </c>
      <c r="L169" s="252"/>
      <c r="M169" s="252"/>
      <c r="N169" s="252">
        <f>ROUND(L169*K169,2)</f>
        <v>0</v>
      </c>
      <c r="O169" s="252"/>
      <c r="P169" s="252"/>
      <c r="Q169" s="252"/>
      <c r="R169" s="139"/>
      <c r="T169" s="140"/>
      <c r="U169" s="34" t="s">
        <v>39</v>
      </c>
      <c r="V169" s="141">
        <v>0</v>
      </c>
      <c r="W169" s="141">
        <f>V169*K169</f>
        <v>0</v>
      </c>
      <c r="X169" s="141">
        <v>0</v>
      </c>
      <c r="Y169" s="141">
        <f>X169*K169</f>
        <v>0</v>
      </c>
      <c r="Z169" s="141">
        <v>0</v>
      </c>
      <c r="AA169" s="142">
        <f>Z169*K169</f>
        <v>0</v>
      </c>
      <c r="AR169" s="8" t="s">
        <v>161</v>
      </c>
      <c r="AT169" s="8" t="s">
        <v>157</v>
      </c>
      <c r="AU169" s="8" t="s">
        <v>78</v>
      </c>
      <c r="AY169" s="8" t="s">
        <v>156</v>
      </c>
      <c r="BE169" s="143">
        <f>IF(U169="základná",N169,0)</f>
        <v>0</v>
      </c>
      <c r="BF169" s="143">
        <f>IF(U169="znížená",N169,0)</f>
        <v>0</v>
      </c>
      <c r="BG169" s="143">
        <f>IF(U169="zákl. prenesená",N169,0)</f>
        <v>0</v>
      </c>
      <c r="BH169" s="143">
        <f>IF(U169="zníž. prenesená",N169,0)</f>
        <v>0</v>
      </c>
      <c r="BI169" s="143">
        <f>IF(U169="nulová",N169,0)</f>
        <v>0</v>
      </c>
      <c r="BJ169" s="8" t="s">
        <v>78</v>
      </c>
      <c r="BK169" s="121">
        <f>ROUND(L169*K169,3)</f>
        <v>0</v>
      </c>
      <c r="BL169" s="8" t="s">
        <v>161</v>
      </c>
      <c r="BM169" s="8" t="s">
        <v>215</v>
      </c>
    </row>
    <row r="170" spans="2:65" s="152" customFormat="1" ht="16.5" customHeight="1" x14ac:dyDescent="0.45">
      <c r="B170" s="153"/>
      <c r="C170" s="154"/>
      <c r="D170" s="154"/>
      <c r="E170" s="155"/>
      <c r="F170" s="256" t="s">
        <v>216</v>
      </c>
      <c r="G170" s="256"/>
      <c r="H170" s="256"/>
      <c r="I170" s="256"/>
      <c r="J170" s="154"/>
      <c r="K170" s="156">
        <v>46.215000000000003</v>
      </c>
      <c r="L170" s="154"/>
      <c r="M170" s="154"/>
      <c r="N170" s="154"/>
      <c r="O170" s="154"/>
      <c r="P170" s="154"/>
      <c r="Q170" s="154"/>
      <c r="R170" s="157"/>
      <c r="T170" s="158"/>
      <c r="U170" s="154"/>
      <c r="V170" s="154"/>
      <c r="W170" s="154"/>
      <c r="X170" s="154"/>
      <c r="Y170" s="154"/>
      <c r="Z170" s="154"/>
      <c r="AA170" s="159"/>
      <c r="AT170" s="160" t="s">
        <v>168</v>
      </c>
      <c r="AU170" s="160" t="s">
        <v>78</v>
      </c>
      <c r="AV170" s="152" t="s">
        <v>78</v>
      </c>
      <c r="AW170" s="152" t="s">
        <v>28</v>
      </c>
      <c r="AX170" s="152" t="s">
        <v>72</v>
      </c>
      <c r="AY170" s="160" t="s">
        <v>156</v>
      </c>
    </row>
    <row r="171" spans="2:65" s="161" customFormat="1" ht="16.5" customHeight="1" x14ac:dyDescent="0.45">
      <c r="B171" s="162"/>
      <c r="C171" s="163"/>
      <c r="D171" s="163"/>
      <c r="E171" s="164"/>
      <c r="F171" s="255" t="s">
        <v>170</v>
      </c>
      <c r="G171" s="255"/>
      <c r="H171" s="255"/>
      <c r="I171" s="255"/>
      <c r="J171" s="163"/>
      <c r="K171" s="165">
        <v>46.215000000000003</v>
      </c>
      <c r="L171" s="163"/>
      <c r="M171" s="163"/>
      <c r="N171" s="163"/>
      <c r="O171" s="163"/>
      <c r="P171" s="163"/>
      <c r="Q171" s="163"/>
      <c r="R171" s="166"/>
      <c r="T171" s="167"/>
      <c r="U171" s="163"/>
      <c r="V171" s="163"/>
      <c r="W171" s="163"/>
      <c r="X171" s="163"/>
      <c r="Y171" s="163"/>
      <c r="Z171" s="163"/>
      <c r="AA171" s="168"/>
      <c r="AT171" s="169" t="s">
        <v>168</v>
      </c>
      <c r="AU171" s="169" t="s">
        <v>78</v>
      </c>
      <c r="AV171" s="161" t="s">
        <v>161</v>
      </c>
      <c r="AW171" s="161" t="s">
        <v>28</v>
      </c>
      <c r="AX171" s="161" t="s">
        <v>80</v>
      </c>
      <c r="AY171" s="169" t="s">
        <v>156</v>
      </c>
    </row>
    <row r="172" spans="2:65" s="23" customFormat="1" ht="25.5" customHeight="1" x14ac:dyDescent="0.45">
      <c r="B172" s="134"/>
      <c r="C172" s="135" t="s">
        <v>217</v>
      </c>
      <c r="D172" s="135" t="s">
        <v>157</v>
      </c>
      <c r="E172" s="136" t="s">
        <v>218</v>
      </c>
      <c r="F172" s="251" t="s">
        <v>219</v>
      </c>
      <c r="G172" s="251"/>
      <c r="H172" s="251"/>
      <c r="I172" s="251"/>
      <c r="J172" s="137" t="s">
        <v>165</v>
      </c>
      <c r="K172" s="138">
        <v>22.474</v>
      </c>
      <c r="L172" s="252"/>
      <c r="M172" s="252"/>
      <c r="N172" s="252">
        <f>ROUND(L172*K172,2)</f>
        <v>0</v>
      </c>
      <c r="O172" s="252"/>
      <c r="P172" s="252"/>
      <c r="Q172" s="252"/>
      <c r="R172" s="139"/>
      <c r="T172" s="140"/>
      <c r="U172" s="34" t="s">
        <v>39</v>
      </c>
      <c r="V172" s="141">
        <v>0</v>
      </c>
      <c r="W172" s="141">
        <f>V172*K172</f>
        <v>0</v>
      </c>
      <c r="X172" s="141">
        <v>0</v>
      </c>
      <c r="Y172" s="141">
        <f>X172*K172</f>
        <v>0</v>
      </c>
      <c r="Z172" s="141">
        <v>0</v>
      </c>
      <c r="AA172" s="142">
        <f>Z172*K172</f>
        <v>0</v>
      </c>
      <c r="AR172" s="8" t="s">
        <v>161</v>
      </c>
      <c r="AT172" s="8" t="s">
        <v>157</v>
      </c>
      <c r="AU172" s="8" t="s">
        <v>78</v>
      </c>
      <c r="AY172" s="8" t="s">
        <v>156</v>
      </c>
      <c r="BE172" s="143">
        <f>IF(U172="základná",N172,0)</f>
        <v>0</v>
      </c>
      <c r="BF172" s="143">
        <f>IF(U172="znížená",N172,0)</f>
        <v>0</v>
      </c>
      <c r="BG172" s="143">
        <f>IF(U172="zákl. prenesená",N172,0)</f>
        <v>0</v>
      </c>
      <c r="BH172" s="143">
        <f>IF(U172="zníž. prenesená",N172,0)</f>
        <v>0</v>
      </c>
      <c r="BI172" s="143">
        <f>IF(U172="nulová",N172,0)</f>
        <v>0</v>
      </c>
      <c r="BJ172" s="8" t="s">
        <v>78</v>
      </c>
      <c r="BK172" s="121">
        <f>ROUND(L172*K172,3)</f>
        <v>0</v>
      </c>
      <c r="BL172" s="8" t="s">
        <v>161</v>
      </c>
      <c r="BM172" s="8" t="s">
        <v>220</v>
      </c>
    </row>
    <row r="173" spans="2:65" s="122" customFormat="1" ht="29.85" customHeight="1" x14ac:dyDescent="0.5">
      <c r="B173" s="123"/>
      <c r="C173" s="124"/>
      <c r="D173" s="133" t="s">
        <v>108</v>
      </c>
      <c r="E173" s="133"/>
      <c r="F173" s="133"/>
      <c r="G173" s="133"/>
      <c r="H173" s="133"/>
      <c r="I173" s="133"/>
      <c r="J173" s="133"/>
      <c r="K173" s="133"/>
      <c r="L173" s="133"/>
      <c r="M173" s="133"/>
      <c r="N173" s="257">
        <f>BK173</f>
        <v>0</v>
      </c>
      <c r="O173" s="257"/>
      <c r="P173" s="257"/>
      <c r="Q173" s="257"/>
      <c r="R173" s="126"/>
      <c r="T173" s="127"/>
      <c r="U173" s="124"/>
      <c r="V173" s="124"/>
      <c r="W173" s="128">
        <f>SUM(W174:W220)</f>
        <v>0</v>
      </c>
      <c r="X173" s="124"/>
      <c r="Y173" s="128">
        <f>SUM(Y174:Y220)</f>
        <v>0</v>
      </c>
      <c r="Z173" s="124"/>
      <c r="AA173" s="129">
        <f>SUM(AA174:AA220)</f>
        <v>0</v>
      </c>
      <c r="AR173" s="130" t="s">
        <v>80</v>
      </c>
      <c r="AT173" s="131" t="s">
        <v>71</v>
      </c>
      <c r="AU173" s="131" t="s">
        <v>80</v>
      </c>
      <c r="AY173" s="130" t="s">
        <v>156</v>
      </c>
      <c r="BK173" s="132">
        <f>SUM(BK174:BK220)</f>
        <v>0</v>
      </c>
    </row>
    <row r="174" spans="2:65" s="23" customFormat="1" ht="38.25" customHeight="1" x14ac:dyDescent="0.45">
      <c r="B174" s="134"/>
      <c r="C174" s="135" t="s">
        <v>221</v>
      </c>
      <c r="D174" s="135" t="s">
        <v>157</v>
      </c>
      <c r="E174" s="136" t="s">
        <v>222</v>
      </c>
      <c r="F174" s="251" t="s">
        <v>223</v>
      </c>
      <c r="G174" s="251"/>
      <c r="H174" s="251"/>
      <c r="I174" s="251"/>
      <c r="J174" s="137" t="s">
        <v>165</v>
      </c>
      <c r="K174" s="138">
        <v>1.3360000000000001</v>
      </c>
      <c r="L174" s="252"/>
      <c r="M174" s="252"/>
      <c r="N174" s="252">
        <f>ROUND(L174*K174,2)</f>
        <v>0</v>
      </c>
      <c r="O174" s="252"/>
      <c r="P174" s="252"/>
      <c r="Q174" s="252"/>
      <c r="R174" s="139"/>
      <c r="T174" s="140"/>
      <c r="U174" s="34" t="s">
        <v>39</v>
      </c>
      <c r="V174" s="141">
        <v>0</v>
      </c>
      <c r="W174" s="141">
        <f>V174*K174</f>
        <v>0</v>
      </c>
      <c r="X174" s="141">
        <v>0</v>
      </c>
      <c r="Y174" s="141">
        <f>X174*K174</f>
        <v>0</v>
      </c>
      <c r="Z174" s="141">
        <v>0</v>
      </c>
      <c r="AA174" s="142">
        <f>Z174*K174</f>
        <v>0</v>
      </c>
      <c r="AR174" s="8" t="s">
        <v>161</v>
      </c>
      <c r="AT174" s="8" t="s">
        <v>157</v>
      </c>
      <c r="AU174" s="8" t="s">
        <v>78</v>
      </c>
      <c r="AY174" s="8" t="s">
        <v>156</v>
      </c>
      <c r="BE174" s="143">
        <f>IF(U174="základná",N174,0)</f>
        <v>0</v>
      </c>
      <c r="BF174" s="143">
        <f>IF(U174="znížená",N174,0)</f>
        <v>0</v>
      </c>
      <c r="BG174" s="143">
        <f>IF(U174="zákl. prenesená",N174,0)</f>
        <v>0</v>
      </c>
      <c r="BH174" s="143">
        <f>IF(U174="zníž. prenesená",N174,0)</f>
        <v>0</v>
      </c>
      <c r="BI174" s="143">
        <f>IF(U174="nulová",N174,0)</f>
        <v>0</v>
      </c>
      <c r="BJ174" s="8" t="s">
        <v>78</v>
      </c>
      <c r="BK174" s="121">
        <f>ROUND(L174*K174,3)</f>
        <v>0</v>
      </c>
      <c r="BL174" s="8" t="s">
        <v>161</v>
      </c>
      <c r="BM174" s="8" t="s">
        <v>224</v>
      </c>
    </row>
    <row r="175" spans="2:65" s="144" customFormat="1" ht="16.5" customHeight="1" x14ac:dyDescent="0.45">
      <c r="B175" s="145"/>
      <c r="C175" s="146"/>
      <c r="D175" s="146"/>
      <c r="E175" s="147"/>
      <c r="F175" s="253" t="s">
        <v>225</v>
      </c>
      <c r="G175" s="253"/>
      <c r="H175" s="253"/>
      <c r="I175" s="253"/>
      <c r="J175" s="146"/>
      <c r="K175" s="147"/>
      <c r="L175" s="146"/>
      <c r="M175" s="146"/>
      <c r="N175" s="146"/>
      <c r="O175" s="146"/>
      <c r="P175" s="146"/>
      <c r="Q175" s="146"/>
      <c r="R175" s="148"/>
      <c r="T175" s="149"/>
      <c r="U175" s="146"/>
      <c r="V175" s="146"/>
      <c r="W175" s="146"/>
      <c r="X175" s="146"/>
      <c r="Y175" s="146"/>
      <c r="Z175" s="146"/>
      <c r="AA175" s="150"/>
      <c r="AT175" s="151" t="s">
        <v>168</v>
      </c>
      <c r="AU175" s="151" t="s">
        <v>78</v>
      </c>
      <c r="AV175" s="144" t="s">
        <v>80</v>
      </c>
      <c r="AW175" s="144" t="s">
        <v>28</v>
      </c>
      <c r="AX175" s="144" t="s">
        <v>72</v>
      </c>
      <c r="AY175" s="151" t="s">
        <v>156</v>
      </c>
    </row>
    <row r="176" spans="2:65" s="144" customFormat="1" ht="16.5" customHeight="1" x14ac:dyDescent="0.45">
      <c r="B176" s="145"/>
      <c r="C176" s="146"/>
      <c r="D176" s="146"/>
      <c r="E176" s="147"/>
      <c r="F176" s="258" t="s">
        <v>226</v>
      </c>
      <c r="G176" s="258"/>
      <c r="H176" s="258"/>
      <c r="I176" s="258"/>
      <c r="J176" s="146"/>
      <c r="K176" s="147"/>
      <c r="L176" s="146"/>
      <c r="M176" s="146"/>
      <c r="N176" s="146"/>
      <c r="O176" s="146"/>
      <c r="P176" s="146"/>
      <c r="Q176" s="146"/>
      <c r="R176" s="148"/>
      <c r="T176" s="149"/>
      <c r="U176" s="146"/>
      <c r="V176" s="146"/>
      <c r="W176" s="146"/>
      <c r="X176" s="146"/>
      <c r="Y176" s="146"/>
      <c r="Z176" s="146"/>
      <c r="AA176" s="150"/>
      <c r="AT176" s="151" t="s">
        <v>168</v>
      </c>
      <c r="AU176" s="151" t="s">
        <v>78</v>
      </c>
      <c r="AV176" s="144" t="s">
        <v>80</v>
      </c>
      <c r="AW176" s="144" t="s">
        <v>28</v>
      </c>
      <c r="AX176" s="144" t="s">
        <v>72</v>
      </c>
      <c r="AY176" s="151" t="s">
        <v>156</v>
      </c>
    </row>
    <row r="177" spans="2:65" s="152" customFormat="1" ht="16.5" customHeight="1" x14ac:dyDescent="0.45">
      <c r="B177" s="153"/>
      <c r="C177" s="154"/>
      <c r="D177" s="154"/>
      <c r="E177" s="155"/>
      <c r="F177" s="254" t="s">
        <v>227</v>
      </c>
      <c r="G177" s="254"/>
      <c r="H177" s="254"/>
      <c r="I177" s="254"/>
      <c r="J177" s="154"/>
      <c r="K177" s="156">
        <v>0.62</v>
      </c>
      <c r="L177" s="154"/>
      <c r="M177" s="154"/>
      <c r="N177" s="154"/>
      <c r="O177" s="154"/>
      <c r="P177" s="154"/>
      <c r="Q177" s="154"/>
      <c r="R177" s="157"/>
      <c r="T177" s="158"/>
      <c r="U177" s="154"/>
      <c r="V177" s="154"/>
      <c r="W177" s="154"/>
      <c r="X177" s="154"/>
      <c r="Y177" s="154"/>
      <c r="Z177" s="154"/>
      <c r="AA177" s="159"/>
      <c r="AT177" s="160" t="s">
        <v>168</v>
      </c>
      <c r="AU177" s="160" t="s">
        <v>78</v>
      </c>
      <c r="AV177" s="152" t="s">
        <v>78</v>
      </c>
      <c r="AW177" s="152" t="s">
        <v>28</v>
      </c>
      <c r="AX177" s="152" t="s">
        <v>72</v>
      </c>
      <c r="AY177" s="160" t="s">
        <v>156</v>
      </c>
    </row>
    <row r="178" spans="2:65" s="152" customFormat="1" ht="16.5" customHeight="1" x14ac:dyDescent="0.45">
      <c r="B178" s="153"/>
      <c r="C178" s="154"/>
      <c r="D178" s="154"/>
      <c r="E178" s="155"/>
      <c r="F178" s="254" t="s">
        <v>228</v>
      </c>
      <c r="G178" s="254"/>
      <c r="H178" s="254"/>
      <c r="I178" s="254"/>
      <c r="J178" s="154"/>
      <c r="K178" s="156">
        <v>0.3</v>
      </c>
      <c r="L178" s="154"/>
      <c r="M178" s="154"/>
      <c r="N178" s="154"/>
      <c r="O178" s="154"/>
      <c r="P178" s="154"/>
      <c r="Q178" s="154"/>
      <c r="R178" s="157"/>
      <c r="T178" s="158"/>
      <c r="U178" s="154"/>
      <c r="V178" s="154"/>
      <c r="W178" s="154"/>
      <c r="X178" s="154"/>
      <c r="Y178" s="154"/>
      <c r="Z178" s="154"/>
      <c r="AA178" s="159"/>
      <c r="AT178" s="160" t="s">
        <v>168</v>
      </c>
      <c r="AU178" s="160" t="s">
        <v>78</v>
      </c>
      <c r="AV178" s="152" t="s">
        <v>78</v>
      </c>
      <c r="AW178" s="152" t="s">
        <v>28</v>
      </c>
      <c r="AX178" s="152" t="s">
        <v>72</v>
      </c>
      <c r="AY178" s="160" t="s">
        <v>156</v>
      </c>
    </row>
    <row r="179" spans="2:65" s="144" customFormat="1" ht="16.5" customHeight="1" x14ac:dyDescent="0.45">
      <c r="B179" s="145"/>
      <c r="C179" s="146"/>
      <c r="D179" s="146"/>
      <c r="E179" s="147"/>
      <c r="F179" s="258" t="s">
        <v>229</v>
      </c>
      <c r="G179" s="258"/>
      <c r="H179" s="258"/>
      <c r="I179" s="258"/>
      <c r="J179" s="146"/>
      <c r="K179" s="147"/>
      <c r="L179" s="146"/>
      <c r="M179" s="146"/>
      <c r="N179" s="146"/>
      <c r="O179" s="146"/>
      <c r="P179" s="146"/>
      <c r="Q179" s="146"/>
      <c r="R179" s="148"/>
      <c r="T179" s="149"/>
      <c r="U179" s="146"/>
      <c r="V179" s="146"/>
      <c r="W179" s="146"/>
      <c r="X179" s="146"/>
      <c r="Y179" s="146"/>
      <c r="Z179" s="146"/>
      <c r="AA179" s="150"/>
      <c r="AT179" s="151" t="s">
        <v>168</v>
      </c>
      <c r="AU179" s="151" t="s">
        <v>78</v>
      </c>
      <c r="AV179" s="144" t="s">
        <v>80</v>
      </c>
      <c r="AW179" s="144" t="s">
        <v>28</v>
      </c>
      <c r="AX179" s="144" t="s">
        <v>72</v>
      </c>
      <c r="AY179" s="151" t="s">
        <v>156</v>
      </c>
    </row>
    <row r="180" spans="2:65" s="152" customFormat="1" ht="16.5" customHeight="1" x14ac:dyDescent="0.45">
      <c r="B180" s="153"/>
      <c r="C180" s="154"/>
      <c r="D180" s="154"/>
      <c r="E180" s="155"/>
      <c r="F180" s="254" t="s">
        <v>230</v>
      </c>
      <c r="G180" s="254"/>
      <c r="H180" s="254"/>
      <c r="I180" s="254"/>
      <c r="J180" s="154"/>
      <c r="K180" s="156">
        <v>0.41599999999999998</v>
      </c>
      <c r="L180" s="154"/>
      <c r="M180" s="154"/>
      <c r="N180" s="154"/>
      <c r="O180" s="154"/>
      <c r="P180" s="154"/>
      <c r="Q180" s="154"/>
      <c r="R180" s="157"/>
      <c r="T180" s="158"/>
      <c r="U180" s="154"/>
      <c r="V180" s="154"/>
      <c r="W180" s="154"/>
      <c r="X180" s="154"/>
      <c r="Y180" s="154"/>
      <c r="Z180" s="154"/>
      <c r="AA180" s="159"/>
      <c r="AT180" s="160" t="s">
        <v>168</v>
      </c>
      <c r="AU180" s="160" t="s">
        <v>78</v>
      </c>
      <c r="AV180" s="152" t="s">
        <v>78</v>
      </c>
      <c r="AW180" s="152" t="s">
        <v>28</v>
      </c>
      <c r="AX180" s="152" t="s">
        <v>72</v>
      </c>
      <c r="AY180" s="160" t="s">
        <v>156</v>
      </c>
    </row>
    <row r="181" spans="2:65" s="161" customFormat="1" ht="16.5" customHeight="1" x14ac:dyDescent="0.45">
      <c r="B181" s="162"/>
      <c r="C181" s="163"/>
      <c r="D181" s="163"/>
      <c r="E181" s="164"/>
      <c r="F181" s="255" t="s">
        <v>170</v>
      </c>
      <c r="G181" s="255"/>
      <c r="H181" s="255"/>
      <c r="I181" s="255"/>
      <c r="J181" s="163"/>
      <c r="K181" s="165">
        <v>1.3360000000000001</v>
      </c>
      <c r="L181" s="163"/>
      <c r="M181" s="163"/>
      <c r="N181" s="163"/>
      <c r="O181" s="163"/>
      <c r="P181" s="163"/>
      <c r="Q181" s="163"/>
      <c r="R181" s="166"/>
      <c r="T181" s="167"/>
      <c r="U181" s="163"/>
      <c r="V181" s="163"/>
      <c r="W181" s="163"/>
      <c r="X181" s="163"/>
      <c r="Y181" s="163"/>
      <c r="Z181" s="163"/>
      <c r="AA181" s="168"/>
      <c r="AT181" s="169" t="s">
        <v>168</v>
      </c>
      <c r="AU181" s="169" t="s">
        <v>78</v>
      </c>
      <c r="AV181" s="161" t="s">
        <v>161</v>
      </c>
      <c r="AW181" s="161" t="s">
        <v>28</v>
      </c>
      <c r="AX181" s="161" t="s">
        <v>80</v>
      </c>
      <c r="AY181" s="169" t="s">
        <v>156</v>
      </c>
    </row>
    <row r="182" spans="2:65" s="23" customFormat="1" ht="38.25" customHeight="1" x14ac:dyDescent="0.45">
      <c r="B182" s="134"/>
      <c r="C182" s="135" t="s">
        <v>231</v>
      </c>
      <c r="D182" s="135" t="s">
        <v>157</v>
      </c>
      <c r="E182" s="136" t="s">
        <v>232</v>
      </c>
      <c r="F182" s="251" t="s">
        <v>233</v>
      </c>
      <c r="G182" s="251"/>
      <c r="H182" s="251"/>
      <c r="I182" s="251"/>
      <c r="J182" s="137" t="s">
        <v>165</v>
      </c>
      <c r="K182" s="138">
        <v>3.4750000000000001</v>
      </c>
      <c r="L182" s="252"/>
      <c r="M182" s="252"/>
      <c r="N182" s="252">
        <f>ROUND(L182*K182,2)</f>
        <v>0</v>
      </c>
      <c r="O182" s="252"/>
      <c r="P182" s="252"/>
      <c r="Q182" s="252"/>
      <c r="R182" s="139"/>
      <c r="T182" s="140"/>
      <c r="U182" s="34" t="s">
        <v>39</v>
      </c>
      <c r="V182" s="141">
        <v>0</v>
      </c>
      <c r="W182" s="141">
        <f>V182*K182</f>
        <v>0</v>
      </c>
      <c r="X182" s="141">
        <v>0</v>
      </c>
      <c r="Y182" s="141">
        <f>X182*K182</f>
        <v>0</v>
      </c>
      <c r="Z182" s="141">
        <v>0</v>
      </c>
      <c r="AA182" s="142">
        <f>Z182*K182</f>
        <v>0</v>
      </c>
      <c r="AR182" s="8" t="s">
        <v>161</v>
      </c>
      <c r="AT182" s="8" t="s">
        <v>157</v>
      </c>
      <c r="AU182" s="8" t="s">
        <v>78</v>
      </c>
      <c r="AY182" s="8" t="s">
        <v>156</v>
      </c>
      <c r="BE182" s="143">
        <f>IF(U182="základná",N182,0)</f>
        <v>0</v>
      </c>
      <c r="BF182" s="143">
        <f>IF(U182="znížená",N182,0)</f>
        <v>0</v>
      </c>
      <c r="BG182" s="143">
        <f>IF(U182="zákl. prenesená",N182,0)</f>
        <v>0</v>
      </c>
      <c r="BH182" s="143">
        <f>IF(U182="zníž. prenesená",N182,0)</f>
        <v>0</v>
      </c>
      <c r="BI182" s="143">
        <f>IF(U182="nulová",N182,0)</f>
        <v>0</v>
      </c>
      <c r="BJ182" s="8" t="s">
        <v>78</v>
      </c>
      <c r="BK182" s="121">
        <f>ROUND(L182*K182,3)</f>
        <v>0</v>
      </c>
      <c r="BL182" s="8" t="s">
        <v>161</v>
      </c>
      <c r="BM182" s="8" t="s">
        <v>234</v>
      </c>
    </row>
    <row r="183" spans="2:65" s="144" customFormat="1" ht="16.5" customHeight="1" x14ac:dyDescent="0.45">
      <c r="B183" s="145"/>
      <c r="C183" s="146"/>
      <c r="D183" s="146"/>
      <c r="E183" s="147"/>
      <c r="F183" s="253" t="s">
        <v>235</v>
      </c>
      <c r="G183" s="253"/>
      <c r="H183" s="253"/>
      <c r="I183" s="253"/>
      <c r="J183" s="146"/>
      <c r="K183" s="147"/>
      <c r="L183" s="146"/>
      <c r="M183" s="146"/>
      <c r="N183" s="146"/>
      <c r="O183" s="146"/>
      <c r="P183" s="146"/>
      <c r="Q183" s="146"/>
      <c r="R183" s="148"/>
      <c r="T183" s="149"/>
      <c r="U183" s="146"/>
      <c r="V183" s="146"/>
      <c r="W183" s="146"/>
      <c r="X183" s="146"/>
      <c r="Y183" s="146"/>
      <c r="Z183" s="146"/>
      <c r="AA183" s="150"/>
      <c r="AT183" s="151" t="s">
        <v>168</v>
      </c>
      <c r="AU183" s="151" t="s">
        <v>78</v>
      </c>
      <c r="AV183" s="144" t="s">
        <v>80</v>
      </c>
      <c r="AW183" s="144" t="s">
        <v>28</v>
      </c>
      <c r="AX183" s="144" t="s">
        <v>72</v>
      </c>
      <c r="AY183" s="151" t="s">
        <v>156</v>
      </c>
    </row>
    <row r="184" spans="2:65" s="152" customFormat="1" ht="16.5" customHeight="1" x14ac:dyDescent="0.45">
      <c r="B184" s="153"/>
      <c r="C184" s="154"/>
      <c r="D184" s="154"/>
      <c r="E184" s="155"/>
      <c r="F184" s="254" t="s">
        <v>236</v>
      </c>
      <c r="G184" s="254"/>
      <c r="H184" s="254"/>
      <c r="I184" s="254"/>
      <c r="J184" s="154"/>
      <c r="K184" s="156">
        <v>1.04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168</v>
      </c>
      <c r="AU184" s="160" t="s">
        <v>78</v>
      </c>
      <c r="AV184" s="152" t="s">
        <v>78</v>
      </c>
      <c r="AW184" s="152" t="s">
        <v>28</v>
      </c>
      <c r="AX184" s="152" t="s">
        <v>72</v>
      </c>
      <c r="AY184" s="160" t="s">
        <v>156</v>
      </c>
    </row>
    <row r="185" spans="2:65" s="152" customFormat="1" ht="16.5" customHeight="1" x14ac:dyDescent="0.45">
      <c r="B185" s="153"/>
      <c r="C185" s="154"/>
      <c r="D185" s="154"/>
      <c r="E185" s="155"/>
      <c r="F185" s="254" t="s">
        <v>237</v>
      </c>
      <c r="G185" s="254"/>
      <c r="H185" s="254"/>
      <c r="I185" s="254"/>
      <c r="J185" s="154"/>
      <c r="K185" s="156">
        <v>1.575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168</v>
      </c>
      <c r="AU185" s="160" t="s">
        <v>78</v>
      </c>
      <c r="AV185" s="152" t="s">
        <v>78</v>
      </c>
      <c r="AW185" s="152" t="s">
        <v>28</v>
      </c>
      <c r="AX185" s="152" t="s">
        <v>72</v>
      </c>
      <c r="AY185" s="160" t="s">
        <v>156</v>
      </c>
    </row>
    <row r="186" spans="2:65" s="170" customFormat="1" ht="16.5" customHeight="1" x14ac:dyDescent="0.45">
      <c r="B186" s="171"/>
      <c r="C186" s="172"/>
      <c r="D186" s="172"/>
      <c r="E186" s="173"/>
      <c r="F186" s="259" t="s">
        <v>238</v>
      </c>
      <c r="G186" s="259"/>
      <c r="H186" s="259"/>
      <c r="I186" s="259"/>
      <c r="J186" s="172"/>
      <c r="K186" s="174">
        <v>2.6150000000000002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168</v>
      </c>
      <c r="AU186" s="178" t="s">
        <v>78</v>
      </c>
      <c r="AV186" s="170" t="s">
        <v>82</v>
      </c>
      <c r="AW186" s="170" t="s">
        <v>28</v>
      </c>
      <c r="AX186" s="170" t="s">
        <v>72</v>
      </c>
      <c r="AY186" s="178" t="s">
        <v>156</v>
      </c>
    </row>
    <row r="187" spans="2:65" s="144" customFormat="1" ht="16.5" customHeight="1" x14ac:dyDescent="0.45">
      <c r="B187" s="145"/>
      <c r="C187" s="146"/>
      <c r="D187" s="146"/>
      <c r="E187" s="147"/>
      <c r="F187" s="258" t="s">
        <v>225</v>
      </c>
      <c r="G187" s="258"/>
      <c r="H187" s="258"/>
      <c r="I187" s="258"/>
      <c r="J187" s="146"/>
      <c r="K187" s="147"/>
      <c r="L187" s="146"/>
      <c r="M187" s="146"/>
      <c r="N187" s="146"/>
      <c r="O187" s="146"/>
      <c r="P187" s="146"/>
      <c r="Q187" s="146"/>
      <c r="R187" s="148"/>
      <c r="T187" s="149"/>
      <c r="U187" s="146"/>
      <c r="V187" s="146"/>
      <c r="W187" s="146"/>
      <c r="X187" s="146"/>
      <c r="Y187" s="146"/>
      <c r="Z187" s="146"/>
      <c r="AA187" s="150"/>
      <c r="AT187" s="151" t="s">
        <v>168</v>
      </c>
      <c r="AU187" s="151" t="s">
        <v>78</v>
      </c>
      <c r="AV187" s="144" t="s">
        <v>80</v>
      </c>
      <c r="AW187" s="144" t="s">
        <v>28</v>
      </c>
      <c r="AX187" s="144" t="s">
        <v>72</v>
      </c>
      <c r="AY187" s="151" t="s">
        <v>156</v>
      </c>
    </row>
    <row r="188" spans="2:65" s="152" customFormat="1" ht="16.5" customHeight="1" x14ac:dyDescent="0.45">
      <c r="B188" s="153"/>
      <c r="C188" s="154"/>
      <c r="D188" s="154"/>
      <c r="E188" s="155"/>
      <c r="F188" s="254" t="s">
        <v>239</v>
      </c>
      <c r="G188" s="254"/>
      <c r="H188" s="254"/>
      <c r="I188" s="254"/>
      <c r="J188" s="154"/>
      <c r="K188" s="156">
        <v>2.0150000000000001</v>
      </c>
      <c r="L188" s="154"/>
      <c r="M188" s="154"/>
      <c r="N188" s="154"/>
      <c r="O188" s="154"/>
      <c r="P188" s="154"/>
      <c r="Q188" s="154"/>
      <c r="R188" s="157"/>
      <c r="T188" s="158"/>
      <c r="U188" s="154"/>
      <c r="V188" s="154"/>
      <c r="W188" s="154"/>
      <c r="X188" s="154"/>
      <c r="Y188" s="154"/>
      <c r="Z188" s="154"/>
      <c r="AA188" s="159"/>
      <c r="AT188" s="160" t="s">
        <v>168</v>
      </c>
      <c r="AU188" s="160" t="s">
        <v>78</v>
      </c>
      <c r="AV188" s="152" t="s">
        <v>78</v>
      </c>
      <c r="AW188" s="152" t="s">
        <v>28</v>
      </c>
      <c r="AX188" s="152" t="s">
        <v>72</v>
      </c>
      <c r="AY188" s="160" t="s">
        <v>156</v>
      </c>
    </row>
    <row r="189" spans="2:65" s="152" customFormat="1" ht="16.5" customHeight="1" x14ac:dyDescent="0.45">
      <c r="B189" s="153"/>
      <c r="C189" s="154"/>
      <c r="D189" s="154"/>
      <c r="E189" s="155"/>
      <c r="F189" s="254" t="s">
        <v>240</v>
      </c>
      <c r="G189" s="254"/>
      <c r="H189" s="254"/>
      <c r="I189" s="254"/>
      <c r="J189" s="154"/>
      <c r="K189" s="156">
        <v>-1.155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168</v>
      </c>
      <c r="AU189" s="160" t="s">
        <v>78</v>
      </c>
      <c r="AV189" s="152" t="s">
        <v>78</v>
      </c>
      <c r="AW189" s="152" t="s">
        <v>28</v>
      </c>
      <c r="AX189" s="152" t="s">
        <v>72</v>
      </c>
      <c r="AY189" s="160" t="s">
        <v>156</v>
      </c>
    </row>
    <row r="190" spans="2:65" s="170" customFormat="1" ht="16.5" customHeight="1" x14ac:dyDescent="0.45">
      <c r="B190" s="171"/>
      <c r="C190" s="172"/>
      <c r="D190" s="172"/>
      <c r="E190" s="173"/>
      <c r="F190" s="259" t="s">
        <v>238</v>
      </c>
      <c r="G190" s="259"/>
      <c r="H190" s="259"/>
      <c r="I190" s="259"/>
      <c r="J190" s="172"/>
      <c r="K190" s="174">
        <v>0.86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168</v>
      </c>
      <c r="AU190" s="178" t="s">
        <v>78</v>
      </c>
      <c r="AV190" s="170" t="s">
        <v>82</v>
      </c>
      <c r="AW190" s="170" t="s">
        <v>28</v>
      </c>
      <c r="AX190" s="170" t="s">
        <v>72</v>
      </c>
      <c r="AY190" s="178" t="s">
        <v>156</v>
      </c>
    </row>
    <row r="191" spans="2:65" s="161" customFormat="1" ht="16.5" customHeight="1" x14ac:dyDescent="0.45">
      <c r="B191" s="162"/>
      <c r="C191" s="163"/>
      <c r="D191" s="163"/>
      <c r="E191" s="164"/>
      <c r="F191" s="255" t="s">
        <v>170</v>
      </c>
      <c r="G191" s="255"/>
      <c r="H191" s="255"/>
      <c r="I191" s="255"/>
      <c r="J191" s="163"/>
      <c r="K191" s="165">
        <v>3.4750000000000001</v>
      </c>
      <c r="L191" s="163"/>
      <c r="M191" s="163"/>
      <c r="N191" s="163"/>
      <c r="O191" s="163"/>
      <c r="P191" s="163"/>
      <c r="Q191" s="163"/>
      <c r="R191" s="166"/>
      <c r="T191" s="167"/>
      <c r="U191" s="163"/>
      <c r="V191" s="163"/>
      <c r="W191" s="163"/>
      <c r="X191" s="163"/>
      <c r="Y191" s="163"/>
      <c r="Z191" s="163"/>
      <c r="AA191" s="168"/>
      <c r="AT191" s="169" t="s">
        <v>168</v>
      </c>
      <c r="AU191" s="169" t="s">
        <v>78</v>
      </c>
      <c r="AV191" s="161" t="s">
        <v>161</v>
      </c>
      <c r="AW191" s="161" t="s">
        <v>28</v>
      </c>
      <c r="AX191" s="161" t="s">
        <v>80</v>
      </c>
      <c r="AY191" s="169" t="s">
        <v>156</v>
      </c>
    </row>
    <row r="192" spans="2:65" s="23" customFormat="1" ht="38.25" customHeight="1" x14ac:dyDescent="0.45">
      <c r="B192" s="134"/>
      <c r="C192" s="135" t="s">
        <v>241</v>
      </c>
      <c r="D192" s="135" t="s">
        <v>157</v>
      </c>
      <c r="E192" s="136" t="s">
        <v>242</v>
      </c>
      <c r="F192" s="251" t="s">
        <v>243</v>
      </c>
      <c r="G192" s="251"/>
      <c r="H192" s="251"/>
      <c r="I192" s="251"/>
      <c r="J192" s="137" t="s">
        <v>165</v>
      </c>
      <c r="K192" s="138">
        <v>2.944</v>
      </c>
      <c r="L192" s="252"/>
      <c r="M192" s="252"/>
      <c r="N192" s="260">
        <f>ROUND(L192*K192,2)</f>
        <v>0</v>
      </c>
      <c r="O192" s="261"/>
      <c r="P192" s="261"/>
      <c r="Q192" s="262"/>
      <c r="R192" s="139"/>
      <c r="T192" s="140"/>
      <c r="U192" s="34" t="s">
        <v>39</v>
      </c>
      <c r="V192" s="141">
        <v>0</v>
      </c>
      <c r="W192" s="141">
        <f>V192*K192</f>
        <v>0</v>
      </c>
      <c r="X192" s="141">
        <v>0</v>
      </c>
      <c r="Y192" s="141">
        <f>X192*K192</f>
        <v>0</v>
      </c>
      <c r="Z192" s="141">
        <v>0</v>
      </c>
      <c r="AA192" s="142">
        <f>Z192*K192</f>
        <v>0</v>
      </c>
      <c r="AR192" s="8" t="s">
        <v>161</v>
      </c>
      <c r="AT192" s="8" t="s">
        <v>157</v>
      </c>
      <c r="AU192" s="8" t="s">
        <v>78</v>
      </c>
      <c r="AY192" s="8" t="s">
        <v>156</v>
      </c>
      <c r="BE192" s="143">
        <f>IF(U192="základná",N192,0)</f>
        <v>0</v>
      </c>
      <c r="BF192" s="143">
        <f>IF(U192="znížená",N192,0)</f>
        <v>0</v>
      </c>
      <c r="BG192" s="143">
        <f>IF(U192="zákl. prenesená",N192,0)</f>
        <v>0</v>
      </c>
      <c r="BH192" s="143">
        <f>IF(U192="zníž. prenesená",N192,0)</f>
        <v>0</v>
      </c>
      <c r="BI192" s="143">
        <f>IF(U192="nulová",N192,0)</f>
        <v>0</v>
      </c>
      <c r="BJ192" s="8" t="s">
        <v>78</v>
      </c>
      <c r="BK192" s="121">
        <f>ROUND(L192*K192,3)</f>
        <v>0</v>
      </c>
      <c r="BL192" s="8" t="s">
        <v>161</v>
      </c>
      <c r="BM192" s="8" t="s">
        <v>244</v>
      </c>
    </row>
    <row r="193" spans="2:65" s="144" customFormat="1" ht="16.5" customHeight="1" x14ac:dyDescent="0.45">
      <c r="B193" s="145"/>
      <c r="C193" s="146"/>
      <c r="D193" s="146"/>
      <c r="E193" s="147"/>
      <c r="F193" s="253" t="s">
        <v>235</v>
      </c>
      <c r="G193" s="253"/>
      <c r="H193" s="253"/>
      <c r="I193" s="253"/>
      <c r="J193" s="146"/>
      <c r="K193" s="147"/>
      <c r="L193" s="146"/>
      <c r="M193" s="146"/>
      <c r="N193" s="146"/>
      <c r="O193" s="146"/>
      <c r="P193" s="146"/>
      <c r="Q193" s="146"/>
      <c r="R193" s="148"/>
      <c r="T193" s="149"/>
      <c r="U193" s="146"/>
      <c r="V193" s="146"/>
      <c r="W193" s="146"/>
      <c r="X193" s="146"/>
      <c r="Y193" s="146"/>
      <c r="Z193" s="146"/>
      <c r="AA193" s="150"/>
      <c r="AT193" s="151" t="s">
        <v>168</v>
      </c>
      <c r="AU193" s="151" t="s">
        <v>78</v>
      </c>
      <c r="AV193" s="144" t="s">
        <v>80</v>
      </c>
      <c r="AW193" s="144" t="s">
        <v>28</v>
      </c>
      <c r="AX193" s="144" t="s">
        <v>72</v>
      </c>
      <c r="AY193" s="151" t="s">
        <v>156</v>
      </c>
    </row>
    <row r="194" spans="2:65" s="152" customFormat="1" ht="16.5" customHeight="1" x14ac:dyDescent="0.45">
      <c r="B194" s="153"/>
      <c r="C194" s="154"/>
      <c r="D194" s="154"/>
      <c r="E194" s="155"/>
      <c r="F194" s="254" t="s">
        <v>245</v>
      </c>
      <c r="G194" s="254"/>
      <c r="H194" s="254"/>
      <c r="I194" s="254"/>
      <c r="J194" s="154"/>
      <c r="K194" s="156">
        <v>4.141</v>
      </c>
      <c r="L194" s="154"/>
      <c r="M194" s="154"/>
      <c r="N194" s="154"/>
      <c r="O194" s="154"/>
      <c r="P194" s="154"/>
      <c r="Q194" s="154"/>
      <c r="R194" s="157"/>
      <c r="T194" s="158"/>
      <c r="U194" s="154"/>
      <c r="V194" s="154"/>
      <c r="W194" s="154"/>
      <c r="X194" s="154"/>
      <c r="Y194" s="154"/>
      <c r="Z194" s="154"/>
      <c r="AA194" s="159"/>
      <c r="AT194" s="160" t="s">
        <v>168</v>
      </c>
      <c r="AU194" s="160" t="s">
        <v>78</v>
      </c>
      <c r="AV194" s="152" t="s">
        <v>78</v>
      </c>
      <c r="AW194" s="152" t="s">
        <v>28</v>
      </c>
      <c r="AX194" s="152" t="s">
        <v>72</v>
      </c>
      <c r="AY194" s="160" t="s">
        <v>156</v>
      </c>
    </row>
    <row r="195" spans="2:65" s="152" customFormat="1" ht="16.5" customHeight="1" x14ac:dyDescent="0.45">
      <c r="B195" s="153"/>
      <c r="C195" s="154"/>
      <c r="D195" s="154"/>
      <c r="E195" s="155"/>
      <c r="F195" s="254" t="s">
        <v>246</v>
      </c>
      <c r="G195" s="254"/>
      <c r="H195" s="254"/>
      <c r="I195" s="254"/>
      <c r="J195" s="154"/>
      <c r="K195" s="156">
        <v>-1.1970000000000001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168</v>
      </c>
      <c r="AU195" s="160" t="s">
        <v>78</v>
      </c>
      <c r="AV195" s="152" t="s">
        <v>78</v>
      </c>
      <c r="AW195" s="152" t="s">
        <v>28</v>
      </c>
      <c r="AX195" s="152" t="s">
        <v>72</v>
      </c>
      <c r="AY195" s="160" t="s">
        <v>156</v>
      </c>
    </row>
    <row r="196" spans="2:65" s="161" customFormat="1" ht="16.5" customHeight="1" x14ac:dyDescent="0.45">
      <c r="B196" s="162"/>
      <c r="C196" s="163"/>
      <c r="D196" s="163"/>
      <c r="E196" s="164"/>
      <c r="F196" s="255" t="s">
        <v>170</v>
      </c>
      <c r="G196" s="255"/>
      <c r="H196" s="255"/>
      <c r="I196" s="255"/>
      <c r="J196" s="163"/>
      <c r="K196" s="165">
        <v>2.944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168</v>
      </c>
      <c r="AU196" s="169" t="s">
        <v>78</v>
      </c>
      <c r="AV196" s="161" t="s">
        <v>161</v>
      </c>
      <c r="AW196" s="161" t="s">
        <v>28</v>
      </c>
      <c r="AX196" s="161" t="s">
        <v>80</v>
      </c>
      <c r="AY196" s="169" t="s">
        <v>156</v>
      </c>
    </row>
    <row r="197" spans="2:65" s="23" customFormat="1" ht="38.25" customHeight="1" x14ac:dyDescent="0.45">
      <c r="B197" s="134"/>
      <c r="C197" s="135" t="s">
        <v>247</v>
      </c>
      <c r="D197" s="135" t="s">
        <v>157</v>
      </c>
      <c r="E197" s="136" t="s">
        <v>248</v>
      </c>
      <c r="F197" s="251" t="s">
        <v>249</v>
      </c>
      <c r="G197" s="251"/>
      <c r="H197" s="251"/>
      <c r="I197" s="251"/>
      <c r="J197" s="137" t="s">
        <v>165</v>
      </c>
      <c r="K197" s="138">
        <v>53.917000000000002</v>
      </c>
      <c r="L197" s="252"/>
      <c r="M197" s="252"/>
      <c r="N197" s="260">
        <f>ROUND(L197*K197,2)</f>
        <v>0</v>
      </c>
      <c r="O197" s="261"/>
      <c r="P197" s="261"/>
      <c r="Q197" s="262"/>
      <c r="R197" s="139"/>
      <c r="T197" s="140"/>
      <c r="U197" s="34" t="s">
        <v>39</v>
      </c>
      <c r="V197" s="141">
        <v>0</v>
      </c>
      <c r="W197" s="141">
        <f>V197*K197</f>
        <v>0</v>
      </c>
      <c r="X197" s="141">
        <v>0</v>
      </c>
      <c r="Y197" s="141">
        <f>X197*K197</f>
        <v>0</v>
      </c>
      <c r="Z197" s="141">
        <v>0</v>
      </c>
      <c r="AA197" s="142">
        <f>Z197*K197</f>
        <v>0</v>
      </c>
      <c r="AR197" s="8" t="s">
        <v>161</v>
      </c>
      <c r="AT197" s="8" t="s">
        <v>157</v>
      </c>
      <c r="AU197" s="8" t="s">
        <v>78</v>
      </c>
      <c r="AY197" s="8" t="s">
        <v>156</v>
      </c>
      <c r="BE197" s="143">
        <f>IF(U197="základná",N197,0)</f>
        <v>0</v>
      </c>
      <c r="BF197" s="143">
        <f>IF(U197="znížená",N197,0)</f>
        <v>0</v>
      </c>
      <c r="BG197" s="143">
        <f>IF(U197="zákl. prenesená",N197,0)</f>
        <v>0</v>
      </c>
      <c r="BH197" s="143">
        <f>IF(U197="zníž. prenesená",N197,0)</f>
        <v>0</v>
      </c>
      <c r="BI197" s="143">
        <f>IF(U197="nulová",N197,0)</f>
        <v>0</v>
      </c>
      <c r="BJ197" s="8" t="s">
        <v>78</v>
      </c>
      <c r="BK197" s="121">
        <f>ROUND(L197*K197,3)</f>
        <v>0</v>
      </c>
      <c r="BL197" s="8" t="s">
        <v>161</v>
      </c>
      <c r="BM197" s="8" t="s">
        <v>250</v>
      </c>
    </row>
    <row r="198" spans="2:65" s="144" customFormat="1" ht="16.5" customHeight="1" x14ac:dyDescent="0.45">
      <c r="B198" s="145"/>
      <c r="C198" s="146"/>
      <c r="D198" s="146"/>
      <c r="E198" s="147"/>
      <c r="F198" s="253" t="s">
        <v>235</v>
      </c>
      <c r="G198" s="253"/>
      <c r="H198" s="253"/>
      <c r="I198" s="253"/>
      <c r="J198" s="146"/>
      <c r="K198" s="147"/>
      <c r="L198" s="146"/>
      <c r="M198" s="146"/>
      <c r="N198" s="146"/>
      <c r="O198" s="146"/>
      <c r="P198" s="146"/>
      <c r="Q198" s="146"/>
      <c r="R198" s="148"/>
      <c r="T198" s="149"/>
      <c r="U198" s="146"/>
      <c r="V198" s="146"/>
      <c r="W198" s="146"/>
      <c r="X198" s="146"/>
      <c r="Y198" s="146"/>
      <c r="Z198" s="146"/>
      <c r="AA198" s="150"/>
      <c r="AT198" s="151" t="s">
        <v>168</v>
      </c>
      <c r="AU198" s="151" t="s">
        <v>78</v>
      </c>
      <c r="AV198" s="144" t="s">
        <v>80</v>
      </c>
      <c r="AW198" s="144" t="s">
        <v>28</v>
      </c>
      <c r="AX198" s="144" t="s">
        <v>72</v>
      </c>
      <c r="AY198" s="151" t="s">
        <v>156</v>
      </c>
    </row>
    <row r="199" spans="2:65" s="152" customFormat="1" ht="16.5" customHeight="1" x14ac:dyDescent="0.45">
      <c r="B199" s="153"/>
      <c r="C199" s="154"/>
      <c r="D199" s="154"/>
      <c r="E199" s="155"/>
      <c r="F199" s="254" t="s">
        <v>251</v>
      </c>
      <c r="G199" s="254"/>
      <c r="H199" s="254"/>
      <c r="I199" s="254"/>
      <c r="J199" s="154"/>
      <c r="K199" s="156">
        <v>70.805000000000007</v>
      </c>
      <c r="L199" s="154"/>
      <c r="M199" s="154"/>
      <c r="N199" s="154"/>
      <c r="O199" s="154"/>
      <c r="P199" s="154"/>
      <c r="Q199" s="154"/>
      <c r="R199" s="157"/>
      <c r="T199" s="158"/>
      <c r="U199" s="154"/>
      <c r="V199" s="154"/>
      <c r="W199" s="154"/>
      <c r="X199" s="154"/>
      <c r="Y199" s="154"/>
      <c r="Z199" s="154"/>
      <c r="AA199" s="159"/>
      <c r="AT199" s="160" t="s">
        <v>168</v>
      </c>
      <c r="AU199" s="160" t="s">
        <v>78</v>
      </c>
      <c r="AV199" s="152" t="s">
        <v>78</v>
      </c>
      <c r="AW199" s="152" t="s">
        <v>28</v>
      </c>
      <c r="AX199" s="152" t="s">
        <v>72</v>
      </c>
      <c r="AY199" s="160" t="s">
        <v>156</v>
      </c>
    </row>
    <row r="200" spans="2:65" s="152" customFormat="1" ht="16.5" customHeight="1" x14ac:dyDescent="0.45">
      <c r="B200" s="153"/>
      <c r="C200" s="154"/>
      <c r="D200" s="154"/>
      <c r="E200" s="155"/>
      <c r="F200" s="254" t="s">
        <v>252</v>
      </c>
      <c r="G200" s="254"/>
      <c r="H200" s="254"/>
      <c r="I200" s="254"/>
      <c r="J200" s="154"/>
      <c r="K200" s="156">
        <v>-5.306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168</v>
      </c>
      <c r="AU200" s="160" t="s">
        <v>78</v>
      </c>
      <c r="AV200" s="152" t="s">
        <v>78</v>
      </c>
      <c r="AW200" s="152" t="s">
        <v>28</v>
      </c>
      <c r="AX200" s="152" t="s">
        <v>72</v>
      </c>
      <c r="AY200" s="160" t="s">
        <v>156</v>
      </c>
    </row>
    <row r="201" spans="2:65" s="152" customFormat="1" ht="16.5" customHeight="1" x14ac:dyDescent="0.45">
      <c r="B201" s="153"/>
      <c r="C201" s="154"/>
      <c r="D201" s="154"/>
      <c r="E201" s="155"/>
      <c r="F201" s="254" t="s">
        <v>253</v>
      </c>
      <c r="G201" s="254"/>
      <c r="H201" s="254"/>
      <c r="I201" s="254"/>
      <c r="J201" s="154"/>
      <c r="K201" s="156">
        <v>-8.91</v>
      </c>
      <c r="L201" s="154"/>
      <c r="M201" s="154"/>
      <c r="N201" s="154"/>
      <c r="O201" s="154"/>
      <c r="P201" s="154"/>
      <c r="Q201" s="154"/>
      <c r="R201" s="157"/>
      <c r="T201" s="158"/>
      <c r="U201" s="154"/>
      <c r="V201" s="154"/>
      <c r="W201" s="154"/>
      <c r="X201" s="154"/>
      <c r="Y201" s="154"/>
      <c r="Z201" s="154"/>
      <c r="AA201" s="159"/>
      <c r="AT201" s="160" t="s">
        <v>168</v>
      </c>
      <c r="AU201" s="160" t="s">
        <v>78</v>
      </c>
      <c r="AV201" s="152" t="s">
        <v>78</v>
      </c>
      <c r="AW201" s="152" t="s">
        <v>28</v>
      </c>
      <c r="AX201" s="152" t="s">
        <v>72</v>
      </c>
      <c r="AY201" s="160" t="s">
        <v>156</v>
      </c>
    </row>
    <row r="202" spans="2:65" s="152" customFormat="1" ht="16.5" customHeight="1" x14ac:dyDescent="0.45">
      <c r="B202" s="153"/>
      <c r="C202" s="154"/>
      <c r="D202" s="154"/>
      <c r="E202" s="155"/>
      <c r="F202" s="254" t="s">
        <v>254</v>
      </c>
      <c r="G202" s="254"/>
      <c r="H202" s="254"/>
      <c r="I202" s="254"/>
      <c r="J202" s="154"/>
      <c r="K202" s="156">
        <v>-5.3239999999999998</v>
      </c>
      <c r="L202" s="154"/>
      <c r="M202" s="154"/>
      <c r="N202" s="154"/>
      <c r="O202" s="154"/>
      <c r="P202" s="154"/>
      <c r="Q202" s="154"/>
      <c r="R202" s="157"/>
      <c r="T202" s="158"/>
      <c r="U202" s="154"/>
      <c r="V202" s="154"/>
      <c r="W202" s="154"/>
      <c r="X202" s="154"/>
      <c r="Y202" s="154"/>
      <c r="Z202" s="154"/>
      <c r="AA202" s="159"/>
      <c r="AT202" s="160" t="s">
        <v>168</v>
      </c>
      <c r="AU202" s="160" t="s">
        <v>78</v>
      </c>
      <c r="AV202" s="152" t="s">
        <v>78</v>
      </c>
      <c r="AW202" s="152" t="s">
        <v>28</v>
      </c>
      <c r="AX202" s="152" t="s">
        <v>72</v>
      </c>
      <c r="AY202" s="160" t="s">
        <v>156</v>
      </c>
    </row>
    <row r="203" spans="2:65" s="152" customFormat="1" ht="16.5" customHeight="1" x14ac:dyDescent="0.45">
      <c r="B203" s="153"/>
      <c r="C203" s="154"/>
      <c r="D203" s="154"/>
      <c r="E203" s="155"/>
      <c r="F203" s="254" t="s">
        <v>255</v>
      </c>
      <c r="G203" s="254"/>
      <c r="H203" s="254"/>
      <c r="I203" s="254"/>
      <c r="J203" s="154"/>
      <c r="K203" s="156">
        <v>-3.4220000000000002</v>
      </c>
      <c r="L203" s="154"/>
      <c r="M203" s="154"/>
      <c r="N203" s="154"/>
      <c r="O203" s="154"/>
      <c r="P203" s="154"/>
      <c r="Q203" s="154"/>
      <c r="R203" s="157"/>
      <c r="T203" s="158"/>
      <c r="U203" s="154"/>
      <c r="V203" s="154"/>
      <c r="W203" s="154"/>
      <c r="X203" s="154"/>
      <c r="Y203" s="154"/>
      <c r="Z203" s="154"/>
      <c r="AA203" s="159"/>
      <c r="AT203" s="160" t="s">
        <v>168</v>
      </c>
      <c r="AU203" s="160" t="s">
        <v>78</v>
      </c>
      <c r="AV203" s="152" t="s">
        <v>78</v>
      </c>
      <c r="AW203" s="152" t="s">
        <v>28</v>
      </c>
      <c r="AX203" s="152" t="s">
        <v>72</v>
      </c>
      <c r="AY203" s="160" t="s">
        <v>156</v>
      </c>
    </row>
    <row r="204" spans="2:65" s="152" customFormat="1" ht="16.5" customHeight="1" x14ac:dyDescent="0.45">
      <c r="B204" s="153"/>
      <c r="C204" s="154"/>
      <c r="D204" s="154"/>
      <c r="E204" s="155"/>
      <c r="F204" s="254" t="s">
        <v>256</v>
      </c>
      <c r="G204" s="254"/>
      <c r="H204" s="254"/>
      <c r="I204" s="254"/>
      <c r="J204" s="154"/>
      <c r="K204" s="156">
        <v>6.0739999999999998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168</v>
      </c>
      <c r="AU204" s="160" t="s">
        <v>78</v>
      </c>
      <c r="AV204" s="152" t="s">
        <v>78</v>
      </c>
      <c r="AW204" s="152" t="s">
        <v>28</v>
      </c>
      <c r="AX204" s="152" t="s">
        <v>72</v>
      </c>
      <c r="AY204" s="160" t="s">
        <v>156</v>
      </c>
    </row>
    <row r="205" spans="2:65" s="161" customFormat="1" ht="16.5" customHeight="1" x14ac:dyDescent="0.45">
      <c r="B205" s="162"/>
      <c r="C205" s="163"/>
      <c r="D205" s="163"/>
      <c r="E205" s="164"/>
      <c r="F205" s="255" t="s">
        <v>170</v>
      </c>
      <c r="G205" s="255"/>
      <c r="H205" s="255"/>
      <c r="I205" s="255"/>
      <c r="J205" s="163"/>
      <c r="K205" s="165">
        <v>53.917000000000002</v>
      </c>
      <c r="L205" s="163"/>
      <c r="M205" s="163"/>
      <c r="N205" s="163"/>
      <c r="O205" s="163"/>
      <c r="P205" s="163"/>
      <c r="Q205" s="163"/>
      <c r="R205" s="166"/>
      <c r="T205" s="167"/>
      <c r="U205" s="163"/>
      <c r="V205" s="163"/>
      <c r="W205" s="163"/>
      <c r="X205" s="163"/>
      <c r="Y205" s="163"/>
      <c r="Z205" s="163"/>
      <c r="AA205" s="168"/>
      <c r="AT205" s="169" t="s">
        <v>168</v>
      </c>
      <c r="AU205" s="169" t="s">
        <v>78</v>
      </c>
      <c r="AV205" s="161" t="s">
        <v>161</v>
      </c>
      <c r="AW205" s="161" t="s">
        <v>28</v>
      </c>
      <c r="AX205" s="161" t="s">
        <v>80</v>
      </c>
      <c r="AY205" s="169" t="s">
        <v>156</v>
      </c>
    </row>
    <row r="206" spans="2:65" s="23" customFormat="1" ht="38.25" customHeight="1" x14ac:dyDescent="0.45">
      <c r="B206" s="134"/>
      <c r="C206" s="135" t="s">
        <v>257</v>
      </c>
      <c r="D206" s="135" t="s">
        <v>157</v>
      </c>
      <c r="E206" s="136" t="s">
        <v>258</v>
      </c>
      <c r="F206" s="251" t="s">
        <v>259</v>
      </c>
      <c r="G206" s="251"/>
      <c r="H206" s="251"/>
      <c r="I206" s="251"/>
      <c r="J206" s="137" t="s">
        <v>260</v>
      </c>
      <c r="K206" s="138">
        <v>3</v>
      </c>
      <c r="L206" s="252"/>
      <c r="M206" s="252"/>
      <c r="N206" s="260">
        <f>ROUND(L206*K206,2)</f>
        <v>0</v>
      </c>
      <c r="O206" s="261"/>
      <c r="P206" s="261"/>
      <c r="Q206" s="262"/>
      <c r="R206" s="139"/>
      <c r="T206" s="140"/>
      <c r="U206" s="34" t="s">
        <v>39</v>
      </c>
      <c r="V206" s="141">
        <v>0</v>
      </c>
      <c r="W206" s="141">
        <f t="shared" ref="W206:W216" si="0">V206*K206</f>
        <v>0</v>
      </c>
      <c r="X206" s="141">
        <v>0</v>
      </c>
      <c r="Y206" s="141">
        <f t="shared" ref="Y206:Y216" si="1">X206*K206</f>
        <v>0</v>
      </c>
      <c r="Z206" s="141">
        <v>0</v>
      </c>
      <c r="AA206" s="142">
        <f t="shared" ref="AA206:AA216" si="2">Z206*K206</f>
        <v>0</v>
      </c>
      <c r="AR206" s="8" t="s">
        <v>161</v>
      </c>
      <c r="AT206" s="8" t="s">
        <v>157</v>
      </c>
      <c r="AU206" s="8" t="s">
        <v>78</v>
      </c>
      <c r="AY206" s="8" t="s">
        <v>156</v>
      </c>
      <c r="BE206" s="143">
        <f t="shared" ref="BE206:BE216" si="3">IF(U206="základná",N206,0)</f>
        <v>0</v>
      </c>
      <c r="BF206" s="143">
        <f t="shared" ref="BF206:BF216" si="4">IF(U206="znížená",N206,0)</f>
        <v>0</v>
      </c>
      <c r="BG206" s="143">
        <f t="shared" ref="BG206:BG216" si="5">IF(U206="zákl. prenesená",N206,0)</f>
        <v>0</v>
      </c>
      <c r="BH206" s="143">
        <f t="shared" ref="BH206:BH216" si="6">IF(U206="zníž. prenesená",N206,0)</f>
        <v>0</v>
      </c>
      <c r="BI206" s="143">
        <f t="shared" ref="BI206:BI216" si="7">IF(U206="nulová",N206,0)</f>
        <v>0</v>
      </c>
      <c r="BJ206" s="8" t="s">
        <v>78</v>
      </c>
      <c r="BK206" s="121">
        <f t="shared" ref="BK206:BK216" si="8">ROUND(L206*K206,3)</f>
        <v>0</v>
      </c>
      <c r="BL206" s="8" t="s">
        <v>161</v>
      </c>
      <c r="BM206" s="8" t="s">
        <v>261</v>
      </c>
    </row>
    <row r="207" spans="2:65" s="23" customFormat="1" ht="38.25" customHeight="1" x14ac:dyDescent="0.45">
      <c r="B207" s="134"/>
      <c r="C207" s="135" t="s">
        <v>9</v>
      </c>
      <c r="D207" s="135" t="s">
        <v>157</v>
      </c>
      <c r="E207" s="136" t="s">
        <v>262</v>
      </c>
      <c r="F207" s="251" t="s">
        <v>263</v>
      </c>
      <c r="G207" s="251"/>
      <c r="H207" s="251"/>
      <c r="I207" s="251"/>
      <c r="J207" s="137" t="s">
        <v>260</v>
      </c>
      <c r="K207" s="138">
        <v>3</v>
      </c>
      <c r="L207" s="252"/>
      <c r="M207" s="252"/>
      <c r="N207" s="260">
        <f t="shared" ref="N207:N210" si="9">ROUND(L207*K207,2)</f>
        <v>0</v>
      </c>
      <c r="O207" s="261"/>
      <c r="P207" s="261"/>
      <c r="Q207" s="262"/>
      <c r="R207" s="139"/>
      <c r="T207" s="140"/>
      <c r="U207" s="34" t="s">
        <v>39</v>
      </c>
      <c r="V207" s="141">
        <v>0</v>
      </c>
      <c r="W207" s="141">
        <f t="shared" si="0"/>
        <v>0</v>
      </c>
      <c r="X207" s="141">
        <v>0</v>
      </c>
      <c r="Y207" s="141">
        <f t="shared" si="1"/>
        <v>0</v>
      </c>
      <c r="Z207" s="141">
        <v>0</v>
      </c>
      <c r="AA207" s="142">
        <f t="shared" si="2"/>
        <v>0</v>
      </c>
      <c r="AR207" s="8" t="s">
        <v>161</v>
      </c>
      <c r="AT207" s="8" t="s">
        <v>157</v>
      </c>
      <c r="AU207" s="8" t="s">
        <v>78</v>
      </c>
      <c r="AY207" s="8" t="s">
        <v>156</v>
      </c>
      <c r="BE207" s="143">
        <f t="shared" si="3"/>
        <v>0</v>
      </c>
      <c r="BF207" s="143">
        <f t="shared" si="4"/>
        <v>0</v>
      </c>
      <c r="BG207" s="143">
        <f t="shared" si="5"/>
        <v>0</v>
      </c>
      <c r="BH207" s="143">
        <f t="shared" si="6"/>
        <v>0</v>
      </c>
      <c r="BI207" s="143">
        <f t="shared" si="7"/>
        <v>0</v>
      </c>
      <c r="BJ207" s="8" t="s">
        <v>78</v>
      </c>
      <c r="BK207" s="121">
        <f t="shared" si="8"/>
        <v>0</v>
      </c>
      <c r="BL207" s="8" t="s">
        <v>161</v>
      </c>
      <c r="BM207" s="8" t="s">
        <v>264</v>
      </c>
    </row>
    <row r="208" spans="2:65" s="23" customFormat="1" ht="38.25" customHeight="1" x14ac:dyDescent="0.45">
      <c r="B208" s="134"/>
      <c r="C208" s="135" t="s">
        <v>265</v>
      </c>
      <c r="D208" s="135" t="s">
        <v>157</v>
      </c>
      <c r="E208" s="136" t="s">
        <v>266</v>
      </c>
      <c r="F208" s="251" t="s">
        <v>267</v>
      </c>
      <c r="G208" s="251"/>
      <c r="H208" s="251"/>
      <c r="I208" s="251"/>
      <c r="J208" s="137" t="s">
        <v>260</v>
      </c>
      <c r="K208" s="138">
        <v>4</v>
      </c>
      <c r="L208" s="252"/>
      <c r="M208" s="252"/>
      <c r="N208" s="260">
        <f t="shared" si="9"/>
        <v>0</v>
      </c>
      <c r="O208" s="261"/>
      <c r="P208" s="261"/>
      <c r="Q208" s="262"/>
      <c r="R208" s="139"/>
      <c r="T208" s="140"/>
      <c r="U208" s="34" t="s">
        <v>39</v>
      </c>
      <c r="V208" s="141">
        <v>0</v>
      </c>
      <c r="W208" s="141">
        <f t="shared" si="0"/>
        <v>0</v>
      </c>
      <c r="X208" s="141">
        <v>0</v>
      </c>
      <c r="Y208" s="141">
        <f t="shared" si="1"/>
        <v>0</v>
      </c>
      <c r="Z208" s="141">
        <v>0</v>
      </c>
      <c r="AA208" s="142">
        <f t="shared" si="2"/>
        <v>0</v>
      </c>
      <c r="AR208" s="8" t="s">
        <v>161</v>
      </c>
      <c r="AT208" s="8" t="s">
        <v>157</v>
      </c>
      <c r="AU208" s="8" t="s">
        <v>78</v>
      </c>
      <c r="AY208" s="8" t="s">
        <v>156</v>
      </c>
      <c r="BE208" s="143">
        <f t="shared" si="3"/>
        <v>0</v>
      </c>
      <c r="BF208" s="143">
        <f t="shared" si="4"/>
        <v>0</v>
      </c>
      <c r="BG208" s="143">
        <f t="shared" si="5"/>
        <v>0</v>
      </c>
      <c r="BH208" s="143">
        <f t="shared" si="6"/>
        <v>0</v>
      </c>
      <c r="BI208" s="143">
        <f t="shared" si="7"/>
        <v>0</v>
      </c>
      <c r="BJ208" s="8" t="s">
        <v>78</v>
      </c>
      <c r="BK208" s="121">
        <f t="shared" si="8"/>
        <v>0</v>
      </c>
      <c r="BL208" s="8" t="s">
        <v>161</v>
      </c>
      <c r="BM208" s="8" t="s">
        <v>268</v>
      </c>
    </row>
    <row r="209" spans="2:65" s="23" customFormat="1" ht="38.25" customHeight="1" x14ac:dyDescent="0.45">
      <c r="B209" s="134"/>
      <c r="C209" s="135" t="s">
        <v>269</v>
      </c>
      <c r="D209" s="135" t="s">
        <v>157</v>
      </c>
      <c r="E209" s="136" t="s">
        <v>270</v>
      </c>
      <c r="F209" s="251" t="s">
        <v>271</v>
      </c>
      <c r="G209" s="251"/>
      <c r="H209" s="251"/>
      <c r="I209" s="251"/>
      <c r="J209" s="137" t="s">
        <v>260</v>
      </c>
      <c r="K209" s="138">
        <v>9</v>
      </c>
      <c r="L209" s="252"/>
      <c r="M209" s="252"/>
      <c r="N209" s="260">
        <f t="shared" si="9"/>
        <v>0</v>
      </c>
      <c r="O209" s="261"/>
      <c r="P209" s="261"/>
      <c r="Q209" s="262"/>
      <c r="R209" s="139"/>
      <c r="T209" s="140"/>
      <c r="U209" s="34" t="s">
        <v>39</v>
      </c>
      <c r="V209" s="141">
        <v>0</v>
      </c>
      <c r="W209" s="141">
        <f t="shared" si="0"/>
        <v>0</v>
      </c>
      <c r="X209" s="141">
        <v>0</v>
      </c>
      <c r="Y209" s="141">
        <f t="shared" si="1"/>
        <v>0</v>
      </c>
      <c r="Z209" s="141">
        <v>0</v>
      </c>
      <c r="AA209" s="142">
        <f t="shared" si="2"/>
        <v>0</v>
      </c>
      <c r="AR209" s="8" t="s">
        <v>161</v>
      </c>
      <c r="AT209" s="8" t="s">
        <v>157</v>
      </c>
      <c r="AU209" s="8" t="s">
        <v>78</v>
      </c>
      <c r="AY209" s="8" t="s">
        <v>156</v>
      </c>
      <c r="BE209" s="143">
        <f t="shared" si="3"/>
        <v>0</v>
      </c>
      <c r="BF209" s="143">
        <f t="shared" si="4"/>
        <v>0</v>
      </c>
      <c r="BG209" s="143">
        <f t="shared" si="5"/>
        <v>0</v>
      </c>
      <c r="BH209" s="143">
        <f t="shared" si="6"/>
        <v>0</v>
      </c>
      <c r="BI209" s="143">
        <f t="shared" si="7"/>
        <v>0</v>
      </c>
      <c r="BJ209" s="8" t="s">
        <v>78</v>
      </c>
      <c r="BK209" s="121">
        <f t="shared" si="8"/>
        <v>0</v>
      </c>
      <c r="BL209" s="8" t="s">
        <v>161</v>
      </c>
      <c r="BM209" s="8" t="s">
        <v>272</v>
      </c>
    </row>
    <row r="210" spans="2:65" s="23" customFormat="1" ht="38.25" customHeight="1" x14ac:dyDescent="0.45">
      <c r="B210" s="134"/>
      <c r="C210" s="135" t="s">
        <v>273</v>
      </c>
      <c r="D210" s="135" t="s">
        <v>157</v>
      </c>
      <c r="E210" s="136" t="s">
        <v>274</v>
      </c>
      <c r="F210" s="251" t="s">
        <v>275</v>
      </c>
      <c r="G210" s="251"/>
      <c r="H210" s="251"/>
      <c r="I210" s="251"/>
      <c r="J210" s="137" t="s">
        <v>260</v>
      </c>
      <c r="K210" s="138">
        <v>2</v>
      </c>
      <c r="L210" s="252"/>
      <c r="M210" s="252"/>
      <c r="N210" s="260">
        <f t="shared" si="9"/>
        <v>0</v>
      </c>
      <c r="O210" s="261"/>
      <c r="P210" s="261"/>
      <c r="Q210" s="262"/>
      <c r="R210" s="139"/>
      <c r="T210" s="140"/>
      <c r="U210" s="34" t="s">
        <v>39</v>
      </c>
      <c r="V210" s="141">
        <v>0</v>
      </c>
      <c r="W210" s="141">
        <f t="shared" si="0"/>
        <v>0</v>
      </c>
      <c r="X210" s="141">
        <v>0</v>
      </c>
      <c r="Y210" s="141">
        <f t="shared" si="1"/>
        <v>0</v>
      </c>
      <c r="Z210" s="141">
        <v>0</v>
      </c>
      <c r="AA210" s="142">
        <f t="shared" si="2"/>
        <v>0</v>
      </c>
      <c r="AR210" s="8" t="s">
        <v>161</v>
      </c>
      <c r="AT210" s="8" t="s">
        <v>157</v>
      </c>
      <c r="AU210" s="8" t="s">
        <v>78</v>
      </c>
      <c r="AY210" s="8" t="s">
        <v>156</v>
      </c>
      <c r="BE210" s="143">
        <f t="shared" si="3"/>
        <v>0</v>
      </c>
      <c r="BF210" s="143">
        <f t="shared" si="4"/>
        <v>0</v>
      </c>
      <c r="BG210" s="143">
        <f t="shared" si="5"/>
        <v>0</v>
      </c>
      <c r="BH210" s="143">
        <f t="shared" si="6"/>
        <v>0</v>
      </c>
      <c r="BI210" s="143">
        <f t="shared" si="7"/>
        <v>0</v>
      </c>
      <c r="BJ210" s="8" t="s">
        <v>78</v>
      </c>
      <c r="BK210" s="121">
        <f t="shared" si="8"/>
        <v>0</v>
      </c>
      <c r="BL210" s="8" t="s">
        <v>161</v>
      </c>
      <c r="BM210" s="8" t="s">
        <v>276</v>
      </c>
    </row>
    <row r="211" spans="2:65" s="23" customFormat="1" ht="38.25" customHeight="1" x14ac:dyDescent="0.45">
      <c r="B211" s="134"/>
      <c r="C211" s="135" t="s">
        <v>277</v>
      </c>
      <c r="D211" s="135" t="s">
        <v>157</v>
      </c>
      <c r="E211" s="136" t="s">
        <v>278</v>
      </c>
      <c r="F211" s="251" t="s">
        <v>279</v>
      </c>
      <c r="G211" s="251"/>
      <c r="H211" s="251"/>
      <c r="I211" s="251"/>
      <c r="J211" s="137" t="s">
        <v>260</v>
      </c>
      <c r="K211" s="138">
        <v>8</v>
      </c>
      <c r="L211" s="252"/>
      <c r="M211" s="252"/>
      <c r="N211" s="260">
        <f>ROUND(L211*K211,2)</f>
        <v>0</v>
      </c>
      <c r="O211" s="261"/>
      <c r="P211" s="261"/>
      <c r="Q211" s="262"/>
      <c r="R211" s="139"/>
      <c r="T211" s="140"/>
      <c r="U211" s="34" t="s">
        <v>39</v>
      </c>
      <c r="V211" s="141">
        <v>0</v>
      </c>
      <c r="W211" s="141">
        <f t="shared" si="0"/>
        <v>0</v>
      </c>
      <c r="X211" s="141">
        <v>0</v>
      </c>
      <c r="Y211" s="141">
        <f t="shared" si="1"/>
        <v>0</v>
      </c>
      <c r="Z211" s="141">
        <v>0</v>
      </c>
      <c r="AA211" s="142">
        <f t="shared" si="2"/>
        <v>0</v>
      </c>
      <c r="AR211" s="8" t="s">
        <v>161</v>
      </c>
      <c r="AT211" s="8" t="s">
        <v>157</v>
      </c>
      <c r="AU211" s="8" t="s">
        <v>78</v>
      </c>
      <c r="AY211" s="8" t="s">
        <v>156</v>
      </c>
      <c r="BE211" s="143">
        <f t="shared" si="3"/>
        <v>0</v>
      </c>
      <c r="BF211" s="143">
        <f t="shared" si="4"/>
        <v>0</v>
      </c>
      <c r="BG211" s="143">
        <f t="shared" si="5"/>
        <v>0</v>
      </c>
      <c r="BH211" s="143">
        <f t="shared" si="6"/>
        <v>0</v>
      </c>
      <c r="BI211" s="143">
        <f t="shared" si="7"/>
        <v>0</v>
      </c>
      <c r="BJ211" s="8" t="s">
        <v>78</v>
      </c>
      <c r="BK211" s="121">
        <f t="shared" si="8"/>
        <v>0</v>
      </c>
      <c r="BL211" s="8" t="s">
        <v>161</v>
      </c>
      <c r="BM211" s="8" t="s">
        <v>280</v>
      </c>
    </row>
    <row r="212" spans="2:65" s="23" customFormat="1" ht="38.25" customHeight="1" x14ac:dyDescent="0.45">
      <c r="B212" s="134"/>
      <c r="C212" s="135" t="s">
        <v>281</v>
      </c>
      <c r="D212" s="135" t="s">
        <v>157</v>
      </c>
      <c r="E212" s="136" t="s">
        <v>282</v>
      </c>
      <c r="F212" s="251" t="s">
        <v>283</v>
      </c>
      <c r="G212" s="251"/>
      <c r="H212" s="251"/>
      <c r="I212" s="251"/>
      <c r="J212" s="137" t="s">
        <v>260</v>
      </c>
      <c r="K212" s="138">
        <v>7</v>
      </c>
      <c r="L212" s="252"/>
      <c r="M212" s="252"/>
      <c r="N212" s="260">
        <f>ROUND(L212*K212,2)</f>
        <v>0</v>
      </c>
      <c r="O212" s="261"/>
      <c r="P212" s="261"/>
      <c r="Q212" s="262"/>
      <c r="R212" s="139"/>
      <c r="T212" s="140"/>
      <c r="U212" s="34" t="s">
        <v>39</v>
      </c>
      <c r="V212" s="141">
        <v>0</v>
      </c>
      <c r="W212" s="141">
        <f t="shared" si="0"/>
        <v>0</v>
      </c>
      <c r="X212" s="141">
        <v>0</v>
      </c>
      <c r="Y212" s="141">
        <f t="shared" si="1"/>
        <v>0</v>
      </c>
      <c r="Z212" s="141">
        <v>0</v>
      </c>
      <c r="AA212" s="142">
        <f t="shared" si="2"/>
        <v>0</v>
      </c>
      <c r="AR212" s="8" t="s">
        <v>161</v>
      </c>
      <c r="AT212" s="8" t="s">
        <v>157</v>
      </c>
      <c r="AU212" s="8" t="s">
        <v>78</v>
      </c>
      <c r="AY212" s="8" t="s">
        <v>156</v>
      </c>
      <c r="BE212" s="143">
        <f t="shared" si="3"/>
        <v>0</v>
      </c>
      <c r="BF212" s="143">
        <f t="shared" si="4"/>
        <v>0</v>
      </c>
      <c r="BG212" s="143">
        <f t="shared" si="5"/>
        <v>0</v>
      </c>
      <c r="BH212" s="143">
        <f t="shared" si="6"/>
        <v>0</v>
      </c>
      <c r="BI212" s="143">
        <f t="shared" si="7"/>
        <v>0</v>
      </c>
      <c r="BJ212" s="8" t="s">
        <v>78</v>
      </c>
      <c r="BK212" s="121">
        <f t="shared" si="8"/>
        <v>0</v>
      </c>
      <c r="BL212" s="8" t="s">
        <v>161</v>
      </c>
      <c r="BM212" s="8" t="s">
        <v>284</v>
      </c>
    </row>
    <row r="213" spans="2:65" s="23" customFormat="1" ht="38.25" customHeight="1" x14ac:dyDescent="0.45">
      <c r="B213" s="134"/>
      <c r="C213" s="135" t="s">
        <v>285</v>
      </c>
      <c r="D213" s="135" t="s">
        <v>157</v>
      </c>
      <c r="E213" s="136" t="s">
        <v>286</v>
      </c>
      <c r="F213" s="251" t="s">
        <v>287</v>
      </c>
      <c r="G213" s="251"/>
      <c r="H213" s="251"/>
      <c r="I213" s="251"/>
      <c r="J213" s="137" t="s">
        <v>260</v>
      </c>
      <c r="K213" s="138">
        <v>3</v>
      </c>
      <c r="L213" s="252"/>
      <c r="M213" s="252"/>
      <c r="N213" s="260">
        <f>ROUND(L213*K213,2)</f>
        <v>0</v>
      </c>
      <c r="O213" s="261"/>
      <c r="P213" s="261"/>
      <c r="Q213" s="262"/>
      <c r="R213" s="139"/>
      <c r="T213" s="140"/>
      <c r="U213" s="34" t="s">
        <v>39</v>
      </c>
      <c r="V213" s="141">
        <v>0</v>
      </c>
      <c r="W213" s="141">
        <f t="shared" si="0"/>
        <v>0</v>
      </c>
      <c r="X213" s="141">
        <v>0</v>
      </c>
      <c r="Y213" s="141">
        <f t="shared" si="1"/>
        <v>0</v>
      </c>
      <c r="Z213" s="141">
        <v>0</v>
      </c>
      <c r="AA213" s="142">
        <f t="shared" si="2"/>
        <v>0</v>
      </c>
      <c r="AR213" s="8" t="s">
        <v>161</v>
      </c>
      <c r="AT213" s="8" t="s">
        <v>157</v>
      </c>
      <c r="AU213" s="8" t="s">
        <v>78</v>
      </c>
      <c r="AY213" s="8" t="s">
        <v>156</v>
      </c>
      <c r="BE213" s="143">
        <f t="shared" si="3"/>
        <v>0</v>
      </c>
      <c r="BF213" s="143">
        <f t="shared" si="4"/>
        <v>0</v>
      </c>
      <c r="BG213" s="143">
        <f t="shared" si="5"/>
        <v>0</v>
      </c>
      <c r="BH213" s="143">
        <f t="shared" si="6"/>
        <v>0</v>
      </c>
      <c r="BI213" s="143">
        <f t="shared" si="7"/>
        <v>0</v>
      </c>
      <c r="BJ213" s="8" t="s">
        <v>78</v>
      </c>
      <c r="BK213" s="121">
        <f t="shared" si="8"/>
        <v>0</v>
      </c>
      <c r="BL213" s="8" t="s">
        <v>161</v>
      </c>
      <c r="BM213" s="8" t="s">
        <v>288</v>
      </c>
    </row>
    <row r="214" spans="2:65" s="23" customFormat="1" ht="51" customHeight="1" x14ac:dyDescent="0.45">
      <c r="B214" s="134"/>
      <c r="C214" s="135" t="s">
        <v>289</v>
      </c>
      <c r="D214" s="135" t="s">
        <v>157</v>
      </c>
      <c r="E214" s="136" t="s">
        <v>290</v>
      </c>
      <c r="F214" s="251" t="s">
        <v>291</v>
      </c>
      <c r="G214" s="251"/>
      <c r="H214" s="251"/>
      <c r="I214" s="251"/>
      <c r="J214" s="137" t="s">
        <v>260</v>
      </c>
      <c r="K214" s="138">
        <v>2</v>
      </c>
      <c r="L214" s="252"/>
      <c r="M214" s="252"/>
      <c r="N214" s="260">
        <f>ROUND(L214*K214,2)</f>
        <v>0</v>
      </c>
      <c r="O214" s="261"/>
      <c r="P214" s="261"/>
      <c r="Q214" s="262"/>
      <c r="R214" s="139"/>
      <c r="T214" s="140"/>
      <c r="U214" s="34" t="s">
        <v>39</v>
      </c>
      <c r="V214" s="141">
        <v>0</v>
      </c>
      <c r="W214" s="141">
        <f t="shared" si="0"/>
        <v>0</v>
      </c>
      <c r="X214" s="141">
        <v>0</v>
      </c>
      <c r="Y214" s="141">
        <f t="shared" si="1"/>
        <v>0</v>
      </c>
      <c r="Z214" s="141">
        <v>0</v>
      </c>
      <c r="AA214" s="142">
        <f t="shared" si="2"/>
        <v>0</v>
      </c>
      <c r="AR214" s="8" t="s">
        <v>161</v>
      </c>
      <c r="AT214" s="8" t="s">
        <v>157</v>
      </c>
      <c r="AU214" s="8" t="s">
        <v>78</v>
      </c>
      <c r="AY214" s="8" t="s">
        <v>156</v>
      </c>
      <c r="BE214" s="143">
        <f t="shared" si="3"/>
        <v>0</v>
      </c>
      <c r="BF214" s="143">
        <f t="shared" si="4"/>
        <v>0</v>
      </c>
      <c r="BG214" s="143">
        <f t="shared" si="5"/>
        <v>0</v>
      </c>
      <c r="BH214" s="143">
        <f t="shared" si="6"/>
        <v>0</v>
      </c>
      <c r="BI214" s="143">
        <f t="shared" si="7"/>
        <v>0</v>
      </c>
      <c r="BJ214" s="8" t="s">
        <v>78</v>
      </c>
      <c r="BK214" s="121">
        <f t="shared" si="8"/>
        <v>0</v>
      </c>
      <c r="BL214" s="8" t="s">
        <v>161</v>
      </c>
      <c r="BM214" s="8" t="s">
        <v>292</v>
      </c>
    </row>
    <row r="215" spans="2:65" s="23" customFormat="1" ht="38.25" customHeight="1" x14ac:dyDescent="0.45">
      <c r="B215" s="134"/>
      <c r="C215" s="135" t="s">
        <v>293</v>
      </c>
      <c r="D215" s="135" t="s">
        <v>157</v>
      </c>
      <c r="E215" s="136" t="s">
        <v>294</v>
      </c>
      <c r="F215" s="251" t="s">
        <v>295</v>
      </c>
      <c r="G215" s="251"/>
      <c r="H215" s="251"/>
      <c r="I215" s="251"/>
      <c r="J215" s="137" t="s">
        <v>260</v>
      </c>
      <c r="K215" s="138">
        <v>1</v>
      </c>
      <c r="L215" s="252"/>
      <c r="M215" s="252"/>
      <c r="N215" s="260">
        <f>ROUND(L215*K215,2)</f>
        <v>0</v>
      </c>
      <c r="O215" s="261"/>
      <c r="P215" s="261"/>
      <c r="Q215" s="262"/>
      <c r="R215" s="139"/>
      <c r="T215" s="140"/>
      <c r="U215" s="34" t="s">
        <v>39</v>
      </c>
      <c r="V215" s="141">
        <v>0</v>
      </c>
      <c r="W215" s="141">
        <f t="shared" si="0"/>
        <v>0</v>
      </c>
      <c r="X215" s="141">
        <v>0</v>
      </c>
      <c r="Y215" s="141">
        <f t="shared" si="1"/>
        <v>0</v>
      </c>
      <c r="Z215" s="141">
        <v>0</v>
      </c>
      <c r="AA215" s="142">
        <f t="shared" si="2"/>
        <v>0</v>
      </c>
      <c r="AR215" s="8" t="s">
        <v>161</v>
      </c>
      <c r="AT215" s="8" t="s">
        <v>157</v>
      </c>
      <c r="AU215" s="8" t="s">
        <v>78</v>
      </c>
      <c r="AY215" s="8" t="s">
        <v>156</v>
      </c>
      <c r="BE215" s="143">
        <f t="shared" si="3"/>
        <v>0</v>
      </c>
      <c r="BF215" s="143">
        <f t="shared" si="4"/>
        <v>0</v>
      </c>
      <c r="BG215" s="143">
        <f t="shared" si="5"/>
        <v>0</v>
      </c>
      <c r="BH215" s="143">
        <f t="shared" si="6"/>
        <v>0</v>
      </c>
      <c r="BI215" s="143">
        <f t="shared" si="7"/>
        <v>0</v>
      </c>
      <c r="BJ215" s="8" t="s">
        <v>78</v>
      </c>
      <c r="BK215" s="121">
        <f t="shared" si="8"/>
        <v>0</v>
      </c>
      <c r="BL215" s="8" t="s">
        <v>161</v>
      </c>
      <c r="BM215" s="8" t="s">
        <v>296</v>
      </c>
    </row>
    <row r="216" spans="2:65" s="23" customFormat="1" ht="38.25" customHeight="1" x14ac:dyDescent="0.45">
      <c r="B216" s="134"/>
      <c r="C216" s="135" t="s">
        <v>297</v>
      </c>
      <c r="D216" s="135" t="s">
        <v>157</v>
      </c>
      <c r="E216" s="136" t="s">
        <v>298</v>
      </c>
      <c r="F216" s="251" t="s">
        <v>299</v>
      </c>
      <c r="G216" s="251"/>
      <c r="H216" s="251"/>
      <c r="I216" s="251"/>
      <c r="J216" s="137" t="s">
        <v>160</v>
      </c>
      <c r="K216" s="138">
        <v>17.696000000000002</v>
      </c>
      <c r="L216" s="252"/>
      <c r="M216" s="252"/>
      <c r="N216" s="260">
        <f t="shared" ref="N216" si="10">ROUND(L216*K216,2)</f>
        <v>0</v>
      </c>
      <c r="O216" s="261"/>
      <c r="P216" s="261"/>
      <c r="Q216" s="262"/>
      <c r="R216" s="139"/>
      <c r="T216" s="140"/>
      <c r="U216" s="34" t="s">
        <v>39</v>
      </c>
      <c r="V216" s="141">
        <v>0</v>
      </c>
      <c r="W216" s="141">
        <f t="shared" si="0"/>
        <v>0</v>
      </c>
      <c r="X216" s="141">
        <v>0</v>
      </c>
      <c r="Y216" s="141">
        <f t="shared" si="1"/>
        <v>0</v>
      </c>
      <c r="Z216" s="141">
        <v>0</v>
      </c>
      <c r="AA216" s="142">
        <f t="shared" si="2"/>
        <v>0</v>
      </c>
      <c r="AR216" s="8" t="s">
        <v>161</v>
      </c>
      <c r="AT216" s="8" t="s">
        <v>157</v>
      </c>
      <c r="AU216" s="8" t="s">
        <v>78</v>
      </c>
      <c r="AY216" s="8" t="s">
        <v>156</v>
      </c>
      <c r="BE216" s="143">
        <f t="shared" si="3"/>
        <v>0</v>
      </c>
      <c r="BF216" s="143">
        <f t="shared" si="4"/>
        <v>0</v>
      </c>
      <c r="BG216" s="143">
        <f t="shared" si="5"/>
        <v>0</v>
      </c>
      <c r="BH216" s="143">
        <f t="shared" si="6"/>
        <v>0</v>
      </c>
      <c r="BI216" s="143">
        <f t="shared" si="7"/>
        <v>0</v>
      </c>
      <c r="BJ216" s="8" t="s">
        <v>78</v>
      </c>
      <c r="BK216" s="121">
        <f t="shared" si="8"/>
        <v>0</v>
      </c>
      <c r="BL216" s="8" t="s">
        <v>161</v>
      </c>
      <c r="BM216" s="8" t="s">
        <v>300</v>
      </c>
    </row>
    <row r="217" spans="2:65" s="144" customFormat="1" ht="16.5" customHeight="1" x14ac:dyDescent="0.45">
      <c r="B217" s="145"/>
      <c r="C217" s="146"/>
      <c r="D217" s="146"/>
      <c r="E217" s="147"/>
      <c r="F217" s="253" t="s">
        <v>235</v>
      </c>
      <c r="G217" s="253"/>
      <c r="H217" s="253"/>
      <c r="I217" s="253"/>
      <c r="J217" s="146"/>
      <c r="K217" s="147"/>
      <c r="L217" s="146"/>
      <c r="M217" s="146"/>
      <c r="N217" s="146"/>
      <c r="O217" s="146"/>
      <c r="P217" s="146"/>
      <c r="Q217" s="146"/>
      <c r="R217" s="148"/>
      <c r="T217" s="149"/>
      <c r="U217" s="146"/>
      <c r="V217" s="146"/>
      <c r="W217" s="146"/>
      <c r="X217" s="146"/>
      <c r="Y217" s="146"/>
      <c r="Z217" s="146"/>
      <c r="AA217" s="150"/>
      <c r="AT217" s="151" t="s">
        <v>168</v>
      </c>
      <c r="AU217" s="151" t="s">
        <v>78</v>
      </c>
      <c r="AV217" s="144" t="s">
        <v>80</v>
      </c>
      <c r="AW217" s="144" t="s">
        <v>28</v>
      </c>
      <c r="AX217" s="144" t="s">
        <v>72</v>
      </c>
      <c r="AY217" s="151" t="s">
        <v>156</v>
      </c>
    </row>
    <row r="218" spans="2:65" s="152" customFormat="1" ht="16.5" customHeight="1" x14ac:dyDescent="0.45">
      <c r="B218" s="153"/>
      <c r="C218" s="154"/>
      <c r="D218" s="154"/>
      <c r="E218" s="155"/>
      <c r="F218" s="254" t="s">
        <v>301</v>
      </c>
      <c r="G218" s="254"/>
      <c r="H218" s="254"/>
      <c r="I218" s="254"/>
      <c r="J218" s="154"/>
      <c r="K218" s="156">
        <v>17.696000000000002</v>
      </c>
      <c r="L218" s="154"/>
      <c r="M218" s="154"/>
      <c r="N218" s="154"/>
      <c r="O218" s="154"/>
      <c r="P218" s="154"/>
      <c r="Q218" s="154"/>
      <c r="R218" s="157"/>
      <c r="T218" s="158"/>
      <c r="U218" s="154"/>
      <c r="V218" s="154"/>
      <c r="W218" s="154"/>
      <c r="X218" s="154"/>
      <c r="Y218" s="154"/>
      <c r="Z218" s="154"/>
      <c r="AA218" s="159"/>
      <c r="AT218" s="160" t="s">
        <v>168</v>
      </c>
      <c r="AU218" s="160" t="s">
        <v>78</v>
      </c>
      <c r="AV218" s="152" t="s">
        <v>78</v>
      </c>
      <c r="AW218" s="152" t="s">
        <v>28</v>
      </c>
      <c r="AX218" s="152" t="s">
        <v>72</v>
      </c>
      <c r="AY218" s="160" t="s">
        <v>156</v>
      </c>
    </row>
    <row r="219" spans="2:65" s="161" customFormat="1" ht="16.5" customHeight="1" x14ac:dyDescent="0.45">
      <c r="B219" s="162"/>
      <c r="C219" s="163"/>
      <c r="D219" s="163"/>
      <c r="E219" s="164"/>
      <c r="F219" s="255" t="s">
        <v>170</v>
      </c>
      <c r="G219" s="255"/>
      <c r="H219" s="255"/>
      <c r="I219" s="255"/>
      <c r="J219" s="163"/>
      <c r="K219" s="165">
        <v>17.696000000000002</v>
      </c>
      <c r="L219" s="163"/>
      <c r="M219" s="163"/>
      <c r="N219" s="163"/>
      <c r="O219" s="163"/>
      <c r="P219" s="163"/>
      <c r="Q219" s="163"/>
      <c r="R219" s="166"/>
      <c r="T219" s="167"/>
      <c r="U219" s="163"/>
      <c r="V219" s="163"/>
      <c r="W219" s="163"/>
      <c r="X219" s="163"/>
      <c r="Y219" s="163"/>
      <c r="Z219" s="163"/>
      <c r="AA219" s="168"/>
      <c r="AT219" s="169" t="s">
        <v>168</v>
      </c>
      <c r="AU219" s="169" t="s">
        <v>78</v>
      </c>
      <c r="AV219" s="161" t="s">
        <v>161</v>
      </c>
      <c r="AW219" s="161" t="s">
        <v>28</v>
      </c>
      <c r="AX219" s="161" t="s">
        <v>80</v>
      </c>
      <c r="AY219" s="169" t="s">
        <v>156</v>
      </c>
    </row>
    <row r="220" spans="2:65" s="23" customFormat="1" ht="38.25" customHeight="1" x14ac:dyDescent="0.45">
      <c r="B220" s="134"/>
      <c r="C220" s="135" t="s">
        <v>302</v>
      </c>
      <c r="D220" s="135" t="s">
        <v>157</v>
      </c>
      <c r="E220" s="136" t="s">
        <v>303</v>
      </c>
      <c r="F220" s="251" t="s">
        <v>304</v>
      </c>
      <c r="G220" s="251"/>
      <c r="H220" s="251"/>
      <c r="I220" s="251"/>
      <c r="J220" s="137" t="s">
        <v>160</v>
      </c>
      <c r="K220" s="138">
        <v>223.934</v>
      </c>
      <c r="L220" s="252"/>
      <c r="M220" s="252"/>
      <c r="N220" s="260">
        <f>ROUND(L220*K220,2)</f>
        <v>0</v>
      </c>
      <c r="O220" s="261"/>
      <c r="P220" s="261"/>
      <c r="Q220" s="262"/>
      <c r="R220" s="139"/>
      <c r="T220" s="140"/>
      <c r="U220" s="34" t="s">
        <v>39</v>
      </c>
      <c r="V220" s="141">
        <v>0</v>
      </c>
      <c r="W220" s="141">
        <f>V220*K220</f>
        <v>0</v>
      </c>
      <c r="X220" s="141">
        <v>0</v>
      </c>
      <c r="Y220" s="141">
        <f>X220*K220</f>
        <v>0</v>
      </c>
      <c r="Z220" s="141">
        <v>0</v>
      </c>
      <c r="AA220" s="142">
        <f>Z220*K220</f>
        <v>0</v>
      </c>
      <c r="AR220" s="8" t="s">
        <v>161</v>
      </c>
      <c r="AT220" s="8" t="s">
        <v>157</v>
      </c>
      <c r="AU220" s="8" t="s">
        <v>78</v>
      </c>
      <c r="AY220" s="8" t="s">
        <v>156</v>
      </c>
      <c r="BE220" s="143">
        <f>IF(U220="základná",N220,0)</f>
        <v>0</v>
      </c>
      <c r="BF220" s="143">
        <f>IF(U220="znížená",N220,0)</f>
        <v>0</v>
      </c>
      <c r="BG220" s="143">
        <f>IF(U220="zákl. prenesená",N220,0)</f>
        <v>0</v>
      </c>
      <c r="BH220" s="143">
        <f>IF(U220="zníž. prenesená",N220,0)</f>
        <v>0</v>
      </c>
      <c r="BI220" s="143">
        <f>IF(U220="nulová",N220,0)</f>
        <v>0</v>
      </c>
      <c r="BJ220" s="8" t="s">
        <v>78</v>
      </c>
      <c r="BK220" s="121">
        <f>ROUND(L220*K220,3)</f>
        <v>0</v>
      </c>
      <c r="BL220" s="8" t="s">
        <v>161</v>
      </c>
      <c r="BM220" s="8" t="s">
        <v>305</v>
      </c>
    </row>
    <row r="221" spans="2:65" s="122" customFormat="1" ht="29.85" customHeight="1" x14ac:dyDescent="0.5">
      <c r="B221" s="123"/>
      <c r="C221" s="124"/>
      <c r="D221" s="133" t="s">
        <v>109</v>
      </c>
      <c r="E221" s="133"/>
      <c r="F221" s="133"/>
      <c r="G221" s="133"/>
      <c r="H221" s="133"/>
      <c r="I221" s="133"/>
      <c r="J221" s="133"/>
      <c r="K221" s="133"/>
      <c r="L221" s="133"/>
      <c r="M221" s="133"/>
      <c r="N221" s="257">
        <f>BK221</f>
        <v>0</v>
      </c>
      <c r="O221" s="257"/>
      <c r="P221" s="257"/>
      <c r="Q221" s="257"/>
      <c r="R221" s="126"/>
      <c r="T221" s="127"/>
      <c r="U221" s="124"/>
      <c r="V221" s="124"/>
      <c r="W221" s="128">
        <f>SUM(W222:W226)</f>
        <v>0</v>
      </c>
      <c r="X221" s="124"/>
      <c r="Y221" s="128">
        <f>SUM(Y222:Y226)</f>
        <v>0</v>
      </c>
      <c r="Z221" s="124"/>
      <c r="AA221" s="129">
        <f>SUM(AA222:AA226)</f>
        <v>0</v>
      </c>
      <c r="AR221" s="130" t="s">
        <v>80</v>
      </c>
      <c r="AT221" s="131" t="s">
        <v>71</v>
      </c>
      <c r="AU221" s="131" t="s">
        <v>80</v>
      </c>
      <c r="AY221" s="130" t="s">
        <v>156</v>
      </c>
      <c r="BK221" s="132">
        <f>SUM(BK222:BK226)</f>
        <v>0</v>
      </c>
    </row>
    <row r="222" spans="2:65" s="23" customFormat="1" ht="38.25" customHeight="1" x14ac:dyDescent="0.45">
      <c r="B222" s="134"/>
      <c r="C222" s="135" t="s">
        <v>306</v>
      </c>
      <c r="D222" s="135" t="s">
        <v>157</v>
      </c>
      <c r="E222" s="136" t="s">
        <v>307</v>
      </c>
      <c r="F222" s="251" t="s">
        <v>308</v>
      </c>
      <c r="G222" s="251"/>
      <c r="H222" s="251"/>
      <c r="I222" s="251"/>
      <c r="J222" s="137" t="s">
        <v>201</v>
      </c>
      <c r="K222" s="138">
        <v>1.355</v>
      </c>
      <c r="L222" s="252"/>
      <c r="M222" s="252"/>
      <c r="N222" s="260">
        <f>ROUND(L222*K222,2)</f>
        <v>0</v>
      </c>
      <c r="O222" s="261"/>
      <c r="P222" s="261"/>
      <c r="Q222" s="262"/>
      <c r="R222" s="139"/>
      <c r="T222" s="140"/>
      <c r="U222" s="34" t="s">
        <v>39</v>
      </c>
      <c r="V222" s="141">
        <v>0</v>
      </c>
      <c r="W222" s="141">
        <f>V222*K222</f>
        <v>0</v>
      </c>
      <c r="X222" s="141">
        <v>0</v>
      </c>
      <c r="Y222" s="141">
        <f>X222*K222</f>
        <v>0</v>
      </c>
      <c r="Z222" s="141">
        <v>0</v>
      </c>
      <c r="AA222" s="142">
        <f>Z222*K222</f>
        <v>0</v>
      </c>
      <c r="AR222" s="8" t="s">
        <v>161</v>
      </c>
      <c r="AT222" s="8" t="s">
        <v>157</v>
      </c>
      <c r="AU222" s="8" t="s">
        <v>78</v>
      </c>
      <c r="AY222" s="8" t="s">
        <v>156</v>
      </c>
      <c r="BE222" s="143">
        <f>IF(U222="základná",N222,0)</f>
        <v>0</v>
      </c>
      <c r="BF222" s="143">
        <f>IF(U222="znížená",N222,0)</f>
        <v>0</v>
      </c>
      <c r="BG222" s="143">
        <f>IF(U222="zákl. prenesená",N222,0)</f>
        <v>0</v>
      </c>
      <c r="BH222" s="143">
        <f>IF(U222="zníž. prenesená",N222,0)</f>
        <v>0</v>
      </c>
      <c r="BI222" s="143">
        <f>IF(U222="nulová",N222,0)</f>
        <v>0</v>
      </c>
      <c r="BJ222" s="8" t="s">
        <v>78</v>
      </c>
      <c r="BK222" s="121">
        <f>ROUND(L222*K222,3)</f>
        <v>0</v>
      </c>
      <c r="BL222" s="8" t="s">
        <v>161</v>
      </c>
      <c r="BM222" s="8" t="s">
        <v>309</v>
      </c>
    </row>
    <row r="223" spans="2:65" s="23" customFormat="1" ht="25.5" customHeight="1" x14ac:dyDescent="0.45">
      <c r="B223" s="134"/>
      <c r="C223" s="179" t="s">
        <v>310</v>
      </c>
      <c r="D223" s="179" t="s">
        <v>311</v>
      </c>
      <c r="E223" s="180" t="s">
        <v>312</v>
      </c>
      <c r="F223" s="263" t="s">
        <v>313</v>
      </c>
      <c r="G223" s="263"/>
      <c r="H223" s="263"/>
      <c r="I223" s="263"/>
      <c r="J223" s="181" t="s">
        <v>201</v>
      </c>
      <c r="K223" s="182">
        <v>1.355</v>
      </c>
      <c r="L223" s="264"/>
      <c r="M223" s="264"/>
      <c r="N223" s="265">
        <f>ROUND(L223*K223,2)</f>
        <v>0</v>
      </c>
      <c r="O223" s="266"/>
      <c r="P223" s="266"/>
      <c r="Q223" s="267"/>
      <c r="R223" s="139"/>
      <c r="T223" s="140"/>
      <c r="U223" s="34" t="s">
        <v>39</v>
      </c>
      <c r="V223" s="141">
        <v>0</v>
      </c>
      <c r="W223" s="141">
        <f>V223*K223</f>
        <v>0</v>
      </c>
      <c r="X223" s="141">
        <v>0</v>
      </c>
      <c r="Y223" s="141">
        <f>X223*K223</f>
        <v>0</v>
      </c>
      <c r="Z223" s="141">
        <v>0</v>
      </c>
      <c r="AA223" s="142">
        <f>Z223*K223</f>
        <v>0</v>
      </c>
      <c r="AR223" s="8" t="s">
        <v>190</v>
      </c>
      <c r="AT223" s="8" t="s">
        <v>311</v>
      </c>
      <c r="AU223" s="8" t="s">
        <v>78</v>
      </c>
      <c r="AY223" s="8" t="s">
        <v>156</v>
      </c>
      <c r="BE223" s="143">
        <f>IF(U223="základná",N223,0)</f>
        <v>0</v>
      </c>
      <c r="BF223" s="143">
        <f>IF(U223="znížená",N223,0)</f>
        <v>0</v>
      </c>
      <c r="BG223" s="143">
        <f>IF(U223="zákl. prenesená",N223,0)</f>
        <v>0</v>
      </c>
      <c r="BH223" s="143">
        <f>IF(U223="zníž. prenesená",N223,0)</f>
        <v>0</v>
      </c>
      <c r="BI223" s="143">
        <f>IF(U223="nulová",N223,0)</f>
        <v>0</v>
      </c>
      <c r="BJ223" s="8" t="s">
        <v>78</v>
      </c>
      <c r="BK223" s="121">
        <f>ROUND(L223*K223,3)</f>
        <v>0</v>
      </c>
      <c r="BL223" s="8" t="s">
        <v>161</v>
      </c>
      <c r="BM223" s="8" t="s">
        <v>314</v>
      </c>
    </row>
    <row r="224" spans="2:65" s="144" customFormat="1" ht="16.5" customHeight="1" x14ac:dyDescent="0.45">
      <c r="B224" s="145"/>
      <c r="C224" s="146"/>
      <c r="D224" s="146"/>
      <c r="E224" s="147"/>
      <c r="F224" s="253" t="s">
        <v>315</v>
      </c>
      <c r="G224" s="253"/>
      <c r="H224" s="253"/>
      <c r="I224" s="253"/>
      <c r="J224" s="146"/>
      <c r="K224" s="147"/>
      <c r="L224" s="146"/>
      <c r="M224" s="146"/>
      <c r="N224" s="146"/>
      <c r="O224" s="146"/>
      <c r="P224" s="146"/>
      <c r="Q224" s="146"/>
      <c r="R224" s="148"/>
      <c r="T224" s="149"/>
      <c r="U224" s="146"/>
      <c r="V224" s="146"/>
      <c r="W224" s="146"/>
      <c r="X224" s="146"/>
      <c r="Y224" s="146"/>
      <c r="Z224" s="146"/>
      <c r="AA224" s="150"/>
      <c r="AT224" s="151" t="s">
        <v>168</v>
      </c>
      <c r="AU224" s="151" t="s">
        <v>78</v>
      </c>
      <c r="AV224" s="144" t="s">
        <v>80</v>
      </c>
      <c r="AW224" s="144" t="s">
        <v>28</v>
      </c>
      <c r="AX224" s="144" t="s">
        <v>72</v>
      </c>
      <c r="AY224" s="151" t="s">
        <v>156</v>
      </c>
    </row>
    <row r="225" spans="2:65" s="152" customFormat="1" ht="16.5" customHeight="1" x14ac:dyDescent="0.45">
      <c r="B225" s="153"/>
      <c r="C225" s="154"/>
      <c r="D225" s="154"/>
      <c r="E225" s="155"/>
      <c r="F225" s="254" t="s">
        <v>316</v>
      </c>
      <c r="G225" s="254"/>
      <c r="H225" s="254"/>
      <c r="I225" s="254"/>
      <c r="J225" s="154"/>
      <c r="K225" s="156">
        <v>1.355</v>
      </c>
      <c r="L225" s="154"/>
      <c r="M225" s="154"/>
      <c r="N225" s="154"/>
      <c r="O225" s="154"/>
      <c r="P225" s="154"/>
      <c r="Q225" s="154"/>
      <c r="R225" s="157"/>
      <c r="T225" s="158"/>
      <c r="U225" s="154"/>
      <c r="V225" s="154"/>
      <c r="W225" s="154"/>
      <c r="X225" s="154"/>
      <c r="Y225" s="154"/>
      <c r="Z225" s="154"/>
      <c r="AA225" s="159"/>
      <c r="AT225" s="160" t="s">
        <v>168</v>
      </c>
      <c r="AU225" s="160" t="s">
        <v>78</v>
      </c>
      <c r="AV225" s="152" t="s">
        <v>78</v>
      </c>
      <c r="AW225" s="152" t="s">
        <v>28</v>
      </c>
      <c r="AX225" s="152" t="s">
        <v>72</v>
      </c>
      <c r="AY225" s="160" t="s">
        <v>156</v>
      </c>
    </row>
    <row r="226" spans="2:65" s="161" customFormat="1" ht="16.5" customHeight="1" x14ac:dyDescent="0.45">
      <c r="B226" s="162"/>
      <c r="C226" s="163"/>
      <c r="D226" s="163"/>
      <c r="E226" s="164"/>
      <c r="F226" s="255" t="s">
        <v>170</v>
      </c>
      <c r="G226" s="255"/>
      <c r="H226" s="255"/>
      <c r="I226" s="255"/>
      <c r="J226" s="163"/>
      <c r="K226" s="165">
        <v>1.355</v>
      </c>
      <c r="L226" s="163"/>
      <c r="M226" s="163"/>
      <c r="N226" s="163"/>
      <c r="O226" s="163"/>
      <c r="P226" s="163"/>
      <c r="Q226" s="163"/>
      <c r="R226" s="166"/>
      <c r="T226" s="167"/>
      <c r="U226" s="163"/>
      <c r="V226" s="163"/>
      <c r="W226" s="163"/>
      <c r="X226" s="163"/>
      <c r="Y226" s="163"/>
      <c r="Z226" s="163"/>
      <c r="AA226" s="168"/>
      <c r="AT226" s="169" t="s">
        <v>168</v>
      </c>
      <c r="AU226" s="169" t="s">
        <v>78</v>
      </c>
      <c r="AV226" s="161" t="s">
        <v>161</v>
      </c>
      <c r="AW226" s="161" t="s">
        <v>28</v>
      </c>
      <c r="AX226" s="161" t="s">
        <v>80</v>
      </c>
      <c r="AY226" s="169" t="s">
        <v>156</v>
      </c>
    </row>
    <row r="227" spans="2:65" s="122" customFormat="1" ht="29.85" customHeight="1" x14ac:dyDescent="0.5">
      <c r="B227" s="123"/>
      <c r="C227" s="124"/>
      <c r="D227" s="133" t="s">
        <v>110</v>
      </c>
      <c r="E227" s="133"/>
      <c r="F227" s="133"/>
      <c r="G227" s="133"/>
      <c r="H227" s="133"/>
      <c r="I227" s="133"/>
      <c r="J227" s="133"/>
      <c r="K227" s="133"/>
      <c r="L227" s="133"/>
      <c r="M227" s="133"/>
      <c r="N227" s="250">
        <f>BK227</f>
        <v>0</v>
      </c>
      <c r="O227" s="250"/>
      <c r="P227" s="250"/>
      <c r="Q227" s="250"/>
      <c r="R227" s="126"/>
      <c r="T227" s="127"/>
      <c r="U227" s="124"/>
      <c r="V227" s="124"/>
      <c r="W227" s="128">
        <f>SUM(W228:W244)</f>
        <v>0</v>
      </c>
      <c r="X227" s="124"/>
      <c r="Y227" s="128">
        <f>SUM(Y228:Y244)</f>
        <v>0</v>
      </c>
      <c r="Z227" s="124"/>
      <c r="AA227" s="129">
        <f>SUM(AA228:AA244)</f>
        <v>0</v>
      </c>
      <c r="AR227" s="130" t="s">
        <v>80</v>
      </c>
      <c r="AT227" s="131" t="s">
        <v>71</v>
      </c>
      <c r="AU227" s="131" t="s">
        <v>80</v>
      </c>
      <c r="AY227" s="130" t="s">
        <v>156</v>
      </c>
      <c r="BK227" s="132">
        <f>SUM(BK228:BK244)</f>
        <v>0</v>
      </c>
    </row>
    <row r="228" spans="2:65" s="23" customFormat="1" ht="25.5" customHeight="1" x14ac:dyDescent="0.45">
      <c r="B228" s="134"/>
      <c r="C228" s="135" t="s">
        <v>317</v>
      </c>
      <c r="D228" s="135" t="s">
        <v>157</v>
      </c>
      <c r="E228" s="136" t="s">
        <v>318</v>
      </c>
      <c r="F228" s="251" t="s">
        <v>319</v>
      </c>
      <c r="G228" s="251"/>
      <c r="H228" s="251"/>
      <c r="I228" s="251"/>
      <c r="J228" s="137" t="s">
        <v>160</v>
      </c>
      <c r="K228" s="138">
        <v>115</v>
      </c>
      <c r="L228" s="252"/>
      <c r="M228" s="252"/>
      <c r="N228" s="260">
        <f>ROUND(L228*K228,2)</f>
        <v>0</v>
      </c>
      <c r="O228" s="261"/>
      <c r="P228" s="261"/>
      <c r="Q228" s="262"/>
      <c r="R228" s="139"/>
      <c r="T228" s="140"/>
      <c r="U228" s="34" t="s">
        <v>39</v>
      </c>
      <c r="V228" s="141">
        <v>0</v>
      </c>
      <c r="W228" s="141">
        <f>V228*K228</f>
        <v>0</v>
      </c>
      <c r="X228" s="141">
        <v>0</v>
      </c>
      <c r="Y228" s="141">
        <f>X228*K228</f>
        <v>0</v>
      </c>
      <c r="Z228" s="141">
        <v>0</v>
      </c>
      <c r="AA228" s="142">
        <f>Z228*K228</f>
        <v>0</v>
      </c>
      <c r="AR228" s="8" t="s">
        <v>161</v>
      </c>
      <c r="AT228" s="8" t="s">
        <v>157</v>
      </c>
      <c r="AU228" s="8" t="s">
        <v>78</v>
      </c>
      <c r="AY228" s="8" t="s">
        <v>156</v>
      </c>
      <c r="BE228" s="143">
        <f>IF(U228="základná",N228,0)</f>
        <v>0</v>
      </c>
      <c r="BF228" s="143">
        <f>IF(U228="znížená",N228,0)</f>
        <v>0</v>
      </c>
      <c r="BG228" s="143">
        <f>IF(U228="zákl. prenesená",N228,0)</f>
        <v>0</v>
      </c>
      <c r="BH228" s="143">
        <f>IF(U228="zníž. prenesená",N228,0)</f>
        <v>0</v>
      </c>
      <c r="BI228" s="143">
        <f>IF(U228="nulová",N228,0)</f>
        <v>0</v>
      </c>
      <c r="BJ228" s="8" t="s">
        <v>78</v>
      </c>
      <c r="BK228" s="121">
        <f>ROUND(L228*K228,3)</f>
        <v>0</v>
      </c>
      <c r="BL228" s="8" t="s">
        <v>161</v>
      </c>
      <c r="BM228" s="8" t="s">
        <v>320</v>
      </c>
    </row>
    <row r="229" spans="2:65" s="23" customFormat="1" ht="16.5" customHeight="1" x14ac:dyDescent="0.45">
      <c r="B229" s="134"/>
      <c r="C229" s="179" t="s">
        <v>321</v>
      </c>
      <c r="D229" s="179" t="s">
        <v>311</v>
      </c>
      <c r="E229" s="180" t="s">
        <v>322</v>
      </c>
      <c r="F229" s="263" t="s">
        <v>323</v>
      </c>
      <c r="G229" s="263"/>
      <c r="H229" s="263"/>
      <c r="I229" s="263"/>
      <c r="J229" s="181" t="s">
        <v>160</v>
      </c>
      <c r="K229" s="182">
        <v>132.25</v>
      </c>
      <c r="L229" s="264"/>
      <c r="M229" s="264"/>
      <c r="N229" s="265">
        <f>ROUND(L229*K229,2)</f>
        <v>0</v>
      </c>
      <c r="O229" s="266"/>
      <c r="P229" s="266"/>
      <c r="Q229" s="267"/>
      <c r="R229" s="139"/>
      <c r="T229" s="140"/>
      <c r="U229" s="34" t="s">
        <v>39</v>
      </c>
      <c r="V229" s="141">
        <v>0</v>
      </c>
      <c r="W229" s="141">
        <f>V229*K229</f>
        <v>0</v>
      </c>
      <c r="X229" s="141">
        <v>0</v>
      </c>
      <c r="Y229" s="141">
        <f>X229*K229</f>
        <v>0</v>
      </c>
      <c r="Z229" s="141">
        <v>0</v>
      </c>
      <c r="AA229" s="142">
        <f>Z229*K229</f>
        <v>0</v>
      </c>
      <c r="AR229" s="8" t="s">
        <v>190</v>
      </c>
      <c r="AT229" s="8" t="s">
        <v>311</v>
      </c>
      <c r="AU229" s="8" t="s">
        <v>78</v>
      </c>
      <c r="AY229" s="8" t="s">
        <v>156</v>
      </c>
      <c r="BE229" s="143">
        <f>IF(U229="základná",N229,0)</f>
        <v>0</v>
      </c>
      <c r="BF229" s="143">
        <f>IF(U229="znížená",N229,0)</f>
        <v>0</v>
      </c>
      <c r="BG229" s="143">
        <f>IF(U229="zákl. prenesená",N229,0)</f>
        <v>0</v>
      </c>
      <c r="BH229" s="143">
        <f>IF(U229="zníž. prenesená",N229,0)</f>
        <v>0</v>
      </c>
      <c r="BI229" s="143">
        <f>IF(U229="nulová",N229,0)</f>
        <v>0</v>
      </c>
      <c r="BJ229" s="8" t="s">
        <v>78</v>
      </c>
      <c r="BK229" s="121">
        <f>ROUND(L229*K229,3)</f>
        <v>0</v>
      </c>
      <c r="BL229" s="8" t="s">
        <v>161</v>
      </c>
      <c r="BM229" s="8" t="s">
        <v>324</v>
      </c>
    </row>
    <row r="230" spans="2:65" s="152" customFormat="1" ht="16.5" customHeight="1" x14ac:dyDescent="0.45">
      <c r="B230" s="153"/>
      <c r="C230" s="154"/>
      <c r="D230" s="154"/>
      <c r="E230" s="155"/>
      <c r="F230" s="256" t="s">
        <v>325</v>
      </c>
      <c r="G230" s="256"/>
      <c r="H230" s="256"/>
      <c r="I230" s="256"/>
      <c r="J230" s="154"/>
      <c r="K230" s="156">
        <v>132.25</v>
      </c>
      <c r="L230" s="154"/>
      <c r="M230" s="154"/>
      <c r="N230" s="154"/>
      <c r="O230" s="154"/>
      <c r="P230" s="154"/>
      <c r="Q230" s="154"/>
      <c r="R230" s="157"/>
      <c r="T230" s="158"/>
      <c r="U230" s="154"/>
      <c r="V230" s="154"/>
      <c r="W230" s="154"/>
      <c r="X230" s="154"/>
      <c r="Y230" s="154"/>
      <c r="Z230" s="154"/>
      <c r="AA230" s="159"/>
      <c r="AT230" s="160" t="s">
        <v>168</v>
      </c>
      <c r="AU230" s="160" t="s">
        <v>78</v>
      </c>
      <c r="AV230" s="152" t="s">
        <v>78</v>
      </c>
      <c r="AW230" s="152" t="s">
        <v>28</v>
      </c>
      <c r="AX230" s="152" t="s">
        <v>72</v>
      </c>
      <c r="AY230" s="160" t="s">
        <v>156</v>
      </c>
    </row>
    <row r="231" spans="2:65" s="161" customFormat="1" ht="16.5" customHeight="1" x14ac:dyDescent="0.45">
      <c r="B231" s="162"/>
      <c r="C231" s="163"/>
      <c r="D231" s="163"/>
      <c r="E231" s="164"/>
      <c r="F231" s="255" t="s">
        <v>170</v>
      </c>
      <c r="G231" s="255"/>
      <c r="H231" s="255"/>
      <c r="I231" s="255"/>
      <c r="J231" s="163"/>
      <c r="K231" s="165">
        <v>132.25</v>
      </c>
      <c r="L231" s="163"/>
      <c r="M231" s="163"/>
      <c r="N231" s="163"/>
      <c r="O231" s="163"/>
      <c r="P231" s="163"/>
      <c r="Q231" s="163"/>
      <c r="R231" s="166"/>
      <c r="T231" s="167"/>
      <c r="U231" s="163"/>
      <c r="V231" s="163"/>
      <c r="W231" s="163"/>
      <c r="X231" s="163"/>
      <c r="Y231" s="163"/>
      <c r="Z231" s="163"/>
      <c r="AA231" s="168"/>
      <c r="AT231" s="169" t="s">
        <v>168</v>
      </c>
      <c r="AU231" s="169" t="s">
        <v>78</v>
      </c>
      <c r="AV231" s="161" t="s">
        <v>161</v>
      </c>
      <c r="AW231" s="161" t="s">
        <v>28</v>
      </c>
      <c r="AX231" s="161" t="s">
        <v>80</v>
      </c>
      <c r="AY231" s="169" t="s">
        <v>156</v>
      </c>
    </row>
    <row r="232" spans="2:65" s="23" customFormat="1" ht="38.25" customHeight="1" x14ac:dyDescent="0.45">
      <c r="B232" s="134"/>
      <c r="C232" s="135" t="s">
        <v>326</v>
      </c>
      <c r="D232" s="135" t="s">
        <v>157</v>
      </c>
      <c r="E232" s="136" t="s">
        <v>327</v>
      </c>
      <c r="F232" s="251" t="s">
        <v>328</v>
      </c>
      <c r="G232" s="251"/>
      <c r="H232" s="251"/>
      <c r="I232" s="251"/>
      <c r="J232" s="137" t="s">
        <v>160</v>
      </c>
      <c r="K232" s="138">
        <v>115</v>
      </c>
      <c r="L232" s="252"/>
      <c r="M232" s="252"/>
      <c r="N232" s="260">
        <f t="shared" ref="N232:N238" si="11">ROUND(L232*K232,2)</f>
        <v>0</v>
      </c>
      <c r="O232" s="261"/>
      <c r="P232" s="261"/>
      <c r="Q232" s="262"/>
      <c r="R232" s="139"/>
      <c r="T232" s="140"/>
      <c r="U232" s="34" t="s">
        <v>39</v>
      </c>
      <c r="V232" s="141">
        <v>0</v>
      </c>
      <c r="W232" s="141">
        <f t="shared" ref="W232:W238" si="12">V232*K232</f>
        <v>0</v>
      </c>
      <c r="X232" s="141">
        <v>0</v>
      </c>
      <c r="Y232" s="141">
        <f t="shared" ref="Y232:Y238" si="13">X232*K232</f>
        <v>0</v>
      </c>
      <c r="Z232" s="141">
        <v>0</v>
      </c>
      <c r="AA232" s="142">
        <f t="shared" ref="AA232:AA238" si="14">Z232*K232</f>
        <v>0</v>
      </c>
      <c r="AR232" s="8" t="s">
        <v>161</v>
      </c>
      <c r="AT232" s="8" t="s">
        <v>157</v>
      </c>
      <c r="AU232" s="8" t="s">
        <v>78</v>
      </c>
      <c r="AY232" s="8" t="s">
        <v>156</v>
      </c>
      <c r="BE232" s="143">
        <f t="shared" ref="BE232:BE238" si="15">IF(U232="základná",N232,0)</f>
        <v>0</v>
      </c>
      <c r="BF232" s="143">
        <f t="shared" ref="BF232:BF238" si="16">IF(U232="znížená",N232,0)</f>
        <v>0</v>
      </c>
      <c r="BG232" s="143">
        <f t="shared" ref="BG232:BG238" si="17">IF(U232="zákl. prenesená",N232,0)</f>
        <v>0</v>
      </c>
      <c r="BH232" s="143">
        <f t="shared" ref="BH232:BH238" si="18">IF(U232="zníž. prenesená",N232,0)</f>
        <v>0</v>
      </c>
      <c r="BI232" s="143">
        <f t="shared" ref="BI232:BI238" si="19">IF(U232="nulová",N232,0)</f>
        <v>0</v>
      </c>
      <c r="BJ232" s="8" t="s">
        <v>78</v>
      </c>
      <c r="BK232" s="121">
        <f t="shared" ref="BK232:BK238" si="20">ROUND(L232*K232,3)</f>
        <v>0</v>
      </c>
      <c r="BL232" s="8" t="s">
        <v>161</v>
      </c>
      <c r="BM232" s="8" t="s">
        <v>329</v>
      </c>
    </row>
    <row r="233" spans="2:65" s="23" customFormat="1" ht="38.25" customHeight="1" x14ac:dyDescent="0.45">
      <c r="B233" s="134"/>
      <c r="C233" s="135" t="s">
        <v>330</v>
      </c>
      <c r="D233" s="135" t="s">
        <v>157</v>
      </c>
      <c r="E233" s="136" t="s">
        <v>331</v>
      </c>
      <c r="F233" s="251" t="s">
        <v>332</v>
      </c>
      <c r="G233" s="251"/>
      <c r="H233" s="251"/>
      <c r="I233" s="251"/>
      <c r="J233" s="137" t="s">
        <v>160</v>
      </c>
      <c r="K233" s="138">
        <v>115</v>
      </c>
      <c r="L233" s="252"/>
      <c r="M233" s="252"/>
      <c r="N233" s="260">
        <f t="shared" si="11"/>
        <v>0</v>
      </c>
      <c r="O233" s="261"/>
      <c r="P233" s="261"/>
      <c r="Q233" s="262"/>
      <c r="R233" s="139"/>
      <c r="T233" s="140"/>
      <c r="U233" s="34" t="s">
        <v>39</v>
      </c>
      <c r="V233" s="141">
        <v>0</v>
      </c>
      <c r="W233" s="141">
        <f t="shared" si="12"/>
        <v>0</v>
      </c>
      <c r="X233" s="141">
        <v>0</v>
      </c>
      <c r="Y233" s="141">
        <f t="shared" si="13"/>
        <v>0</v>
      </c>
      <c r="Z233" s="141">
        <v>0</v>
      </c>
      <c r="AA233" s="142">
        <f t="shared" si="14"/>
        <v>0</v>
      </c>
      <c r="AR233" s="8" t="s">
        <v>161</v>
      </c>
      <c r="AT233" s="8" t="s">
        <v>157</v>
      </c>
      <c r="AU233" s="8" t="s">
        <v>78</v>
      </c>
      <c r="AY233" s="8" t="s">
        <v>156</v>
      </c>
      <c r="BE233" s="143">
        <f t="shared" si="15"/>
        <v>0</v>
      </c>
      <c r="BF233" s="143">
        <f t="shared" si="16"/>
        <v>0</v>
      </c>
      <c r="BG233" s="143">
        <f t="shared" si="17"/>
        <v>0</v>
      </c>
      <c r="BH233" s="143">
        <f t="shared" si="18"/>
        <v>0</v>
      </c>
      <c r="BI233" s="143">
        <f t="shared" si="19"/>
        <v>0</v>
      </c>
      <c r="BJ233" s="8" t="s">
        <v>78</v>
      </c>
      <c r="BK233" s="121">
        <f t="shared" si="20"/>
        <v>0</v>
      </c>
      <c r="BL233" s="8" t="s">
        <v>161</v>
      </c>
      <c r="BM233" s="8" t="s">
        <v>333</v>
      </c>
    </row>
    <row r="234" spans="2:65" s="23" customFormat="1" ht="38.25" customHeight="1" x14ac:dyDescent="0.45">
      <c r="B234" s="134"/>
      <c r="C234" s="135" t="s">
        <v>334</v>
      </c>
      <c r="D234" s="135" t="s">
        <v>157</v>
      </c>
      <c r="E234" s="136" t="s">
        <v>335</v>
      </c>
      <c r="F234" s="251" t="s">
        <v>336</v>
      </c>
      <c r="G234" s="251"/>
      <c r="H234" s="251"/>
      <c r="I234" s="251"/>
      <c r="J234" s="137" t="s">
        <v>160</v>
      </c>
      <c r="K234" s="138">
        <v>115</v>
      </c>
      <c r="L234" s="252"/>
      <c r="M234" s="252"/>
      <c r="N234" s="260">
        <f t="shared" si="11"/>
        <v>0</v>
      </c>
      <c r="O234" s="261"/>
      <c r="P234" s="261"/>
      <c r="Q234" s="262"/>
      <c r="R234" s="139"/>
      <c r="T234" s="140"/>
      <c r="U234" s="34" t="s">
        <v>39</v>
      </c>
      <c r="V234" s="141">
        <v>0</v>
      </c>
      <c r="W234" s="141">
        <f t="shared" si="12"/>
        <v>0</v>
      </c>
      <c r="X234" s="141">
        <v>0</v>
      </c>
      <c r="Y234" s="141">
        <f t="shared" si="13"/>
        <v>0</v>
      </c>
      <c r="Z234" s="141">
        <v>0</v>
      </c>
      <c r="AA234" s="142">
        <f t="shared" si="14"/>
        <v>0</v>
      </c>
      <c r="AR234" s="8" t="s">
        <v>161</v>
      </c>
      <c r="AT234" s="8" t="s">
        <v>157</v>
      </c>
      <c r="AU234" s="8" t="s">
        <v>78</v>
      </c>
      <c r="AY234" s="8" t="s">
        <v>156</v>
      </c>
      <c r="BE234" s="143">
        <f t="shared" si="15"/>
        <v>0</v>
      </c>
      <c r="BF234" s="143">
        <f t="shared" si="16"/>
        <v>0</v>
      </c>
      <c r="BG234" s="143">
        <f t="shared" si="17"/>
        <v>0</v>
      </c>
      <c r="BH234" s="143">
        <f t="shared" si="18"/>
        <v>0</v>
      </c>
      <c r="BI234" s="143">
        <f t="shared" si="19"/>
        <v>0</v>
      </c>
      <c r="BJ234" s="8" t="s">
        <v>78</v>
      </c>
      <c r="BK234" s="121">
        <f t="shared" si="20"/>
        <v>0</v>
      </c>
      <c r="BL234" s="8" t="s">
        <v>161</v>
      </c>
      <c r="BM234" s="8" t="s">
        <v>337</v>
      </c>
    </row>
    <row r="235" spans="2:65" s="23" customFormat="1" ht="25.5" customHeight="1" x14ac:dyDescent="0.45">
      <c r="B235" s="134"/>
      <c r="C235" s="135" t="s">
        <v>338</v>
      </c>
      <c r="D235" s="135" t="s">
        <v>157</v>
      </c>
      <c r="E235" s="136" t="s">
        <v>339</v>
      </c>
      <c r="F235" s="251" t="s">
        <v>340</v>
      </c>
      <c r="G235" s="251"/>
      <c r="H235" s="251"/>
      <c r="I235" s="251"/>
      <c r="J235" s="137" t="s">
        <v>160</v>
      </c>
      <c r="K235" s="138">
        <v>115</v>
      </c>
      <c r="L235" s="252"/>
      <c r="M235" s="252"/>
      <c r="N235" s="260">
        <f t="shared" si="11"/>
        <v>0</v>
      </c>
      <c r="O235" s="261"/>
      <c r="P235" s="261"/>
      <c r="Q235" s="262"/>
      <c r="R235" s="139"/>
      <c r="T235" s="140"/>
      <c r="U235" s="34" t="s">
        <v>39</v>
      </c>
      <c r="V235" s="141">
        <v>0</v>
      </c>
      <c r="W235" s="141">
        <f t="shared" si="12"/>
        <v>0</v>
      </c>
      <c r="X235" s="141">
        <v>0</v>
      </c>
      <c r="Y235" s="141">
        <f t="shared" si="13"/>
        <v>0</v>
      </c>
      <c r="Z235" s="141">
        <v>0</v>
      </c>
      <c r="AA235" s="142">
        <f t="shared" si="14"/>
        <v>0</v>
      </c>
      <c r="AR235" s="8" t="s">
        <v>161</v>
      </c>
      <c r="AT235" s="8" t="s">
        <v>157</v>
      </c>
      <c r="AU235" s="8" t="s">
        <v>78</v>
      </c>
      <c r="AY235" s="8" t="s">
        <v>156</v>
      </c>
      <c r="BE235" s="143">
        <f t="shared" si="15"/>
        <v>0</v>
      </c>
      <c r="BF235" s="143">
        <f t="shared" si="16"/>
        <v>0</v>
      </c>
      <c r="BG235" s="143">
        <f t="shared" si="17"/>
        <v>0</v>
      </c>
      <c r="BH235" s="143">
        <f t="shared" si="18"/>
        <v>0</v>
      </c>
      <c r="BI235" s="143">
        <f t="shared" si="19"/>
        <v>0</v>
      </c>
      <c r="BJ235" s="8" t="s">
        <v>78</v>
      </c>
      <c r="BK235" s="121">
        <f t="shared" si="20"/>
        <v>0</v>
      </c>
      <c r="BL235" s="8" t="s">
        <v>161</v>
      </c>
      <c r="BM235" s="8" t="s">
        <v>341</v>
      </c>
    </row>
    <row r="236" spans="2:65" s="23" customFormat="1" ht="16.5" customHeight="1" x14ac:dyDescent="0.45">
      <c r="B236" s="134"/>
      <c r="C236" s="135" t="s">
        <v>342</v>
      </c>
      <c r="D236" s="135" t="s">
        <v>157</v>
      </c>
      <c r="E236" s="136" t="s">
        <v>343</v>
      </c>
      <c r="F236" s="251" t="s">
        <v>344</v>
      </c>
      <c r="G236" s="251"/>
      <c r="H236" s="251"/>
      <c r="I236" s="251"/>
      <c r="J236" s="137" t="s">
        <v>160</v>
      </c>
      <c r="K236" s="138">
        <v>115</v>
      </c>
      <c r="L236" s="252"/>
      <c r="M236" s="252"/>
      <c r="N236" s="260">
        <f t="shared" si="11"/>
        <v>0</v>
      </c>
      <c r="O236" s="261"/>
      <c r="P236" s="261"/>
      <c r="Q236" s="262"/>
      <c r="R236" s="139"/>
      <c r="T236" s="140"/>
      <c r="U236" s="34" t="s">
        <v>39</v>
      </c>
      <c r="V236" s="141">
        <v>0</v>
      </c>
      <c r="W236" s="141">
        <f t="shared" si="12"/>
        <v>0</v>
      </c>
      <c r="X236" s="141">
        <v>0</v>
      </c>
      <c r="Y236" s="141">
        <f t="shared" si="13"/>
        <v>0</v>
      </c>
      <c r="Z236" s="141">
        <v>0</v>
      </c>
      <c r="AA236" s="142">
        <f t="shared" si="14"/>
        <v>0</v>
      </c>
      <c r="AR236" s="8" t="s">
        <v>161</v>
      </c>
      <c r="AT236" s="8" t="s">
        <v>157</v>
      </c>
      <c r="AU236" s="8" t="s">
        <v>78</v>
      </c>
      <c r="AY236" s="8" t="s">
        <v>156</v>
      </c>
      <c r="BE236" s="143">
        <f t="shared" si="15"/>
        <v>0</v>
      </c>
      <c r="BF236" s="143">
        <f t="shared" si="16"/>
        <v>0</v>
      </c>
      <c r="BG236" s="143">
        <f t="shared" si="17"/>
        <v>0</v>
      </c>
      <c r="BH236" s="143">
        <f t="shared" si="18"/>
        <v>0</v>
      </c>
      <c r="BI236" s="143">
        <f t="shared" si="19"/>
        <v>0</v>
      </c>
      <c r="BJ236" s="8" t="s">
        <v>78</v>
      </c>
      <c r="BK236" s="121">
        <f t="shared" si="20"/>
        <v>0</v>
      </c>
      <c r="BL236" s="8" t="s">
        <v>161</v>
      </c>
      <c r="BM236" s="8" t="s">
        <v>345</v>
      </c>
    </row>
    <row r="237" spans="2:65" s="23" customFormat="1" ht="16.5" customHeight="1" x14ac:dyDescent="0.45">
      <c r="B237" s="134"/>
      <c r="C237" s="179" t="s">
        <v>346</v>
      </c>
      <c r="D237" s="179" t="s">
        <v>311</v>
      </c>
      <c r="E237" s="180" t="s">
        <v>347</v>
      </c>
      <c r="F237" s="263" t="s">
        <v>348</v>
      </c>
      <c r="G237" s="263"/>
      <c r="H237" s="263"/>
      <c r="I237" s="263"/>
      <c r="J237" s="181" t="s">
        <v>160</v>
      </c>
      <c r="K237" s="182">
        <v>117.3</v>
      </c>
      <c r="L237" s="264"/>
      <c r="M237" s="264"/>
      <c r="N237" s="265">
        <f t="shared" si="11"/>
        <v>0</v>
      </c>
      <c r="O237" s="266"/>
      <c r="P237" s="266"/>
      <c r="Q237" s="267"/>
      <c r="R237" s="139"/>
      <c r="T237" s="140"/>
      <c r="U237" s="34" t="s">
        <v>39</v>
      </c>
      <c r="V237" s="141">
        <v>0</v>
      </c>
      <c r="W237" s="141">
        <f t="shared" si="12"/>
        <v>0</v>
      </c>
      <c r="X237" s="141">
        <v>0</v>
      </c>
      <c r="Y237" s="141">
        <f t="shared" si="13"/>
        <v>0</v>
      </c>
      <c r="Z237" s="141">
        <v>0</v>
      </c>
      <c r="AA237" s="142">
        <f t="shared" si="14"/>
        <v>0</v>
      </c>
      <c r="AR237" s="8" t="s">
        <v>190</v>
      </c>
      <c r="AT237" s="8" t="s">
        <v>311</v>
      </c>
      <c r="AU237" s="8" t="s">
        <v>78</v>
      </c>
      <c r="AY237" s="8" t="s">
        <v>156</v>
      </c>
      <c r="BE237" s="143">
        <f t="shared" si="15"/>
        <v>0</v>
      </c>
      <c r="BF237" s="143">
        <f t="shared" si="16"/>
        <v>0</v>
      </c>
      <c r="BG237" s="143">
        <f t="shared" si="17"/>
        <v>0</v>
      </c>
      <c r="BH237" s="143">
        <f t="shared" si="18"/>
        <v>0</v>
      </c>
      <c r="BI237" s="143">
        <f t="shared" si="19"/>
        <v>0</v>
      </c>
      <c r="BJ237" s="8" t="s">
        <v>78</v>
      </c>
      <c r="BK237" s="121">
        <f t="shared" si="20"/>
        <v>0</v>
      </c>
      <c r="BL237" s="8" t="s">
        <v>161</v>
      </c>
      <c r="BM237" s="8" t="s">
        <v>349</v>
      </c>
    </row>
    <row r="238" spans="2:65" s="23" customFormat="1" ht="38.25" customHeight="1" x14ac:dyDescent="0.45">
      <c r="B238" s="134"/>
      <c r="C238" s="135" t="s">
        <v>350</v>
      </c>
      <c r="D238" s="135" t="s">
        <v>157</v>
      </c>
      <c r="E238" s="136" t="s">
        <v>351</v>
      </c>
      <c r="F238" s="251" t="s">
        <v>352</v>
      </c>
      <c r="G238" s="251"/>
      <c r="H238" s="251"/>
      <c r="I238" s="251"/>
      <c r="J238" s="137" t="s">
        <v>165</v>
      </c>
      <c r="K238" s="138">
        <v>1.901</v>
      </c>
      <c r="L238" s="252"/>
      <c r="M238" s="252"/>
      <c r="N238" s="260">
        <f t="shared" si="11"/>
        <v>0</v>
      </c>
      <c r="O238" s="261"/>
      <c r="P238" s="261"/>
      <c r="Q238" s="262"/>
      <c r="R238" s="139"/>
      <c r="T238" s="140"/>
      <c r="U238" s="34" t="s">
        <v>39</v>
      </c>
      <c r="V238" s="141">
        <v>0</v>
      </c>
      <c r="W238" s="141">
        <f t="shared" si="12"/>
        <v>0</v>
      </c>
      <c r="X238" s="141">
        <v>0</v>
      </c>
      <c r="Y238" s="141">
        <f t="shared" si="13"/>
        <v>0</v>
      </c>
      <c r="Z238" s="141">
        <v>0</v>
      </c>
      <c r="AA238" s="142">
        <f t="shared" si="14"/>
        <v>0</v>
      </c>
      <c r="AR238" s="8" t="s">
        <v>161</v>
      </c>
      <c r="AT238" s="8" t="s">
        <v>157</v>
      </c>
      <c r="AU238" s="8" t="s">
        <v>78</v>
      </c>
      <c r="AY238" s="8" t="s">
        <v>156</v>
      </c>
      <c r="BE238" s="143">
        <f t="shared" si="15"/>
        <v>0</v>
      </c>
      <c r="BF238" s="143">
        <f t="shared" si="16"/>
        <v>0</v>
      </c>
      <c r="BG238" s="143">
        <f t="shared" si="17"/>
        <v>0</v>
      </c>
      <c r="BH238" s="143">
        <f t="shared" si="18"/>
        <v>0</v>
      </c>
      <c r="BI238" s="143">
        <f t="shared" si="19"/>
        <v>0</v>
      </c>
      <c r="BJ238" s="8" t="s">
        <v>78</v>
      </c>
      <c r="BK238" s="121">
        <f t="shared" si="20"/>
        <v>0</v>
      </c>
      <c r="BL238" s="8" t="s">
        <v>161</v>
      </c>
      <c r="BM238" s="8" t="s">
        <v>353</v>
      </c>
    </row>
    <row r="239" spans="2:65" s="152" customFormat="1" ht="16.5" customHeight="1" x14ac:dyDescent="0.45">
      <c r="B239" s="153"/>
      <c r="C239" s="154"/>
      <c r="D239" s="154"/>
      <c r="E239" s="155"/>
      <c r="F239" s="256" t="s">
        <v>354</v>
      </c>
      <c r="G239" s="256"/>
      <c r="H239" s="256"/>
      <c r="I239" s="256"/>
      <c r="J239" s="154"/>
      <c r="K239" s="156">
        <v>1.901</v>
      </c>
      <c r="L239" s="154"/>
      <c r="M239" s="154"/>
      <c r="N239" s="154"/>
      <c r="O239" s="154"/>
      <c r="P239" s="154"/>
      <c r="Q239" s="154"/>
      <c r="R239" s="157"/>
      <c r="T239" s="158"/>
      <c r="U239" s="154"/>
      <c r="V239" s="154"/>
      <c r="W239" s="154"/>
      <c r="X239" s="154"/>
      <c r="Y239" s="154"/>
      <c r="Z239" s="154"/>
      <c r="AA239" s="159"/>
      <c r="AT239" s="160" t="s">
        <v>168</v>
      </c>
      <c r="AU239" s="160" t="s">
        <v>78</v>
      </c>
      <c r="AV239" s="152" t="s">
        <v>78</v>
      </c>
      <c r="AW239" s="152" t="s">
        <v>28</v>
      </c>
      <c r="AX239" s="152" t="s">
        <v>72</v>
      </c>
      <c r="AY239" s="160" t="s">
        <v>156</v>
      </c>
    </row>
    <row r="240" spans="2:65" s="161" customFormat="1" ht="16.5" customHeight="1" x14ac:dyDescent="0.45">
      <c r="B240" s="162"/>
      <c r="C240" s="163"/>
      <c r="D240" s="163"/>
      <c r="E240" s="164"/>
      <c r="F240" s="255" t="s">
        <v>170</v>
      </c>
      <c r="G240" s="255"/>
      <c r="H240" s="255"/>
      <c r="I240" s="255"/>
      <c r="J240" s="163"/>
      <c r="K240" s="165">
        <v>1.901</v>
      </c>
      <c r="L240" s="163"/>
      <c r="M240" s="163"/>
      <c r="N240" s="163"/>
      <c r="O240" s="163"/>
      <c r="P240" s="163"/>
      <c r="Q240" s="163"/>
      <c r="R240" s="166"/>
      <c r="T240" s="167"/>
      <c r="U240" s="163"/>
      <c r="V240" s="163"/>
      <c r="W240" s="163"/>
      <c r="X240" s="163"/>
      <c r="Y240" s="163"/>
      <c r="Z240" s="163"/>
      <c r="AA240" s="168"/>
      <c r="AT240" s="169" t="s">
        <v>168</v>
      </c>
      <c r="AU240" s="169" t="s">
        <v>78</v>
      </c>
      <c r="AV240" s="161" t="s">
        <v>161</v>
      </c>
      <c r="AW240" s="161" t="s">
        <v>28</v>
      </c>
      <c r="AX240" s="161" t="s">
        <v>80</v>
      </c>
      <c r="AY240" s="169" t="s">
        <v>156</v>
      </c>
    </row>
    <row r="241" spans="2:65" s="23" customFormat="1" ht="38.25" customHeight="1" x14ac:dyDescent="0.45">
      <c r="B241" s="134"/>
      <c r="C241" s="135" t="s">
        <v>355</v>
      </c>
      <c r="D241" s="135" t="s">
        <v>157</v>
      </c>
      <c r="E241" s="136" t="s">
        <v>356</v>
      </c>
      <c r="F241" s="251" t="s">
        <v>357</v>
      </c>
      <c r="G241" s="251"/>
      <c r="H241" s="251"/>
      <c r="I241" s="251"/>
      <c r="J241" s="137" t="s">
        <v>358</v>
      </c>
      <c r="K241" s="138">
        <v>63.375</v>
      </c>
      <c r="L241" s="252"/>
      <c r="M241" s="252"/>
      <c r="N241" s="260">
        <f>ROUND(L241*K241,2)</f>
        <v>0</v>
      </c>
      <c r="O241" s="261"/>
      <c r="P241" s="261"/>
      <c r="Q241" s="262"/>
      <c r="R241" s="139"/>
      <c r="T241" s="140"/>
      <c r="U241" s="34" t="s">
        <v>39</v>
      </c>
      <c r="V241" s="141">
        <v>0</v>
      </c>
      <c r="W241" s="141">
        <f>V241*K241</f>
        <v>0</v>
      </c>
      <c r="X241" s="141">
        <v>0</v>
      </c>
      <c r="Y241" s="141">
        <f>X241*K241</f>
        <v>0</v>
      </c>
      <c r="Z241" s="141">
        <v>0</v>
      </c>
      <c r="AA241" s="142">
        <f>Z241*K241</f>
        <v>0</v>
      </c>
      <c r="AR241" s="8" t="s">
        <v>161</v>
      </c>
      <c r="AT241" s="8" t="s">
        <v>157</v>
      </c>
      <c r="AU241" s="8" t="s">
        <v>78</v>
      </c>
      <c r="AY241" s="8" t="s">
        <v>156</v>
      </c>
      <c r="BE241" s="143">
        <f>IF(U241="základná",N241,0)</f>
        <v>0</v>
      </c>
      <c r="BF241" s="143">
        <f>IF(U241="znížená",N241,0)</f>
        <v>0</v>
      </c>
      <c r="BG241" s="143">
        <f>IF(U241="zákl. prenesená",N241,0)</f>
        <v>0</v>
      </c>
      <c r="BH241" s="143">
        <f>IF(U241="zníž. prenesená",N241,0)</f>
        <v>0</v>
      </c>
      <c r="BI241" s="143">
        <f>IF(U241="nulová",N241,0)</f>
        <v>0</v>
      </c>
      <c r="BJ241" s="8" t="s">
        <v>78</v>
      </c>
      <c r="BK241" s="121">
        <f>ROUND(L241*K241,3)</f>
        <v>0</v>
      </c>
      <c r="BL241" s="8" t="s">
        <v>161</v>
      </c>
      <c r="BM241" s="8" t="s">
        <v>359</v>
      </c>
    </row>
    <row r="242" spans="2:65" s="23" customFormat="1" ht="16.5" customHeight="1" x14ac:dyDescent="0.45">
      <c r="B242" s="134"/>
      <c r="C242" s="179" t="s">
        <v>360</v>
      </c>
      <c r="D242" s="179" t="s">
        <v>311</v>
      </c>
      <c r="E242" s="180" t="s">
        <v>361</v>
      </c>
      <c r="F242" s="263" t="s">
        <v>362</v>
      </c>
      <c r="G242" s="263"/>
      <c r="H242" s="263"/>
      <c r="I242" s="263"/>
      <c r="J242" s="181" t="s">
        <v>358</v>
      </c>
      <c r="K242" s="182">
        <v>64.643000000000001</v>
      </c>
      <c r="L242" s="264"/>
      <c r="M242" s="264"/>
      <c r="N242" s="265">
        <f>ROUND(L242*K242,2)</f>
        <v>0</v>
      </c>
      <c r="O242" s="266"/>
      <c r="P242" s="266"/>
      <c r="Q242" s="267"/>
      <c r="R242" s="139"/>
      <c r="T242" s="140"/>
      <c r="U242" s="34" t="s">
        <v>39</v>
      </c>
      <c r="V242" s="141">
        <v>0</v>
      </c>
      <c r="W242" s="141">
        <f>V242*K242</f>
        <v>0</v>
      </c>
      <c r="X242" s="141">
        <v>0</v>
      </c>
      <c r="Y242" s="141">
        <f>X242*K242</f>
        <v>0</v>
      </c>
      <c r="Z242" s="141">
        <v>0</v>
      </c>
      <c r="AA242" s="142">
        <f>Z242*K242</f>
        <v>0</v>
      </c>
      <c r="AR242" s="8" t="s">
        <v>190</v>
      </c>
      <c r="AT242" s="8" t="s">
        <v>311</v>
      </c>
      <c r="AU242" s="8" t="s">
        <v>78</v>
      </c>
      <c r="AY242" s="8" t="s">
        <v>156</v>
      </c>
      <c r="BE242" s="143">
        <f>IF(U242="základná",N242,0)</f>
        <v>0</v>
      </c>
      <c r="BF242" s="143">
        <f>IF(U242="znížená",N242,0)</f>
        <v>0</v>
      </c>
      <c r="BG242" s="143">
        <f>IF(U242="zákl. prenesená",N242,0)</f>
        <v>0</v>
      </c>
      <c r="BH242" s="143">
        <f>IF(U242="zníž. prenesená",N242,0)</f>
        <v>0</v>
      </c>
      <c r="BI242" s="143">
        <f>IF(U242="nulová",N242,0)</f>
        <v>0</v>
      </c>
      <c r="BJ242" s="8" t="s">
        <v>78</v>
      </c>
      <c r="BK242" s="121">
        <f>ROUND(L242*K242,3)</f>
        <v>0</v>
      </c>
      <c r="BL242" s="8" t="s">
        <v>161</v>
      </c>
      <c r="BM242" s="8" t="s">
        <v>363</v>
      </c>
    </row>
    <row r="243" spans="2:65" s="152" customFormat="1" ht="16.5" customHeight="1" x14ac:dyDescent="0.45">
      <c r="B243" s="153"/>
      <c r="C243" s="154"/>
      <c r="D243" s="154"/>
      <c r="E243" s="155"/>
      <c r="F243" s="256" t="s">
        <v>364</v>
      </c>
      <c r="G243" s="256"/>
      <c r="H243" s="256"/>
      <c r="I243" s="256"/>
      <c r="J243" s="154"/>
      <c r="K243" s="156">
        <v>64.643000000000001</v>
      </c>
      <c r="L243" s="154"/>
      <c r="M243" s="154"/>
      <c r="N243" s="154"/>
      <c r="O243" s="154"/>
      <c r="P243" s="154"/>
      <c r="Q243" s="154"/>
      <c r="R243" s="157"/>
      <c r="T243" s="158"/>
      <c r="U243" s="154"/>
      <c r="V243" s="154"/>
      <c r="W243" s="154"/>
      <c r="X243" s="154"/>
      <c r="Y243" s="154"/>
      <c r="Z243" s="154"/>
      <c r="AA243" s="159"/>
      <c r="AT243" s="160" t="s">
        <v>168</v>
      </c>
      <c r="AU243" s="160" t="s">
        <v>78</v>
      </c>
      <c r="AV243" s="152" t="s">
        <v>78</v>
      </c>
      <c r="AW243" s="152" t="s">
        <v>28</v>
      </c>
      <c r="AX243" s="152" t="s">
        <v>72</v>
      </c>
      <c r="AY243" s="160" t="s">
        <v>156</v>
      </c>
    </row>
    <row r="244" spans="2:65" s="161" customFormat="1" ht="16.5" customHeight="1" x14ac:dyDescent="0.45">
      <c r="B244" s="162"/>
      <c r="C244" s="163"/>
      <c r="D244" s="163"/>
      <c r="E244" s="164"/>
      <c r="F244" s="255" t="s">
        <v>170</v>
      </c>
      <c r="G244" s="255"/>
      <c r="H244" s="255"/>
      <c r="I244" s="255"/>
      <c r="J244" s="163"/>
      <c r="K244" s="165">
        <v>64.643000000000001</v>
      </c>
      <c r="L244" s="163"/>
      <c r="M244" s="163"/>
      <c r="N244" s="163"/>
      <c r="O244" s="163"/>
      <c r="P244" s="163"/>
      <c r="Q244" s="163"/>
      <c r="R244" s="166"/>
      <c r="T244" s="167"/>
      <c r="U244" s="163"/>
      <c r="V244" s="163"/>
      <c r="W244" s="163"/>
      <c r="X244" s="163"/>
      <c r="Y244" s="163"/>
      <c r="Z244" s="163"/>
      <c r="AA244" s="168"/>
      <c r="AT244" s="169" t="s">
        <v>168</v>
      </c>
      <c r="AU244" s="169" t="s">
        <v>78</v>
      </c>
      <c r="AV244" s="161" t="s">
        <v>161</v>
      </c>
      <c r="AW244" s="161" t="s">
        <v>28</v>
      </c>
      <c r="AX244" s="161" t="s">
        <v>80</v>
      </c>
      <c r="AY244" s="169" t="s">
        <v>156</v>
      </c>
    </row>
    <row r="245" spans="2:65" s="122" customFormat="1" ht="29.85" customHeight="1" x14ac:dyDescent="0.5">
      <c r="B245" s="123"/>
      <c r="C245" s="124"/>
      <c r="D245" s="133" t="s">
        <v>111</v>
      </c>
      <c r="E245" s="133"/>
      <c r="F245" s="133"/>
      <c r="G245" s="133"/>
      <c r="H245" s="133"/>
      <c r="I245" s="133"/>
      <c r="J245" s="133"/>
      <c r="K245" s="133"/>
      <c r="L245" s="133"/>
      <c r="M245" s="133"/>
      <c r="N245" s="250">
        <f>BK245</f>
        <v>0</v>
      </c>
      <c r="O245" s="250"/>
      <c r="P245" s="250"/>
      <c r="Q245" s="250"/>
      <c r="R245" s="126"/>
      <c r="T245" s="127"/>
      <c r="U245" s="124"/>
      <c r="V245" s="124"/>
      <c r="W245" s="128">
        <f>SUM(W246:W590)</f>
        <v>0</v>
      </c>
      <c r="X245" s="124"/>
      <c r="Y245" s="128">
        <f>SUM(Y246:Y590)</f>
        <v>0</v>
      </c>
      <c r="Z245" s="124"/>
      <c r="AA245" s="129">
        <f>SUM(AA246:AA590)</f>
        <v>0</v>
      </c>
      <c r="AR245" s="130" t="s">
        <v>80</v>
      </c>
      <c r="AT245" s="131" t="s">
        <v>71</v>
      </c>
      <c r="AU245" s="131" t="s">
        <v>80</v>
      </c>
      <c r="AY245" s="130" t="s">
        <v>156</v>
      </c>
      <c r="BK245" s="132">
        <f>SUM(BK246:BK590)</f>
        <v>0</v>
      </c>
    </row>
    <row r="246" spans="2:65" s="23" customFormat="1" ht="25.5" customHeight="1" x14ac:dyDescent="0.45">
      <c r="B246" s="134"/>
      <c r="C246" s="135" t="s">
        <v>365</v>
      </c>
      <c r="D246" s="135" t="s">
        <v>157</v>
      </c>
      <c r="E246" s="136" t="s">
        <v>366</v>
      </c>
      <c r="F246" s="251" t="s">
        <v>367</v>
      </c>
      <c r="G246" s="251"/>
      <c r="H246" s="251"/>
      <c r="I246" s="251"/>
      <c r="J246" s="137" t="s">
        <v>160</v>
      </c>
      <c r="K246" s="138">
        <v>649.70000000000005</v>
      </c>
      <c r="L246" s="252"/>
      <c r="M246" s="252"/>
      <c r="N246" s="260">
        <f>ROUND(L246*K246,2)</f>
        <v>0</v>
      </c>
      <c r="O246" s="261"/>
      <c r="P246" s="261"/>
      <c r="Q246" s="262"/>
      <c r="R246" s="139"/>
      <c r="T246" s="140"/>
      <c r="U246" s="34" t="s">
        <v>39</v>
      </c>
      <c r="V246" s="141">
        <v>0</v>
      </c>
      <c r="W246" s="141">
        <f>V246*K246</f>
        <v>0</v>
      </c>
      <c r="X246" s="141">
        <v>0</v>
      </c>
      <c r="Y246" s="141">
        <f>X246*K246</f>
        <v>0</v>
      </c>
      <c r="Z246" s="141">
        <v>0</v>
      </c>
      <c r="AA246" s="142">
        <f>Z246*K246</f>
        <v>0</v>
      </c>
      <c r="AR246" s="8" t="s">
        <v>161</v>
      </c>
      <c r="AT246" s="8" t="s">
        <v>157</v>
      </c>
      <c r="AU246" s="8" t="s">
        <v>78</v>
      </c>
      <c r="AY246" s="8" t="s">
        <v>156</v>
      </c>
      <c r="BE246" s="143">
        <f>IF(U246="základná",N246,0)</f>
        <v>0</v>
      </c>
      <c r="BF246" s="143">
        <f>IF(U246="znížená",N246,0)</f>
        <v>0</v>
      </c>
      <c r="BG246" s="143">
        <f>IF(U246="zákl. prenesená",N246,0)</f>
        <v>0</v>
      </c>
      <c r="BH246" s="143">
        <f>IF(U246="zníž. prenesená",N246,0)</f>
        <v>0</v>
      </c>
      <c r="BI246" s="143">
        <f>IF(U246="nulová",N246,0)</f>
        <v>0</v>
      </c>
      <c r="BJ246" s="8" t="s">
        <v>78</v>
      </c>
      <c r="BK246" s="121">
        <f>ROUND(L246*K246,3)</f>
        <v>0</v>
      </c>
      <c r="BL246" s="8" t="s">
        <v>161</v>
      </c>
      <c r="BM246" s="8" t="s">
        <v>368</v>
      </c>
    </row>
    <row r="247" spans="2:65" s="23" customFormat="1" ht="38.25" customHeight="1" x14ac:dyDescent="0.45">
      <c r="B247" s="134"/>
      <c r="C247" s="135" t="s">
        <v>369</v>
      </c>
      <c r="D247" s="135" t="s">
        <v>157</v>
      </c>
      <c r="E247" s="136" t="s">
        <v>370</v>
      </c>
      <c r="F247" s="251" t="s">
        <v>371</v>
      </c>
      <c r="G247" s="251"/>
      <c r="H247" s="251"/>
      <c r="I247" s="251"/>
      <c r="J247" s="137" t="s">
        <v>160</v>
      </c>
      <c r="K247" s="138">
        <v>307.065</v>
      </c>
      <c r="L247" s="252"/>
      <c r="M247" s="252"/>
      <c r="N247" s="260">
        <f>ROUND(L247*K247,2)</f>
        <v>0</v>
      </c>
      <c r="O247" s="261"/>
      <c r="P247" s="261"/>
      <c r="Q247" s="262"/>
      <c r="R247" s="139"/>
      <c r="T247" s="140"/>
      <c r="U247" s="34" t="s">
        <v>39</v>
      </c>
      <c r="V247" s="141">
        <v>0</v>
      </c>
      <c r="W247" s="141">
        <f>V247*K247</f>
        <v>0</v>
      </c>
      <c r="X247" s="141">
        <v>0</v>
      </c>
      <c r="Y247" s="141">
        <f>X247*K247</f>
        <v>0</v>
      </c>
      <c r="Z247" s="141">
        <v>0</v>
      </c>
      <c r="AA247" s="142">
        <f>Z247*K247</f>
        <v>0</v>
      </c>
      <c r="AR247" s="8" t="s">
        <v>161</v>
      </c>
      <c r="AT247" s="8" t="s">
        <v>157</v>
      </c>
      <c r="AU247" s="8" t="s">
        <v>78</v>
      </c>
      <c r="AY247" s="8" t="s">
        <v>156</v>
      </c>
      <c r="BE247" s="143">
        <f>IF(U247="základná",N247,0)</f>
        <v>0</v>
      </c>
      <c r="BF247" s="143">
        <f>IF(U247="znížená",N247,0)</f>
        <v>0</v>
      </c>
      <c r="BG247" s="143">
        <f>IF(U247="zákl. prenesená",N247,0)</f>
        <v>0</v>
      </c>
      <c r="BH247" s="143">
        <f>IF(U247="zníž. prenesená",N247,0)</f>
        <v>0</v>
      </c>
      <c r="BI247" s="143">
        <f>IF(U247="nulová",N247,0)</f>
        <v>0</v>
      </c>
      <c r="BJ247" s="8" t="s">
        <v>78</v>
      </c>
      <c r="BK247" s="121">
        <f>ROUND(L247*K247,3)</f>
        <v>0</v>
      </c>
      <c r="BL247" s="8" t="s">
        <v>161</v>
      </c>
      <c r="BM247" s="8" t="s">
        <v>372</v>
      </c>
    </row>
    <row r="248" spans="2:65" s="144" customFormat="1" ht="16.5" customHeight="1" x14ac:dyDescent="0.45">
      <c r="B248" s="145"/>
      <c r="C248" s="146"/>
      <c r="D248" s="146"/>
      <c r="E248" s="147"/>
      <c r="F248" s="253" t="s">
        <v>373</v>
      </c>
      <c r="G248" s="253"/>
      <c r="H248" s="253"/>
      <c r="I248" s="253"/>
      <c r="J248" s="146"/>
      <c r="K248" s="147"/>
      <c r="L248" s="146"/>
      <c r="M248" s="146"/>
      <c r="N248" s="146"/>
      <c r="O248" s="146"/>
      <c r="P248" s="146"/>
      <c r="Q248" s="146"/>
      <c r="R248" s="148"/>
      <c r="T248" s="149"/>
      <c r="U248" s="146"/>
      <c r="V248" s="146"/>
      <c r="W248" s="146"/>
      <c r="X248" s="146"/>
      <c r="Y248" s="146"/>
      <c r="Z248" s="146"/>
      <c r="AA248" s="150"/>
      <c r="AT248" s="151" t="s">
        <v>168</v>
      </c>
      <c r="AU248" s="151" t="s">
        <v>78</v>
      </c>
      <c r="AV248" s="144" t="s">
        <v>80</v>
      </c>
      <c r="AW248" s="144" t="s">
        <v>28</v>
      </c>
      <c r="AX248" s="144" t="s">
        <v>72</v>
      </c>
      <c r="AY248" s="151" t="s">
        <v>156</v>
      </c>
    </row>
    <row r="249" spans="2:65" s="144" customFormat="1" ht="16.5" customHeight="1" x14ac:dyDescent="0.45">
      <c r="B249" s="145"/>
      <c r="C249" s="146"/>
      <c r="D249" s="146"/>
      <c r="E249" s="147"/>
      <c r="F249" s="258" t="s">
        <v>235</v>
      </c>
      <c r="G249" s="258"/>
      <c r="H249" s="258"/>
      <c r="I249" s="258"/>
      <c r="J249" s="146"/>
      <c r="K249" s="147"/>
      <c r="L249" s="146"/>
      <c r="M249" s="146"/>
      <c r="N249" s="146"/>
      <c r="O249" s="146"/>
      <c r="P249" s="146"/>
      <c r="Q249" s="146"/>
      <c r="R249" s="148"/>
      <c r="T249" s="149"/>
      <c r="U249" s="146"/>
      <c r="V249" s="146"/>
      <c r="W249" s="146"/>
      <c r="X249" s="146"/>
      <c r="Y249" s="146"/>
      <c r="Z249" s="146"/>
      <c r="AA249" s="150"/>
      <c r="AT249" s="151" t="s">
        <v>168</v>
      </c>
      <c r="AU249" s="151" t="s">
        <v>78</v>
      </c>
      <c r="AV249" s="144" t="s">
        <v>80</v>
      </c>
      <c r="AW249" s="144" t="s">
        <v>28</v>
      </c>
      <c r="AX249" s="144" t="s">
        <v>72</v>
      </c>
      <c r="AY249" s="151" t="s">
        <v>156</v>
      </c>
    </row>
    <row r="250" spans="2:65" s="144" customFormat="1" ht="16.5" customHeight="1" x14ac:dyDescent="0.45">
      <c r="B250" s="145"/>
      <c r="C250" s="146"/>
      <c r="D250" s="146"/>
      <c r="E250" s="147"/>
      <c r="F250" s="258" t="s">
        <v>374</v>
      </c>
      <c r="G250" s="258"/>
      <c r="H250" s="258"/>
      <c r="I250" s="258"/>
      <c r="J250" s="146"/>
      <c r="K250" s="147"/>
      <c r="L250" s="146"/>
      <c r="M250" s="146"/>
      <c r="N250" s="146"/>
      <c r="O250" s="146"/>
      <c r="P250" s="146"/>
      <c r="Q250" s="146"/>
      <c r="R250" s="148"/>
      <c r="T250" s="149"/>
      <c r="U250" s="146"/>
      <c r="V250" s="146"/>
      <c r="W250" s="146"/>
      <c r="X250" s="146"/>
      <c r="Y250" s="146"/>
      <c r="Z250" s="146"/>
      <c r="AA250" s="150"/>
      <c r="AT250" s="151" t="s">
        <v>168</v>
      </c>
      <c r="AU250" s="151" t="s">
        <v>78</v>
      </c>
      <c r="AV250" s="144" t="s">
        <v>80</v>
      </c>
      <c r="AW250" s="144" t="s">
        <v>28</v>
      </c>
      <c r="AX250" s="144" t="s">
        <v>72</v>
      </c>
      <c r="AY250" s="151" t="s">
        <v>156</v>
      </c>
    </row>
    <row r="251" spans="2:65" s="152" customFormat="1" ht="16.5" customHeight="1" x14ac:dyDescent="0.45">
      <c r="B251" s="153"/>
      <c r="C251" s="154"/>
      <c r="D251" s="154"/>
      <c r="E251" s="155"/>
      <c r="F251" s="254" t="s">
        <v>375</v>
      </c>
      <c r="G251" s="254"/>
      <c r="H251" s="254"/>
      <c r="I251" s="254"/>
      <c r="J251" s="154"/>
      <c r="K251" s="156">
        <v>6.2279999999999998</v>
      </c>
      <c r="L251" s="154"/>
      <c r="M251" s="154"/>
      <c r="N251" s="154"/>
      <c r="O251" s="154"/>
      <c r="P251" s="154"/>
      <c r="Q251" s="154"/>
      <c r="R251" s="157"/>
      <c r="T251" s="158"/>
      <c r="U251" s="154"/>
      <c r="V251" s="154"/>
      <c r="W251" s="154"/>
      <c r="X251" s="154"/>
      <c r="Y251" s="154"/>
      <c r="Z251" s="154"/>
      <c r="AA251" s="159"/>
      <c r="AT251" s="160" t="s">
        <v>168</v>
      </c>
      <c r="AU251" s="160" t="s">
        <v>78</v>
      </c>
      <c r="AV251" s="152" t="s">
        <v>78</v>
      </c>
      <c r="AW251" s="152" t="s">
        <v>28</v>
      </c>
      <c r="AX251" s="152" t="s">
        <v>72</v>
      </c>
      <c r="AY251" s="160" t="s">
        <v>156</v>
      </c>
    </row>
    <row r="252" spans="2:65" s="144" customFormat="1" ht="16.5" customHeight="1" x14ac:dyDescent="0.45">
      <c r="B252" s="145"/>
      <c r="C252" s="146"/>
      <c r="D252" s="146"/>
      <c r="E252" s="147"/>
      <c r="F252" s="258" t="s">
        <v>376</v>
      </c>
      <c r="G252" s="258"/>
      <c r="H252" s="258"/>
      <c r="I252" s="258"/>
      <c r="J252" s="146"/>
      <c r="K252" s="147"/>
      <c r="L252" s="146"/>
      <c r="M252" s="146"/>
      <c r="N252" s="146"/>
      <c r="O252" s="146"/>
      <c r="P252" s="146"/>
      <c r="Q252" s="146"/>
      <c r="R252" s="148"/>
      <c r="T252" s="149"/>
      <c r="U252" s="146"/>
      <c r="V252" s="146"/>
      <c r="W252" s="146"/>
      <c r="X252" s="146"/>
      <c r="Y252" s="146"/>
      <c r="Z252" s="146"/>
      <c r="AA252" s="150"/>
      <c r="AT252" s="151" t="s">
        <v>168</v>
      </c>
      <c r="AU252" s="151" t="s">
        <v>78</v>
      </c>
      <c r="AV252" s="144" t="s">
        <v>80</v>
      </c>
      <c r="AW252" s="144" t="s">
        <v>28</v>
      </c>
      <c r="AX252" s="144" t="s">
        <v>72</v>
      </c>
      <c r="AY252" s="151" t="s">
        <v>156</v>
      </c>
    </row>
    <row r="253" spans="2:65" s="152" customFormat="1" ht="16.5" customHeight="1" x14ac:dyDescent="0.45">
      <c r="B253" s="153"/>
      <c r="C253" s="154"/>
      <c r="D253" s="154"/>
      <c r="E253" s="155"/>
      <c r="F253" s="254" t="s">
        <v>377</v>
      </c>
      <c r="G253" s="254"/>
      <c r="H253" s="254"/>
      <c r="I253" s="254"/>
      <c r="J253" s="154"/>
      <c r="K253" s="156">
        <v>6.84</v>
      </c>
      <c r="L253" s="154"/>
      <c r="M253" s="154"/>
      <c r="N253" s="154"/>
      <c r="O253" s="154"/>
      <c r="P253" s="154"/>
      <c r="Q253" s="154"/>
      <c r="R253" s="157"/>
      <c r="T253" s="158"/>
      <c r="U253" s="154"/>
      <c r="V253" s="154"/>
      <c r="W253" s="154"/>
      <c r="X253" s="154"/>
      <c r="Y253" s="154"/>
      <c r="Z253" s="154"/>
      <c r="AA253" s="159"/>
      <c r="AT253" s="160" t="s">
        <v>168</v>
      </c>
      <c r="AU253" s="160" t="s">
        <v>78</v>
      </c>
      <c r="AV253" s="152" t="s">
        <v>78</v>
      </c>
      <c r="AW253" s="152" t="s">
        <v>28</v>
      </c>
      <c r="AX253" s="152" t="s">
        <v>72</v>
      </c>
      <c r="AY253" s="160" t="s">
        <v>156</v>
      </c>
    </row>
    <row r="254" spans="2:65" s="144" customFormat="1" ht="16.5" customHeight="1" x14ac:dyDescent="0.45">
      <c r="B254" s="145"/>
      <c r="C254" s="146"/>
      <c r="D254" s="146"/>
      <c r="E254" s="147"/>
      <c r="F254" s="258" t="s">
        <v>378</v>
      </c>
      <c r="G254" s="258"/>
      <c r="H254" s="258"/>
      <c r="I254" s="258"/>
      <c r="J254" s="146"/>
      <c r="K254" s="147"/>
      <c r="L254" s="146"/>
      <c r="M254" s="146"/>
      <c r="N254" s="146"/>
      <c r="O254" s="146"/>
      <c r="P254" s="146"/>
      <c r="Q254" s="146"/>
      <c r="R254" s="148"/>
      <c r="T254" s="149"/>
      <c r="U254" s="146"/>
      <c r="V254" s="146"/>
      <c r="W254" s="146"/>
      <c r="X254" s="146"/>
      <c r="Y254" s="146"/>
      <c r="Z254" s="146"/>
      <c r="AA254" s="150"/>
      <c r="AT254" s="151" t="s">
        <v>168</v>
      </c>
      <c r="AU254" s="151" t="s">
        <v>78</v>
      </c>
      <c r="AV254" s="144" t="s">
        <v>80</v>
      </c>
      <c r="AW254" s="144" t="s">
        <v>28</v>
      </c>
      <c r="AX254" s="144" t="s">
        <v>72</v>
      </c>
      <c r="AY254" s="151" t="s">
        <v>156</v>
      </c>
    </row>
    <row r="255" spans="2:65" s="152" customFormat="1" ht="16.5" customHeight="1" x14ac:dyDescent="0.45">
      <c r="B255" s="153"/>
      <c r="C255" s="154"/>
      <c r="D255" s="154"/>
      <c r="E255" s="155"/>
      <c r="F255" s="254" t="s">
        <v>379</v>
      </c>
      <c r="G255" s="254"/>
      <c r="H255" s="254"/>
      <c r="I255" s="254"/>
      <c r="J255" s="154"/>
      <c r="K255" s="156">
        <v>3.24</v>
      </c>
      <c r="L255" s="154"/>
      <c r="M255" s="154"/>
      <c r="N255" s="154"/>
      <c r="O255" s="154"/>
      <c r="P255" s="154"/>
      <c r="Q255" s="154"/>
      <c r="R255" s="157"/>
      <c r="T255" s="158"/>
      <c r="U255" s="154"/>
      <c r="V255" s="154"/>
      <c r="W255" s="154"/>
      <c r="X255" s="154"/>
      <c r="Y255" s="154"/>
      <c r="Z255" s="154"/>
      <c r="AA255" s="159"/>
      <c r="AT255" s="160" t="s">
        <v>168</v>
      </c>
      <c r="AU255" s="160" t="s">
        <v>78</v>
      </c>
      <c r="AV255" s="152" t="s">
        <v>78</v>
      </c>
      <c r="AW255" s="152" t="s">
        <v>28</v>
      </c>
      <c r="AX255" s="152" t="s">
        <v>72</v>
      </c>
      <c r="AY255" s="160" t="s">
        <v>156</v>
      </c>
    </row>
    <row r="256" spans="2:65" s="170" customFormat="1" ht="16.5" customHeight="1" x14ac:dyDescent="0.45">
      <c r="B256" s="171"/>
      <c r="C256" s="172"/>
      <c r="D256" s="172"/>
      <c r="E256" s="173"/>
      <c r="F256" s="259" t="s">
        <v>238</v>
      </c>
      <c r="G256" s="259"/>
      <c r="H256" s="259"/>
      <c r="I256" s="259"/>
      <c r="J256" s="172"/>
      <c r="K256" s="174">
        <v>16.308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168</v>
      </c>
      <c r="AU256" s="178" t="s">
        <v>78</v>
      </c>
      <c r="AV256" s="170" t="s">
        <v>82</v>
      </c>
      <c r="AW256" s="170" t="s">
        <v>28</v>
      </c>
      <c r="AX256" s="170" t="s">
        <v>72</v>
      </c>
      <c r="AY256" s="178" t="s">
        <v>156</v>
      </c>
    </row>
    <row r="257" spans="2:51" s="144" customFormat="1" ht="16.5" customHeight="1" x14ac:dyDescent="0.45">
      <c r="B257" s="145"/>
      <c r="C257" s="146"/>
      <c r="D257" s="146"/>
      <c r="E257" s="147"/>
      <c r="F257" s="258" t="s">
        <v>225</v>
      </c>
      <c r="G257" s="258"/>
      <c r="H257" s="258"/>
      <c r="I257" s="258"/>
      <c r="J257" s="146"/>
      <c r="K257" s="147"/>
      <c r="L257" s="146"/>
      <c r="M257" s="146"/>
      <c r="N257" s="146"/>
      <c r="O257" s="146"/>
      <c r="P257" s="146"/>
      <c r="Q257" s="146"/>
      <c r="R257" s="148"/>
      <c r="T257" s="149"/>
      <c r="U257" s="146"/>
      <c r="V257" s="146"/>
      <c r="W257" s="146"/>
      <c r="X257" s="146"/>
      <c r="Y257" s="146"/>
      <c r="Z257" s="146"/>
      <c r="AA257" s="150"/>
      <c r="AT257" s="151" t="s">
        <v>168</v>
      </c>
      <c r="AU257" s="151" t="s">
        <v>78</v>
      </c>
      <c r="AV257" s="144" t="s">
        <v>80</v>
      </c>
      <c r="AW257" s="144" t="s">
        <v>28</v>
      </c>
      <c r="AX257" s="144" t="s">
        <v>72</v>
      </c>
      <c r="AY257" s="151" t="s">
        <v>156</v>
      </c>
    </row>
    <row r="258" spans="2:51" s="144" customFormat="1" ht="16.5" customHeight="1" x14ac:dyDescent="0.45">
      <c r="B258" s="145"/>
      <c r="C258" s="146"/>
      <c r="D258" s="146"/>
      <c r="E258" s="147"/>
      <c r="F258" s="258" t="s">
        <v>380</v>
      </c>
      <c r="G258" s="258"/>
      <c r="H258" s="258"/>
      <c r="I258" s="258"/>
      <c r="J258" s="146"/>
      <c r="K258" s="147"/>
      <c r="L258" s="146"/>
      <c r="M258" s="146"/>
      <c r="N258" s="146"/>
      <c r="O258" s="146"/>
      <c r="P258" s="146"/>
      <c r="Q258" s="146"/>
      <c r="R258" s="148"/>
      <c r="T258" s="149"/>
      <c r="U258" s="146"/>
      <c r="V258" s="146"/>
      <c r="W258" s="146"/>
      <c r="X258" s="146"/>
      <c r="Y258" s="146"/>
      <c r="Z258" s="146"/>
      <c r="AA258" s="150"/>
      <c r="AT258" s="151" t="s">
        <v>168</v>
      </c>
      <c r="AU258" s="151" t="s">
        <v>78</v>
      </c>
      <c r="AV258" s="144" t="s">
        <v>80</v>
      </c>
      <c r="AW258" s="144" t="s">
        <v>28</v>
      </c>
      <c r="AX258" s="144" t="s">
        <v>72</v>
      </c>
      <c r="AY258" s="151" t="s">
        <v>156</v>
      </c>
    </row>
    <row r="259" spans="2:51" s="152" customFormat="1" ht="16.5" customHeight="1" x14ac:dyDescent="0.45">
      <c r="B259" s="153"/>
      <c r="C259" s="154"/>
      <c r="D259" s="154"/>
      <c r="E259" s="155"/>
      <c r="F259" s="254" t="s">
        <v>381</v>
      </c>
      <c r="G259" s="254"/>
      <c r="H259" s="254"/>
      <c r="I259" s="254"/>
      <c r="J259" s="154"/>
      <c r="K259" s="156">
        <v>27.085999999999999</v>
      </c>
      <c r="L259" s="154"/>
      <c r="M259" s="154"/>
      <c r="N259" s="154"/>
      <c r="O259" s="154"/>
      <c r="P259" s="154"/>
      <c r="Q259" s="154"/>
      <c r="R259" s="157"/>
      <c r="T259" s="158"/>
      <c r="U259" s="154"/>
      <c r="V259" s="154"/>
      <c r="W259" s="154"/>
      <c r="X259" s="154"/>
      <c r="Y259" s="154"/>
      <c r="Z259" s="154"/>
      <c r="AA259" s="159"/>
      <c r="AT259" s="160" t="s">
        <v>168</v>
      </c>
      <c r="AU259" s="160" t="s">
        <v>78</v>
      </c>
      <c r="AV259" s="152" t="s">
        <v>78</v>
      </c>
      <c r="AW259" s="152" t="s">
        <v>28</v>
      </c>
      <c r="AX259" s="152" t="s">
        <v>72</v>
      </c>
      <c r="AY259" s="160" t="s">
        <v>156</v>
      </c>
    </row>
    <row r="260" spans="2:51" s="152" customFormat="1" ht="16.5" customHeight="1" x14ac:dyDescent="0.45">
      <c r="B260" s="153"/>
      <c r="C260" s="154"/>
      <c r="D260" s="154"/>
      <c r="E260" s="155"/>
      <c r="F260" s="254" t="s">
        <v>382</v>
      </c>
      <c r="G260" s="254"/>
      <c r="H260" s="254"/>
      <c r="I260" s="254"/>
      <c r="J260" s="154"/>
      <c r="K260" s="156">
        <v>-3.2</v>
      </c>
      <c r="L260" s="154"/>
      <c r="M260" s="154"/>
      <c r="N260" s="154"/>
      <c r="O260" s="154"/>
      <c r="P260" s="154"/>
      <c r="Q260" s="154"/>
      <c r="R260" s="157"/>
      <c r="T260" s="158"/>
      <c r="U260" s="154"/>
      <c r="V260" s="154"/>
      <c r="W260" s="154"/>
      <c r="X260" s="154"/>
      <c r="Y260" s="154"/>
      <c r="Z260" s="154"/>
      <c r="AA260" s="159"/>
      <c r="AT260" s="160" t="s">
        <v>168</v>
      </c>
      <c r="AU260" s="160" t="s">
        <v>78</v>
      </c>
      <c r="AV260" s="152" t="s">
        <v>78</v>
      </c>
      <c r="AW260" s="152" t="s">
        <v>28</v>
      </c>
      <c r="AX260" s="152" t="s">
        <v>72</v>
      </c>
      <c r="AY260" s="160" t="s">
        <v>156</v>
      </c>
    </row>
    <row r="261" spans="2:51" s="144" customFormat="1" ht="16.5" customHeight="1" x14ac:dyDescent="0.45">
      <c r="B261" s="145"/>
      <c r="C261" s="146"/>
      <c r="D261" s="146"/>
      <c r="E261" s="147"/>
      <c r="F261" s="258" t="s">
        <v>383</v>
      </c>
      <c r="G261" s="258"/>
      <c r="H261" s="258"/>
      <c r="I261" s="258"/>
      <c r="J261" s="146"/>
      <c r="K261" s="147"/>
      <c r="L261" s="146"/>
      <c r="M261" s="146"/>
      <c r="N261" s="146"/>
      <c r="O261" s="146"/>
      <c r="P261" s="146"/>
      <c r="Q261" s="146"/>
      <c r="R261" s="148"/>
      <c r="T261" s="149"/>
      <c r="U261" s="146"/>
      <c r="V261" s="146"/>
      <c r="W261" s="146"/>
      <c r="X261" s="146"/>
      <c r="Y261" s="146"/>
      <c r="Z261" s="146"/>
      <c r="AA261" s="150"/>
      <c r="AT261" s="151" t="s">
        <v>168</v>
      </c>
      <c r="AU261" s="151" t="s">
        <v>78</v>
      </c>
      <c r="AV261" s="144" t="s">
        <v>80</v>
      </c>
      <c r="AW261" s="144" t="s">
        <v>28</v>
      </c>
      <c r="AX261" s="144" t="s">
        <v>72</v>
      </c>
      <c r="AY261" s="151" t="s">
        <v>156</v>
      </c>
    </row>
    <row r="262" spans="2:51" s="152" customFormat="1" ht="16.5" customHeight="1" x14ac:dyDescent="0.45">
      <c r="B262" s="153"/>
      <c r="C262" s="154"/>
      <c r="D262" s="154"/>
      <c r="E262" s="155"/>
      <c r="F262" s="254" t="s">
        <v>384</v>
      </c>
      <c r="G262" s="254"/>
      <c r="H262" s="254"/>
      <c r="I262" s="254"/>
      <c r="J262" s="154"/>
      <c r="K262" s="156">
        <v>5.391</v>
      </c>
      <c r="L262" s="154"/>
      <c r="M262" s="154"/>
      <c r="N262" s="154"/>
      <c r="O262" s="154"/>
      <c r="P262" s="154"/>
      <c r="Q262" s="154"/>
      <c r="R262" s="157"/>
      <c r="T262" s="158"/>
      <c r="U262" s="154"/>
      <c r="V262" s="154"/>
      <c r="W262" s="154"/>
      <c r="X262" s="154"/>
      <c r="Y262" s="154"/>
      <c r="Z262" s="154"/>
      <c r="AA262" s="159"/>
      <c r="AT262" s="160" t="s">
        <v>168</v>
      </c>
      <c r="AU262" s="160" t="s">
        <v>78</v>
      </c>
      <c r="AV262" s="152" t="s">
        <v>78</v>
      </c>
      <c r="AW262" s="152" t="s">
        <v>28</v>
      </c>
      <c r="AX262" s="152" t="s">
        <v>72</v>
      </c>
      <c r="AY262" s="160" t="s">
        <v>156</v>
      </c>
    </row>
    <row r="263" spans="2:51" s="144" customFormat="1" ht="16.5" customHeight="1" x14ac:dyDescent="0.45">
      <c r="B263" s="145"/>
      <c r="C263" s="146"/>
      <c r="D263" s="146"/>
      <c r="E263" s="147"/>
      <c r="F263" s="258" t="s">
        <v>385</v>
      </c>
      <c r="G263" s="258"/>
      <c r="H263" s="258"/>
      <c r="I263" s="258"/>
      <c r="J263" s="146"/>
      <c r="K263" s="147"/>
      <c r="L263" s="146"/>
      <c r="M263" s="146"/>
      <c r="N263" s="146"/>
      <c r="O263" s="146"/>
      <c r="P263" s="146"/>
      <c r="Q263" s="146"/>
      <c r="R263" s="148"/>
      <c r="T263" s="149"/>
      <c r="U263" s="146"/>
      <c r="V263" s="146"/>
      <c r="W263" s="146"/>
      <c r="X263" s="146"/>
      <c r="Y263" s="146"/>
      <c r="Z263" s="146"/>
      <c r="AA263" s="150"/>
      <c r="AT263" s="151" t="s">
        <v>168</v>
      </c>
      <c r="AU263" s="151" t="s">
        <v>78</v>
      </c>
      <c r="AV263" s="144" t="s">
        <v>80</v>
      </c>
      <c r="AW263" s="144" t="s">
        <v>28</v>
      </c>
      <c r="AX263" s="144" t="s">
        <v>72</v>
      </c>
      <c r="AY263" s="151" t="s">
        <v>156</v>
      </c>
    </row>
    <row r="264" spans="2:51" s="152" customFormat="1" ht="16.5" customHeight="1" x14ac:dyDescent="0.45">
      <c r="B264" s="153"/>
      <c r="C264" s="154"/>
      <c r="D264" s="154"/>
      <c r="E264" s="155"/>
      <c r="F264" s="254" t="s">
        <v>384</v>
      </c>
      <c r="G264" s="254"/>
      <c r="H264" s="254"/>
      <c r="I264" s="254"/>
      <c r="J264" s="154"/>
      <c r="K264" s="156">
        <v>5.391</v>
      </c>
      <c r="L264" s="154"/>
      <c r="M264" s="154"/>
      <c r="N264" s="154"/>
      <c r="O264" s="154"/>
      <c r="P264" s="154"/>
      <c r="Q264" s="154"/>
      <c r="R264" s="157"/>
      <c r="T264" s="158"/>
      <c r="U264" s="154"/>
      <c r="V264" s="154"/>
      <c r="W264" s="154"/>
      <c r="X264" s="154"/>
      <c r="Y264" s="154"/>
      <c r="Z264" s="154"/>
      <c r="AA264" s="159"/>
      <c r="AT264" s="160" t="s">
        <v>168</v>
      </c>
      <c r="AU264" s="160" t="s">
        <v>78</v>
      </c>
      <c r="AV264" s="152" t="s">
        <v>78</v>
      </c>
      <c r="AW264" s="152" t="s">
        <v>28</v>
      </c>
      <c r="AX264" s="152" t="s">
        <v>72</v>
      </c>
      <c r="AY264" s="160" t="s">
        <v>156</v>
      </c>
    </row>
    <row r="265" spans="2:51" s="144" customFormat="1" ht="16.5" customHeight="1" x14ac:dyDescent="0.45">
      <c r="B265" s="145"/>
      <c r="C265" s="146"/>
      <c r="D265" s="146"/>
      <c r="E265" s="147"/>
      <c r="F265" s="258" t="s">
        <v>386</v>
      </c>
      <c r="G265" s="258"/>
      <c r="H265" s="258"/>
      <c r="I265" s="258"/>
      <c r="J265" s="146"/>
      <c r="K265" s="147"/>
      <c r="L265" s="146"/>
      <c r="M265" s="146"/>
      <c r="N265" s="146"/>
      <c r="O265" s="146"/>
      <c r="P265" s="146"/>
      <c r="Q265" s="146"/>
      <c r="R265" s="148"/>
      <c r="T265" s="149"/>
      <c r="U265" s="146"/>
      <c r="V265" s="146"/>
      <c r="W265" s="146"/>
      <c r="X265" s="146"/>
      <c r="Y265" s="146"/>
      <c r="Z265" s="146"/>
      <c r="AA265" s="150"/>
      <c r="AT265" s="151" t="s">
        <v>168</v>
      </c>
      <c r="AU265" s="151" t="s">
        <v>78</v>
      </c>
      <c r="AV265" s="144" t="s">
        <v>80</v>
      </c>
      <c r="AW265" s="144" t="s">
        <v>28</v>
      </c>
      <c r="AX265" s="144" t="s">
        <v>72</v>
      </c>
      <c r="AY265" s="151" t="s">
        <v>156</v>
      </c>
    </row>
    <row r="266" spans="2:51" s="152" customFormat="1" ht="16.5" customHeight="1" x14ac:dyDescent="0.45">
      <c r="B266" s="153"/>
      <c r="C266" s="154"/>
      <c r="D266" s="154"/>
      <c r="E266" s="155"/>
      <c r="F266" s="254" t="s">
        <v>384</v>
      </c>
      <c r="G266" s="254"/>
      <c r="H266" s="254"/>
      <c r="I266" s="254"/>
      <c r="J266" s="154"/>
      <c r="K266" s="156">
        <v>5.391</v>
      </c>
      <c r="L266" s="154"/>
      <c r="M266" s="154"/>
      <c r="N266" s="154"/>
      <c r="O266" s="154"/>
      <c r="P266" s="154"/>
      <c r="Q266" s="154"/>
      <c r="R266" s="157"/>
      <c r="T266" s="158"/>
      <c r="U266" s="154"/>
      <c r="V266" s="154"/>
      <c r="W266" s="154"/>
      <c r="X266" s="154"/>
      <c r="Y266" s="154"/>
      <c r="Z266" s="154"/>
      <c r="AA266" s="159"/>
      <c r="AT266" s="160" t="s">
        <v>168</v>
      </c>
      <c r="AU266" s="160" t="s">
        <v>78</v>
      </c>
      <c r="AV266" s="152" t="s">
        <v>78</v>
      </c>
      <c r="AW266" s="152" t="s">
        <v>28</v>
      </c>
      <c r="AX266" s="152" t="s">
        <v>72</v>
      </c>
      <c r="AY266" s="160" t="s">
        <v>156</v>
      </c>
    </row>
    <row r="267" spans="2:51" s="144" customFormat="1" ht="16.5" customHeight="1" x14ac:dyDescent="0.45">
      <c r="B267" s="145"/>
      <c r="C267" s="146"/>
      <c r="D267" s="146"/>
      <c r="E267" s="147"/>
      <c r="F267" s="258" t="s">
        <v>387</v>
      </c>
      <c r="G267" s="258"/>
      <c r="H267" s="258"/>
      <c r="I267" s="258"/>
      <c r="J267" s="146"/>
      <c r="K267" s="147"/>
      <c r="L267" s="146"/>
      <c r="M267" s="146"/>
      <c r="N267" s="146"/>
      <c r="O267" s="146"/>
      <c r="P267" s="146"/>
      <c r="Q267" s="146"/>
      <c r="R267" s="148"/>
      <c r="T267" s="149"/>
      <c r="U267" s="146"/>
      <c r="V267" s="146"/>
      <c r="W267" s="146"/>
      <c r="X267" s="146"/>
      <c r="Y267" s="146"/>
      <c r="Z267" s="146"/>
      <c r="AA267" s="150"/>
      <c r="AT267" s="151" t="s">
        <v>168</v>
      </c>
      <c r="AU267" s="151" t="s">
        <v>78</v>
      </c>
      <c r="AV267" s="144" t="s">
        <v>80</v>
      </c>
      <c r="AW267" s="144" t="s">
        <v>28</v>
      </c>
      <c r="AX267" s="144" t="s">
        <v>72</v>
      </c>
      <c r="AY267" s="151" t="s">
        <v>156</v>
      </c>
    </row>
    <row r="268" spans="2:51" s="152" customFormat="1" ht="16.5" customHeight="1" x14ac:dyDescent="0.45">
      <c r="B268" s="153"/>
      <c r="C268" s="154"/>
      <c r="D268" s="154"/>
      <c r="E268" s="155"/>
      <c r="F268" s="254" t="s">
        <v>384</v>
      </c>
      <c r="G268" s="254"/>
      <c r="H268" s="254"/>
      <c r="I268" s="254"/>
      <c r="J268" s="154"/>
      <c r="K268" s="156">
        <v>5.391</v>
      </c>
      <c r="L268" s="154"/>
      <c r="M268" s="154"/>
      <c r="N268" s="154"/>
      <c r="O268" s="154"/>
      <c r="P268" s="154"/>
      <c r="Q268" s="154"/>
      <c r="R268" s="157"/>
      <c r="T268" s="158"/>
      <c r="U268" s="154"/>
      <c r="V268" s="154"/>
      <c r="W268" s="154"/>
      <c r="X268" s="154"/>
      <c r="Y268" s="154"/>
      <c r="Z268" s="154"/>
      <c r="AA268" s="159"/>
      <c r="AT268" s="160" t="s">
        <v>168</v>
      </c>
      <c r="AU268" s="160" t="s">
        <v>78</v>
      </c>
      <c r="AV268" s="152" t="s">
        <v>78</v>
      </c>
      <c r="AW268" s="152" t="s">
        <v>28</v>
      </c>
      <c r="AX268" s="152" t="s">
        <v>72</v>
      </c>
      <c r="AY268" s="160" t="s">
        <v>156</v>
      </c>
    </row>
    <row r="269" spans="2:51" s="144" customFormat="1" ht="16.5" customHeight="1" x14ac:dyDescent="0.45">
      <c r="B269" s="145"/>
      <c r="C269" s="146"/>
      <c r="D269" s="146"/>
      <c r="E269" s="147"/>
      <c r="F269" s="258" t="s">
        <v>229</v>
      </c>
      <c r="G269" s="258"/>
      <c r="H269" s="258"/>
      <c r="I269" s="258"/>
      <c r="J269" s="146"/>
      <c r="K269" s="147"/>
      <c r="L269" s="146"/>
      <c r="M269" s="146"/>
      <c r="N269" s="146"/>
      <c r="O269" s="146"/>
      <c r="P269" s="146"/>
      <c r="Q269" s="146"/>
      <c r="R269" s="148"/>
      <c r="T269" s="149"/>
      <c r="U269" s="146"/>
      <c r="V269" s="146"/>
      <c r="W269" s="146"/>
      <c r="X269" s="146"/>
      <c r="Y269" s="146"/>
      <c r="Z269" s="146"/>
      <c r="AA269" s="150"/>
      <c r="AT269" s="151" t="s">
        <v>168</v>
      </c>
      <c r="AU269" s="151" t="s">
        <v>78</v>
      </c>
      <c r="AV269" s="144" t="s">
        <v>80</v>
      </c>
      <c r="AW269" s="144" t="s">
        <v>28</v>
      </c>
      <c r="AX269" s="144" t="s">
        <v>72</v>
      </c>
      <c r="AY269" s="151" t="s">
        <v>156</v>
      </c>
    </row>
    <row r="270" spans="2:51" s="152" customFormat="1" ht="16.5" customHeight="1" x14ac:dyDescent="0.45">
      <c r="B270" s="153"/>
      <c r="C270" s="154"/>
      <c r="D270" s="154"/>
      <c r="E270" s="155"/>
      <c r="F270" s="254" t="s">
        <v>388</v>
      </c>
      <c r="G270" s="254"/>
      <c r="H270" s="254"/>
      <c r="I270" s="254"/>
      <c r="J270" s="154"/>
      <c r="K270" s="156">
        <v>24.475999999999999</v>
      </c>
      <c r="L270" s="154"/>
      <c r="M270" s="154"/>
      <c r="N270" s="154"/>
      <c r="O270" s="154"/>
      <c r="P270" s="154"/>
      <c r="Q270" s="154"/>
      <c r="R270" s="157"/>
      <c r="T270" s="158"/>
      <c r="U270" s="154"/>
      <c r="V270" s="154"/>
      <c r="W270" s="154"/>
      <c r="X270" s="154"/>
      <c r="Y270" s="154"/>
      <c r="Z270" s="154"/>
      <c r="AA270" s="159"/>
      <c r="AT270" s="160" t="s">
        <v>168</v>
      </c>
      <c r="AU270" s="160" t="s">
        <v>78</v>
      </c>
      <c r="AV270" s="152" t="s">
        <v>78</v>
      </c>
      <c r="AW270" s="152" t="s">
        <v>28</v>
      </c>
      <c r="AX270" s="152" t="s">
        <v>72</v>
      </c>
      <c r="AY270" s="160" t="s">
        <v>156</v>
      </c>
    </row>
    <row r="271" spans="2:51" s="152" customFormat="1" ht="16.5" customHeight="1" x14ac:dyDescent="0.45">
      <c r="B271" s="153"/>
      <c r="C271" s="154"/>
      <c r="D271" s="154"/>
      <c r="E271" s="155"/>
      <c r="F271" s="254" t="s">
        <v>389</v>
      </c>
      <c r="G271" s="254"/>
      <c r="H271" s="254"/>
      <c r="I271" s="254"/>
      <c r="J271" s="154"/>
      <c r="K271" s="156">
        <v>-3.6</v>
      </c>
      <c r="L271" s="154"/>
      <c r="M271" s="154"/>
      <c r="N271" s="154"/>
      <c r="O271" s="154"/>
      <c r="P271" s="154"/>
      <c r="Q271" s="154"/>
      <c r="R271" s="157"/>
      <c r="T271" s="158"/>
      <c r="U271" s="154"/>
      <c r="V271" s="154"/>
      <c r="W271" s="154"/>
      <c r="X271" s="154"/>
      <c r="Y271" s="154"/>
      <c r="Z271" s="154"/>
      <c r="AA271" s="159"/>
      <c r="AT271" s="160" t="s">
        <v>168</v>
      </c>
      <c r="AU271" s="160" t="s">
        <v>78</v>
      </c>
      <c r="AV271" s="152" t="s">
        <v>78</v>
      </c>
      <c r="AW271" s="152" t="s">
        <v>28</v>
      </c>
      <c r="AX271" s="152" t="s">
        <v>72</v>
      </c>
      <c r="AY271" s="160" t="s">
        <v>156</v>
      </c>
    </row>
    <row r="272" spans="2:51" s="144" customFormat="1" ht="16.5" customHeight="1" x14ac:dyDescent="0.45">
      <c r="B272" s="145"/>
      <c r="C272" s="146"/>
      <c r="D272" s="146"/>
      <c r="E272" s="147"/>
      <c r="F272" s="258" t="s">
        <v>390</v>
      </c>
      <c r="G272" s="258"/>
      <c r="H272" s="258"/>
      <c r="I272" s="258"/>
      <c r="J272" s="146"/>
      <c r="K272" s="147"/>
      <c r="L272" s="146"/>
      <c r="M272" s="146"/>
      <c r="N272" s="146"/>
      <c r="O272" s="146"/>
      <c r="P272" s="146"/>
      <c r="Q272" s="146"/>
      <c r="R272" s="148"/>
      <c r="T272" s="149"/>
      <c r="U272" s="146"/>
      <c r="V272" s="146"/>
      <c r="W272" s="146"/>
      <c r="X272" s="146"/>
      <c r="Y272" s="146"/>
      <c r="Z272" s="146"/>
      <c r="AA272" s="150"/>
      <c r="AT272" s="151" t="s">
        <v>168</v>
      </c>
      <c r="AU272" s="151" t="s">
        <v>78</v>
      </c>
      <c r="AV272" s="144" t="s">
        <v>80</v>
      </c>
      <c r="AW272" s="144" t="s">
        <v>28</v>
      </c>
      <c r="AX272" s="144" t="s">
        <v>72</v>
      </c>
      <c r="AY272" s="151" t="s">
        <v>156</v>
      </c>
    </row>
    <row r="273" spans="2:51" s="152" customFormat="1" ht="16.5" customHeight="1" x14ac:dyDescent="0.45">
      <c r="B273" s="153"/>
      <c r="C273" s="154"/>
      <c r="D273" s="154"/>
      <c r="E273" s="155"/>
      <c r="F273" s="254" t="s">
        <v>391</v>
      </c>
      <c r="G273" s="254"/>
      <c r="H273" s="254"/>
      <c r="I273" s="254"/>
      <c r="J273" s="154"/>
      <c r="K273" s="156">
        <v>2.367</v>
      </c>
      <c r="L273" s="154"/>
      <c r="M273" s="154"/>
      <c r="N273" s="154"/>
      <c r="O273" s="154"/>
      <c r="P273" s="154"/>
      <c r="Q273" s="154"/>
      <c r="R273" s="157"/>
      <c r="T273" s="158"/>
      <c r="U273" s="154"/>
      <c r="V273" s="154"/>
      <c r="W273" s="154"/>
      <c r="X273" s="154"/>
      <c r="Y273" s="154"/>
      <c r="Z273" s="154"/>
      <c r="AA273" s="159"/>
      <c r="AT273" s="160" t="s">
        <v>168</v>
      </c>
      <c r="AU273" s="160" t="s">
        <v>78</v>
      </c>
      <c r="AV273" s="152" t="s">
        <v>78</v>
      </c>
      <c r="AW273" s="152" t="s">
        <v>28</v>
      </c>
      <c r="AX273" s="152" t="s">
        <v>72</v>
      </c>
      <c r="AY273" s="160" t="s">
        <v>156</v>
      </c>
    </row>
    <row r="274" spans="2:51" s="144" customFormat="1" ht="16.5" customHeight="1" x14ac:dyDescent="0.45">
      <c r="B274" s="145"/>
      <c r="C274" s="146"/>
      <c r="D274" s="146"/>
      <c r="E274" s="147"/>
      <c r="F274" s="258" t="s">
        <v>392</v>
      </c>
      <c r="G274" s="258"/>
      <c r="H274" s="258"/>
      <c r="I274" s="258"/>
      <c r="J274" s="146"/>
      <c r="K274" s="147"/>
      <c r="L274" s="146"/>
      <c r="M274" s="146"/>
      <c r="N274" s="146"/>
      <c r="O274" s="146"/>
      <c r="P274" s="146"/>
      <c r="Q274" s="146"/>
      <c r="R274" s="148"/>
      <c r="T274" s="149"/>
      <c r="U274" s="146"/>
      <c r="V274" s="146"/>
      <c r="W274" s="146"/>
      <c r="X274" s="146"/>
      <c r="Y274" s="146"/>
      <c r="Z274" s="146"/>
      <c r="AA274" s="150"/>
      <c r="AT274" s="151" t="s">
        <v>168</v>
      </c>
      <c r="AU274" s="151" t="s">
        <v>78</v>
      </c>
      <c r="AV274" s="144" t="s">
        <v>80</v>
      </c>
      <c r="AW274" s="144" t="s">
        <v>28</v>
      </c>
      <c r="AX274" s="144" t="s">
        <v>72</v>
      </c>
      <c r="AY274" s="151" t="s">
        <v>156</v>
      </c>
    </row>
    <row r="275" spans="2:51" s="152" customFormat="1" ht="16.5" customHeight="1" x14ac:dyDescent="0.45">
      <c r="B275" s="153"/>
      <c r="C275" s="154"/>
      <c r="D275" s="154"/>
      <c r="E275" s="155"/>
      <c r="F275" s="254" t="s">
        <v>393</v>
      </c>
      <c r="G275" s="254"/>
      <c r="H275" s="254"/>
      <c r="I275" s="254"/>
      <c r="J275" s="154"/>
      <c r="K275" s="156">
        <v>19.079999999999998</v>
      </c>
      <c r="L275" s="154"/>
      <c r="M275" s="154"/>
      <c r="N275" s="154"/>
      <c r="O275" s="154"/>
      <c r="P275" s="154"/>
      <c r="Q275" s="154"/>
      <c r="R275" s="157"/>
      <c r="T275" s="158"/>
      <c r="U275" s="154"/>
      <c r="V275" s="154"/>
      <c r="W275" s="154"/>
      <c r="X275" s="154"/>
      <c r="Y275" s="154"/>
      <c r="Z275" s="154"/>
      <c r="AA275" s="159"/>
      <c r="AT275" s="160" t="s">
        <v>168</v>
      </c>
      <c r="AU275" s="160" t="s">
        <v>78</v>
      </c>
      <c r="AV275" s="152" t="s">
        <v>78</v>
      </c>
      <c r="AW275" s="152" t="s">
        <v>28</v>
      </c>
      <c r="AX275" s="152" t="s">
        <v>72</v>
      </c>
      <c r="AY275" s="160" t="s">
        <v>156</v>
      </c>
    </row>
    <row r="276" spans="2:51" s="152" customFormat="1" ht="16.5" customHeight="1" x14ac:dyDescent="0.45">
      <c r="B276" s="153"/>
      <c r="C276" s="154"/>
      <c r="D276" s="154"/>
      <c r="E276" s="155"/>
      <c r="F276" s="254" t="s">
        <v>394</v>
      </c>
      <c r="G276" s="254"/>
      <c r="H276" s="254"/>
      <c r="I276" s="254"/>
      <c r="J276" s="154"/>
      <c r="K276" s="156">
        <v>-1.8</v>
      </c>
      <c r="L276" s="154"/>
      <c r="M276" s="154"/>
      <c r="N276" s="154"/>
      <c r="O276" s="154"/>
      <c r="P276" s="154"/>
      <c r="Q276" s="154"/>
      <c r="R276" s="157"/>
      <c r="T276" s="158"/>
      <c r="U276" s="154"/>
      <c r="V276" s="154"/>
      <c r="W276" s="154"/>
      <c r="X276" s="154"/>
      <c r="Y276" s="154"/>
      <c r="Z276" s="154"/>
      <c r="AA276" s="159"/>
      <c r="AT276" s="160" t="s">
        <v>168</v>
      </c>
      <c r="AU276" s="160" t="s">
        <v>78</v>
      </c>
      <c r="AV276" s="152" t="s">
        <v>78</v>
      </c>
      <c r="AW276" s="152" t="s">
        <v>28</v>
      </c>
      <c r="AX276" s="152" t="s">
        <v>72</v>
      </c>
      <c r="AY276" s="160" t="s">
        <v>156</v>
      </c>
    </row>
    <row r="277" spans="2:51" s="144" customFormat="1" ht="16.5" customHeight="1" x14ac:dyDescent="0.45">
      <c r="B277" s="145"/>
      <c r="C277" s="146"/>
      <c r="D277" s="146"/>
      <c r="E277" s="147"/>
      <c r="F277" s="258" t="s">
        <v>395</v>
      </c>
      <c r="G277" s="258"/>
      <c r="H277" s="258"/>
      <c r="I277" s="258"/>
      <c r="J277" s="146"/>
      <c r="K277" s="147"/>
      <c r="L277" s="146"/>
      <c r="M277" s="146"/>
      <c r="N277" s="146"/>
      <c r="O277" s="146"/>
      <c r="P277" s="146"/>
      <c r="Q277" s="146"/>
      <c r="R277" s="148"/>
      <c r="T277" s="149"/>
      <c r="U277" s="146"/>
      <c r="V277" s="146"/>
      <c r="W277" s="146"/>
      <c r="X277" s="146"/>
      <c r="Y277" s="146"/>
      <c r="Z277" s="146"/>
      <c r="AA277" s="150"/>
      <c r="AT277" s="151" t="s">
        <v>168</v>
      </c>
      <c r="AU277" s="151" t="s">
        <v>78</v>
      </c>
      <c r="AV277" s="144" t="s">
        <v>80</v>
      </c>
      <c r="AW277" s="144" t="s">
        <v>28</v>
      </c>
      <c r="AX277" s="144" t="s">
        <v>72</v>
      </c>
      <c r="AY277" s="151" t="s">
        <v>156</v>
      </c>
    </row>
    <row r="278" spans="2:51" s="152" customFormat="1" ht="16.5" customHeight="1" x14ac:dyDescent="0.45">
      <c r="B278" s="153"/>
      <c r="C278" s="154"/>
      <c r="D278" s="154"/>
      <c r="E278" s="155"/>
      <c r="F278" s="254" t="s">
        <v>396</v>
      </c>
      <c r="G278" s="254"/>
      <c r="H278" s="254"/>
      <c r="I278" s="254"/>
      <c r="J278" s="154"/>
      <c r="K278" s="156">
        <v>3.42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168</v>
      </c>
      <c r="AU278" s="160" t="s">
        <v>78</v>
      </c>
      <c r="AV278" s="152" t="s">
        <v>78</v>
      </c>
      <c r="AW278" s="152" t="s">
        <v>28</v>
      </c>
      <c r="AX278" s="152" t="s">
        <v>72</v>
      </c>
      <c r="AY278" s="160" t="s">
        <v>156</v>
      </c>
    </row>
    <row r="279" spans="2:51" s="144" customFormat="1" ht="16.5" customHeight="1" x14ac:dyDescent="0.45">
      <c r="B279" s="145"/>
      <c r="C279" s="146"/>
      <c r="D279" s="146"/>
      <c r="E279" s="147"/>
      <c r="F279" s="258" t="s">
        <v>397</v>
      </c>
      <c r="G279" s="258"/>
      <c r="H279" s="258"/>
      <c r="I279" s="258"/>
      <c r="J279" s="146"/>
      <c r="K279" s="147"/>
      <c r="L279" s="146"/>
      <c r="M279" s="146"/>
      <c r="N279" s="146"/>
      <c r="O279" s="146"/>
      <c r="P279" s="146"/>
      <c r="Q279" s="146"/>
      <c r="R279" s="148"/>
      <c r="T279" s="149"/>
      <c r="U279" s="146"/>
      <c r="V279" s="146"/>
      <c r="W279" s="146"/>
      <c r="X279" s="146"/>
      <c r="Y279" s="146"/>
      <c r="Z279" s="146"/>
      <c r="AA279" s="150"/>
      <c r="AT279" s="151" t="s">
        <v>168</v>
      </c>
      <c r="AU279" s="151" t="s">
        <v>78</v>
      </c>
      <c r="AV279" s="144" t="s">
        <v>80</v>
      </c>
      <c r="AW279" s="144" t="s">
        <v>28</v>
      </c>
      <c r="AX279" s="144" t="s">
        <v>72</v>
      </c>
      <c r="AY279" s="151" t="s">
        <v>156</v>
      </c>
    </row>
    <row r="280" spans="2:51" s="152" customFormat="1" ht="16.5" customHeight="1" x14ac:dyDescent="0.45">
      <c r="B280" s="153"/>
      <c r="C280" s="154"/>
      <c r="D280" s="154"/>
      <c r="E280" s="155"/>
      <c r="F280" s="254" t="s">
        <v>398</v>
      </c>
      <c r="G280" s="254"/>
      <c r="H280" s="254"/>
      <c r="I280" s="254"/>
      <c r="J280" s="154"/>
      <c r="K280" s="156">
        <v>7.92</v>
      </c>
      <c r="L280" s="154"/>
      <c r="M280" s="154"/>
      <c r="N280" s="154"/>
      <c r="O280" s="154"/>
      <c r="P280" s="154"/>
      <c r="Q280" s="154"/>
      <c r="R280" s="157"/>
      <c r="T280" s="158"/>
      <c r="U280" s="154"/>
      <c r="V280" s="154"/>
      <c r="W280" s="154"/>
      <c r="X280" s="154"/>
      <c r="Y280" s="154"/>
      <c r="Z280" s="154"/>
      <c r="AA280" s="159"/>
      <c r="AT280" s="160" t="s">
        <v>168</v>
      </c>
      <c r="AU280" s="160" t="s">
        <v>78</v>
      </c>
      <c r="AV280" s="152" t="s">
        <v>78</v>
      </c>
      <c r="AW280" s="152" t="s">
        <v>28</v>
      </c>
      <c r="AX280" s="152" t="s">
        <v>72</v>
      </c>
      <c r="AY280" s="160" t="s">
        <v>156</v>
      </c>
    </row>
    <row r="281" spans="2:51" s="152" customFormat="1" ht="16.5" customHeight="1" x14ac:dyDescent="0.45">
      <c r="B281" s="153"/>
      <c r="C281" s="154"/>
      <c r="D281" s="154"/>
      <c r="E281" s="155"/>
      <c r="F281" s="254" t="s">
        <v>399</v>
      </c>
      <c r="G281" s="254"/>
      <c r="H281" s="254"/>
      <c r="I281" s="254"/>
      <c r="J281" s="154"/>
      <c r="K281" s="156">
        <v>1.431</v>
      </c>
      <c r="L281" s="154"/>
      <c r="M281" s="154"/>
      <c r="N281" s="154"/>
      <c r="O281" s="154"/>
      <c r="P281" s="154"/>
      <c r="Q281" s="154"/>
      <c r="R281" s="157"/>
      <c r="T281" s="158"/>
      <c r="U281" s="154"/>
      <c r="V281" s="154"/>
      <c r="W281" s="154"/>
      <c r="X281" s="154"/>
      <c r="Y281" s="154"/>
      <c r="Z281" s="154"/>
      <c r="AA281" s="159"/>
      <c r="AT281" s="160" t="s">
        <v>168</v>
      </c>
      <c r="AU281" s="160" t="s">
        <v>78</v>
      </c>
      <c r="AV281" s="152" t="s">
        <v>78</v>
      </c>
      <c r="AW281" s="152" t="s">
        <v>28</v>
      </c>
      <c r="AX281" s="152" t="s">
        <v>72</v>
      </c>
      <c r="AY281" s="160" t="s">
        <v>156</v>
      </c>
    </row>
    <row r="282" spans="2:51" s="144" customFormat="1" ht="16.5" customHeight="1" x14ac:dyDescent="0.45">
      <c r="B282" s="145"/>
      <c r="C282" s="146"/>
      <c r="D282" s="146"/>
      <c r="E282" s="147"/>
      <c r="F282" s="258" t="s">
        <v>400</v>
      </c>
      <c r="G282" s="258"/>
      <c r="H282" s="258"/>
      <c r="I282" s="258"/>
      <c r="J282" s="146"/>
      <c r="K282" s="147"/>
      <c r="L282" s="146"/>
      <c r="M282" s="146"/>
      <c r="N282" s="146"/>
      <c r="O282" s="146"/>
      <c r="P282" s="146"/>
      <c r="Q282" s="146"/>
      <c r="R282" s="148"/>
      <c r="T282" s="149"/>
      <c r="U282" s="146"/>
      <c r="V282" s="146"/>
      <c r="W282" s="146"/>
      <c r="X282" s="146"/>
      <c r="Y282" s="146"/>
      <c r="Z282" s="146"/>
      <c r="AA282" s="150"/>
      <c r="AT282" s="151" t="s">
        <v>168</v>
      </c>
      <c r="AU282" s="151" t="s">
        <v>78</v>
      </c>
      <c r="AV282" s="144" t="s">
        <v>80</v>
      </c>
      <c r="AW282" s="144" t="s">
        <v>28</v>
      </c>
      <c r="AX282" s="144" t="s">
        <v>72</v>
      </c>
      <c r="AY282" s="151" t="s">
        <v>156</v>
      </c>
    </row>
    <row r="283" spans="2:51" s="152" customFormat="1" ht="16.5" customHeight="1" x14ac:dyDescent="0.45">
      <c r="B283" s="153"/>
      <c r="C283" s="154"/>
      <c r="D283" s="154"/>
      <c r="E283" s="155"/>
      <c r="F283" s="254" t="s">
        <v>401</v>
      </c>
      <c r="G283" s="254"/>
      <c r="H283" s="254"/>
      <c r="I283" s="254"/>
      <c r="J283" s="154"/>
      <c r="K283" s="156">
        <v>21.071999999999999</v>
      </c>
      <c r="L283" s="154"/>
      <c r="M283" s="154"/>
      <c r="N283" s="154"/>
      <c r="O283" s="154"/>
      <c r="P283" s="154"/>
      <c r="Q283" s="154"/>
      <c r="R283" s="157"/>
      <c r="T283" s="158"/>
      <c r="U283" s="154"/>
      <c r="V283" s="154"/>
      <c r="W283" s="154"/>
      <c r="X283" s="154"/>
      <c r="Y283" s="154"/>
      <c r="Z283" s="154"/>
      <c r="AA283" s="159"/>
      <c r="AT283" s="160" t="s">
        <v>168</v>
      </c>
      <c r="AU283" s="160" t="s">
        <v>78</v>
      </c>
      <c r="AV283" s="152" t="s">
        <v>78</v>
      </c>
      <c r="AW283" s="152" t="s">
        <v>28</v>
      </c>
      <c r="AX283" s="152" t="s">
        <v>72</v>
      </c>
      <c r="AY283" s="160" t="s">
        <v>156</v>
      </c>
    </row>
    <row r="284" spans="2:51" s="152" customFormat="1" ht="16.5" customHeight="1" x14ac:dyDescent="0.45">
      <c r="B284" s="153"/>
      <c r="C284" s="154"/>
      <c r="D284" s="154"/>
      <c r="E284" s="155"/>
      <c r="F284" s="254" t="s">
        <v>402</v>
      </c>
      <c r="G284" s="254"/>
      <c r="H284" s="254"/>
      <c r="I284" s="254"/>
      <c r="J284" s="154"/>
      <c r="K284" s="156">
        <v>-1.4</v>
      </c>
      <c r="L284" s="154"/>
      <c r="M284" s="154"/>
      <c r="N284" s="154"/>
      <c r="O284" s="154"/>
      <c r="P284" s="154"/>
      <c r="Q284" s="154"/>
      <c r="R284" s="157"/>
      <c r="T284" s="158"/>
      <c r="U284" s="154"/>
      <c r="V284" s="154"/>
      <c r="W284" s="154"/>
      <c r="X284" s="154"/>
      <c r="Y284" s="154"/>
      <c r="Z284" s="154"/>
      <c r="AA284" s="159"/>
      <c r="AT284" s="160" t="s">
        <v>168</v>
      </c>
      <c r="AU284" s="160" t="s">
        <v>78</v>
      </c>
      <c r="AV284" s="152" t="s">
        <v>78</v>
      </c>
      <c r="AW284" s="152" t="s">
        <v>28</v>
      </c>
      <c r="AX284" s="152" t="s">
        <v>72</v>
      </c>
      <c r="AY284" s="160" t="s">
        <v>156</v>
      </c>
    </row>
    <row r="285" spans="2:51" s="144" customFormat="1" ht="16.5" customHeight="1" x14ac:dyDescent="0.45">
      <c r="B285" s="145"/>
      <c r="C285" s="146"/>
      <c r="D285" s="146"/>
      <c r="E285" s="147"/>
      <c r="F285" s="258" t="s">
        <v>403</v>
      </c>
      <c r="G285" s="258"/>
      <c r="H285" s="258"/>
      <c r="I285" s="258"/>
      <c r="J285" s="146"/>
      <c r="K285" s="147"/>
      <c r="L285" s="146"/>
      <c r="M285" s="146"/>
      <c r="N285" s="146"/>
      <c r="O285" s="146"/>
      <c r="P285" s="146"/>
      <c r="Q285" s="146"/>
      <c r="R285" s="148"/>
      <c r="T285" s="149"/>
      <c r="U285" s="146"/>
      <c r="V285" s="146"/>
      <c r="W285" s="146"/>
      <c r="X285" s="146"/>
      <c r="Y285" s="146"/>
      <c r="Z285" s="146"/>
      <c r="AA285" s="150"/>
      <c r="AT285" s="151" t="s">
        <v>168</v>
      </c>
      <c r="AU285" s="151" t="s">
        <v>78</v>
      </c>
      <c r="AV285" s="144" t="s">
        <v>80</v>
      </c>
      <c r="AW285" s="144" t="s">
        <v>28</v>
      </c>
      <c r="AX285" s="144" t="s">
        <v>72</v>
      </c>
      <c r="AY285" s="151" t="s">
        <v>156</v>
      </c>
    </row>
    <row r="286" spans="2:51" s="152" customFormat="1" ht="16.5" customHeight="1" x14ac:dyDescent="0.45">
      <c r="B286" s="153"/>
      <c r="C286" s="154"/>
      <c r="D286" s="154"/>
      <c r="E286" s="155"/>
      <c r="F286" s="254" t="s">
        <v>404</v>
      </c>
      <c r="G286" s="254"/>
      <c r="H286" s="254"/>
      <c r="I286" s="254"/>
      <c r="J286" s="154"/>
      <c r="K286" s="156">
        <v>30.475000000000001</v>
      </c>
      <c r="L286" s="154"/>
      <c r="M286" s="154"/>
      <c r="N286" s="154"/>
      <c r="O286" s="154"/>
      <c r="P286" s="154"/>
      <c r="Q286" s="154"/>
      <c r="R286" s="157"/>
      <c r="T286" s="158"/>
      <c r="U286" s="154"/>
      <c r="V286" s="154"/>
      <c r="W286" s="154"/>
      <c r="X286" s="154"/>
      <c r="Y286" s="154"/>
      <c r="Z286" s="154"/>
      <c r="AA286" s="159"/>
      <c r="AT286" s="160" t="s">
        <v>168</v>
      </c>
      <c r="AU286" s="160" t="s">
        <v>78</v>
      </c>
      <c r="AV286" s="152" t="s">
        <v>78</v>
      </c>
      <c r="AW286" s="152" t="s">
        <v>28</v>
      </c>
      <c r="AX286" s="152" t="s">
        <v>72</v>
      </c>
      <c r="AY286" s="160" t="s">
        <v>156</v>
      </c>
    </row>
    <row r="287" spans="2:51" s="152" customFormat="1" ht="16.5" customHeight="1" x14ac:dyDescent="0.45">
      <c r="B287" s="153"/>
      <c r="C287" s="154"/>
      <c r="D287" s="154"/>
      <c r="E287" s="155"/>
      <c r="F287" s="254" t="s">
        <v>405</v>
      </c>
      <c r="G287" s="254"/>
      <c r="H287" s="254"/>
      <c r="I287" s="254"/>
      <c r="J287" s="154"/>
      <c r="K287" s="156">
        <v>-2.2000000000000002</v>
      </c>
      <c r="L287" s="154"/>
      <c r="M287" s="154"/>
      <c r="N287" s="154"/>
      <c r="O287" s="154"/>
      <c r="P287" s="154"/>
      <c r="Q287" s="154"/>
      <c r="R287" s="157"/>
      <c r="T287" s="158"/>
      <c r="U287" s="154"/>
      <c r="V287" s="154"/>
      <c r="W287" s="154"/>
      <c r="X287" s="154"/>
      <c r="Y287" s="154"/>
      <c r="Z287" s="154"/>
      <c r="AA287" s="159"/>
      <c r="AT287" s="160" t="s">
        <v>168</v>
      </c>
      <c r="AU287" s="160" t="s">
        <v>78</v>
      </c>
      <c r="AV287" s="152" t="s">
        <v>78</v>
      </c>
      <c r="AW287" s="152" t="s">
        <v>28</v>
      </c>
      <c r="AX287" s="152" t="s">
        <v>72</v>
      </c>
      <c r="AY287" s="160" t="s">
        <v>156</v>
      </c>
    </row>
    <row r="288" spans="2:51" s="144" customFormat="1" ht="16.5" customHeight="1" x14ac:dyDescent="0.45">
      <c r="B288" s="145"/>
      <c r="C288" s="146"/>
      <c r="D288" s="146"/>
      <c r="E288" s="147"/>
      <c r="F288" s="258" t="s">
        <v>406</v>
      </c>
      <c r="G288" s="258"/>
      <c r="H288" s="258"/>
      <c r="I288" s="258"/>
      <c r="J288" s="146"/>
      <c r="K288" s="147"/>
      <c r="L288" s="146"/>
      <c r="M288" s="146"/>
      <c r="N288" s="146"/>
      <c r="O288" s="146"/>
      <c r="P288" s="146"/>
      <c r="Q288" s="146"/>
      <c r="R288" s="148"/>
      <c r="T288" s="149"/>
      <c r="U288" s="146"/>
      <c r="V288" s="146"/>
      <c r="W288" s="146"/>
      <c r="X288" s="146"/>
      <c r="Y288" s="146"/>
      <c r="Z288" s="146"/>
      <c r="AA288" s="150"/>
      <c r="AT288" s="151" t="s">
        <v>168</v>
      </c>
      <c r="AU288" s="151" t="s">
        <v>78</v>
      </c>
      <c r="AV288" s="144" t="s">
        <v>80</v>
      </c>
      <c r="AW288" s="144" t="s">
        <v>28</v>
      </c>
      <c r="AX288" s="144" t="s">
        <v>72</v>
      </c>
      <c r="AY288" s="151" t="s">
        <v>156</v>
      </c>
    </row>
    <row r="289" spans="2:51" s="152" customFormat="1" ht="16.5" customHeight="1" x14ac:dyDescent="0.45">
      <c r="B289" s="153"/>
      <c r="C289" s="154"/>
      <c r="D289" s="154"/>
      <c r="E289" s="155"/>
      <c r="F289" s="254" t="s">
        <v>407</v>
      </c>
      <c r="G289" s="254"/>
      <c r="H289" s="254"/>
      <c r="I289" s="254"/>
      <c r="J289" s="154"/>
      <c r="K289" s="156">
        <v>2.16</v>
      </c>
      <c r="L289" s="154"/>
      <c r="M289" s="154"/>
      <c r="N289" s="154"/>
      <c r="O289" s="154"/>
      <c r="P289" s="154"/>
      <c r="Q289" s="154"/>
      <c r="R289" s="157"/>
      <c r="T289" s="158"/>
      <c r="U289" s="154"/>
      <c r="V289" s="154"/>
      <c r="W289" s="154"/>
      <c r="X289" s="154"/>
      <c r="Y289" s="154"/>
      <c r="Z289" s="154"/>
      <c r="AA289" s="159"/>
      <c r="AT289" s="160" t="s">
        <v>168</v>
      </c>
      <c r="AU289" s="160" t="s">
        <v>78</v>
      </c>
      <c r="AV289" s="152" t="s">
        <v>78</v>
      </c>
      <c r="AW289" s="152" t="s">
        <v>28</v>
      </c>
      <c r="AX289" s="152" t="s">
        <v>72</v>
      </c>
      <c r="AY289" s="160" t="s">
        <v>156</v>
      </c>
    </row>
    <row r="290" spans="2:51" s="144" customFormat="1" ht="16.5" customHeight="1" x14ac:dyDescent="0.45">
      <c r="B290" s="145"/>
      <c r="C290" s="146"/>
      <c r="D290" s="146"/>
      <c r="E290" s="147"/>
      <c r="F290" s="258" t="s">
        <v>408</v>
      </c>
      <c r="G290" s="258"/>
      <c r="H290" s="258"/>
      <c r="I290" s="258"/>
      <c r="J290" s="146"/>
      <c r="K290" s="147"/>
      <c r="L290" s="146"/>
      <c r="M290" s="146"/>
      <c r="N290" s="146"/>
      <c r="O290" s="146"/>
      <c r="P290" s="146"/>
      <c r="Q290" s="146"/>
      <c r="R290" s="148"/>
      <c r="T290" s="149"/>
      <c r="U290" s="146"/>
      <c r="V290" s="146"/>
      <c r="W290" s="146"/>
      <c r="X290" s="146"/>
      <c r="Y290" s="146"/>
      <c r="Z290" s="146"/>
      <c r="AA290" s="150"/>
      <c r="AT290" s="151" t="s">
        <v>168</v>
      </c>
      <c r="AU290" s="151" t="s">
        <v>78</v>
      </c>
      <c r="AV290" s="144" t="s">
        <v>80</v>
      </c>
      <c r="AW290" s="144" t="s">
        <v>28</v>
      </c>
      <c r="AX290" s="144" t="s">
        <v>72</v>
      </c>
      <c r="AY290" s="151" t="s">
        <v>156</v>
      </c>
    </row>
    <row r="291" spans="2:51" s="152" customFormat="1" ht="16.5" customHeight="1" x14ac:dyDescent="0.45">
      <c r="B291" s="153"/>
      <c r="C291" s="154"/>
      <c r="D291" s="154"/>
      <c r="E291" s="155"/>
      <c r="F291" s="254" t="s">
        <v>409</v>
      </c>
      <c r="G291" s="254"/>
      <c r="H291" s="254"/>
      <c r="I291" s="254"/>
      <c r="J291" s="154"/>
      <c r="K291" s="156">
        <v>20.277000000000001</v>
      </c>
      <c r="L291" s="154"/>
      <c r="M291" s="154"/>
      <c r="N291" s="154"/>
      <c r="O291" s="154"/>
      <c r="P291" s="154"/>
      <c r="Q291" s="154"/>
      <c r="R291" s="157"/>
      <c r="T291" s="158"/>
      <c r="U291" s="154"/>
      <c r="V291" s="154"/>
      <c r="W291" s="154"/>
      <c r="X291" s="154"/>
      <c r="Y291" s="154"/>
      <c r="Z291" s="154"/>
      <c r="AA291" s="159"/>
      <c r="AT291" s="160" t="s">
        <v>168</v>
      </c>
      <c r="AU291" s="160" t="s">
        <v>78</v>
      </c>
      <c r="AV291" s="152" t="s">
        <v>78</v>
      </c>
      <c r="AW291" s="152" t="s">
        <v>28</v>
      </c>
      <c r="AX291" s="152" t="s">
        <v>72</v>
      </c>
      <c r="AY291" s="160" t="s">
        <v>156</v>
      </c>
    </row>
    <row r="292" spans="2:51" s="152" customFormat="1" ht="16.5" customHeight="1" x14ac:dyDescent="0.45">
      <c r="B292" s="153"/>
      <c r="C292" s="154"/>
      <c r="D292" s="154"/>
      <c r="E292" s="155"/>
      <c r="F292" s="254" t="s">
        <v>410</v>
      </c>
      <c r="G292" s="254"/>
      <c r="H292" s="254"/>
      <c r="I292" s="254"/>
      <c r="J292" s="154"/>
      <c r="K292" s="156">
        <v>-1.2</v>
      </c>
      <c r="L292" s="154"/>
      <c r="M292" s="154"/>
      <c r="N292" s="154"/>
      <c r="O292" s="154"/>
      <c r="P292" s="154"/>
      <c r="Q292" s="154"/>
      <c r="R292" s="157"/>
      <c r="T292" s="158"/>
      <c r="U292" s="154"/>
      <c r="V292" s="154"/>
      <c r="W292" s="154"/>
      <c r="X292" s="154"/>
      <c r="Y292" s="154"/>
      <c r="Z292" s="154"/>
      <c r="AA292" s="159"/>
      <c r="AT292" s="160" t="s">
        <v>168</v>
      </c>
      <c r="AU292" s="160" t="s">
        <v>78</v>
      </c>
      <c r="AV292" s="152" t="s">
        <v>78</v>
      </c>
      <c r="AW292" s="152" t="s">
        <v>28</v>
      </c>
      <c r="AX292" s="152" t="s">
        <v>72</v>
      </c>
      <c r="AY292" s="160" t="s">
        <v>156</v>
      </c>
    </row>
    <row r="293" spans="2:51" s="152" customFormat="1" ht="16.5" customHeight="1" x14ac:dyDescent="0.45">
      <c r="B293" s="153"/>
      <c r="C293" s="154"/>
      <c r="D293" s="154"/>
      <c r="E293" s="155"/>
      <c r="F293" s="254" t="s">
        <v>394</v>
      </c>
      <c r="G293" s="254"/>
      <c r="H293" s="254"/>
      <c r="I293" s="254"/>
      <c r="J293" s="154"/>
      <c r="K293" s="156">
        <v>-1.8</v>
      </c>
      <c r="L293" s="154"/>
      <c r="M293" s="154"/>
      <c r="N293" s="154"/>
      <c r="O293" s="154"/>
      <c r="P293" s="154"/>
      <c r="Q293" s="154"/>
      <c r="R293" s="157"/>
      <c r="T293" s="158"/>
      <c r="U293" s="154"/>
      <c r="V293" s="154"/>
      <c r="W293" s="154"/>
      <c r="X293" s="154"/>
      <c r="Y293" s="154"/>
      <c r="Z293" s="154"/>
      <c r="AA293" s="159"/>
      <c r="AT293" s="160" t="s">
        <v>168</v>
      </c>
      <c r="AU293" s="160" t="s">
        <v>78</v>
      </c>
      <c r="AV293" s="152" t="s">
        <v>78</v>
      </c>
      <c r="AW293" s="152" t="s">
        <v>28</v>
      </c>
      <c r="AX293" s="152" t="s">
        <v>72</v>
      </c>
      <c r="AY293" s="160" t="s">
        <v>156</v>
      </c>
    </row>
    <row r="294" spans="2:51" s="144" customFormat="1" ht="16.5" customHeight="1" x14ac:dyDescent="0.45">
      <c r="B294" s="145"/>
      <c r="C294" s="146"/>
      <c r="D294" s="146"/>
      <c r="E294" s="147"/>
      <c r="F294" s="258" t="s">
        <v>411</v>
      </c>
      <c r="G294" s="258"/>
      <c r="H294" s="258"/>
      <c r="I294" s="258"/>
      <c r="J294" s="146"/>
      <c r="K294" s="147"/>
      <c r="L294" s="146"/>
      <c r="M294" s="146"/>
      <c r="N294" s="146"/>
      <c r="O294" s="146"/>
      <c r="P294" s="146"/>
      <c r="Q294" s="146"/>
      <c r="R294" s="148"/>
      <c r="T294" s="149"/>
      <c r="U294" s="146"/>
      <c r="V294" s="146"/>
      <c r="W294" s="146"/>
      <c r="X294" s="146"/>
      <c r="Y294" s="146"/>
      <c r="Z294" s="146"/>
      <c r="AA294" s="150"/>
      <c r="AT294" s="151" t="s">
        <v>168</v>
      </c>
      <c r="AU294" s="151" t="s">
        <v>78</v>
      </c>
      <c r="AV294" s="144" t="s">
        <v>80</v>
      </c>
      <c r="AW294" s="144" t="s">
        <v>28</v>
      </c>
      <c r="AX294" s="144" t="s">
        <v>72</v>
      </c>
      <c r="AY294" s="151" t="s">
        <v>156</v>
      </c>
    </row>
    <row r="295" spans="2:51" s="152" customFormat="1" ht="16.5" customHeight="1" x14ac:dyDescent="0.45">
      <c r="B295" s="153"/>
      <c r="C295" s="154"/>
      <c r="D295" s="154"/>
      <c r="E295" s="155"/>
      <c r="F295" s="254" t="s">
        <v>412</v>
      </c>
      <c r="G295" s="254"/>
      <c r="H295" s="254"/>
      <c r="I295" s="254"/>
      <c r="J295" s="154"/>
      <c r="K295" s="156">
        <v>4.266</v>
      </c>
      <c r="L295" s="154"/>
      <c r="M295" s="154"/>
      <c r="N295" s="154"/>
      <c r="O295" s="154"/>
      <c r="P295" s="154"/>
      <c r="Q295" s="154"/>
      <c r="R295" s="157"/>
      <c r="T295" s="158"/>
      <c r="U295" s="154"/>
      <c r="V295" s="154"/>
      <c r="W295" s="154"/>
      <c r="X295" s="154"/>
      <c r="Y295" s="154"/>
      <c r="Z295" s="154"/>
      <c r="AA295" s="159"/>
      <c r="AT295" s="160" t="s">
        <v>168</v>
      </c>
      <c r="AU295" s="160" t="s">
        <v>78</v>
      </c>
      <c r="AV295" s="152" t="s">
        <v>78</v>
      </c>
      <c r="AW295" s="152" t="s">
        <v>28</v>
      </c>
      <c r="AX295" s="152" t="s">
        <v>72</v>
      </c>
      <c r="AY295" s="160" t="s">
        <v>156</v>
      </c>
    </row>
    <row r="296" spans="2:51" s="144" customFormat="1" ht="16.5" customHeight="1" x14ac:dyDescent="0.45">
      <c r="B296" s="145"/>
      <c r="C296" s="146"/>
      <c r="D296" s="146"/>
      <c r="E296" s="147"/>
      <c r="F296" s="258" t="s">
        <v>413</v>
      </c>
      <c r="G296" s="258"/>
      <c r="H296" s="258"/>
      <c r="I296" s="258"/>
      <c r="J296" s="146"/>
      <c r="K296" s="147"/>
      <c r="L296" s="146"/>
      <c r="M296" s="146"/>
      <c r="N296" s="146"/>
      <c r="O296" s="146"/>
      <c r="P296" s="146"/>
      <c r="Q296" s="146"/>
      <c r="R296" s="148"/>
      <c r="T296" s="149"/>
      <c r="U296" s="146"/>
      <c r="V296" s="146"/>
      <c r="W296" s="146"/>
      <c r="X296" s="146"/>
      <c r="Y296" s="146"/>
      <c r="Z296" s="146"/>
      <c r="AA296" s="150"/>
      <c r="AT296" s="151" t="s">
        <v>168</v>
      </c>
      <c r="AU296" s="151" t="s">
        <v>78</v>
      </c>
      <c r="AV296" s="144" t="s">
        <v>80</v>
      </c>
      <c r="AW296" s="144" t="s">
        <v>28</v>
      </c>
      <c r="AX296" s="144" t="s">
        <v>72</v>
      </c>
      <c r="AY296" s="151" t="s">
        <v>156</v>
      </c>
    </row>
    <row r="297" spans="2:51" s="152" customFormat="1" ht="16.5" customHeight="1" x14ac:dyDescent="0.45">
      <c r="B297" s="153"/>
      <c r="C297" s="154"/>
      <c r="D297" s="154"/>
      <c r="E297" s="155"/>
      <c r="F297" s="254" t="s">
        <v>414</v>
      </c>
      <c r="G297" s="254"/>
      <c r="H297" s="254"/>
      <c r="I297" s="254"/>
      <c r="J297" s="154"/>
      <c r="K297" s="156">
        <v>13.23</v>
      </c>
      <c r="L297" s="154"/>
      <c r="M297" s="154"/>
      <c r="N297" s="154"/>
      <c r="O297" s="154"/>
      <c r="P297" s="154"/>
      <c r="Q297" s="154"/>
      <c r="R297" s="157"/>
      <c r="T297" s="158"/>
      <c r="U297" s="154"/>
      <c r="V297" s="154"/>
      <c r="W297" s="154"/>
      <c r="X297" s="154"/>
      <c r="Y297" s="154"/>
      <c r="Z297" s="154"/>
      <c r="AA297" s="159"/>
      <c r="AT297" s="160" t="s">
        <v>168</v>
      </c>
      <c r="AU297" s="160" t="s">
        <v>78</v>
      </c>
      <c r="AV297" s="152" t="s">
        <v>78</v>
      </c>
      <c r="AW297" s="152" t="s">
        <v>28</v>
      </c>
      <c r="AX297" s="152" t="s">
        <v>72</v>
      </c>
      <c r="AY297" s="160" t="s">
        <v>156</v>
      </c>
    </row>
    <row r="298" spans="2:51" s="152" customFormat="1" ht="16.5" customHeight="1" x14ac:dyDescent="0.45">
      <c r="B298" s="153"/>
      <c r="C298" s="154"/>
      <c r="D298" s="154"/>
      <c r="E298" s="155"/>
      <c r="F298" s="254" t="s">
        <v>410</v>
      </c>
      <c r="G298" s="254"/>
      <c r="H298" s="254"/>
      <c r="I298" s="254"/>
      <c r="J298" s="154"/>
      <c r="K298" s="156">
        <v>-1.2</v>
      </c>
      <c r="L298" s="154"/>
      <c r="M298" s="154"/>
      <c r="N298" s="154"/>
      <c r="O298" s="154"/>
      <c r="P298" s="154"/>
      <c r="Q298" s="154"/>
      <c r="R298" s="157"/>
      <c r="T298" s="158"/>
      <c r="U298" s="154"/>
      <c r="V298" s="154"/>
      <c r="W298" s="154"/>
      <c r="X298" s="154"/>
      <c r="Y298" s="154"/>
      <c r="Z298" s="154"/>
      <c r="AA298" s="159"/>
      <c r="AT298" s="160" t="s">
        <v>168</v>
      </c>
      <c r="AU298" s="160" t="s">
        <v>78</v>
      </c>
      <c r="AV298" s="152" t="s">
        <v>78</v>
      </c>
      <c r="AW298" s="152" t="s">
        <v>28</v>
      </c>
      <c r="AX298" s="152" t="s">
        <v>72</v>
      </c>
      <c r="AY298" s="160" t="s">
        <v>156</v>
      </c>
    </row>
    <row r="299" spans="2:51" s="144" customFormat="1" ht="16.5" customHeight="1" x14ac:dyDescent="0.45">
      <c r="B299" s="145"/>
      <c r="C299" s="146"/>
      <c r="D299" s="146"/>
      <c r="E299" s="147"/>
      <c r="F299" s="258" t="s">
        <v>415</v>
      </c>
      <c r="G299" s="258"/>
      <c r="H299" s="258"/>
      <c r="I299" s="258"/>
      <c r="J299" s="146"/>
      <c r="K299" s="147"/>
      <c r="L299" s="146"/>
      <c r="M299" s="146"/>
      <c r="N299" s="146"/>
      <c r="O299" s="146"/>
      <c r="P299" s="146"/>
      <c r="Q299" s="146"/>
      <c r="R299" s="148"/>
      <c r="T299" s="149"/>
      <c r="U299" s="146"/>
      <c r="V299" s="146"/>
      <c r="W299" s="146"/>
      <c r="X299" s="146"/>
      <c r="Y299" s="146"/>
      <c r="Z299" s="146"/>
      <c r="AA299" s="150"/>
      <c r="AT299" s="151" t="s">
        <v>168</v>
      </c>
      <c r="AU299" s="151" t="s">
        <v>78</v>
      </c>
      <c r="AV299" s="144" t="s">
        <v>80</v>
      </c>
      <c r="AW299" s="144" t="s">
        <v>28</v>
      </c>
      <c r="AX299" s="144" t="s">
        <v>72</v>
      </c>
      <c r="AY299" s="151" t="s">
        <v>156</v>
      </c>
    </row>
    <row r="300" spans="2:51" s="152" customFormat="1" ht="16.5" customHeight="1" x14ac:dyDescent="0.45">
      <c r="B300" s="153"/>
      <c r="C300" s="154"/>
      <c r="D300" s="154"/>
      <c r="E300" s="155"/>
      <c r="F300" s="254" t="s">
        <v>416</v>
      </c>
      <c r="G300" s="254"/>
      <c r="H300" s="254"/>
      <c r="I300" s="254"/>
      <c r="J300" s="154"/>
      <c r="K300" s="156">
        <v>37.637999999999998</v>
      </c>
      <c r="L300" s="154"/>
      <c r="M300" s="154"/>
      <c r="N300" s="154"/>
      <c r="O300" s="154"/>
      <c r="P300" s="154"/>
      <c r="Q300" s="154"/>
      <c r="R300" s="157"/>
      <c r="T300" s="158"/>
      <c r="U300" s="154"/>
      <c r="V300" s="154"/>
      <c r="W300" s="154"/>
      <c r="X300" s="154"/>
      <c r="Y300" s="154"/>
      <c r="Z300" s="154"/>
      <c r="AA300" s="159"/>
      <c r="AT300" s="160" t="s">
        <v>168</v>
      </c>
      <c r="AU300" s="160" t="s">
        <v>78</v>
      </c>
      <c r="AV300" s="152" t="s">
        <v>78</v>
      </c>
      <c r="AW300" s="152" t="s">
        <v>28</v>
      </c>
      <c r="AX300" s="152" t="s">
        <v>72</v>
      </c>
      <c r="AY300" s="160" t="s">
        <v>156</v>
      </c>
    </row>
    <row r="301" spans="2:51" s="152" customFormat="1" ht="16.5" customHeight="1" x14ac:dyDescent="0.45">
      <c r="B301" s="153"/>
      <c r="C301" s="154"/>
      <c r="D301" s="154"/>
      <c r="E301" s="155"/>
      <c r="F301" s="254" t="s">
        <v>405</v>
      </c>
      <c r="G301" s="254"/>
      <c r="H301" s="254"/>
      <c r="I301" s="254"/>
      <c r="J301" s="154"/>
      <c r="K301" s="156">
        <v>-2.2000000000000002</v>
      </c>
      <c r="L301" s="154"/>
      <c r="M301" s="154"/>
      <c r="N301" s="154"/>
      <c r="O301" s="154"/>
      <c r="P301" s="154"/>
      <c r="Q301" s="154"/>
      <c r="R301" s="157"/>
      <c r="T301" s="158"/>
      <c r="U301" s="154"/>
      <c r="V301" s="154"/>
      <c r="W301" s="154"/>
      <c r="X301" s="154"/>
      <c r="Y301" s="154"/>
      <c r="Z301" s="154"/>
      <c r="AA301" s="159"/>
      <c r="AT301" s="160" t="s">
        <v>168</v>
      </c>
      <c r="AU301" s="160" t="s">
        <v>78</v>
      </c>
      <c r="AV301" s="152" t="s">
        <v>78</v>
      </c>
      <c r="AW301" s="152" t="s">
        <v>28</v>
      </c>
      <c r="AX301" s="152" t="s">
        <v>72</v>
      </c>
      <c r="AY301" s="160" t="s">
        <v>156</v>
      </c>
    </row>
    <row r="302" spans="2:51" s="144" customFormat="1" ht="16.5" customHeight="1" x14ac:dyDescent="0.45">
      <c r="B302" s="145"/>
      <c r="C302" s="146"/>
      <c r="D302" s="146"/>
      <c r="E302" s="147"/>
      <c r="F302" s="258" t="s">
        <v>417</v>
      </c>
      <c r="G302" s="258"/>
      <c r="H302" s="258"/>
      <c r="I302" s="258"/>
      <c r="J302" s="146"/>
      <c r="K302" s="147"/>
      <c r="L302" s="146"/>
      <c r="M302" s="146"/>
      <c r="N302" s="146"/>
      <c r="O302" s="146"/>
      <c r="P302" s="146"/>
      <c r="Q302" s="146"/>
      <c r="R302" s="148"/>
      <c r="T302" s="149"/>
      <c r="U302" s="146"/>
      <c r="V302" s="146"/>
      <c r="W302" s="146"/>
      <c r="X302" s="146"/>
      <c r="Y302" s="146"/>
      <c r="Z302" s="146"/>
      <c r="AA302" s="150"/>
      <c r="AT302" s="151" t="s">
        <v>168</v>
      </c>
      <c r="AU302" s="151" t="s">
        <v>78</v>
      </c>
      <c r="AV302" s="144" t="s">
        <v>80</v>
      </c>
      <c r="AW302" s="144" t="s">
        <v>28</v>
      </c>
      <c r="AX302" s="144" t="s">
        <v>72</v>
      </c>
      <c r="AY302" s="151" t="s">
        <v>156</v>
      </c>
    </row>
    <row r="303" spans="2:51" s="152" customFormat="1" ht="16.5" customHeight="1" x14ac:dyDescent="0.45">
      <c r="B303" s="153"/>
      <c r="C303" s="154"/>
      <c r="D303" s="154"/>
      <c r="E303" s="155"/>
      <c r="F303" s="254" t="s">
        <v>418</v>
      </c>
      <c r="G303" s="254"/>
      <c r="H303" s="254"/>
      <c r="I303" s="254"/>
      <c r="J303" s="154"/>
      <c r="K303" s="156">
        <v>14.31</v>
      </c>
      <c r="L303" s="154"/>
      <c r="M303" s="154"/>
      <c r="N303" s="154"/>
      <c r="O303" s="154"/>
      <c r="P303" s="154"/>
      <c r="Q303" s="154"/>
      <c r="R303" s="157"/>
      <c r="T303" s="158"/>
      <c r="U303" s="154"/>
      <c r="V303" s="154"/>
      <c r="W303" s="154"/>
      <c r="X303" s="154"/>
      <c r="Y303" s="154"/>
      <c r="Z303" s="154"/>
      <c r="AA303" s="159"/>
      <c r="AT303" s="160" t="s">
        <v>168</v>
      </c>
      <c r="AU303" s="160" t="s">
        <v>78</v>
      </c>
      <c r="AV303" s="152" t="s">
        <v>78</v>
      </c>
      <c r="AW303" s="152" t="s">
        <v>28</v>
      </c>
      <c r="AX303" s="152" t="s">
        <v>72</v>
      </c>
      <c r="AY303" s="160" t="s">
        <v>156</v>
      </c>
    </row>
    <row r="304" spans="2:51" s="152" customFormat="1" ht="16.5" customHeight="1" x14ac:dyDescent="0.45">
      <c r="B304" s="153"/>
      <c r="C304" s="154"/>
      <c r="D304" s="154"/>
      <c r="E304" s="155"/>
      <c r="F304" s="254" t="s">
        <v>410</v>
      </c>
      <c r="G304" s="254"/>
      <c r="H304" s="254"/>
      <c r="I304" s="254"/>
      <c r="J304" s="154"/>
      <c r="K304" s="156">
        <v>-1.2</v>
      </c>
      <c r="L304" s="154"/>
      <c r="M304" s="154"/>
      <c r="N304" s="154"/>
      <c r="O304" s="154"/>
      <c r="P304" s="154"/>
      <c r="Q304" s="154"/>
      <c r="R304" s="157"/>
      <c r="T304" s="158"/>
      <c r="U304" s="154"/>
      <c r="V304" s="154"/>
      <c r="W304" s="154"/>
      <c r="X304" s="154"/>
      <c r="Y304" s="154"/>
      <c r="Z304" s="154"/>
      <c r="AA304" s="159"/>
      <c r="AT304" s="160" t="s">
        <v>168</v>
      </c>
      <c r="AU304" s="160" t="s">
        <v>78</v>
      </c>
      <c r="AV304" s="152" t="s">
        <v>78</v>
      </c>
      <c r="AW304" s="152" t="s">
        <v>28</v>
      </c>
      <c r="AX304" s="152" t="s">
        <v>72</v>
      </c>
      <c r="AY304" s="160" t="s">
        <v>156</v>
      </c>
    </row>
    <row r="305" spans="2:65" s="144" customFormat="1" ht="16.5" customHeight="1" x14ac:dyDescent="0.45">
      <c r="B305" s="145"/>
      <c r="C305" s="146"/>
      <c r="D305" s="146"/>
      <c r="E305" s="147"/>
      <c r="F305" s="258" t="s">
        <v>419</v>
      </c>
      <c r="G305" s="258"/>
      <c r="H305" s="258"/>
      <c r="I305" s="258"/>
      <c r="J305" s="146"/>
      <c r="K305" s="147"/>
      <c r="L305" s="146"/>
      <c r="M305" s="146"/>
      <c r="N305" s="146"/>
      <c r="O305" s="146"/>
      <c r="P305" s="146"/>
      <c r="Q305" s="146"/>
      <c r="R305" s="148"/>
      <c r="T305" s="149"/>
      <c r="U305" s="146"/>
      <c r="V305" s="146"/>
      <c r="W305" s="146"/>
      <c r="X305" s="146"/>
      <c r="Y305" s="146"/>
      <c r="Z305" s="146"/>
      <c r="AA305" s="150"/>
      <c r="AT305" s="151" t="s">
        <v>168</v>
      </c>
      <c r="AU305" s="151" t="s">
        <v>78</v>
      </c>
      <c r="AV305" s="144" t="s">
        <v>80</v>
      </c>
      <c r="AW305" s="144" t="s">
        <v>28</v>
      </c>
      <c r="AX305" s="144" t="s">
        <v>72</v>
      </c>
      <c r="AY305" s="151" t="s">
        <v>156</v>
      </c>
    </row>
    <row r="306" spans="2:65" s="152" customFormat="1" ht="16.5" customHeight="1" x14ac:dyDescent="0.45">
      <c r="B306" s="153"/>
      <c r="C306" s="154"/>
      <c r="D306" s="154"/>
      <c r="E306" s="155"/>
      <c r="F306" s="254" t="s">
        <v>420</v>
      </c>
      <c r="G306" s="254"/>
      <c r="H306" s="254"/>
      <c r="I306" s="254"/>
      <c r="J306" s="154"/>
      <c r="K306" s="156">
        <v>43.037999999999997</v>
      </c>
      <c r="L306" s="154"/>
      <c r="M306" s="154"/>
      <c r="N306" s="154"/>
      <c r="O306" s="154"/>
      <c r="P306" s="154"/>
      <c r="Q306" s="154"/>
      <c r="R306" s="157"/>
      <c r="T306" s="158"/>
      <c r="U306" s="154"/>
      <c r="V306" s="154"/>
      <c r="W306" s="154"/>
      <c r="X306" s="154"/>
      <c r="Y306" s="154"/>
      <c r="Z306" s="154"/>
      <c r="AA306" s="159"/>
      <c r="AT306" s="160" t="s">
        <v>168</v>
      </c>
      <c r="AU306" s="160" t="s">
        <v>78</v>
      </c>
      <c r="AV306" s="152" t="s">
        <v>78</v>
      </c>
      <c r="AW306" s="152" t="s">
        <v>28</v>
      </c>
      <c r="AX306" s="152" t="s">
        <v>72</v>
      </c>
      <c r="AY306" s="160" t="s">
        <v>156</v>
      </c>
    </row>
    <row r="307" spans="2:65" s="152" customFormat="1" ht="16.5" customHeight="1" x14ac:dyDescent="0.45">
      <c r="B307" s="153"/>
      <c r="C307" s="154"/>
      <c r="D307" s="154"/>
      <c r="E307" s="155"/>
      <c r="F307" s="254" t="s">
        <v>405</v>
      </c>
      <c r="G307" s="254"/>
      <c r="H307" s="254"/>
      <c r="I307" s="254"/>
      <c r="J307" s="154"/>
      <c r="K307" s="156">
        <v>-2.2000000000000002</v>
      </c>
      <c r="L307" s="154"/>
      <c r="M307" s="154"/>
      <c r="N307" s="154"/>
      <c r="O307" s="154"/>
      <c r="P307" s="154"/>
      <c r="Q307" s="154"/>
      <c r="R307" s="157"/>
      <c r="T307" s="158"/>
      <c r="U307" s="154"/>
      <c r="V307" s="154"/>
      <c r="W307" s="154"/>
      <c r="X307" s="154"/>
      <c r="Y307" s="154"/>
      <c r="Z307" s="154"/>
      <c r="AA307" s="159"/>
      <c r="AT307" s="160" t="s">
        <v>168</v>
      </c>
      <c r="AU307" s="160" t="s">
        <v>78</v>
      </c>
      <c r="AV307" s="152" t="s">
        <v>78</v>
      </c>
      <c r="AW307" s="152" t="s">
        <v>28</v>
      </c>
      <c r="AX307" s="152" t="s">
        <v>72</v>
      </c>
      <c r="AY307" s="160" t="s">
        <v>156</v>
      </c>
    </row>
    <row r="308" spans="2:65" s="144" customFormat="1" ht="16.5" customHeight="1" x14ac:dyDescent="0.45">
      <c r="B308" s="145"/>
      <c r="C308" s="146"/>
      <c r="D308" s="146"/>
      <c r="E308" s="147"/>
      <c r="F308" s="258" t="s">
        <v>421</v>
      </c>
      <c r="G308" s="258"/>
      <c r="H308" s="258"/>
      <c r="I308" s="258"/>
      <c r="J308" s="146"/>
      <c r="K308" s="147"/>
      <c r="L308" s="146"/>
      <c r="M308" s="146"/>
      <c r="N308" s="146"/>
      <c r="O308" s="146"/>
      <c r="P308" s="146"/>
      <c r="Q308" s="146"/>
      <c r="R308" s="148"/>
      <c r="T308" s="149"/>
      <c r="U308" s="146"/>
      <c r="V308" s="146"/>
      <c r="W308" s="146"/>
      <c r="X308" s="146"/>
      <c r="Y308" s="146"/>
      <c r="Z308" s="146"/>
      <c r="AA308" s="150"/>
      <c r="AT308" s="151" t="s">
        <v>168</v>
      </c>
      <c r="AU308" s="151" t="s">
        <v>78</v>
      </c>
      <c r="AV308" s="144" t="s">
        <v>80</v>
      </c>
      <c r="AW308" s="144" t="s">
        <v>28</v>
      </c>
      <c r="AX308" s="144" t="s">
        <v>72</v>
      </c>
      <c r="AY308" s="151" t="s">
        <v>156</v>
      </c>
    </row>
    <row r="309" spans="2:65" s="152" customFormat="1" ht="16.5" customHeight="1" x14ac:dyDescent="0.45">
      <c r="B309" s="153"/>
      <c r="C309" s="154"/>
      <c r="D309" s="154"/>
      <c r="E309" s="155"/>
      <c r="F309" s="254" t="s">
        <v>422</v>
      </c>
      <c r="G309" s="254"/>
      <c r="H309" s="254"/>
      <c r="I309" s="254"/>
      <c r="J309" s="154"/>
      <c r="K309" s="156">
        <v>14.634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168</v>
      </c>
      <c r="AU309" s="160" t="s">
        <v>78</v>
      </c>
      <c r="AV309" s="152" t="s">
        <v>78</v>
      </c>
      <c r="AW309" s="152" t="s">
        <v>28</v>
      </c>
      <c r="AX309" s="152" t="s">
        <v>72</v>
      </c>
      <c r="AY309" s="160" t="s">
        <v>156</v>
      </c>
    </row>
    <row r="310" spans="2:65" s="152" customFormat="1" ht="16.5" customHeight="1" x14ac:dyDescent="0.45">
      <c r="B310" s="153"/>
      <c r="C310" s="154"/>
      <c r="D310" s="154"/>
      <c r="E310" s="155"/>
      <c r="F310" s="254" t="s">
        <v>423</v>
      </c>
      <c r="G310" s="254"/>
      <c r="H310" s="254"/>
      <c r="I310" s="254"/>
      <c r="J310" s="154"/>
      <c r="K310" s="156">
        <v>-1.6</v>
      </c>
      <c r="L310" s="154"/>
      <c r="M310" s="154"/>
      <c r="N310" s="154"/>
      <c r="O310" s="154"/>
      <c r="P310" s="154"/>
      <c r="Q310" s="154"/>
      <c r="R310" s="157"/>
      <c r="T310" s="158"/>
      <c r="U310" s="154"/>
      <c r="V310" s="154"/>
      <c r="W310" s="154"/>
      <c r="X310" s="154"/>
      <c r="Y310" s="154"/>
      <c r="Z310" s="154"/>
      <c r="AA310" s="159"/>
      <c r="AT310" s="160" t="s">
        <v>168</v>
      </c>
      <c r="AU310" s="160" t="s">
        <v>78</v>
      </c>
      <c r="AV310" s="152" t="s">
        <v>78</v>
      </c>
      <c r="AW310" s="152" t="s">
        <v>28</v>
      </c>
      <c r="AX310" s="152" t="s">
        <v>72</v>
      </c>
      <c r="AY310" s="160" t="s">
        <v>156</v>
      </c>
    </row>
    <row r="311" spans="2:65" s="144" customFormat="1" ht="16.5" customHeight="1" x14ac:dyDescent="0.45">
      <c r="B311" s="145"/>
      <c r="C311" s="146"/>
      <c r="D311" s="146"/>
      <c r="E311" s="147"/>
      <c r="F311" s="258" t="s">
        <v>424</v>
      </c>
      <c r="G311" s="258"/>
      <c r="H311" s="258"/>
      <c r="I311" s="258"/>
      <c r="J311" s="146"/>
      <c r="K311" s="147"/>
      <c r="L311" s="146"/>
      <c r="M311" s="146"/>
      <c r="N311" s="146"/>
      <c r="O311" s="146"/>
      <c r="P311" s="146"/>
      <c r="Q311" s="146"/>
      <c r="R311" s="148"/>
      <c r="T311" s="149"/>
      <c r="U311" s="146"/>
      <c r="V311" s="146"/>
      <c r="W311" s="146"/>
      <c r="X311" s="146"/>
      <c r="Y311" s="146"/>
      <c r="Z311" s="146"/>
      <c r="AA311" s="150"/>
      <c r="AT311" s="151" t="s">
        <v>168</v>
      </c>
      <c r="AU311" s="151" t="s">
        <v>78</v>
      </c>
      <c r="AV311" s="144" t="s">
        <v>80</v>
      </c>
      <c r="AW311" s="144" t="s">
        <v>28</v>
      </c>
      <c r="AX311" s="144" t="s">
        <v>72</v>
      </c>
      <c r="AY311" s="151" t="s">
        <v>156</v>
      </c>
    </row>
    <row r="312" spans="2:65" s="152" customFormat="1" ht="16.5" customHeight="1" x14ac:dyDescent="0.45">
      <c r="B312" s="153"/>
      <c r="C312" s="154"/>
      <c r="D312" s="154"/>
      <c r="E312" s="155"/>
      <c r="F312" s="254" t="s">
        <v>425</v>
      </c>
      <c r="G312" s="254"/>
      <c r="H312" s="254"/>
      <c r="I312" s="254"/>
      <c r="J312" s="154"/>
      <c r="K312" s="156">
        <v>5.9130000000000003</v>
      </c>
      <c r="L312" s="154"/>
      <c r="M312" s="154"/>
      <c r="N312" s="154"/>
      <c r="O312" s="154"/>
      <c r="P312" s="154"/>
      <c r="Q312" s="154"/>
      <c r="R312" s="157"/>
      <c r="T312" s="158"/>
      <c r="U312" s="154"/>
      <c r="V312" s="154"/>
      <c r="W312" s="154"/>
      <c r="X312" s="154"/>
      <c r="Y312" s="154"/>
      <c r="Z312" s="154"/>
      <c r="AA312" s="159"/>
      <c r="AT312" s="160" t="s">
        <v>168</v>
      </c>
      <c r="AU312" s="160" t="s">
        <v>78</v>
      </c>
      <c r="AV312" s="152" t="s">
        <v>78</v>
      </c>
      <c r="AW312" s="152" t="s">
        <v>28</v>
      </c>
      <c r="AX312" s="152" t="s">
        <v>72</v>
      </c>
      <c r="AY312" s="160" t="s">
        <v>156</v>
      </c>
    </row>
    <row r="313" spans="2:65" s="170" customFormat="1" ht="16.5" customHeight="1" x14ac:dyDescent="0.45">
      <c r="B313" s="171"/>
      <c r="C313" s="172"/>
      <c r="D313" s="172"/>
      <c r="E313" s="173"/>
      <c r="F313" s="259" t="s">
        <v>238</v>
      </c>
      <c r="G313" s="259"/>
      <c r="H313" s="259"/>
      <c r="I313" s="259"/>
      <c r="J313" s="172"/>
      <c r="K313" s="174">
        <v>290.75700000000001</v>
      </c>
      <c r="L313" s="172"/>
      <c r="M313" s="172"/>
      <c r="N313" s="172"/>
      <c r="O313" s="172"/>
      <c r="P313" s="172"/>
      <c r="Q313" s="172"/>
      <c r="R313" s="175"/>
      <c r="T313" s="176"/>
      <c r="U313" s="172"/>
      <c r="V313" s="172"/>
      <c r="W313" s="172"/>
      <c r="X313" s="172"/>
      <c r="Y313" s="172"/>
      <c r="Z313" s="172"/>
      <c r="AA313" s="177"/>
      <c r="AT313" s="178" t="s">
        <v>168</v>
      </c>
      <c r="AU313" s="178" t="s">
        <v>78</v>
      </c>
      <c r="AV313" s="170" t="s">
        <v>82</v>
      </c>
      <c r="AW313" s="170" t="s">
        <v>28</v>
      </c>
      <c r="AX313" s="170" t="s">
        <v>72</v>
      </c>
      <c r="AY313" s="178" t="s">
        <v>156</v>
      </c>
    </row>
    <row r="314" spans="2:65" s="161" customFormat="1" ht="16.5" customHeight="1" x14ac:dyDescent="0.45">
      <c r="B314" s="162"/>
      <c r="C314" s="163"/>
      <c r="D314" s="163"/>
      <c r="E314" s="164"/>
      <c r="F314" s="255" t="s">
        <v>170</v>
      </c>
      <c r="G314" s="255"/>
      <c r="H314" s="255"/>
      <c r="I314" s="255"/>
      <c r="J314" s="163"/>
      <c r="K314" s="165">
        <v>307.065</v>
      </c>
      <c r="L314" s="163"/>
      <c r="M314" s="163"/>
      <c r="N314" s="163"/>
      <c r="O314" s="163"/>
      <c r="P314" s="163"/>
      <c r="Q314" s="163"/>
      <c r="R314" s="166"/>
      <c r="T314" s="167"/>
      <c r="U314" s="163"/>
      <c r="V314" s="163"/>
      <c r="W314" s="163"/>
      <c r="X314" s="163"/>
      <c r="Y314" s="163"/>
      <c r="Z314" s="163"/>
      <c r="AA314" s="168"/>
      <c r="AT314" s="169" t="s">
        <v>168</v>
      </c>
      <c r="AU314" s="169" t="s">
        <v>78</v>
      </c>
      <c r="AV314" s="161" t="s">
        <v>161</v>
      </c>
      <c r="AW314" s="161" t="s">
        <v>28</v>
      </c>
      <c r="AX314" s="161" t="s">
        <v>80</v>
      </c>
      <c r="AY314" s="169" t="s">
        <v>156</v>
      </c>
    </row>
    <row r="315" spans="2:65" s="23" customFormat="1" ht="38.25" customHeight="1" x14ac:dyDescent="0.45">
      <c r="B315" s="134"/>
      <c r="C315" s="135" t="s">
        <v>426</v>
      </c>
      <c r="D315" s="135" t="s">
        <v>157</v>
      </c>
      <c r="E315" s="136" t="s">
        <v>427</v>
      </c>
      <c r="F315" s="251" t="s">
        <v>428</v>
      </c>
      <c r="G315" s="251"/>
      <c r="H315" s="251"/>
      <c r="I315" s="251"/>
      <c r="J315" s="137" t="s">
        <v>160</v>
      </c>
      <c r="K315" s="138">
        <v>1304.682</v>
      </c>
      <c r="L315" s="252"/>
      <c r="M315" s="252"/>
      <c r="N315" s="260">
        <f>ROUND(L315*K315,2)</f>
        <v>0</v>
      </c>
      <c r="O315" s="261"/>
      <c r="P315" s="261"/>
      <c r="Q315" s="262"/>
      <c r="R315" s="139"/>
      <c r="T315" s="140"/>
      <c r="U315" s="34" t="s">
        <v>39</v>
      </c>
      <c r="V315" s="141">
        <v>0</v>
      </c>
      <c r="W315" s="141">
        <f>V315*K315</f>
        <v>0</v>
      </c>
      <c r="X315" s="141">
        <v>0</v>
      </c>
      <c r="Y315" s="141">
        <f>X315*K315</f>
        <v>0</v>
      </c>
      <c r="Z315" s="141">
        <v>0</v>
      </c>
      <c r="AA315" s="142">
        <f>Z315*K315</f>
        <v>0</v>
      </c>
      <c r="AR315" s="8" t="s">
        <v>161</v>
      </c>
      <c r="AT315" s="8" t="s">
        <v>157</v>
      </c>
      <c r="AU315" s="8" t="s">
        <v>78</v>
      </c>
      <c r="AY315" s="8" t="s">
        <v>156</v>
      </c>
      <c r="BE315" s="143">
        <f>IF(U315="základná",N315,0)</f>
        <v>0</v>
      </c>
      <c r="BF315" s="143">
        <f>IF(U315="znížená",N315,0)</f>
        <v>0</v>
      </c>
      <c r="BG315" s="143">
        <f>IF(U315="zákl. prenesená",N315,0)</f>
        <v>0</v>
      </c>
      <c r="BH315" s="143">
        <f>IF(U315="zníž. prenesená",N315,0)</f>
        <v>0</v>
      </c>
      <c r="BI315" s="143">
        <f>IF(U315="nulová",N315,0)</f>
        <v>0</v>
      </c>
      <c r="BJ315" s="8" t="s">
        <v>78</v>
      </c>
      <c r="BK315" s="121">
        <f>ROUND(L315*K315,3)</f>
        <v>0</v>
      </c>
      <c r="BL315" s="8" t="s">
        <v>161</v>
      </c>
      <c r="BM315" s="8" t="s">
        <v>429</v>
      </c>
    </row>
    <row r="316" spans="2:65" s="144" customFormat="1" ht="16.5" customHeight="1" x14ac:dyDescent="0.45">
      <c r="B316" s="145"/>
      <c r="C316" s="146"/>
      <c r="D316" s="146"/>
      <c r="E316" s="147"/>
      <c r="F316" s="253" t="s">
        <v>235</v>
      </c>
      <c r="G316" s="253"/>
      <c r="H316" s="253"/>
      <c r="I316" s="253"/>
      <c r="J316" s="146"/>
      <c r="K316" s="147"/>
      <c r="L316" s="146"/>
      <c r="M316" s="146"/>
      <c r="N316" s="146"/>
      <c r="O316" s="146"/>
      <c r="P316" s="146"/>
      <c r="Q316" s="146"/>
      <c r="R316" s="148"/>
      <c r="T316" s="149"/>
      <c r="U316" s="146"/>
      <c r="V316" s="146"/>
      <c r="W316" s="146"/>
      <c r="X316" s="146"/>
      <c r="Y316" s="146"/>
      <c r="Z316" s="146"/>
      <c r="AA316" s="150"/>
      <c r="AT316" s="151" t="s">
        <v>168</v>
      </c>
      <c r="AU316" s="151" t="s">
        <v>78</v>
      </c>
      <c r="AV316" s="144" t="s">
        <v>80</v>
      </c>
      <c r="AW316" s="144" t="s">
        <v>28</v>
      </c>
      <c r="AX316" s="144" t="s">
        <v>72</v>
      </c>
      <c r="AY316" s="151" t="s">
        <v>156</v>
      </c>
    </row>
    <row r="317" spans="2:65" s="144" customFormat="1" ht="16.5" customHeight="1" x14ac:dyDescent="0.45">
      <c r="B317" s="145"/>
      <c r="C317" s="146"/>
      <c r="D317" s="146"/>
      <c r="E317" s="147"/>
      <c r="F317" s="258" t="s">
        <v>430</v>
      </c>
      <c r="G317" s="258"/>
      <c r="H317" s="258"/>
      <c r="I317" s="258"/>
      <c r="J317" s="146"/>
      <c r="K317" s="147"/>
      <c r="L317" s="146"/>
      <c r="M317" s="146"/>
      <c r="N317" s="146"/>
      <c r="O317" s="146"/>
      <c r="P317" s="146"/>
      <c r="Q317" s="146"/>
      <c r="R317" s="148"/>
      <c r="T317" s="149"/>
      <c r="U317" s="146"/>
      <c r="V317" s="146"/>
      <c r="W317" s="146"/>
      <c r="X317" s="146"/>
      <c r="Y317" s="146"/>
      <c r="Z317" s="146"/>
      <c r="AA317" s="150"/>
      <c r="AT317" s="151" t="s">
        <v>168</v>
      </c>
      <c r="AU317" s="151" t="s">
        <v>78</v>
      </c>
      <c r="AV317" s="144" t="s">
        <v>80</v>
      </c>
      <c r="AW317" s="144" t="s">
        <v>28</v>
      </c>
      <c r="AX317" s="144" t="s">
        <v>72</v>
      </c>
      <c r="AY317" s="151" t="s">
        <v>156</v>
      </c>
    </row>
    <row r="318" spans="2:65" s="152" customFormat="1" ht="16.5" customHeight="1" x14ac:dyDescent="0.45">
      <c r="B318" s="153"/>
      <c r="C318" s="154"/>
      <c r="D318" s="154"/>
      <c r="E318" s="155"/>
      <c r="F318" s="254" t="s">
        <v>431</v>
      </c>
      <c r="G318" s="254"/>
      <c r="H318" s="254"/>
      <c r="I318" s="254"/>
      <c r="J318" s="154"/>
      <c r="K318" s="156">
        <v>87.92</v>
      </c>
      <c r="L318" s="154"/>
      <c r="M318" s="154"/>
      <c r="N318" s="154"/>
      <c r="O318" s="154"/>
      <c r="P318" s="154"/>
      <c r="Q318" s="154"/>
      <c r="R318" s="157"/>
      <c r="T318" s="158"/>
      <c r="U318" s="154"/>
      <c r="V318" s="154"/>
      <c r="W318" s="154"/>
      <c r="X318" s="154"/>
      <c r="Y318" s="154"/>
      <c r="Z318" s="154"/>
      <c r="AA318" s="159"/>
      <c r="AT318" s="160" t="s">
        <v>168</v>
      </c>
      <c r="AU318" s="160" t="s">
        <v>78</v>
      </c>
      <c r="AV318" s="152" t="s">
        <v>78</v>
      </c>
      <c r="AW318" s="152" t="s">
        <v>28</v>
      </c>
      <c r="AX318" s="152" t="s">
        <v>72</v>
      </c>
      <c r="AY318" s="160" t="s">
        <v>156</v>
      </c>
    </row>
    <row r="319" spans="2:65" s="152" customFormat="1" ht="16.5" customHeight="1" x14ac:dyDescent="0.45">
      <c r="B319" s="153"/>
      <c r="C319" s="154"/>
      <c r="D319" s="154"/>
      <c r="E319" s="155"/>
      <c r="F319" s="254" t="s">
        <v>432</v>
      </c>
      <c r="G319" s="254"/>
      <c r="H319" s="254"/>
      <c r="I319" s="254"/>
      <c r="J319" s="154"/>
      <c r="K319" s="156">
        <v>-12.1</v>
      </c>
      <c r="L319" s="154"/>
      <c r="M319" s="154"/>
      <c r="N319" s="154"/>
      <c r="O319" s="154"/>
      <c r="P319" s="154"/>
      <c r="Q319" s="154"/>
      <c r="R319" s="157"/>
      <c r="T319" s="158"/>
      <c r="U319" s="154"/>
      <c r="V319" s="154"/>
      <c r="W319" s="154"/>
      <c r="X319" s="154"/>
      <c r="Y319" s="154"/>
      <c r="Z319" s="154"/>
      <c r="AA319" s="159"/>
      <c r="AT319" s="160" t="s">
        <v>168</v>
      </c>
      <c r="AU319" s="160" t="s">
        <v>78</v>
      </c>
      <c r="AV319" s="152" t="s">
        <v>78</v>
      </c>
      <c r="AW319" s="152" t="s">
        <v>28</v>
      </c>
      <c r="AX319" s="152" t="s">
        <v>72</v>
      </c>
      <c r="AY319" s="160" t="s">
        <v>156</v>
      </c>
    </row>
    <row r="320" spans="2:65" s="152" customFormat="1" ht="16.5" customHeight="1" x14ac:dyDescent="0.45">
      <c r="B320" s="153"/>
      <c r="C320" s="154"/>
      <c r="D320" s="154"/>
      <c r="E320" s="155"/>
      <c r="F320" s="254" t="s">
        <v>433</v>
      </c>
      <c r="G320" s="254"/>
      <c r="H320" s="254"/>
      <c r="I320" s="254"/>
      <c r="J320" s="154"/>
      <c r="K320" s="156">
        <v>-7.2</v>
      </c>
      <c r="L320" s="154"/>
      <c r="M320" s="154"/>
      <c r="N320" s="154"/>
      <c r="O320" s="154"/>
      <c r="P320" s="154"/>
      <c r="Q320" s="154"/>
      <c r="R320" s="157"/>
      <c r="T320" s="158"/>
      <c r="U320" s="154"/>
      <c r="V320" s="154"/>
      <c r="W320" s="154"/>
      <c r="X320" s="154"/>
      <c r="Y320" s="154"/>
      <c r="Z320" s="154"/>
      <c r="AA320" s="159"/>
      <c r="AT320" s="160" t="s">
        <v>168</v>
      </c>
      <c r="AU320" s="160" t="s">
        <v>78</v>
      </c>
      <c r="AV320" s="152" t="s">
        <v>78</v>
      </c>
      <c r="AW320" s="152" t="s">
        <v>28</v>
      </c>
      <c r="AX320" s="152" t="s">
        <v>72</v>
      </c>
      <c r="AY320" s="160" t="s">
        <v>156</v>
      </c>
    </row>
    <row r="321" spans="2:51" s="152" customFormat="1" ht="16.5" customHeight="1" x14ac:dyDescent="0.45">
      <c r="B321" s="153"/>
      <c r="C321" s="154"/>
      <c r="D321" s="154"/>
      <c r="E321" s="155"/>
      <c r="F321" s="254" t="s">
        <v>434</v>
      </c>
      <c r="G321" s="254"/>
      <c r="H321" s="254"/>
      <c r="I321" s="254"/>
      <c r="J321" s="154"/>
      <c r="K321" s="156">
        <v>-2.9</v>
      </c>
      <c r="L321" s="154"/>
      <c r="M321" s="154"/>
      <c r="N321" s="154"/>
      <c r="O321" s="154"/>
      <c r="P321" s="154"/>
      <c r="Q321" s="154"/>
      <c r="R321" s="157"/>
      <c r="T321" s="158"/>
      <c r="U321" s="154"/>
      <c r="V321" s="154"/>
      <c r="W321" s="154"/>
      <c r="X321" s="154"/>
      <c r="Y321" s="154"/>
      <c r="Z321" s="154"/>
      <c r="AA321" s="159"/>
      <c r="AT321" s="160" t="s">
        <v>168</v>
      </c>
      <c r="AU321" s="160" t="s">
        <v>78</v>
      </c>
      <c r="AV321" s="152" t="s">
        <v>78</v>
      </c>
      <c r="AW321" s="152" t="s">
        <v>28</v>
      </c>
      <c r="AX321" s="152" t="s">
        <v>72</v>
      </c>
      <c r="AY321" s="160" t="s">
        <v>156</v>
      </c>
    </row>
    <row r="322" spans="2:51" s="144" customFormat="1" ht="16.5" customHeight="1" x14ac:dyDescent="0.45">
      <c r="B322" s="145"/>
      <c r="C322" s="146"/>
      <c r="D322" s="146"/>
      <c r="E322" s="147"/>
      <c r="F322" s="258" t="s">
        <v>374</v>
      </c>
      <c r="G322" s="258"/>
      <c r="H322" s="258"/>
      <c r="I322" s="258"/>
      <c r="J322" s="146"/>
      <c r="K322" s="147"/>
      <c r="L322" s="146"/>
      <c r="M322" s="146"/>
      <c r="N322" s="146"/>
      <c r="O322" s="146"/>
      <c r="P322" s="146"/>
      <c r="Q322" s="146"/>
      <c r="R322" s="148"/>
      <c r="T322" s="149"/>
      <c r="U322" s="146"/>
      <c r="V322" s="146"/>
      <c r="W322" s="146"/>
      <c r="X322" s="146"/>
      <c r="Y322" s="146"/>
      <c r="Z322" s="146"/>
      <c r="AA322" s="150"/>
      <c r="AT322" s="151" t="s">
        <v>168</v>
      </c>
      <c r="AU322" s="151" t="s">
        <v>78</v>
      </c>
      <c r="AV322" s="144" t="s">
        <v>80</v>
      </c>
      <c r="AW322" s="144" t="s">
        <v>28</v>
      </c>
      <c r="AX322" s="144" t="s">
        <v>72</v>
      </c>
      <c r="AY322" s="151" t="s">
        <v>156</v>
      </c>
    </row>
    <row r="323" spans="2:51" s="152" customFormat="1" ht="16.5" customHeight="1" x14ac:dyDescent="0.45">
      <c r="B323" s="153"/>
      <c r="C323" s="154"/>
      <c r="D323" s="154"/>
      <c r="E323" s="155"/>
      <c r="F323" s="254" t="s">
        <v>435</v>
      </c>
      <c r="G323" s="254"/>
      <c r="H323" s="254"/>
      <c r="I323" s="254"/>
      <c r="J323" s="154"/>
      <c r="K323" s="156">
        <v>36.372</v>
      </c>
      <c r="L323" s="154"/>
      <c r="M323" s="154"/>
      <c r="N323" s="154"/>
      <c r="O323" s="154"/>
      <c r="P323" s="154"/>
      <c r="Q323" s="154"/>
      <c r="R323" s="157"/>
      <c r="T323" s="158"/>
      <c r="U323" s="154"/>
      <c r="V323" s="154"/>
      <c r="W323" s="154"/>
      <c r="X323" s="154"/>
      <c r="Y323" s="154"/>
      <c r="Z323" s="154"/>
      <c r="AA323" s="159"/>
      <c r="AT323" s="160" t="s">
        <v>168</v>
      </c>
      <c r="AU323" s="160" t="s">
        <v>78</v>
      </c>
      <c r="AV323" s="152" t="s">
        <v>78</v>
      </c>
      <c r="AW323" s="152" t="s">
        <v>28</v>
      </c>
      <c r="AX323" s="152" t="s">
        <v>72</v>
      </c>
      <c r="AY323" s="160" t="s">
        <v>156</v>
      </c>
    </row>
    <row r="324" spans="2:51" s="152" customFormat="1" ht="16.5" customHeight="1" x14ac:dyDescent="0.45">
      <c r="B324" s="153"/>
      <c r="C324" s="154"/>
      <c r="D324" s="154"/>
      <c r="E324" s="155"/>
      <c r="F324" s="254" t="s">
        <v>436</v>
      </c>
      <c r="G324" s="254"/>
      <c r="H324" s="254"/>
      <c r="I324" s="254"/>
      <c r="J324" s="154"/>
      <c r="K324" s="156">
        <v>-4.05</v>
      </c>
      <c r="L324" s="154"/>
      <c r="M324" s="154"/>
      <c r="N324" s="154"/>
      <c r="O324" s="154"/>
      <c r="P324" s="154"/>
      <c r="Q324" s="154"/>
      <c r="R324" s="157"/>
      <c r="T324" s="158"/>
      <c r="U324" s="154"/>
      <c r="V324" s="154"/>
      <c r="W324" s="154"/>
      <c r="X324" s="154"/>
      <c r="Y324" s="154"/>
      <c r="Z324" s="154"/>
      <c r="AA324" s="159"/>
      <c r="AT324" s="160" t="s">
        <v>168</v>
      </c>
      <c r="AU324" s="160" t="s">
        <v>78</v>
      </c>
      <c r="AV324" s="152" t="s">
        <v>78</v>
      </c>
      <c r="AW324" s="152" t="s">
        <v>28</v>
      </c>
      <c r="AX324" s="152" t="s">
        <v>72</v>
      </c>
      <c r="AY324" s="160" t="s">
        <v>156</v>
      </c>
    </row>
    <row r="325" spans="2:51" s="152" customFormat="1" ht="16.5" customHeight="1" x14ac:dyDescent="0.45">
      <c r="B325" s="153"/>
      <c r="C325" s="154"/>
      <c r="D325" s="154"/>
      <c r="E325" s="155"/>
      <c r="F325" s="254" t="s">
        <v>437</v>
      </c>
      <c r="G325" s="254"/>
      <c r="H325" s="254"/>
      <c r="I325" s="254"/>
      <c r="J325" s="154"/>
      <c r="K325" s="156">
        <v>-3.6</v>
      </c>
      <c r="L325" s="154"/>
      <c r="M325" s="154"/>
      <c r="N325" s="154"/>
      <c r="O325" s="154"/>
      <c r="P325" s="154"/>
      <c r="Q325" s="154"/>
      <c r="R325" s="157"/>
      <c r="T325" s="158"/>
      <c r="U325" s="154"/>
      <c r="V325" s="154"/>
      <c r="W325" s="154"/>
      <c r="X325" s="154"/>
      <c r="Y325" s="154"/>
      <c r="Z325" s="154"/>
      <c r="AA325" s="159"/>
      <c r="AT325" s="160" t="s">
        <v>168</v>
      </c>
      <c r="AU325" s="160" t="s">
        <v>78</v>
      </c>
      <c r="AV325" s="152" t="s">
        <v>78</v>
      </c>
      <c r="AW325" s="152" t="s">
        <v>28</v>
      </c>
      <c r="AX325" s="152" t="s">
        <v>72</v>
      </c>
      <c r="AY325" s="160" t="s">
        <v>156</v>
      </c>
    </row>
    <row r="326" spans="2:51" s="144" customFormat="1" ht="16.5" customHeight="1" x14ac:dyDescent="0.45">
      <c r="B326" s="145"/>
      <c r="C326" s="146"/>
      <c r="D326" s="146"/>
      <c r="E326" s="147"/>
      <c r="F326" s="258" t="s">
        <v>438</v>
      </c>
      <c r="G326" s="258"/>
      <c r="H326" s="258"/>
      <c r="I326" s="258"/>
      <c r="J326" s="146"/>
      <c r="K326" s="147"/>
      <c r="L326" s="146"/>
      <c r="M326" s="146"/>
      <c r="N326" s="146"/>
      <c r="O326" s="146"/>
      <c r="P326" s="146"/>
      <c r="Q326" s="146"/>
      <c r="R326" s="148"/>
      <c r="T326" s="149"/>
      <c r="U326" s="146"/>
      <c r="V326" s="146"/>
      <c r="W326" s="146"/>
      <c r="X326" s="146"/>
      <c r="Y326" s="146"/>
      <c r="Z326" s="146"/>
      <c r="AA326" s="150"/>
      <c r="AT326" s="151" t="s">
        <v>168</v>
      </c>
      <c r="AU326" s="151" t="s">
        <v>78</v>
      </c>
      <c r="AV326" s="144" t="s">
        <v>80</v>
      </c>
      <c r="AW326" s="144" t="s">
        <v>28</v>
      </c>
      <c r="AX326" s="144" t="s">
        <v>72</v>
      </c>
      <c r="AY326" s="151" t="s">
        <v>156</v>
      </c>
    </row>
    <row r="327" spans="2:51" s="152" customFormat="1" ht="16.5" customHeight="1" x14ac:dyDescent="0.45">
      <c r="B327" s="153"/>
      <c r="C327" s="154"/>
      <c r="D327" s="154"/>
      <c r="E327" s="155"/>
      <c r="F327" s="254" t="s">
        <v>439</v>
      </c>
      <c r="G327" s="254"/>
      <c r="H327" s="254"/>
      <c r="I327" s="254"/>
      <c r="J327" s="154"/>
      <c r="K327" s="156">
        <v>-6.2279999999999998</v>
      </c>
      <c r="L327" s="154"/>
      <c r="M327" s="154"/>
      <c r="N327" s="154"/>
      <c r="O327" s="154"/>
      <c r="P327" s="154"/>
      <c r="Q327" s="154"/>
      <c r="R327" s="157"/>
      <c r="T327" s="158"/>
      <c r="U327" s="154"/>
      <c r="V327" s="154"/>
      <c r="W327" s="154"/>
      <c r="X327" s="154"/>
      <c r="Y327" s="154"/>
      <c r="Z327" s="154"/>
      <c r="AA327" s="159"/>
      <c r="AT327" s="160" t="s">
        <v>168</v>
      </c>
      <c r="AU327" s="160" t="s">
        <v>78</v>
      </c>
      <c r="AV327" s="152" t="s">
        <v>78</v>
      </c>
      <c r="AW327" s="152" t="s">
        <v>28</v>
      </c>
      <c r="AX327" s="152" t="s">
        <v>72</v>
      </c>
      <c r="AY327" s="160" t="s">
        <v>156</v>
      </c>
    </row>
    <row r="328" spans="2:51" s="144" customFormat="1" ht="16.5" customHeight="1" x14ac:dyDescent="0.45">
      <c r="B328" s="145"/>
      <c r="C328" s="146"/>
      <c r="D328" s="146"/>
      <c r="E328" s="147"/>
      <c r="F328" s="258" t="s">
        <v>376</v>
      </c>
      <c r="G328" s="258"/>
      <c r="H328" s="258"/>
      <c r="I328" s="258"/>
      <c r="J328" s="146"/>
      <c r="K328" s="147"/>
      <c r="L328" s="146"/>
      <c r="M328" s="146"/>
      <c r="N328" s="146"/>
      <c r="O328" s="146"/>
      <c r="P328" s="146"/>
      <c r="Q328" s="146"/>
      <c r="R328" s="148"/>
      <c r="T328" s="149"/>
      <c r="U328" s="146"/>
      <c r="V328" s="146"/>
      <c r="W328" s="146"/>
      <c r="X328" s="146"/>
      <c r="Y328" s="146"/>
      <c r="Z328" s="146"/>
      <c r="AA328" s="150"/>
      <c r="AT328" s="151" t="s">
        <v>168</v>
      </c>
      <c r="AU328" s="151" t="s">
        <v>78</v>
      </c>
      <c r="AV328" s="144" t="s">
        <v>80</v>
      </c>
      <c r="AW328" s="144" t="s">
        <v>28</v>
      </c>
      <c r="AX328" s="144" t="s">
        <v>72</v>
      </c>
      <c r="AY328" s="151" t="s">
        <v>156</v>
      </c>
    </row>
    <row r="329" spans="2:51" s="152" customFormat="1" ht="16.5" customHeight="1" x14ac:dyDescent="0.45">
      <c r="B329" s="153"/>
      <c r="C329" s="154"/>
      <c r="D329" s="154"/>
      <c r="E329" s="155"/>
      <c r="F329" s="254" t="s">
        <v>440</v>
      </c>
      <c r="G329" s="254"/>
      <c r="H329" s="254"/>
      <c r="I329" s="254"/>
      <c r="J329" s="154"/>
      <c r="K329" s="156">
        <v>129.976</v>
      </c>
      <c r="L329" s="154"/>
      <c r="M329" s="154"/>
      <c r="N329" s="154"/>
      <c r="O329" s="154"/>
      <c r="P329" s="154"/>
      <c r="Q329" s="154"/>
      <c r="R329" s="157"/>
      <c r="T329" s="158"/>
      <c r="U329" s="154"/>
      <c r="V329" s="154"/>
      <c r="W329" s="154"/>
      <c r="X329" s="154"/>
      <c r="Y329" s="154"/>
      <c r="Z329" s="154"/>
      <c r="AA329" s="159"/>
      <c r="AT329" s="160" t="s">
        <v>168</v>
      </c>
      <c r="AU329" s="160" t="s">
        <v>78</v>
      </c>
      <c r="AV329" s="152" t="s">
        <v>78</v>
      </c>
      <c r="AW329" s="152" t="s">
        <v>28</v>
      </c>
      <c r="AX329" s="152" t="s">
        <v>72</v>
      </c>
      <c r="AY329" s="160" t="s">
        <v>156</v>
      </c>
    </row>
    <row r="330" spans="2:51" s="152" customFormat="1" ht="16.5" customHeight="1" x14ac:dyDescent="0.45">
      <c r="B330" s="153"/>
      <c r="C330" s="154"/>
      <c r="D330" s="154"/>
      <c r="E330" s="155"/>
      <c r="F330" s="254" t="s">
        <v>441</v>
      </c>
      <c r="G330" s="254"/>
      <c r="H330" s="254"/>
      <c r="I330" s="254"/>
      <c r="J330" s="154"/>
      <c r="K330" s="156">
        <v>-16.2</v>
      </c>
      <c r="L330" s="154"/>
      <c r="M330" s="154"/>
      <c r="N330" s="154"/>
      <c r="O330" s="154"/>
      <c r="P330" s="154"/>
      <c r="Q330" s="154"/>
      <c r="R330" s="157"/>
      <c r="T330" s="158"/>
      <c r="U330" s="154"/>
      <c r="V330" s="154"/>
      <c r="W330" s="154"/>
      <c r="X330" s="154"/>
      <c r="Y330" s="154"/>
      <c r="Z330" s="154"/>
      <c r="AA330" s="159"/>
      <c r="AT330" s="160" t="s">
        <v>168</v>
      </c>
      <c r="AU330" s="160" t="s">
        <v>78</v>
      </c>
      <c r="AV330" s="152" t="s">
        <v>78</v>
      </c>
      <c r="AW330" s="152" t="s">
        <v>28</v>
      </c>
      <c r="AX330" s="152" t="s">
        <v>72</v>
      </c>
      <c r="AY330" s="160" t="s">
        <v>156</v>
      </c>
    </row>
    <row r="331" spans="2:51" s="152" customFormat="1" ht="16.5" customHeight="1" x14ac:dyDescent="0.45">
      <c r="B331" s="153"/>
      <c r="C331" s="154"/>
      <c r="D331" s="154"/>
      <c r="E331" s="155"/>
      <c r="F331" s="254" t="s">
        <v>442</v>
      </c>
      <c r="G331" s="254"/>
      <c r="H331" s="254"/>
      <c r="I331" s="254"/>
      <c r="J331" s="154"/>
      <c r="K331" s="156">
        <v>-6.03</v>
      </c>
      <c r="L331" s="154"/>
      <c r="M331" s="154"/>
      <c r="N331" s="154"/>
      <c r="O331" s="154"/>
      <c r="P331" s="154"/>
      <c r="Q331" s="154"/>
      <c r="R331" s="157"/>
      <c r="T331" s="158"/>
      <c r="U331" s="154"/>
      <c r="V331" s="154"/>
      <c r="W331" s="154"/>
      <c r="X331" s="154"/>
      <c r="Y331" s="154"/>
      <c r="Z331" s="154"/>
      <c r="AA331" s="159"/>
      <c r="AT331" s="160" t="s">
        <v>168</v>
      </c>
      <c r="AU331" s="160" t="s">
        <v>78</v>
      </c>
      <c r="AV331" s="152" t="s">
        <v>78</v>
      </c>
      <c r="AW331" s="152" t="s">
        <v>28</v>
      </c>
      <c r="AX331" s="152" t="s">
        <v>72</v>
      </c>
      <c r="AY331" s="160" t="s">
        <v>156</v>
      </c>
    </row>
    <row r="332" spans="2:51" s="152" customFormat="1" ht="16.5" customHeight="1" x14ac:dyDescent="0.45">
      <c r="B332" s="153"/>
      <c r="C332" s="154"/>
      <c r="D332" s="154"/>
      <c r="E332" s="155"/>
      <c r="F332" s="254" t="s">
        <v>433</v>
      </c>
      <c r="G332" s="254"/>
      <c r="H332" s="254"/>
      <c r="I332" s="254"/>
      <c r="J332" s="154"/>
      <c r="K332" s="156">
        <v>-7.2</v>
      </c>
      <c r="L332" s="154"/>
      <c r="M332" s="154"/>
      <c r="N332" s="154"/>
      <c r="O332" s="154"/>
      <c r="P332" s="154"/>
      <c r="Q332" s="154"/>
      <c r="R332" s="157"/>
      <c r="T332" s="158"/>
      <c r="U332" s="154"/>
      <c r="V332" s="154"/>
      <c r="W332" s="154"/>
      <c r="X332" s="154"/>
      <c r="Y332" s="154"/>
      <c r="Z332" s="154"/>
      <c r="AA332" s="159"/>
      <c r="AT332" s="160" t="s">
        <v>168</v>
      </c>
      <c r="AU332" s="160" t="s">
        <v>78</v>
      </c>
      <c r="AV332" s="152" t="s">
        <v>78</v>
      </c>
      <c r="AW332" s="152" t="s">
        <v>28</v>
      </c>
      <c r="AX332" s="152" t="s">
        <v>72</v>
      </c>
      <c r="AY332" s="160" t="s">
        <v>156</v>
      </c>
    </row>
    <row r="333" spans="2:51" s="144" customFormat="1" ht="16.5" customHeight="1" x14ac:dyDescent="0.45">
      <c r="B333" s="145"/>
      <c r="C333" s="146"/>
      <c r="D333" s="146"/>
      <c r="E333" s="147"/>
      <c r="F333" s="258" t="s">
        <v>438</v>
      </c>
      <c r="G333" s="258"/>
      <c r="H333" s="258"/>
      <c r="I333" s="258"/>
      <c r="J333" s="146"/>
      <c r="K333" s="147"/>
      <c r="L333" s="146"/>
      <c r="M333" s="146"/>
      <c r="N333" s="146"/>
      <c r="O333" s="146"/>
      <c r="P333" s="146"/>
      <c r="Q333" s="146"/>
      <c r="R333" s="148"/>
      <c r="T333" s="149"/>
      <c r="U333" s="146"/>
      <c r="V333" s="146"/>
      <c r="W333" s="146"/>
      <c r="X333" s="146"/>
      <c r="Y333" s="146"/>
      <c r="Z333" s="146"/>
      <c r="AA333" s="150"/>
      <c r="AT333" s="151" t="s">
        <v>168</v>
      </c>
      <c r="AU333" s="151" t="s">
        <v>78</v>
      </c>
      <c r="AV333" s="144" t="s">
        <v>80</v>
      </c>
      <c r="AW333" s="144" t="s">
        <v>28</v>
      </c>
      <c r="AX333" s="144" t="s">
        <v>72</v>
      </c>
      <c r="AY333" s="151" t="s">
        <v>156</v>
      </c>
    </row>
    <row r="334" spans="2:51" s="152" customFormat="1" ht="16.5" customHeight="1" x14ac:dyDescent="0.45">
      <c r="B334" s="153"/>
      <c r="C334" s="154"/>
      <c r="D334" s="154"/>
      <c r="E334" s="155"/>
      <c r="F334" s="254" t="s">
        <v>443</v>
      </c>
      <c r="G334" s="254"/>
      <c r="H334" s="254"/>
      <c r="I334" s="254"/>
      <c r="J334" s="154"/>
      <c r="K334" s="156">
        <v>-6.84</v>
      </c>
      <c r="L334" s="154"/>
      <c r="M334" s="154"/>
      <c r="N334" s="154"/>
      <c r="O334" s="154"/>
      <c r="P334" s="154"/>
      <c r="Q334" s="154"/>
      <c r="R334" s="157"/>
      <c r="T334" s="158"/>
      <c r="U334" s="154"/>
      <c r="V334" s="154"/>
      <c r="W334" s="154"/>
      <c r="X334" s="154"/>
      <c r="Y334" s="154"/>
      <c r="Z334" s="154"/>
      <c r="AA334" s="159"/>
      <c r="AT334" s="160" t="s">
        <v>168</v>
      </c>
      <c r="AU334" s="160" t="s">
        <v>78</v>
      </c>
      <c r="AV334" s="152" t="s">
        <v>78</v>
      </c>
      <c r="AW334" s="152" t="s">
        <v>28</v>
      </c>
      <c r="AX334" s="152" t="s">
        <v>72</v>
      </c>
      <c r="AY334" s="160" t="s">
        <v>156</v>
      </c>
    </row>
    <row r="335" spans="2:51" s="144" customFormat="1" ht="16.5" customHeight="1" x14ac:dyDescent="0.45">
      <c r="B335" s="145"/>
      <c r="C335" s="146"/>
      <c r="D335" s="146"/>
      <c r="E335" s="147"/>
      <c r="F335" s="258" t="s">
        <v>378</v>
      </c>
      <c r="G335" s="258"/>
      <c r="H335" s="258"/>
      <c r="I335" s="258"/>
      <c r="J335" s="146"/>
      <c r="K335" s="147"/>
      <c r="L335" s="146"/>
      <c r="M335" s="146"/>
      <c r="N335" s="146"/>
      <c r="O335" s="146"/>
      <c r="P335" s="146"/>
      <c r="Q335" s="146"/>
      <c r="R335" s="148"/>
      <c r="T335" s="149"/>
      <c r="U335" s="146"/>
      <c r="V335" s="146"/>
      <c r="W335" s="146"/>
      <c r="X335" s="146"/>
      <c r="Y335" s="146"/>
      <c r="Z335" s="146"/>
      <c r="AA335" s="150"/>
      <c r="AT335" s="151" t="s">
        <v>168</v>
      </c>
      <c r="AU335" s="151" t="s">
        <v>78</v>
      </c>
      <c r="AV335" s="144" t="s">
        <v>80</v>
      </c>
      <c r="AW335" s="144" t="s">
        <v>28</v>
      </c>
      <c r="AX335" s="144" t="s">
        <v>72</v>
      </c>
      <c r="AY335" s="151" t="s">
        <v>156</v>
      </c>
    </row>
    <row r="336" spans="2:51" s="152" customFormat="1" ht="16.5" customHeight="1" x14ac:dyDescent="0.45">
      <c r="B336" s="153"/>
      <c r="C336" s="154"/>
      <c r="D336" s="154"/>
      <c r="E336" s="155"/>
      <c r="F336" s="254" t="s">
        <v>444</v>
      </c>
      <c r="G336" s="254"/>
      <c r="H336" s="254"/>
      <c r="I336" s="254"/>
      <c r="J336" s="154"/>
      <c r="K336" s="156">
        <v>108.304</v>
      </c>
      <c r="L336" s="154"/>
      <c r="M336" s="154"/>
      <c r="N336" s="154"/>
      <c r="O336" s="154"/>
      <c r="P336" s="154"/>
      <c r="Q336" s="154"/>
      <c r="R336" s="157"/>
      <c r="T336" s="158"/>
      <c r="U336" s="154"/>
      <c r="V336" s="154"/>
      <c r="W336" s="154"/>
      <c r="X336" s="154"/>
      <c r="Y336" s="154"/>
      <c r="Z336" s="154"/>
      <c r="AA336" s="159"/>
      <c r="AT336" s="160" t="s">
        <v>168</v>
      </c>
      <c r="AU336" s="160" t="s">
        <v>78</v>
      </c>
      <c r="AV336" s="152" t="s">
        <v>78</v>
      </c>
      <c r="AW336" s="152" t="s">
        <v>28</v>
      </c>
      <c r="AX336" s="152" t="s">
        <v>72</v>
      </c>
      <c r="AY336" s="160" t="s">
        <v>156</v>
      </c>
    </row>
    <row r="337" spans="2:51" s="152" customFormat="1" ht="16.5" customHeight="1" x14ac:dyDescent="0.45">
      <c r="B337" s="153"/>
      <c r="C337" s="154"/>
      <c r="D337" s="154"/>
      <c r="E337" s="155"/>
      <c r="F337" s="254" t="s">
        <v>442</v>
      </c>
      <c r="G337" s="254"/>
      <c r="H337" s="254"/>
      <c r="I337" s="254"/>
      <c r="J337" s="154"/>
      <c r="K337" s="156">
        <v>-6.03</v>
      </c>
      <c r="L337" s="154"/>
      <c r="M337" s="154"/>
      <c r="N337" s="154"/>
      <c r="O337" s="154"/>
      <c r="P337" s="154"/>
      <c r="Q337" s="154"/>
      <c r="R337" s="157"/>
      <c r="T337" s="158"/>
      <c r="U337" s="154"/>
      <c r="V337" s="154"/>
      <c r="W337" s="154"/>
      <c r="X337" s="154"/>
      <c r="Y337" s="154"/>
      <c r="Z337" s="154"/>
      <c r="AA337" s="159"/>
      <c r="AT337" s="160" t="s">
        <v>168</v>
      </c>
      <c r="AU337" s="160" t="s">
        <v>78</v>
      </c>
      <c r="AV337" s="152" t="s">
        <v>78</v>
      </c>
      <c r="AW337" s="152" t="s">
        <v>28</v>
      </c>
      <c r="AX337" s="152" t="s">
        <v>72</v>
      </c>
      <c r="AY337" s="160" t="s">
        <v>156</v>
      </c>
    </row>
    <row r="338" spans="2:51" s="152" customFormat="1" ht="16.5" customHeight="1" x14ac:dyDescent="0.45">
      <c r="B338" s="153"/>
      <c r="C338" s="154"/>
      <c r="D338" s="154"/>
      <c r="E338" s="155"/>
      <c r="F338" s="254" t="s">
        <v>437</v>
      </c>
      <c r="G338" s="254"/>
      <c r="H338" s="254"/>
      <c r="I338" s="254"/>
      <c r="J338" s="154"/>
      <c r="K338" s="156">
        <v>-3.6</v>
      </c>
      <c r="L338" s="154"/>
      <c r="M338" s="154"/>
      <c r="N338" s="154"/>
      <c r="O338" s="154"/>
      <c r="P338" s="154"/>
      <c r="Q338" s="154"/>
      <c r="R338" s="157"/>
      <c r="T338" s="158"/>
      <c r="U338" s="154"/>
      <c r="V338" s="154"/>
      <c r="W338" s="154"/>
      <c r="X338" s="154"/>
      <c r="Y338" s="154"/>
      <c r="Z338" s="154"/>
      <c r="AA338" s="159"/>
      <c r="AT338" s="160" t="s">
        <v>168</v>
      </c>
      <c r="AU338" s="160" t="s">
        <v>78</v>
      </c>
      <c r="AV338" s="152" t="s">
        <v>78</v>
      </c>
      <c r="AW338" s="152" t="s">
        <v>28</v>
      </c>
      <c r="AX338" s="152" t="s">
        <v>72</v>
      </c>
      <c r="AY338" s="160" t="s">
        <v>156</v>
      </c>
    </row>
    <row r="339" spans="2:51" s="152" customFormat="1" ht="16.5" customHeight="1" x14ac:dyDescent="0.45">
      <c r="B339" s="153"/>
      <c r="C339" s="154"/>
      <c r="D339" s="154"/>
      <c r="E339" s="155"/>
      <c r="F339" s="254" t="s">
        <v>445</v>
      </c>
      <c r="G339" s="254"/>
      <c r="H339" s="254"/>
      <c r="I339" s="254"/>
      <c r="J339" s="154"/>
      <c r="K339" s="156">
        <v>-7.7779999999999996</v>
      </c>
      <c r="L339" s="154"/>
      <c r="M339" s="154"/>
      <c r="N339" s="154"/>
      <c r="O339" s="154"/>
      <c r="P339" s="154"/>
      <c r="Q339" s="154"/>
      <c r="R339" s="157"/>
      <c r="T339" s="158"/>
      <c r="U339" s="154"/>
      <c r="V339" s="154"/>
      <c r="W339" s="154"/>
      <c r="X339" s="154"/>
      <c r="Y339" s="154"/>
      <c r="Z339" s="154"/>
      <c r="AA339" s="159"/>
      <c r="AT339" s="160" t="s">
        <v>168</v>
      </c>
      <c r="AU339" s="160" t="s">
        <v>78</v>
      </c>
      <c r="AV339" s="152" t="s">
        <v>78</v>
      </c>
      <c r="AW339" s="152" t="s">
        <v>28</v>
      </c>
      <c r="AX339" s="152" t="s">
        <v>72</v>
      </c>
      <c r="AY339" s="160" t="s">
        <v>156</v>
      </c>
    </row>
    <row r="340" spans="2:51" s="144" customFormat="1" ht="16.5" customHeight="1" x14ac:dyDescent="0.45">
      <c r="B340" s="145"/>
      <c r="C340" s="146"/>
      <c r="D340" s="146"/>
      <c r="E340" s="147"/>
      <c r="F340" s="258" t="s">
        <v>438</v>
      </c>
      <c r="G340" s="258"/>
      <c r="H340" s="258"/>
      <c r="I340" s="258"/>
      <c r="J340" s="146"/>
      <c r="K340" s="147"/>
      <c r="L340" s="146"/>
      <c r="M340" s="146"/>
      <c r="N340" s="146"/>
      <c r="O340" s="146"/>
      <c r="P340" s="146"/>
      <c r="Q340" s="146"/>
      <c r="R340" s="148"/>
      <c r="T340" s="149"/>
      <c r="U340" s="146"/>
      <c r="V340" s="146"/>
      <c r="W340" s="146"/>
      <c r="X340" s="146"/>
      <c r="Y340" s="146"/>
      <c r="Z340" s="146"/>
      <c r="AA340" s="150"/>
      <c r="AT340" s="151" t="s">
        <v>168</v>
      </c>
      <c r="AU340" s="151" t="s">
        <v>78</v>
      </c>
      <c r="AV340" s="144" t="s">
        <v>80</v>
      </c>
      <c r="AW340" s="144" t="s">
        <v>28</v>
      </c>
      <c r="AX340" s="144" t="s">
        <v>72</v>
      </c>
      <c r="AY340" s="151" t="s">
        <v>156</v>
      </c>
    </row>
    <row r="341" spans="2:51" s="152" customFormat="1" ht="16.5" customHeight="1" x14ac:dyDescent="0.45">
      <c r="B341" s="153"/>
      <c r="C341" s="154"/>
      <c r="D341" s="154"/>
      <c r="E341" s="155"/>
      <c r="F341" s="254" t="s">
        <v>446</v>
      </c>
      <c r="G341" s="254"/>
      <c r="H341" s="254"/>
      <c r="I341" s="254"/>
      <c r="J341" s="154"/>
      <c r="K341" s="156">
        <v>-3.24</v>
      </c>
      <c r="L341" s="154"/>
      <c r="M341" s="154"/>
      <c r="N341" s="154"/>
      <c r="O341" s="154"/>
      <c r="P341" s="154"/>
      <c r="Q341" s="154"/>
      <c r="R341" s="157"/>
      <c r="T341" s="158"/>
      <c r="U341" s="154"/>
      <c r="V341" s="154"/>
      <c r="W341" s="154"/>
      <c r="X341" s="154"/>
      <c r="Y341" s="154"/>
      <c r="Z341" s="154"/>
      <c r="AA341" s="159"/>
      <c r="AT341" s="160" t="s">
        <v>168</v>
      </c>
      <c r="AU341" s="160" t="s">
        <v>78</v>
      </c>
      <c r="AV341" s="152" t="s">
        <v>78</v>
      </c>
      <c r="AW341" s="152" t="s">
        <v>28</v>
      </c>
      <c r="AX341" s="152" t="s">
        <v>72</v>
      </c>
      <c r="AY341" s="160" t="s">
        <v>156</v>
      </c>
    </row>
    <row r="342" spans="2:51" s="170" customFormat="1" ht="16.5" customHeight="1" x14ac:dyDescent="0.45">
      <c r="B342" s="171"/>
      <c r="C342" s="172"/>
      <c r="D342" s="172"/>
      <c r="E342" s="173"/>
      <c r="F342" s="259" t="s">
        <v>238</v>
      </c>
      <c r="G342" s="259"/>
      <c r="H342" s="259"/>
      <c r="I342" s="259"/>
      <c r="J342" s="172"/>
      <c r="K342" s="174">
        <v>269.57600000000002</v>
      </c>
      <c r="L342" s="172"/>
      <c r="M342" s="172"/>
      <c r="N342" s="172"/>
      <c r="O342" s="172"/>
      <c r="P342" s="172"/>
      <c r="Q342" s="172"/>
      <c r="R342" s="175"/>
      <c r="T342" s="176"/>
      <c r="U342" s="172"/>
      <c r="V342" s="172"/>
      <c r="W342" s="172"/>
      <c r="X342" s="172"/>
      <c r="Y342" s="172"/>
      <c r="Z342" s="172"/>
      <c r="AA342" s="177"/>
      <c r="AT342" s="178" t="s">
        <v>168</v>
      </c>
      <c r="AU342" s="178" t="s">
        <v>78</v>
      </c>
      <c r="AV342" s="170" t="s">
        <v>82</v>
      </c>
      <c r="AW342" s="170" t="s">
        <v>28</v>
      </c>
      <c r="AX342" s="170" t="s">
        <v>72</v>
      </c>
      <c r="AY342" s="178" t="s">
        <v>156</v>
      </c>
    </row>
    <row r="343" spans="2:51" s="144" customFormat="1" ht="16.5" customHeight="1" x14ac:dyDescent="0.45">
      <c r="B343" s="145"/>
      <c r="C343" s="146"/>
      <c r="D343" s="146"/>
      <c r="E343" s="147"/>
      <c r="F343" s="258" t="s">
        <v>225</v>
      </c>
      <c r="G343" s="258"/>
      <c r="H343" s="258"/>
      <c r="I343" s="258"/>
      <c r="J343" s="146"/>
      <c r="K343" s="147"/>
      <c r="L343" s="146"/>
      <c r="M343" s="146"/>
      <c r="N343" s="146"/>
      <c r="O343" s="146"/>
      <c r="P343" s="146"/>
      <c r="Q343" s="146"/>
      <c r="R343" s="148"/>
      <c r="T343" s="149"/>
      <c r="U343" s="146"/>
      <c r="V343" s="146"/>
      <c r="W343" s="146"/>
      <c r="X343" s="146"/>
      <c r="Y343" s="146"/>
      <c r="Z343" s="146"/>
      <c r="AA343" s="150"/>
      <c r="AT343" s="151" t="s">
        <v>168</v>
      </c>
      <c r="AU343" s="151" t="s">
        <v>78</v>
      </c>
      <c r="AV343" s="144" t="s">
        <v>80</v>
      </c>
      <c r="AW343" s="144" t="s">
        <v>28</v>
      </c>
      <c r="AX343" s="144" t="s">
        <v>72</v>
      </c>
      <c r="AY343" s="151" t="s">
        <v>156</v>
      </c>
    </row>
    <row r="344" spans="2:51" s="144" customFormat="1" ht="16.5" customHeight="1" x14ac:dyDescent="0.45">
      <c r="B344" s="145"/>
      <c r="C344" s="146"/>
      <c r="D344" s="146"/>
      <c r="E344" s="147"/>
      <c r="F344" s="258" t="s">
        <v>447</v>
      </c>
      <c r="G344" s="258"/>
      <c r="H344" s="258"/>
      <c r="I344" s="258"/>
      <c r="J344" s="146"/>
      <c r="K344" s="147"/>
      <c r="L344" s="146"/>
      <c r="M344" s="146"/>
      <c r="N344" s="146"/>
      <c r="O344" s="146"/>
      <c r="P344" s="146"/>
      <c r="Q344" s="146"/>
      <c r="R344" s="148"/>
      <c r="T344" s="149"/>
      <c r="U344" s="146"/>
      <c r="V344" s="146"/>
      <c r="W344" s="146"/>
      <c r="X344" s="146"/>
      <c r="Y344" s="146"/>
      <c r="Z344" s="146"/>
      <c r="AA344" s="150"/>
      <c r="AT344" s="151" t="s">
        <v>168</v>
      </c>
      <c r="AU344" s="151" t="s">
        <v>78</v>
      </c>
      <c r="AV344" s="144" t="s">
        <v>80</v>
      </c>
      <c r="AW344" s="144" t="s">
        <v>28</v>
      </c>
      <c r="AX344" s="144" t="s">
        <v>72</v>
      </c>
      <c r="AY344" s="151" t="s">
        <v>156</v>
      </c>
    </row>
    <row r="345" spans="2:51" s="152" customFormat="1" ht="16.5" customHeight="1" x14ac:dyDescent="0.45">
      <c r="B345" s="153"/>
      <c r="C345" s="154"/>
      <c r="D345" s="154"/>
      <c r="E345" s="155"/>
      <c r="F345" s="254" t="s">
        <v>448</v>
      </c>
      <c r="G345" s="254"/>
      <c r="H345" s="254"/>
      <c r="I345" s="254"/>
      <c r="J345" s="154"/>
      <c r="K345" s="156">
        <v>59.131</v>
      </c>
      <c r="L345" s="154"/>
      <c r="M345" s="154"/>
      <c r="N345" s="154"/>
      <c r="O345" s="154"/>
      <c r="P345" s="154"/>
      <c r="Q345" s="154"/>
      <c r="R345" s="157"/>
      <c r="T345" s="158"/>
      <c r="U345" s="154"/>
      <c r="V345" s="154"/>
      <c r="W345" s="154"/>
      <c r="X345" s="154"/>
      <c r="Y345" s="154"/>
      <c r="Z345" s="154"/>
      <c r="AA345" s="159"/>
      <c r="AT345" s="160" t="s">
        <v>168</v>
      </c>
      <c r="AU345" s="160" t="s">
        <v>78</v>
      </c>
      <c r="AV345" s="152" t="s">
        <v>78</v>
      </c>
      <c r="AW345" s="152" t="s">
        <v>28</v>
      </c>
      <c r="AX345" s="152" t="s">
        <v>72</v>
      </c>
      <c r="AY345" s="160" t="s">
        <v>156</v>
      </c>
    </row>
    <row r="346" spans="2:51" s="152" customFormat="1" ht="16.5" customHeight="1" x14ac:dyDescent="0.45">
      <c r="B346" s="153"/>
      <c r="C346" s="154"/>
      <c r="D346" s="154"/>
      <c r="E346" s="155"/>
      <c r="F346" s="254" t="s">
        <v>394</v>
      </c>
      <c r="G346" s="254"/>
      <c r="H346" s="254"/>
      <c r="I346" s="254"/>
      <c r="J346" s="154"/>
      <c r="K346" s="156">
        <v>-1.8</v>
      </c>
      <c r="L346" s="154"/>
      <c r="M346" s="154"/>
      <c r="N346" s="154"/>
      <c r="O346" s="154"/>
      <c r="P346" s="154"/>
      <c r="Q346" s="154"/>
      <c r="R346" s="157"/>
      <c r="T346" s="158"/>
      <c r="U346" s="154"/>
      <c r="V346" s="154"/>
      <c r="W346" s="154"/>
      <c r="X346" s="154"/>
      <c r="Y346" s="154"/>
      <c r="Z346" s="154"/>
      <c r="AA346" s="159"/>
      <c r="AT346" s="160" t="s">
        <v>168</v>
      </c>
      <c r="AU346" s="160" t="s">
        <v>78</v>
      </c>
      <c r="AV346" s="152" t="s">
        <v>78</v>
      </c>
      <c r="AW346" s="152" t="s">
        <v>28</v>
      </c>
      <c r="AX346" s="152" t="s">
        <v>72</v>
      </c>
      <c r="AY346" s="160" t="s">
        <v>156</v>
      </c>
    </row>
    <row r="347" spans="2:51" s="144" customFormat="1" ht="16.5" customHeight="1" x14ac:dyDescent="0.45">
      <c r="B347" s="145"/>
      <c r="C347" s="146"/>
      <c r="D347" s="146"/>
      <c r="E347" s="147"/>
      <c r="F347" s="258" t="s">
        <v>449</v>
      </c>
      <c r="G347" s="258"/>
      <c r="H347" s="258"/>
      <c r="I347" s="258"/>
      <c r="J347" s="146"/>
      <c r="K347" s="147"/>
      <c r="L347" s="146"/>
      <c r="M347" s="146"/>
      <c r="N347" s="146"/>
      <c r="O347" s="146"/>
      <c r="P347" s="146"/>
      <c r="Q347" s="146"/>
      <c r="R347" s="148"/>
      <c r="T347" s="149"/>
      <c r="U347" s="146"/>
      <c r="V347" s="146"/>
      <c r="W347" s="146"/>
      <c r="X347" s="146"/>
      <c r="Y347" s="146"/>
      <c r="Z347" s="146"/>
      <c r="AA347" s="150"/>
      <c r="AT347" s="151" t="s">
        <v>168</v>
      </c>
      <c r="AU347" s="151" t="s">
        <v>78</v>
      </c>
      <c r="AV347" s="144" t="s">
        <v>80</v>
      </c>
      <c r="AW347" s="144" t="s">
        <v>28</v>
      </c>
      <c r="AX347" s="144" t="s">
        <v>72</v>
      </c>
      <c r="AY347" s="151" t="s">
        <v>156</v>
      </c>
    </row>
    <row r="348" spans="2:51" s="152" customFormat="1" ht="16.5" customHeight="1" x14ac:dyDescent="0.45">
      <c r="B348" s="153"/>
      <c r="C348" s="154"/>
      <c r="D348" s="154"/>
      <c r="E348" s="155"/>
      <c r="F348" s="254" t="s">
        <v>450</v>
      </c>
      <c r="G348" s="254"/>
      <c r="H348" s="254"/>
      <c r="I348" s="254"/>
      <c r="J348" s="154"/>
      <c r="K348" s="156">
        <v>39.069000000000003</v>
      </c>
      <c r="L348" s="154"/>
      <c r="M348" s="154"/>
      <c r="N348" s="154"/>
      <c r="O348" s="154"/>
      <c r="P348" s="154"/>
      <c r="Q348" s="154"/>
      <c r="R348" s="157"/>
      <c r="T348" s="158"/>
      <c r="U348" s="154"/>
      <c r="V348" s="154"/>
      <c r="W348" s="154"/>
      <c r="X348" s="154"/>
      <c r="Y348" s="154"/>
      <c r="Z348" s="154"/>
      <c r="AA348" s="159"/>
      <c r="AT348" s="160" t="s">
        <v>168</v>
      </c>
      <c r="AU348" s="160" t="s">
        <v>78</v>
      </c>
      <c r="AV348" s="152" t="s">
        <v>78</v>
      </c>
      <c r="AW348" s="152" t="s">
        <v>28</v>
      </c>
      <c r="AX348" s="152" t="s">
        <v>72</v>
      </c>
      <c r="AY348" s="160" t="s">
        <v>156</v>
      </c>
    </row>
    <row r="349" spans="2:51" s="152" customFormat="1" ht="16.5" customHeight="1" x14ac:dyDescent="0.45">
      <c r="B349" s="153"/>
      <c r="C349" s="154"/>
      <c r="D349" s="154"/>
      <c r="E349" s="155"/>
      <c r="F349" s="254" t="s">
        <v>451</v>
      </c>
      <c r="G349" s="254"/>
      <c r="H349" s="254"/>
      <c r="I349" s="254"/>
      <c r="J349" s="154"/>
      <c r="K349" s="156">
        <v>-2</v>
      </c>
      <c r="L349" s="154"/>
      <c r="M349" s="154"/>
      <c r="N349" s="154"/>
      <c r="O349" s="154"/>
      <c r="P349" s="154"/>
      <c r="Q349" s="154"/>
      <c r="R349" s="157"/>
      <c r="T349" s="158"/>
      <c r="U349" s="154"/>
      <c r="V349" s="154"/>
      <c r="W349" s="154"/>
      <c r="X349" s="154"/>
      <c r="Y349" s="154"/>
      <c r="Z349" s="154"/>
      <c r="AA349" s="159"/>
      <c r="AT349" s="160" t="s">
        <v>168</v>
      </c>
      <c r="AU349" s="160" t="s">
        <v>78</v>
      </c>
      <c r="AV349" s="152" t="s">
        <v>78</v>
      </c>
      <c r="AW349" s="152" t="s">
        <v>28</v>
      </c>
      <c r="AX349" s="152" t="s">
        <v>72</v>
      </c>
      <c r="AY349" s="160" t="s">
        <v>156</v>
      </c>
    </row>
    <row r="350" spans="2:51" s="144" customFormat="1" ht="16.5" customHeight="1" x14ac:dyDescent="0.45">
      <c r="B350" s="145"/>
      <c r="C350" s="146"/>
      <c r="D350" s="146"/>
      <c r="E350" s="147"/>
      <c r="F350" s="258" t="s">
        <v>452</v>
      </c>
      <c r="G350" s="258"/>
      <c r="H350" s="258"/>
      <c r="I350" s="258"/>
      <c r="J350" s="146"/>
      <c r="K350" s="147"/>
      <c r="L350" s="146"/>
      <c r="M350" s="146"/>
      <c r="N350" s="146"/>
      <c r="O350" s="146"/>
      <c r="P350" s="146"/>
      <c r="Q350" s="146"/>
      <c r="R350" s="148"/>
      <c r="T350" s="149"/>
      <c r="U350" s="146"/>
      <c r="V350" s="146"/>
      <c r="W350" s="146"/>
      <c r="X350" s="146"/>
      <c r="Y350" s="146"/>
      <c r="Z350" s="146"/>
      <c r="AA350" s="150"/>
      <c r="AT350" s="151" t="s">
        <v>168</v>
      </c>
      <c r="AU350" s="151" t="s">
        <v>78</v>
      </c>
      <c r="AV350" s="144" t="s">
        <v>80</v>
      </c>
      <c r="AW350" s="144" t="s">
        <v>28</v>
      </c>
      <c r="AX350" s="144" t="s">
        <v>72</v>
      </c>
      <c r="AY350" s="151" t="s">
        <v>156</v>
      </c>
    </row>
    <row r="351" spans="2:51" s="152" customFormat="1" ht="16.5" customHeight="1" x14ac:dyDescent="0.45">
      <c r="B351" s="153"/>
      <c r="C351" s="154"/>
      <c r="D351" s="154"/>
      <c r="E351" s="155"/>
      <c r="F351" s="254" t="s">
        <v>453</v>
      </c>
      <c r="G351" s="254"/>
      <c r="H351" s="254"/>
      <c r="I351" s="254"/>
      <c r="J351" s="154"/>
      <c r="K351" s="156">
        <v>23.516999999999999</v>
      </c>
      <c r="L351" s="154"/>
      <c r="M351" s="154"/>
      <c r="N351" s="154"/>
      <c r="O351" s="154"/>
      <c r="P351" s="154"/>
      <c r="Q351" s="154"/>
      <c r="R351" s="157"/>
      <c r="T351" s="158"/>
      <c r="U351" s="154"/>
      <c r="V351" s="154"/>
      <c r="W351" s="154"/>
      <c r="X351" s="154"/>
      <c r="Y351" s="154"/>
      <c r="Z351" s="154"/>
      <c r="AA351" s="159"/>
      <c r="AT351" s="160" t="s">
        <v>168</v>
      </c>
      <c r="AU351" s="160" t="s">
        <v>78</v>
      </c>
      <c r="AV351" s="152" t="s">
        <v>78</v>
      </c>
      <c r="AW351" s="152" t="s">
        <v>28</v>
      </c>
      <c r="AX351" s="152" t="s">
        <v>72</v>
      </c>
      <c r="AY351" s="160" t="s">
        <v>156</v>
      </c>
    </row>
    <row r="352" spans="2:51" s="152" customFormat="1" ht="16.5" customHeight="1" x14ac:dyDescent="0.45">
      <c r="B352" s="153"/>
      <c r="C352" s="154"/>
      <c r="D352" s="154"/>
      <c r="E352" s="155"/>
      <c r="F352" s="254" t="s">
        <v>394</v>
      </c>
      <c r="G352" s="254"/>
      <c r="H352" s="254"/>
      <c r="I352" s="254"/>
      <c r="J352" s="154"/>
      <c r="K352" s="156">
        <v>-1.8</v>
      </c>
      <c r="L352" s="154"/>
      <c r="M352" s="154"/>
      <c r="N352" s="154"/>
      <c r="O352" s="154"/>
      <c r="P352" s="154"/>
      <c r="Q352" s="154"/>
      <c r="R352" s="157"/>
      <c r="T352" s="158"/>
      <c r="U352" s="154"/>
      <c r="V352" s="154"/>
      <c r="W352" s="154"/>
      <c r="X352" s="154"/>
      <c r="Y352" s="154"/>
      <c r="Z352" s="154"/>
      <c r="AA352" s="159"/>
      <c r="AT352" s="160" t="s">
        <v>168</v>
      </c>
      <c r="AU352" s="160" t="s">
        <v>78</v>
      </c>
      <c r="AV352" s="152" t="s">
        <v>78</v>
      </c>
      <c r="AW352" s="152" t="s">
        <v>28</v>
      </c>
      <c r="AX352" s="152" t="s">
        <v>72</v>
      </c>
      <c r="AY352" s="160" t="s">
        <v>156</v>
      </c>
    </row>
    <row r="353" spans="2:51" s="152" customFormat="1" ht="16.5" customHeight="1" x14ac:dyDescent="0.45">
      <c r="B353" s="153"/>
      <c r="C353" s="154"/>
      <c r="D353" s="154"/>
      <c r="E353" s="155"/>
      <c r="F353" s="254" t="s">
        <v>451</v>
      </c>
      <c r="G353" s="254"/>
      <c r="H353" s="254"/>
      <c r="I353" s="254"/>
      <c r="J353" s="154"/>
      <c r="K353" s="156">
        <v>-2</v>
      </c>
      <c r="L353" s="154"/>
      <c r="M353" s="154"/>
      <c r="N353" s="154"/>
      <c r="O353" s="154"/>
      <c r="P353" s="154"/>
      <c r="Q353" s="154"/>
      <c r="R353" s="157"/>
      <c r="T353" s="158"/>
      <c r="U353" s="154"/>
      <c r="V353" s="154"/>
      <c r="W353" s="154"/>
      <c r="X353" s="154"/>
      <c r="Y353" s="154"/>
      <c r="Z353" s="154"/>
      <c r="AA353" s="159"/>
      <c r="AT353" s="160" t="s">
        <v>168</v>
      </c>
      <c r="AU353" s="160" t="s">
        <v>78</v>
      </c>
      <c r="AV353" s="152" t="s">
        <v>78</v>
      </c>
      <c r="AW353" s="152" t="s">
        <v>28</v>
      </c>
      <c r="AX353" s="152" t="s">
        <v>72</v>
      </c>
      <c r="AY353" s="160" t="s">
        <v>156</v>
      </c>
    </row>
    <row r="354" spans="2:51" s="144" customFormat="1" ht="16.5" customHeight="1" x14ac:dyDescent="0.45">
      <c r="B354" s="145"/>
      <c r="C354" s="146"/>
      <c r="D354" s="146"/>
      <c r="E354" s="147"/>
      <c r="F354" s="258" t="s">
        <v>454</v>
      </c>
      <c r="G354" s="258"/>
      <c r="H354" s="258"/>
      <c r="I354" s="258"/>
      <c r="J354" s="146"/>
      <c r="K354" s="147"/>
      <c r="L354" s="146"/>
      <c r="M354" s="146"/>
      <c r="N354" s="146"/>
      <c r="O354" s="146"/>
      <c r="P354" s="146"/>
      <c r="Q354" s="146"/>
      <c r="R354" s="148"/>
      <c r="T354" s="149"/>
      <c r="U354" s="146"/>
      <c r="V354" s="146"/>
      <c r="W354" s="146"/>
      <c r="X354" s="146"/>
      <c r="Y354" s="146"/>
      <c r="Z354" s="146"/>
      <c r="AA354" s="150"/>
      <c r="AT354" s="151" t="s">
        <v>168</v>
      </c>
      <c r="AU354" s="151" t="s">
        <v>78</v>
      </c>
      <c r="AV354" s="144" t="s">
        <v>80</v>
      </c>
      <c r="AW354" s="144" t="s">
        <v>28</v>
      </c>
      <c r="AX354" s="144" t="s">
        <v>72</v>
      </c>
      <c r="AY354" s="151" t="s">
        <v>156</v>
      </c>
    </row>
    <row r="355" spans="2:51" s="152" customFormat="1" ht="16.5" customHeight="1" x14ac:dyDescent="0.45">
      <c r="B355" s="153"/>
      <c r="C355" s="154"/>
      <c r="D355" s="154"/>
      <c r="E355" s="155"/>
      <c r="F355" s="254" t="s">
        <v>455</v>
      </c>
      <c r="G355" s="254"/>
      <c r="H355" s="254"/>
      <c r="I355" s="254"/>
      <c r="J355" s="154"/>
      <c r="K355" s="156">
        <v>36.479999999999997</v>
      </c>
      <c r="L355" s="154"/>
      <c r="M355" s="154"/>
      <c r="N355" s="154"/>
      <c r="O355" s="154"/>
      <c r="P355" s="154"/>
      <c r="Q355" s="154"/>
      <c r="R355" s="157"/>
      <c r="T355" s="158"/>
      <c r="U355" s="154"/>
      <c r="V355" s="154"/>
      <c r="W355" s="154"/>
      <c r="X355" s="154"/>
      <c r="Y355" s="154"/>
      <c r="Z355" s="154"/>
      <c r="AA355" s="159"/>
      <c r="AT355" s="160" t="s">
        <v>168</v>
      </c>
      <c r="AU355" s="160" t="s">
        <v>78</v>
      </c>
      <c r="AV355" s="152" t="s">
        <v>78</v>
      </c>
      <c r="AW355" s="152" t="s">
        <v>28</v>
      </c>
      <c r="AX355" s="152" t="s">
        <v>72</v>
      </c>
      <c r="AY355" s="160" t="s">
        <v>156</v>
      </c>
    </row>
    <row r="356" spans="2:51" s="152" customFormat="1" ht="16.5" customHeight="1" x14ac:dyDescent="0.45">
      <c r="B356" s="153"/>
      <c r="C356" s="154"/>
      <c r="D356" s="154"/>
      <c r="E356" s="155"/>
      <c r="F356" s="254" t="s">
        <v>456</v>
      </c>
      <c r="G356" s="254"/>
      <c r="H356" s="254"/>
      <c r="I356" s="254"/>
      <c r="J356" s="154"/>
      <c r="K356" s="156">
        <v>-5.4</v>
      </c>
      <c r="L356" s="154"/>
      <c r="M356" s="154"/>
      <c r="N356" s="154"/>
      <c r="O356" s="154"/>
      <c r="P356" s="154"/>
      <c r="Q356" s="154"/>
      <c r="R356" s="157"/>
      <c r="T356" s="158"/>
      <c r="U356" s="154"/>
      <c r="V356" s="154"/>
      <c r="W356" s="154"/>
      <c r="X356" s="154"/>
      <c r="Y356" s="154"/>
      <c r="Z356" s="154"/>
      <c r="AA356" s="159"/>
      <c r="AT356" s="160" t="s">
        <v>168</v>
      </c>
      <c r="AU356" s="160" t="s">
        <v>78</v>
      </c>
      <c r="AV356" s="152" t="s">
        <v>78</v>
      </c>
      <c r="AW356" s="152" t="s">
        <v>28</v>
      </c>
      <c r="AX356" s="152" t="s">
        <v>72</v>
      </c>
      <c r="AY356" s="160" t="s">
        <v>156</v>
      </c>
    </row>
    <row r="357" spans="2:51" s="152" customFormat="1" ht="16.5" customHeight="1" x14ac:dyDescent="0.45">
      <c r="B357" s="153"/>
      <c r="C357" s="154"/>
      <c r="D357" s="154"/>
      <c r="E357" s="155"/>
      <c r="F357" s="254" t="s">
        <v>451</v>
      </c>
      <c r="G357" s="254"/>
      <c r="H357" s="254"/>
      <c r="I357" s="254"/>
      <c r="J357" s="154"/>
      <c r="K357" s="156">
        <v>-2</v>
      </c>
      <c r="L357" s="154"/>
      <c r="M357" s="154"/>
      <c r="N357" s="154"/>
      <c r="O357" s="154"/>
      <c r="P357" s="154"/>
      <c r="Q357" s="154"/>
      <c r="R357" s="157"/>
      <c r="T357" s="158"/>
      <c r="U357" s="154"/>
      <c r="V357" s="154"/>
      <c r="W357" s="154"/>
      <c r="X357" s="154"/>
      <c r="Y357" s="154"/>
      <c r="Z357" s="154"/>
      <c r="AA357" s="159"/>
      <c r="AT357" s="160" t="s">
        <v>168</v>
      </c>
      <c r="AU357" s="160" t="s">
        <v>78</v>
      </c>
      <c r="AV357" s="152" t="s">
        <v>78</v>
      </c>
      <c r="AW357" s="152" t="s">
        <v>28</v>
      </c>
      <c r="AX357" s="152" t="s">
        <v>72</v>
      </c>
      <c r="AY357" s="160" t="s">
        <v>156</v>
      </c>
    </row>
    <row r="358" spans="2:51" s="152" customFormat="1" ht="16.5" customHeight="1" x14ac:dyDescent="0.45">
      <c r="B358" s="153"/>
      <c r="C358" s="154"/>
      <c r="D358" s="154"/>
      <c r="E358" s="155"/>
      <c r="F358" s="254" t="s">
        <v>457</v>
      </c>
      <c r="G358" s="254"/>
      <c r="H358" s="254"/>
      <c r="I358" s="254"/>
      <c r="J358" s="154"/>
      <c r="K358" s="156">
        <v>39.923999999999999</v>
      </c>
      <c r="L358" s="154"/>
      <c r="M358" s="154"/>
      <c r="N358" s="154"/>
      <c r="O358" s="154"/>
      <c r="P358" s="154"/>
      <c r="Q358" s="154"/>
      <c r="R358" s="157"/>
      <c r="T358" s="158"/>
      <c r="U358" s="154"/>
      <c r="V358" s="154"/>
      <c r="W358" s="154"/>
      <c r="X358" s="154"/>
      <c r="Y358" s="154"/>
      <c r="Z358" s="154"/>
      <c r="AA358" s="159"/>
      <c r="AT358" s="160" t="s">
        <v>168</v>
      </c>
      <c r="AU358" s="160" t="s">
        <v>78</v>
      </c>
      <c r="AV358" s="152" t="s">
        <v>78</v>
      </c>
      <c r="AW358" s="152" t="s">
        <v>28</v>
      </c>
      <c r="AX358" s="152" t="s">
        <v>72</v>
      </c>
      <c r="AY358" s="160" t="s">
        <v>156</v>
      </c>
    </row>
    <row r="359" spans="2:51" s="152" customFormat="1" ht="16.5" customHeight="1" x14ac:dyDescent="0.45">
      <c r="B359" s="153"/>
      <c r="C359" s="154"/>
      <c r="D359" s="154"/>
      <c r="E359" s="155"/>
      <c r="F359" s="254" t="s">
        <v>458</v>
      </c>
      <c r="G359" s="254"/>
      <c r="H359" s="254"/>
      <c r="I359" s="254"/>
      <c r="J359" s="154"/>
      <c r="K359" s="156">
        <v>-6.6</v>
      </c>
      <c r="L359" s="154"/>
      <c r="M359" s="154"/>
      <c r="N359" s="154"/>
      <c r="O359" s="154"/>
      <c r="P359" s="154"/>
      <c r="Q359" s="154"/>
      <c r="R359" s="157"/>
      <c r="T359" s="158"/>
      <c r="U359" s="154"/>
      <c r="V359" s="154"/>
      <c r="W359" s="154"/>
      <c r="X359" s="154"/>
      <c r="Y359" s="154"/>
      <c r="Z359" s="154"/>
      <c r="AA359" s="159"/>
      <c r="AT359" s="160" t="s">
        <v>168</v>
      </c>
      <c r="AU359" s="160" t="s">
        <v>78</v>
      </c>
      <c r="AV359" s="152" t="s">
        <v>78</v>
      </c>
      <c r="AW359" s="152" t="s">
        <v>28</v>
      </c>
      <c r="AX359" s="152" t="s">
        <v>72</v>
      </c>
      <c r="AY359" s="160" t="s">
        <v>156</v>
      </c>
    </row>
    <row r="360" spans="2:51" s="152" customFormat="1" ht="16.5" customHeight="1" x14ac:dyDescent="0.45">
      <c r="B360" s="153"/>
      <c r="C360" s="154"/>
      <c r="D360" s="154"/>
      <c r="E360" s="155"/>
      <c r="F360" s="254" t="s">
        <v>459</v>
      </c>
      <c r="G360" s="254"/>
      <c r="H360" s="254"/>
      <c r="I360" s="254"/>
      <c r="J360" s="154"/>
      <c r="K360" s="156">
        <v>-2.52</v>
      </c>
      <c r="L360" s="154"/>
      <c r="M360" s="154"/>
      <c r="N360" s="154"/>
      <c r="O360" s="154"/>
      <c r="P360" s="154"/>
      <c r="Q360" s="154"/>
      <c r="R360" s="157"/>
      <c r="T360" s="158"/>
      <c r="U360" s="154"/>
      <c r="V360" s="154"/>
      <c r="W360" s="154"/>
      <c r="X360" s="154"/>
      <c r="Y360" s="154"/>
      <c r="Z360" s="154"/>
      <c r="AA360" s="159"/>
      <c r="AT360" s="160" t="s">
        <v>168</v>
      </c>
      <c r="AU360" s="160" t="s">
        <v>78</v>
      </c>
      <c r="AV360" s="152" t="s">
        <v>78</v>
      </c>
      <c r="AW360" s="152" t="s">
        <v>28</v>
      </c>
      <c r="AX360" s="152" t="s">
        <v>72</v>
      </c>
      <c r="AY360" s="160" t="s">
        <v>156</v>
      </c>
    </row>
    <row r="361" spans="2:51" s="144" customFormat="1" ht="16.5" customHeight="1" x14ac:dyDescent="0.45">
      <c r="B361" s="145"/>
      <c r="C361" s="146"/>
      <c r="D361" s="146"/>
      <c r="E361" s="147"/>
      <c r="F361" s="258" t="s">
        <v>383</v>
      </c>
      <c r="G361" s="258"/>
      <c r="H361" s="258"/>
      <c r="I361" s="258"/>
      <c r="J361" s="146"/>
      <c r="K361" s="147"/>
      <c r="L361" s="146"/>
      <c r="M361" s="146"/>
      <c r="N361" s="146"/>
      <c r="O361" s="146"/>
      <c r="P361" s="146"/>
      <c r="Q361" s="146"/>
      <c r="R361" s="148"/>
      <c r="T361" s="149"/>
      <c r="U361" s="146"/>
      <c r="V361" s="146"/>
      <c r="W361" s="146"/>
      <c r="X361" s="146"/>
      <c r="Y361" s="146"/>
      <c r="Z361" s="146"/>
      <c r="AA361" s="150"/>
      <c r="AT361" s="151" t="s">
        <v>168</v>
      </c>
      <c r="AU361" s="151" t="s">
        <v>78</v>
      </c>
      <c r="AV361" s="144" t="s">
        <v>80</v>
      </c>
      <c r="AW361" s="144" t="s">
        <v>28</v>
      </c>
      <c r="AX361" s="144" t="s">
        <v>72</v>
      </c>
      <c r="AY361" s="151" t="s">
        <v>156</v>
      </c>
    </row>
    <row r="362" spans="2:51" s="152" customFormat="1" ht="16.5" customHeight="1" x14ac:dyDescent="0.45">
      <c r="B362" s="153"/>
      <c r="C362" s="154"/>
      <c r="D362" s="154"/>
      <c r="E362" s="155"/>
      <c r="F362" s="254" t="s">
        <v>460</v>
      </c>
      <c r="G362" s="254"/>
      <c r="H362" s="254"/>
      <c r="I362" s="254"/>
      <c r="J362" s="154"/>
      <c r="K362" s="156">
        <v>59.856000000000002</v>
      </c>
      <c r="L362" s="154"/>
      <c r="M362" s="154"/>
      <c r="N362" s="154"/>
      <c r="O362" s="154"/>
      <c r="P362" s="154"/>
      <c r="Q362" s="154"/>
      <c r="R362" s="157"/>
      <c r="T362" s="158"/>
      <c r="U362" s="154"/>
      <c r="V362" s="154"/>
      <c r="W362" s="154"/>
      <c r="X362" s="154"/>
      <c r="Y362" s="154"/>
      <c r="Z362" s="154"/>
      <c r="AA362" s="159"/>
      <c r="AT362" s="160" t="s">
        <v>168</v>
      </c>
      <c r="AU362" s="160" t="s">
        <v>78</v>
      </c>
      <c r="AV362" s="152" t="s">
        <v>78</v>
      </c>
      <c r="AW362" s="152" t="s">
        <v>28</v>
      </c>
      <c r="AX362" s="152" t="s">
        <v>72</v>
      </c>
      <c r="AY362" s="160" t="s">
        <v>156</v>
      </c>
    </row>
    <row r="363" spans="2:51" s="152" customFormat="1" ht="16.5" customHeight="1" x14ac:dyDescent="0.45">
      <c r="B363" s="153"/>
      <c r="C363" s="154"/>
      <c r="D363" s="154"/>
      <c r="E363" s="155"/>
      <c r="F363" s="254" t="s">
        <v>423</v>
      </c>
      <c r="G363" s="254"/>
      <c r="H363" s="254"/>
      <c r="I363" s="254"/>
      <c r="J363" s="154"/>
      <c r="K363" s="156">
        <v>-1.6</v>
      </c>
      <c r="L363" s="154"/>
      <c r="M363" s="154"/>
      <c r="N363" s="154"/>
      <c r="O363" s="154"/>
      <c r="P363" s="154"/>
      <c r="Q363" s="154"/>
      <c r="R363" s="157"/>
      <c r="T363" s="158"/>
      <c r="U363" s="154"/>
      <c r="V363" s="154"/>
      <c r="W363" s="154"/>
      <c r="X363" s="154"/>
      <c r="Y363" s="154"/>
      <c r="Z363" s="154"/>
      <c r="AA363" s="159"/>
      <c r="AT363" s="160" t="s">
        <v>168</v>
      </c>
      <c r="AU363" s="160" t="s">
        <v>78</v>
      </c>
      <c r="AV363" s="152" t="s">
        <v>78</v>
      </c>
      <c r="AW363" s="152" t="s">
        <v>28</v>
      </c>
      <c r="AX363" s="152" t="s">
        <v>72</v>
      </c>
      <c r="AY363" s="160" t="s">
        <v>156</v>
      </c>
    </row>
    <row r="364" spans="2:51" s="152" customFormat="1" ht="16.5" customHeight="1" x14ac:dyDescent="0.45">
      <c r="B364" s="153"/>
      <c r="C364" s="154"/>
      <c r="D364" s="154"/>
      <c r="E364" s="155"/>
      <c r="F364" s="254" t="s">
        <v>405</v>
      </c>
      <c r="G364" s="254"/>
      <c r="H364" s="254"/>
      <c r="I364" s="254"/>
      <c r="J364" s="154"/>
      <c r="K364" s="156">
        <v>-2.2000000000000002</v>
      </c>
      <c r="L364" s="154"/>
      <c r="M364" s="154"/>
      <c r="N364" s="154"/>
      <c r="O364" s="154"/>
      <c r="P364" s="154"/>
      <c r="Q364" s="154"/>
      <c r="R364" s="157"/>
      <c r="T364" s="158"/>
      <c r="U364" s="154"/>
      <c r="V364" s="154"/>
      <c r="W364" s="154"/>
      <c r="X364" s="154"/>
      <c r="Y364" s="154"/>
      <c r="Z364" s="154"/>
      <c r="AA364" s="159"/>
      <c r="AT364" s="160" t="s">
        <v>168</v>
      </c>
      <c r="AU364" s="160" t="s">
        <v>78</v>
      </c>
      <c r="AV364" s="152" t="s">
        <v>78</v>
      </c>
      <c r="AW364" s="152" t="s">
        <v>28</v>
      </c>
      <c r="AX364" s="152" t="s">
        <v>72</v>
      </c>
      <c r="AY364" s="160" t="s">
        <v>156</v>
      </c>
    </row>
    <row r="365" spans="2:51" s="144" customFormat="1" ht="16.5" customHeight="1" x14ac:dyDescent="0.45">
      <c r="B365" s="145"/>
      <c r="C365" s="146"/>
      <c r="D365" s="146"/>
      <c r="E365" s="147"/>
      <c r="F365" s="258" t="s">
        <v>438</v>
      </c>
      <c r="G365" s="258"/>
      <c r="H365" s="258"/>
      <c r="I365" s="258"/>
      <c r="J365" s="146"/>
      <c r="K365" s="147"/>
      <c r="L365" s="146"/>
      <c r="M365" s="146"/>
      <c r="N365" s="146"/>
      <c r="O365" s="146"/>
      <c r="P365" s="146"/>
      <c r="Q365" s="146"/>
      <c r="R365" s="148"/>
      <c r="T365" s="149"/>
      <c r="U365" s="146"/>
      <c r="V365" s="146"/>
      <c r="W365" s="146"/>
      <c r="X365" s="146"/>
      <c r="Y365" s="146"/>
      <c r="Z365" s="146"/>
      <c r="AA365" s="150"/>
      <c r="AT365" s="151" t="s">
        <v>168</v>
      </c>
      <c r="AU365" s="151" t="s">
        <v>78</v>
      </c>
      <c r="AV365" s="144" t="s">
        <v>80</v>
      </c>
      <c r="AW365" s="144" t="s">
        <v>28</v>
      </c>
      <c r="AX365" s="144" t="s">
        <v>72</v>
      </c>
      <c r="AY365" s="151" t="s">
        <v>156</v>
      </c>
    </row>
    <row r="366" spans="2:51" s="152" customFormat="1" ht="16.5" customHeight="1" x14ac:dyDescent="0.45">
      <c r="B366" s="153"/>
      <c r="C366" s="154"/>
      <c r="D366" s="154"/>
      <c r="E366" s="155"/>
      <c r="F366" s="254" t="s">
        <v>461</v>
      </c>
      <c r="G366" s="254"/>
      <c r="H366" s="254"/>
      <c r="I366" s="254"/>
      <c r="J366" s="154"/>
      <c r="K366" s="156">
        <v>-5.391</v>
      </c>
      <c r="L366" s="154"/>
      <c r="M366" s="154"/>
      <c r="N366" s="154"/>
      <c r="O366" s="154"/>
      <c r="P366" s="154"/>
      <c r="Q366" s="154"/>
      <c r="R366" s="157"/>
      <c r="T366" s="158"/>
      <c r="U366" s="154"/>
      <c r="V366" s="154"/>
      <c r="W366" s="154"/>
      <c r="X366" s="154"/>
      <c r="Y366" s="154"/>
      <c r="Z366" s="154"/>
      <c r="AA366" s="159"/>
      <c r="AT366" s="160" t="s">
        <v>168</v>
      </c>
      <c r="AU366" s="160" t="s">
        <v>78</v>
      </c>
      <c r="AV366" s="152" t="s">
        <v>78</v>
      </c>
      <c r="AW366" s="152" t="s">
        <v>28</v>
      </c>
      <c r="AX366" s="152" t="s">
        <v>72</v>
      </c>
      <c r="AY366" s="160" t="s">
        <v>156</v>
      </c>
    </row>
    <row r="367" spans="2:51" s="144" customFormat="1" ht="16.5" customHeight="1" x14ac:dyDescent="0.45">
      <c r="B367" s="145"/>
      <c r="C367" s="146"/>
      <c r="D367" s="146"/>
      <c r="E367" s="147"/>
      <c r="F367" s="258" t="s">
        <v>385</v>
      </c>
      <c r="G367" s="258"/>
      <c r="H367" s="258"/>
      <c r="I367" s="258"/>
      <c r="J367" s="146"/>
      <c r="K367" s="147"/>
      <c r="L367" s="146"/>
      <c r="M367" s="146"/>
      <c r="N367" s="146"/>
      <c r="O367" s="146"/>
      <c r="P367" s="146"/>
      <c r="Q367" s="146"/>
      <c r="R367" s="148"/>
      <c r="T367" s="149"/>
      <c r="U367" s="146"/>
      <c r="V367" s="146"/>
      <c r="W367" s="146"/>
      <c r="X367" s="146"/>
      <c r="Y367" s="146"/>
      <c r="Z367" s="146"/>
      <c r="AA367" s="150"/>
      <c r="AT367" s="151" t="s">
        <v>168</v>
      </c>
      <c r="AU367" s="151" t="s">
        <v>78</v>
      </c>
      <c r="AV367" s="144" t="s">
        <v>80</v>
      </c>
      <c r="AW367" s="144" t="s">
        <v>28</v>
      </c>
      <c r="AX367" s="144" t="s">
        <v>72</v>
      </c>
      <c r="AY367" s="151" t="s">
        <v>156</v>
      </c>
    </row>
    <row r="368" spans="2:51" s="152" customFormat="1" ht="16.5" customHeight="1" x14ac:dyDescent="0.45">
      <c r="B368" s="153"/>
      <c r="C368" s="154"/>
      <c r="D368" s="154"/>
      <c r="E368" s="155"/>
      <c r="F368" s="254" t="s">
        <v>448</v>
      </c>
      <c r="G368" s="254"/>
      <c r="H368" s="254"/>
      <c r="I368" s="254"/>
      <c r="J368" s="154"/>
      <c r="K368" s="156">
        <v>59.131</v>
      </c>
      <c r="L368" s="154"/>
      <c r="M368" s="154"/>
      <c r="N368" s="154"/>
      <c r="O368" s="154"/>
      <c r="P368" s="154"/>
      <c r="Q368" s="154"/>
      <c r="R368" s="157"/>
      <c r="T368" s="158"/>
      <c r="U368" s="154"/>
      <c r="V368" s="154"/>
      <c r="W368" s="154"/>
      <c r="X368" s="154"/>
      <c r="Y368" s="154"/>
      <c r="Z368" s="154"/>
      <c r="AA368" s="159"/>
      <c r="AT368" s="160" t="s">
        <v>168</v>
      </c>
      <c r="AU368" s="160" t="s">
        <v>78</v>
      </c>
      <c r="AV368" s="152" t="s">
        <v>78</v>
      </c>
      <c r="AW368" s="152" t="s">
        <v>28</v>
      </c>
      <c r="AX368" s="152" t="s">
        <v>72</v>
      </c>
      <c r="AY368" s="160" t="s">
        <v>156</v>
      </c>
    </row>
    <row r="369" spans="2:51" s="152" customFormat="1" ht="16.5" customHeight="1" x14ac:dyDescent="0.45">
      <c r="B369" s="153"/>
      <c r="C369" s="154"/>
      <c r="D369" s="154"/>
      <c r="E369" s="155"/>
      <c r="F369" s="254" t="s">
        <v>382</v>
      </c>
      <c r="G369" s="254"/>
      <c r="H369" s="254"/>
      <c r="I369" s="254"/>
      <c r="J369" s="154"/>
      <c r="K369" s="156">
        <v>-3.2</v>
      </c>
      <c r="L369" s="154"/>
      <c r="M369" s="154"/>
      <c r="N369" s="154"/>
      <c r="O369" s="154"/>
      <c r="P369" s="154"/>
      <c r="Q369" s="154"/>
      <c r="R369" s="157"/>
      <c r="T369" s="158"/>
      <c r="U369" s="154"/>
      <c r="V369" s="154"/>
      <c r="W369" s="154"/>
      <c r="X369" s="154"/>
      <c r="Y369" s="154"/>
      <c r="Z369" s="154"/>
      <c r="AA369" s="159"/>
      <c r="AT369" s="160" t="s">
        <v>168</v>
      </c>
      <c r="AU369" s="160" t="s">
        <v>78</v>
      </c>
      <c r="AV369" s="152" t="s">
        <v>78</v>
      </c>
      <c r="AW369" s="152" t="s">
        <v>28</v>
      </c>
      <c r="AX369" s="152" t="s">
        <v>72</v>
      </c>
      <c r="AY369" s="160" t="s">
        <v>156</v>
      </c>
    </row>
    <row r="370" spans="2:51" s="152" customFormat="1" ht="16.5" customHeight="1" x14ac:dyDescent="0.45">
      <c r="B370" s="153"/>
      <c r="C370" s="154"/>
      <c r="D370" s="154"/>
      <c r="E370" s="155"/>
      <c r="F370" s="254" t="s">
        <v>405</v>
      </c>
      <c r="G370" s="254"/>
      <c r="H370" s="254"/>
      <c r="I370" s="254"/>
      <c r="J370" s="154"/>
      <c r="K370" s="156">
        <v>-2.2000000000000002</v>
      </c>
      <c r="L370" s="154"/>
      <c r="M370" s="154"/>
      <c r="N370" s="154"/>
      <c r="O370" s="154"/>
      <c r="P370" s="154"/>
      <c r="Q370" s="154"/>
      <c r="R370" s="157"/>
      <c r="T370" s="158"/>
      <c r="U370" s="154"/>
      <c r="V370" s="154"/>
      <c r="W370" s="154"/>
      <c r="X370" s="154"/>
      <c r="Y370" s="154"/>
      <c r="Z370" s="154"/>
      <c r="AA370" s="159"/>
      <c r="AT370" s="160" t="s">
        <v>168</v>
      </c>
      <c r="AU370" s="160" t="s">
        <v>78</v>
      </c>
      <c r="AV370" s="152" t="s">
        <v>78</v>
      </c>
      <c r="AW370" s="152" t="s">
        <v>28</v>
      </c>
      <c r="AX370" s="152" t="s">
        <v>72</v>
      </c>
      <c r="AY370" s="160" t="s">
        <v>156</v>
      </c>
    </row>
    <row r="371" spans="2:51" s="144" customFormat="1" ht="16.5" customHeight="1" x14ac:dyDescent="0.45">
      <c r="B371" s="145"/>
      <c r="C371" s="146"/>
      <c r="D371" s="146"/>
      <c r="E371" s="147"/>
      <c r="F371" s="258" t="s">
        <v>438</v>
      </c>
      <c r="G371" s="258"/>
      <c r="H371" s="258"/>
      <c r="I371" s="258"/>
      <c r="J371" s="146"/>
      <c r="K371" s="147"/>
      <c r="L371" s="146"/>
      <c r="M371" s="146"/>
      <c r="N371" s="146"/>
      <c r="O371" s="146"/>
      <c r="P371" s="146"/>
      <c r="Q371" s="146"/>
      <c r="R371" s="148"/>
      <c r="T371" s="149"/>
      <c r="U371" s="146"/>
      <c r="V371" s="146"/>
      <c r="W371" s="146"/>
      <c r="X371" s="146"/>
      <c r="Y371" s="146"/>
      <c r="Z371" s="146"/>
      <c r="AA371" s="150"/>
      <c r="AT371" s="151" t="s">
        <v>168</v>
      </c>
      <c r="AU371" s="151" t="s">
        <v>78</v>
      </c>
      <c r="AV371" s="144" t="s">
        <v>80</v>
      </c>
      <c r="AW371" s="144" t="s">
        <v>28</v>
      </c>
      <c r="AX371" s="144" t="s">
        <v>72</v>
      </c>
      <c r="AY371" s="151" t="s">
        <v>156</v>
      </c>
    </row>
    <row r="372" spans="2:51" s="152" customFormat="1" ht="16.5" customHeight="1" x14ac:dyDescent="0.45">
      <c r="B372" s="153"/>
      <c r="C372" s="154"/>
      <c r="D372" s="154"/>
      <c r="E372" s="155"/>
      <c r="F372" s="254" t="s">
        <v>461</v>
      </c>
      <c r="G372" s="254"/>
      <c r="H372" s="254"/>
      <c r="I372" s="254"/>
      <c r="J372" s="154"/>
      <c r="K372" s="156">
        <v>-5.391</v>
      </c>
      <c r="L372" s="154"/>
      <c r="M372" s="154"/>
      <c r="N372" s="154"/>
      <c r="O372" s="154"/>
      <c r="P372" s="154"/>
      <c r="Q372" s="154"/>
      <c r="R372" s="157"/>
      <c r="T372" s="158"/>
      <c r="U372" s="154"/>
      <c r="V372" s="154"/>
      <c r="W372" s="154"/>
      <c r="X372" s="154"/>
      <c r="Y372" s="154"/>
      <c r="Z372" s="154"/>
      <c r="AA372" s="159"/>
      <c r="AT372" s="160" t="s">
        <v>168</v>
      </c>
      <c r="AU372" s="160" t="s">
        <v>78</v>
      </c>
      <c r="AV372" s="152" t="s">
        <v>78</v>
      </c>
      <c r="AW372" s="152" t="s">
        <v>28</v>
      </c>
      <c r="AX372" s="152" t="s">
        <v>72</v>
      </c>
      <c r="AY372" s="160" t="s">
        <v>156</v>
      </c>
    </row>
    <row r="373" spans="2:51" s="144" customFormat="1" ht="16.5" customHeight="1" x14ac:dyDescent="0.45">
      <c r="B373" s="145"/>
      <c r="C373" s="146"/>
      <c r="D373" s="146"/>
      <c r="E373" s="147"/>
      <c r="F373" s="258" t="s">
        <v>386</v>
      </c>
      <c r="G373" s="258"/>
      <c r="H373" s="258"/>
      <c r="I373" s="258"/>
      <c r="J373" s="146"/>
      <c r="K373" s="147"/>
      <c r="L373" s="146"/>
      <c r="M373" s="146"/>
      <c r="N373" s="146"/>
      <c r="O373" s="146"/>
      <c r="P373" s="146"/>
      <c r="Q373" s="146"/>
      <c r="R373" s="148"/>
      <c r="T373" s="149"/>
      <c r="U373" s="146"/>
      <c r="V373" s="146"/>
      <c r="W373" s="146"/>
      <c r="X373" s="146"/>
      <c r="Y373" s="146"/>
      <c r="Z373" s="146"/>
      <c r="AA373" s="150"/>
      <c r="AT373" s="151" t="s">
        <v>168</v>
      </c>
      <c r="AU373" s="151" t="s">
        <v>78</v>
      </c>
      <c r="AV373" s="144" t="s">
        <v>80</v>
      </c>
      <c r="AW373" s="144" t="s">
        <v>28</v>
      </c>
      <c r="AX373" s="144" t="s">
        <v>72</v>
      </c>
      <c r="AY373" s="151" t="s">
        <v>156</v>
      </c>
    </row>
    <row r="374" spans="2:51" s="152" customFormat="1" ht="16.5" customHeight="1" x14ac:dyDescent="0.45">
      <c r="B374" s="153"/>
      <c r="C374" s="154"/>
      <c r="D374" s="154"/>
      <c r="E374" s="155"/>
      <c r="F374" s="254" t="s">
        <v>448</v>
      </c>
      <c r="G374" s="254"/>
      <c r="H374" s="254"/>
      <c r="I374" s="254"/>
      <c r="J374" s="154"/>
      <c r="K374" s="156">
        <v>59.131</v>
      </c>
      <c r="L374" s="154"/>
      <c r="M374" s="154"/>
      <c r="N374" s="154"/>
      <c r="O374" s="154"/>
      <c r="P374" s="154"/>
      <c r="Q374" s="154"/>
      <c r="R374" s="157"/>
      <c r="T374" s="158"/>
      <c r="U374" s="154"/>
      <c r="V374" s="154"/>
      <c r="W374" s="154"/>
      <c r="X374" s="154"/>
      <c r="Y374" s="154"/>
      <c r="Z374" s="154"/>
      <c r="AA374" s="159"/>
      <c r="AT374" s="160" t="s">
        <v>168</v>
      </c>
      <c r="AU374" s="160" t="s">
        <v>78</v>
      </c>
      <c r="AV374" s="152" t="s">
        <v>78</v>
      </c>
      <c r="AW374" s="152" t="s">
        <v>28</v>
      </c>
      <c r="AX374" s="152" t="s">
        <v>72</v>
      </c>
      <c r="AY374" s="160" t="s">
        <v>156</v>
      </c>
    </row>
    <row r="375" spans="2:51" s="152" customFormat="1" ht="16.5" customHeight="1" x14ac:dyDescent="0.45">
      <c r="B375" s="153"/>
      <c r="C375" s="154"/>
      <c r="D375" s="154"/>
      <c r="E375" s="155"/>
      <c r="F375" s="254" t="s">
        <v>382</v>
      </c>
      <c r="G375" s="254"/>
      <c r="H375" s="254"/>
      <c r="I375" s="254"/>
      <c r="J375" s="154"/>
      <c r="K375" s="156">
        <v>-3.2</v>
      </c>
      <c r="L375" s="154"/>
      <c r="M375" s="154"/>
      <c r="N375" s="154"/>
      <c r="O375" s="154"/>
      <c r="P375" s="154"/>
      <c r="Q375" s="154"/>
      <c r="R375" s="157"/>
      <c r="T375" s="158"/>
      <c r="U375" s="154"/>
      <c r="V375" s="154"/>
      <c r="W375" s="154"/>
      <c r="X375" s="154"/>
      <c r="Y375" s="154"/>
      <c r="Z375" s="154"/>
      <c r="AA375" s="159"/>
      <c r="AT375" s="160" t="s">
        <v>168</v>
      </c>
      <c r="AU375" s="160" t="s">
        <v>78</v>
      </c>
      <c r="AV375" s="152" t="s">
        <v>78</v>
      </c>
      <c r="AW375" s="152" t="s">
        <v>28</v>
      </c>
      <c r="AX375" s="152" t="s">
        <v>72</v>
      </c>
      <c r="AY375" s="160" t="s">
        <v>156</v>
      </c>
    </row>
    <row r="376" spans="2:51" s="152" customFormat="1" ht="16.5" customHeight="1" x14ac:dyDescent="0.45">
      <c r="B376" s="153"/>
      <c r="C376" s="154"/>
      <c r="D376" s="154"/>
      <c r="E376" s="155"/>
      <c r="F376" s="254" t="s">
        <v>405</v>
      </c>
      <c r="G376" s="254"/>
      <c r="H376" s="254"/>
      <c r="I376" s="254"/>
      <c r="J376" s="154"/>
      <c r="K376" s="156">
        <v>-2.2000000000000002</v>
      </c>
      <c r="L376" s="154"/>
      <c r="M376" s="154"/>
      <c r="N376" s="154"/>
      <c r="O376" s="154"/>
      <c r="P376" s="154"/>
      <c r="Q376" s="154"/>
      <c r="R376" s="157"/>
      <c r="T376" s="158"/>
      <c r="U376" s="154"/>
      <c r="V376" s="154"/>
      <c r="W376" s="154"/>
      <c r="X376" s="154"/>
      <c r="Y376" s="154"/>
      <c r="Z376" s="154"/>
      <c r="AA376" s="159"/>
      <c r="AT376" s="160" t="s">
        <v>168</v>
      </c>
      <c r="AU376" s="160" t="s">
        <v>78</v>
      </c>
      <c r="AV376" s="152" t="s">
        <v>78</v>
      </c>
      <c r="AW376" s="152" t="s">
        <v>28</v>
      </c>
      <c r="AX376" s="152" t="s">
        <v>72</v>
      </c>
      <c r="AY376" s="160" t="s">
        <v>156</v>
      </c>
    </row>
    <row r="377" spans="2:51" s="144" customFormat="1" ht="16.5" customHeight="1" x14ac:dyDescent="0.45">
      <c r="B377" s="145"/>
      <c r="C377" s="146"/>
      <c r="D377" s="146"/>
      <c r="E377" s="147"/>
      <c r="F377" s="258" t="s">
        <v>438</v>
      </c>
      <c r="G377" s="258"/>
      <c r="H377" s="258"/>
      <c r="I377" s="258"/>
      <c r="J377" s="146"/>
      <c r="K377" s="147"/>
      <c r="L377" s="146"/>
      <c r="M377" s="146"/>
      <c r="N377" s="146"/>
      <c r="O377" s="146"/>
      <c r="P377" s="146"/>
      <c r="Q377" s="146"/>
      <c r="R377" s="148"/>
      <c r="T377" s="149"/>
      <c r="U377" s="146"/>
      <c r="V377" s="146"/>
      <c r="W377" s="146"/>
      <c r="X377" s="146"/>
      <c r="Y377" s="146"/>
      <c r="Z377" s="146"/>
      <c r="AA377" s="150"/>
      <c r="AT377" s="151" t="s">
        <v>168</v>
      </c>
      <c r="AU377" s="151" t="s">
        <v>78</v>
      </c>
      <c r="AV377" s="144" t="s">
        <v>80</v>
      </c>
      <c r="AW377" s="144" t="s">
        <v>28</v>
      </c>
      <c r="AX377" s="144" t="s">
        <v>72</v>
      </c>
      <c r="AY377" s="151" t="s">
        <v>156</v>
      </c>
    </row>
    <row r="378" spans="2:51" s="152" customFormat="1" ht="16.5" customHeight="1" x14ac:dyDescent="0.45">
      <c r="B378" s="153"/>
      <c r="C378" s="154"/>
      <c r="D378" s="154"/>
      <c r="E378" s="155"/>
      <c r="F378" s="254" t="s">
        <v>461</v>
      </c>
      <c r="G378" s="254"/>
      <c r="H378" s="254"/>
      <c r="I378" s="254"/>
      <c r="J378" s="154"/>
      <c r="K378" s="156">
        <v>-5.391</v>
      </c>
      <c r="L378" s="154"/>
      <c r="M378" s="154"/>
      <c r="N378" s="154"/>
      <c r="O378" s="154"/>
      <c r="P378" s="154"/>
      <c r="Q378" s="154"/>
      <c r="R378" s="157"/>
      <c r="T378" s="158"/>
      <c r="U378" s="154"/>
      <c r="V378" s="154"/>
      <c r="W378" s="154"/>
      <c r="X378" s="154"/>
      <c r="Y378" s="154"/>
      <c r="Z378" s="154"/>
      <c r="AA378" s="159"/>
      <c r="AT378" s="160" t="s">
        <v>168</v>
      </c>
      <c r="AU378" s="160" t="s">
        <v>78</v>
      </c>
      <c r="AV378" s="152" t="s">
        <v>78</v>
      </c>
      <c r="AW378" s="152" t="s">
        <v>28</v>
      </c>
      <c r="AX378" s="152" t="s">
        <v>72</v>
      </c>
      <c r="AY378" s="160" t="s">
        <v>156</v>
      </c>
    </row>
    <row r="379" spans="2:51" s="144" customFormat="1" ht="16.5" customHeight="1" x14ac:dyDescent="0.45">
      <c r="B379" s="145"/>
      <c r="C379" s="146"/>
      <c r="D379" s="146"/>
      <c r="E379" s="147"/>
      <c r="F379" s="258" t="s">
        <v>387</v>
      </c>
      <c r="G379" s="258"/>
      <c r="H379" s="258"/>
      <c r="I379" s="258"/>
      <c r="J379" s="146"/>
      <c r="K379" s="147"/>
      <c r="L379" s="146"/>
      <c r="M379" s="146"/>
      <c r="N379" s="146"/>
      <c r="O379" s="146"/>
      <c r="P379" s="146"/>
      <c r="Q379" s="146"/>
      <c r="R379" s="148"/>
      <c r="T379" s="149"/>
      <c r="U379" s="146"/>
      <c r="V379" s="146"/>
      <c r="W379" s="146"/>
      <c r="X379" s="146"/>
      <c r="Y379" s="146"/>
      <c r="Z379" s="146"/>
      <c r="AA379" s="150"/>
      <c r="AT379" s="151" t="s">
        <v>168</v>
      </c>
      <c r="AU379" s="151" t="s">
        <v>78</v>
      </c>
      <c r="AV379" s="144" t="s">
        <v>80</v>
      </c>
      <c r="AW379" s="144" t="s">
        <v>28</v>
      </c>
      <c r="AX379" s="144" t="s">
        <v>72</v>
      </c>
      <c r="AY379" s="151" t="s">
        <v>156</v>
      </c>
    </row>
    <row r="380" spans="2:51" s="152" customFormat="1" ht="16.5" customHeight="1" x14ac:dyDescent="0.45">
      <c r="B380" s="153"/>
      <c r="C380" s="154"/>
      <c r="D380" s="154"/>
      <c r="E380" s="155"/>
      <c r="F380" s="254" t="s">
        <v>448</v>
      </c>
      <c r="G380" s="254"/>
      <c r="H380" s="254"/>
      <c r="I380" s="254"/>
      <c r="J380" s="154"/>
      <c r="K380" s="156">
        <v>59.131</v>
      </c>
      <c r="L380" s="154"/>
      <c r="M380" s="154"/>
      <c r="N380" s="154"/>
      <c r="O380" s="154"/>
      <c r="P380" s="154"/>
      <c r="Q380" s="154"/>
      <c r="R380" s="157"/>
      <c r="T380" s="158"/>
      <c r="U380" s="154"/>
      <c r="V380" s="154"/>
      <c r="W380" s="154"/>
      <c r="X380" s="154"/>
      <c r="Y380" s="154"/>
      <c r="Z380" s="154"/>
      <c r="AA380" s="159"/>
      <c r="AT380" s="160" t="s">
        <v>168</v>
      </c>
      <c r="AU380" s="160" t="s">
        <v>78</v>
      </c>
      <c r="AV380" s="152" t="s">
        <v>78</v>
      </c>
      <c r="AW380" s="152" t="s">
        <v>28</v>
      </c>
      <c r="AX380" s="152" t="s">
        <v>72</v>
      </c>
      <c r="AY380" s="160" t="s">
        <v>156</v>
      </c>
    </row>
    <row r="381" spans="2:51" s="152" customFormat="1" ht="16.5" customHeight="1" x14ac:dyDescent="0.45">
      <c r="B381" s="153"/>
      <c r="C381" s="154"/>
      <c r="D381" s="154"/>
      <c r="E381" s="155"/>
      <c r="F381" s="254" t="s">
        <v>423</v>
      </c>
      <c r="G381" s="254"/>
      <c r="H381" s="254"/>
      <c r="I381" s="254"/>
      <c r="J381" s="154"/>
      <c r="K381" s="156">
        <v>-1.6</v>
      </c>
      <c r="L381" s="154"/>
      <c r="M381" s="154"/>
      <c r="N381" s="154"/>
      <c r="O381" s="154"/>
      <c r="P381" s="154"/>
      <c r="Q381" s="154"/>
      <c r="R381" s="157"/>
      <c r="T381" s="158"/>
      <c r="U381" s="154"/>
      <c r="V381" s="154"/>
      <c r="W381" s="154"/>
      <c r="X381" s="154"/>
      <c r="Y381" s="154"/>
      <c r="Z381" s="154"/>
      <c r="AA381" s="159"/>
      <c r="AT381" s="160" t="s">
        <v>168</v>
      </c>
      <c r="AU381" s="160" t="s">
        <v>78</v>
      </c>
      <c r="AV381" s="152" t="s">
        <v>78</v>
      </c>
      <c r="AW381" s="152" t="s">
        <v>28</v>
      </c>
      <c r="AX381" s="152" t="s">
        <v>72</v>
      </c>
      <c r="AY381" s="160" t="s">
        <v>156</v>
      </c>
    </row>
    <row r="382" spans="2:51" s="152" customFormat="1" ht="16.5" customHeight="1" x14ac:dyDescent="0.45">
      <c r="B382" s="153"/>
      <c r="C382" s="154"/>
      <c r="D382" s="154"/>
      <c r="E382" s="155"/>
      <c r="F382" s="254" t="s">
        <v>462</v>
      </c>
      <c r="G382" s="254"/>
      <c r="H382" s="254"/>
      <c r="I382" s="254"/>
      <c r="J382" s="154"/>
      <c r="K382" s="156">
        <v>-2.31</v>
      </c>
      <c r="L382" s="154"/>
      <c r="M382" s="154"/>
      <c r="N382" s="154"/>
      <c r="O382" s="154"/>
      <c r="P382" s="154"/>
      <c r="Q382" s="154"/>
      <c r="R382" s="157"/>
      <c r="T382" s="158"/>
      <c r="U382" s="154"/>
      <c r="V382" s="154"/>
      <c r="W382" s="154"/>
      <c r="X382" s="154"/>
      <c r="Y382" s="154"/>
      <c r="Z382" s="154"/>
      <c r="AA382" s="159"/>
      <c r="AT382" s="160" t="s">
        <v>168</v>
      </c>
      <c r="AU382" s="160" t="s">
        <v>78</v>
      </c>
      <c r="AV382" s="152" t="s">
        <v>78</v>
      </c>
      <c r="AW382" s="152" t="s">
        <v>28</v>
      </c>
      <c r="AX382" s="152" t="s">
        <v>72</v>
      </c>
      <c r="AY382" s="160" t="s">
        <v>156</v>
      </c>
    </row>
    <row r="383" spans="2:51" s="152" customFormat="1" ht="16.5" customHeight="1" x14ac:dyDescent="0.45">
      <c r="B383" s="153"/>
      <c r="C383" s="154"/>
      <c r="D383" s="154"/>
      <c r="E383" s="155"/>
      <c r="F383" s="254" t="s">
        <v>459</v>
      </c>
      <c r="G383" s="254"/>
      <c r="H383" s="254"/>
      <c r="I383" s="254"/>
      <c r="J383" s="154"/>
      <c r="K383" s="156">
        <v>-2.52</v>
      </c>
      <c r="L383" s="154"/>
      <c r="M383" s="154"/>
      <c r="N383" s="154"/>
      <c r="O383" s="154"/>
      <c r="P383" s="154"/>
      <c r="Q383" s="154"/>
      <c r="R383" s="157"/>
      <c r="T383" s="158"/>
      <c r="U383" s="154"/>
      <c r="V383" s="154"/>
      <c r="W383" s="154"/>
      <c r="X383" s="154"/>
      <c r="Y383" s="154"/>
      <c r="Z383" s="154"/>
      <c r="AA383" s="159"/>
      <c r="AT383" s="160" t="s">
        <v>168</v>
      </c>
      <c r="AU383" s="160" t="s">
        <v>78</v>
      </c>
      <c r="AV383" s="152" t="s">
        <v>78</v>
      </c>
      <c r="AW383" s="152" t="s">
        <v>28</v>
      </c>
      <c r="AX383" s="152" t="s">
        <v>72</v>
      </c>
      <c r="AY383" s="160" t="s">
        <v>156</v>
      </c>
    </row>
    <row r="384" spans="2:51" s="144" customFormat="1" ht="16.5" customHeight="1" x14ac:dyDescent="0.45">
      <c r="B384" s="145"/>
      <c r="C384" s="146"/>
      <c r="D384" s="146"/>
      <c r="E384" s="147"/>
      <c r="F384" s="258" t="s">
        <v>438</v>
      </c>
      <c r="G384" s="258"/>
      <c r="H384" s="258"/>
      <c r="I384" s="258"/>
      <c r="J384" s="146"/>
      <c r="K384" s="147"/>
      <c r="L384" s="146"/>
      <c r="M384" s="146"/>
      <c r="N384" s="146"/>
      <c r="O384" s="146"/>
      <c r="P384" s="146"/>
      <c r="Q384" s="146"/>
      <c r="R384" s="148"/>
      <c r="T384" s="149"/>
      <c r="U384" s="146"/>
      <c r="V384" s="146"/>
      <c r="W384" s="146"/>
      <c r="X384" s="146"/>
      <c r="Y384" s="146"/>
      <c r="Z384" s="146"/>
      <c r="AA384" s="150"/>
      <c r="AT384" s="151" t="s">
        <v>168</v>
      </c>
      <c r="AU384" s="151" t="s">
        <v>78</v>
      </c>
      <c r="AV384" s="144" t="s">
        <v>80</v>
      </c>
      <c r="AW384" s="144" t="s">
        <v>28</v>
      </c>
      <c r="AX384" s="144" t="s">
        <v>72</v>
      </c>
      <c r="AY384" s="151" t="s">
        <v>156</v>
      </c>
    </row>
    <row r="385" spans="2:51" s="152" customFormat="1" ht="16.5" customHeight="1" x14ac:dyDescent="0.45">
      <c r="B385" s="153"/>
      <c r="C385" s="154"/>
      <c r="D385" s="154"/>
      <c r="E385" s="155"/>
      <c r="F385" s="254" t="s">
        <v>461</v>
      </c>
      <c r="G385" s="254"/>
      <c r="H385" s="254"/>
      <c r="I385" s="254"/>
      <c r="J385" s="154"/>
      <c r="K385" s="156">
        <v>-5.391</v>
      </c>
      <c r="L385" s="154"/>
      <c r="M385" s="154"/>
      <c r="N385" s="154"/>
      <c r="O385" s="154"/>
      <c r="P385" s="154"/>
      <c r="Q385" s="154"/>
      <c r="R385" s="157"/>
      <c r="T385" s="158"/>
      <c r="U385" s="154"/>
      <c r="V385" s="154"/>
      <c r="W385" s="154"/>
      <c r="X385" s="154"/>
      <c r="Y385" s="154"/>
      <c r="Z385" s="154"/>
      <c r="AA385" s="159"/>
      <c r="AT385" s="160" t="s">
        <v>168</v>
      </c>
      <c r="AU385" s="160" t="s">
        <v>78</v>
      </c>
      <c r="AV385" s="152" t="s">
        <v>78</v>
      </c>
      <c r="AW385" s="152" t="s">
        <v>28</v>
      </c>
      <c r="AX385" s="152" t="s">
        <v>72</v>
      </c>
      <c r="AY385" s="160" t="s">
        <v>156</v>
      </c>
    </row>
    <row r="386" spans="2:51" s="144" customFormat="1" ht="16.5" customHeight="1" x14ac:dyDescent="0.45">
      <c r="B386" s="145"/>
      <c r="C386" s="146"/>
      <c r="D386" s="146"/>
      <c r="E386" s="147"/>
      <c r="F386" s="258" t="s">
        <v>463</v>
      </c>
      <c r="G386" s="258"/>
      <c r="H386" s="258"/>
      <c r="I386" s="258"/>
      <c r="J386" s="146"/>
      <c r="K386" s="147"/>
      <c r="L386" s="146"/>
      <c r="M386" s="146"/>
      <c r="N386" s="146"/>
      <c r="O386" s="146"/>
      <c r="P386" s="146"/>
      <c r="Q386" s="146"/>
      <c r="R386" s="148"/>
      <c r="T386" s="149"/>
      <c r="U386" s="146"/>
      <c r="V386" s="146"/>
      <c r="W386" s="146"/>
      <c r="X386" s="146"/>
      <c r="Y386" s="146"/>
      <c r="Z386" s="146"/>
      <c r="AA386" s="150"/>
      <c r="AT386" s="151" t="s">
        <v>168</v>
      </c>
      <c r="AU386" s="151" t="s">
        <v>78</v>
      </c>
      <c r="AV386" s="144" t="s">
        <v>80</v>
      </c>
      <c r="AW386" s="144" t="s">
        <v>28</v>
      </c>
      <c r="AX386" s="144" t="s">
        <v>72</v>
      </c>
      <c r="AY386" s="151" t="s">
        <v>156</v>
      </c>
    </row>
    <row r="387" spans="2:51" s="152" customFormat="1" ht="16.5" customHeight="1" x14ac:dyDescent="0.45">
      <c r="B387" s="153"/>
      <c r="C387" s="154"/>
      <c r="D387" s="154"/>
      <c r="E387" s="155"/>
      <c r="F387" s="254" t="s">
        <v>464</v>
      </c>
      <c r="G387" s="254"/>
      <c r="H387" s="254"/>
      <c r="I387" s="254"/>
      <c r="J387" s="154"/>
      <c r="K387" s="156">
        <v>55.44</v>
      </c>
      <c r="L387" s="154"/>
      <c r="M387" s="154"/>
      <c r="N387" s="154"/>
      <c r="O387" s="154"/>
      <c r="P387" s="154"/>
      <c r="Q387" s="154"/>
      <c r="R387" s="157"/>
      <c r="T387" s="158"/>
      <c r="U387" s="154"/>
      <c r="V387" s="154"/>
      <c r="W387" s="154"/>
      <c r="X387" s="154"/>
      <c r="Y387" s="154"/>
      <c r="Z387" s="154"/>
      <c r="AA387" s="159"/>
      <c r="AT387" s="160" t="s">
        <v>168</v>
      </c>
      <c r="AU387" s="160" t="s">
        <v>78</v>
      </c>
      <c r="AV387" s="152" t="s">
        <v>78</v>
      </c>
      <c r="AW387" s="152" t="s">
        <v>28</v>
      </c>
      <c r="AX387" s="152" t="s">
        <v>72</v>
      </c>
      <c r="AY387" s="160" t="s">
        <v>156</v>
      </c>
    </row>
    <row r="388" spans="2:51" s="152" customFormat="1" ht="16.5" customHeight="1" x14ac:dyDescent="0.45">
      <c r="B388" s="153"/>
      <c r="C388" s="154"/>
      <c r="D388" s="154"/>
      <c r="E388" s="155"/>
      <c r="F388" s="254" t="s">
        <v>465</v>
      </c>
      <c r="G388" s="254"/>
      <c r="H388" s="254"/>
      <c r="I388" s="254"/>
      <c r="J388" s="154"/>
      <c r="K388" s="156">
        <v>-2.4</v>
      </c>
      <c r="L388" s="154"/>
      <c r="M388" s="154"/>
      <c r="N388" s="154"/>
      <c r="O388" s="154"/>
      <c r="P388" s="154"/>
      <c r="Q388" s="154"/>
      <c r="R388" s="157"/>
      <c r="T388" s="158"/>
      <c r="U388" s="154"/>
      <c r="V388" s="154"/>
      <c r="W388" s="154"/>
      <c r="X388" s="154"/>
      <c r="Y388" s="154"/>
      <c r="Z388" s="154"/>
      <c r="AA388" s="159"/>
      <c r="AT388" s="160" t="s">
        <v>168</v>
      </c>
      <c r="AU388" s="160" t="s">
        <v>78</v>
      </c>
      <c r="AV388" s="152" t="s">
        <v>78</v>
      </c>
      <c r="AW388" s="152" t="s">
        <v>28</v>
      </c>
      <c r="AX388" s="152" t="s">
        <v>72</v>
      </c>
      <c r="AY388" s="160" t="s">
        <v>156</v>
      </c>
    </row>
    <row r="389" spans="2:51" s="152" customFormat="1" ht="16.5" customHeight="1" x14ac:dyDescent="0.45">
      <c r="B389" s="153"/>
      <c r="C389" s="154"/>
      <c r="D389" s="154"/>
      <c r="E389" s="155"/>
      <c r="F389" s="254" t="s">
        <v>382</v>
      </c>
      <c r="G389" s="254"/>
      <c r="H389" s="254"/>
      <c r="I389" s="254"/>
      <c r="J389" s="154"/>
      <c r="K389" s="156">
        <v>-3.2</v>
      </c>
      <c r="L389" s="154"/>
      <c r="M389" s="154"/>
      <c r="N389" s="154"/>
      <c r="O389" s="154"/>
      <c r="P389" s="154"/>
      <c r="Q389" s="154"/>
      <c r="R389" s="157"/>
      <c r="T389" s="158"/>
      <c r="U389" s="154"/>
      <c r="V389" s="154"/>
      <c r="W389" s="154"/>
      <c r="X389" s="154"/>
      <c r="Y389" s="154"/>
      <c r="Z389" s="154"/>
      <c r="AA389" s="159"/>
      <c r="AT389" s="160" t="s">
        <v>168</v>
      </c>
      <c r="AU389" s="160" t="s">
        <v>78</v>
      </c>
      <c r="AV389" s="152" t="s">
        <v>78</v>
      </c>
      <c r="AW389" s="152" t="s">
        <v>28</v>
      </c>
      <c r="AX389" s="152" t="s">
        <v>72</v>
      </c>
      <c r="AY389" s="160" t="s">
        <v>156</v>
      </c>
    </row>
    <row r="390" spans="2:51" s="152" customFormat="1" ht="16.5" customHeight="1" x14ac:dyDescent="0.45">
      <c r="B390" s="153"/>
      <c r="C390" s="154"/>
      <c r="D390" s="154"/>
      <c r="E390" s="155"/>
      <c r="F390" s="254" t="s">
        <v>394</v>
      </c>
      <c r="G390" s="254"/>
      <c r="H390" s="254"/>
      <c r="I390" s="254"/>
      <c r="J390" s="154"/>
      <c r="K390" s="156">
        <v>-1.8</v>
      </c>
      <c r="L390" s="154"/>
      <c r="M390" s="154"/>
      <c r="N390" s="154"/>
      <c r="O390" s="154"/>
      <c r="P390" s="154"/>
      <c r="Q390" s="154"/>
      <c r="R390" s="157"/>
      <c r="T390" s="158"/>
      <c r="U390" s="154"/>
      <c r="V390" s="154"/>
      <c r="W390" s="154"/>
      <c r="X390" s="154"/>
      <c r="Y390" s="154"/>
      <c r="Z390" s="154"/>
      <c r="AA390" s="159"/>
      <c r="AT390" s="160" t="s">
        <v>168</v>
      </c>
      <c r="AU390" s="160" t="s">
        <v>78</v>
      </c>
      <c r="AV390" s="152" t="s">
        <v>78</v>
      </c>
      <c r="AW390" s="152" t="s">
        <v>28</v>
      </c>
      <c r="AX390" s="152" t="s">
        <v>72</v>
      </c>
      <c r="AY390" s="160" t="s">
        <v>156</v>
      </c>
    </row>
    <row r="391" spans="2:51" s="152" customFormat="1" ht="16.5" customHeight="1" x14ac:dyDescent="0.45">
      <c r="B391" s="153"/>
      <c r="C391" s="154"/>
      <c r="D391" s="154"/>
      <c r="E391" s="155"/>
      <c r="F391" s="254" t="s">
        <v>451</v>
      </c>
      <c r="G391" s="254"/>
      <c r="H391" s="254"/>
      <c r="I391" s="254"/>
      <c r="J391" s="154"/>
      <c r="K391" s="156">
        <v>-2</v>
      </c>
      <c r="L391" s="154"/>
      <c r="M391" s="154"/>
      <c r="N391" s="154"/>
      <c r="O391" s="154"/>
      <c r="P391" s="154"/>
      <c r="Q391" s="154"/>
      <c r="R391" s="157"/>
      <c r="T391" s="158"/>
      <c r="U391" s="154"/>
      <c r="V391" s="154"/>
      <c r="W391" s="154"/>
      <c r="X391" s="154"/>
      <c r="Y391" s="154"/>
      <c r="Z391" s="154"/>
      <c r="AA391" s="159"/>
      <c r="AT391" s="160" t="s">
        <v>168</v>
      </c>
      <c r="AU391" s="160" t="s">
        <v>78</v>
      </c>
      <c r="AV391" s="152" t="s">
        <v>78</v>
      </c>
      <c r="AW391" s="152" t="s">
        <v>28</v>
      </c>
      <c r="AX391" s="152" t="s">
        <v>72</v>
      </c>
      <c r="AY391" s="160" t="s">
        <v>156</v>
      </c>
    </row>
    <row r="392" spans="2:51" s="152" customFormat="1" ht="16.5" customHeight="1" x14ac:dyDescent="0.45">
      <c r="B392" s="153"/>
      <c r="C392" s="154"/>
      <c r="D392" s="154"/>
      <c r="E392" s="155"/>
      <c r="F392" s="254" t="s">
        <v>458</v>
      </c>
      <c r="G392" s="254"/>
      <c r="H392" s="254"/>
      <c r="I392" s="254"/>
      <c r="J392" s="154"/>
      <c r="K392" s="156">
        <v>-6.6</v>
      </c>
      <c r="L392" s="154"/>
      <c r="M392" s="154"/>
      <c r="N392" s="154"/>
      <c r="O392" s="154"/>
      <c r="P392" s="154"/>
      <c r="Q392" s="154"/>
      <c r="R392" s="157"/>
      <c r="T392" s="158"/>
      <c r="U392" s="154"/>
      <c r="V392" s="154"/>
      <c r="W392" s="154"/>
      <c r="X392" s="154"/>
      <c r="Y392" s="154"/>
      <c r="Z392" s="154"/>
      <c r="AA392" s="159"/>
      <c r="AT392" s="160" t="s">
        <v>168</v>
      </c>
      <c r="AU392" s="160" t="s">
        <v>78</v>
      </c>
      <c r="AV392" s="152" t="s">
        <v>78</v>
      </c>
      <c r="AW392" s="152" t="s">
        <v>28</v>
      </c>
      <c r="AX392" s="152" t="s">
        <v>72</v>
      </c>
      <c r="AY392" s="160" t="s">
        <v>156</v>
      </c>
    </row>
    <row r="393" spans="2:51" s="152" customFormat="1" ht="16.5" customHeight="1" x14ac:dyDescent="0.45">
      <c r="B393" s="153"/>
      <c r="C393" s="154"/>
      <c r="D393" s="154"/>
      <c r="E393" s="155"/>
      <c r="F393" s="254" t="s">
        <v>466</v>
      </c>
      <c r="G393" s="254"/>
      <c r="H393" s="254"/>
      <c r="I393" s="254"/>
      <c r="J393" s="154"/>
      <c r="K393" s="156">
        <v>-6.4</v>
      </c>
      <c r="L393" s="154"/>
      <c r="M393" s="154"/>
      <c r="N393" s="154"/>
      <c r="O393" s="154"/>
      <c r="P393" s="154"/>
      <c r="Q393" s="154"/>
      <c r="R393" s="157"/>
      <c r="T393" s="158"/>
      <c r="U393" s="154"/>
      <c r="V393" s="154"/>
      <c r="W393" s="154"/>
      <c r="X393" s="154"/>
      <c r="Y393" s="154"/>
      <c r="Z393" s="154"/>
      <c r="AA393" s="159"/>
      <c r="AT393" s="160" t="s">
        <v>168</v>
      </c>
      <c r="AU393" s="160" t="s">
        <v>78</v>
      </c>
      <c r="AV393" s="152" t="s">
        <v>78</v>
      </c>
      <c r="AW393" s="152" t="s">
        <v>28</v>
      </c>
      <c r="AX393" s="152" t="s">
        <v>72</v>
      </c>
      <c r="AY393" s="160" t="s">
        <v>156</v>
      </c>
    </row>
    <row r="394" spans="2:51" s="152" customFormat="1" ht="16.5" customHeight="1" x14ac:dyDescent="0.45">
      <c r="B394" s="153"/>
      <c r="C394" s="154"/>
      <c r="D394" s="154"/>
      <c r="E394" s="155"/>
      <c r="F394" s="254" t="s">
        <v>467</v>
      </c>
      <c r="G394" s="254"/>
      <c r="H394" s="254"/>
      <c r="I394" s="254"/>
      <c r="J394" s="154"/>
      <c r="K394" s="156">
        <v>-8.0399999999999991</v>
      </c>
      <c r="L394" s="154"/>
      <c r="M394" s="154"/>
      <c r="N394" s="154"/>
      <c r="O394" s="154"/>
      <c r="P394" s="154"/>
      <c r="Q394" s="154"/>
      <c r="R394" s="157"/>
      <c r="T394" s="158"/>
      <c r="U394" s="154"/>
      <c r="V394" s="154"/>
      <c r="W394" s="154"/>
      <c r="X394" s="154"/>
      <c r="Y394" s="154"/>
      <c r="Z394" s="154"/>
      <c r="AA394" s="159"/>
      <c r="AT394" s="160" t="s">
        <v>168</v>
      </c>
      <c r="AU394" s="160" t="s">
        <v>78</v>
      </c>
      <c r="AV394" s="152" t="s">
        <v>78</v>
      </c>
      <c r="AW394" s="152" t="s">
        <v>28</v>
      </c>
      <c r="AX394" s="152" t="s">
        <v>72</v>
      </c>
      <c r="AY394" s="160" t="s">
        <v>156</v>
      </c>
    </row>
    <row r="395" spans="2:51" s="152" customFormat="1" ht="16.5" customHeight="1" x14ac:dyDescent="0.45">
      <c r="B395" s="153"/>
      <c r="C395" s="154"/>
      <c r="D395" s="154"/>
      <c r="E395" s="155"/>
      <c r="F395" s="254" t="s">
        <v>468</v>
      </c>
      <c r="G395" s="254"/>
      <c r="H395" s="254"/>
      <c r="I395" s="254"/>
      <c r="J395" s="154"/>
      <c r="K395" s="156">
        <v>91.14</v>
      </c>
      <c r="L395" s="154"/>
      <c r="M395" s="154"/>
      <c r="N395" s="154"/>
      <c r="O395" s="154"/>
      <c r="P395" s="154"/>
      <c r="Q395" s="154"/>
      <c r="R395" s="157"/>
      <c r="T395" s="158"/>
      <c r="U395" s="154"/>
      <c r="V395" s="154"/>
      <c r="W395" s="154"/>
      <c r="X395" s="154"/>
      <c r="Y395" s="154"/>
      <c r="Z395" s="154"/>
      <c r="AA395" s="159"/>
      <c r="AT395" s="160" t="s">
        <v>168</v>
      </c>
      <c r="AU395" s="160" t="s">
        <v>78</v>
      </c>
      <c r="AV395" s="152" t="s">
        <v>78</v>
      </c>
      <c r="AW395" s="152" t="s">
        <v>28</v>
      </c>
      <c r="AX395" s="152" t="s">
        <v>72</v>
      </c>
      <c r="AY395" s="160" t="s">
        <v>156</v>
      </c>
    </row>
    <row r="396" spans="2:51" s="152" customFormat="1" ht="16.5" customHeight="1" x14ac:dyDescent="0.45">
      <c r="B396" s="153"/>
      <c r="C396" s="154"/>
      <c r="D396" s="154"/>
      <c r="E396" s="155"/>
      <c r="F396" s="254" t="s">
        <v>469</v>
      </c>
      <c r="G396" s="254"/>
      <c r="H396" s="254"/>
      <c r="I396" s="254"/>
      <c r="J396" s="154"/>
      <c r="K396" s="156">
        <v>-10.199999999999999</v>
      </c>
      <c r="L396" s="154"/>
      <c r="M396" s="154"/>
      <c r="N396" s="154"/>
      <c r="O396" s="154"/>
      <c r="P396" s="154"/>
      <c r="Q396" s="154"/>
      <c r="R396" s="157"/>
      <c r="T396" s="158"/>
      <c r="U396" s="154"/>
      <c r="V396" s="154"/>
      <c r="W396" s="154"/>
      <c r="X396" s="154"/>
      <c r="Y396" s="154"/>
      <c r="Z396" s="154"/>
      <c r="AA396" s="159"/>
      <c r="AT396" s="160" t="s">
        <v>168</v>
      </c>
      <c r="AU396" s="160" t="s">
        <v>78</v>
      </c>
      <c r="AV396" s="152" t="s">
        <v>78</v>
      </c>
      <c r="AW396" s="152" t="s">
        <v>28</v>
      </c>
      <c r="AX396" s="152" t="s">
        <v>72</v>
      </c>
      <c r="AY396" s="160" t="s">
        <v>156</v>
      </c>
    </row>
    <row r="397" spans="2:51" s="152" customFormat="1" ht="16.5" customHeight="1" x14ac:dyDescent="0.45">
      <c r="B397" s="153"/>
      <c r="C397" s="154"/>
      <c r="D397" s="154"/>
      <c r="E397" s="155"/>
      <c r="F397" s="254" t="s">
        <v>470</v>
      </c>
      <c r="G397" s="254"/>
      <c r="H397" s="254"/>
      <c r="I397" s="254"/>
      <c r="J397" s="154"/>
      <c r="K397" s="156">
        <v>-2.8</v>
      </c>
      <c r="L397" s="154"/>
      <c r="M397" s="154"/>
      <c r="N397" s="154"/>
      <c r="O397" s="154"/>
      <c r="P397" s="154"/>
      <c r="Q397" s="154"/>
      <c r="R397" s="157"/>
      <c r="T397" s="158"/>
      <c r="U397" s="154"/>
      <c r="V397" s="154"/>
      <c r="W397" s="154"/>
      <c r="X397" s="154"/>
      <c r="Y397" s="154"/>
      <c r="Z397" s="154"/>
      <c r="AA397" s="159"/>
      <c r="AT397" s="160" t="s">
        <v>168</v>
      </c>
      <c r="AU397" s="160" t="s">
        <v>78</v>
      </c>
      <c r="AV397" s="152" t="s">
        <v>78</v>
      </c>
      <c r="AW397" s="152" t="s">
        <v>28</v>
      </c>
      <c r="AX397" s="152" t="s">
        <v>72</v>
      </c>
      <c r="AY397" s="160" t="s">
        <v>156</v>
      </c>
    </row>
    <row r="398" spans="2:51" s="152" customFormat="1" ht="16.5" customHeight="1" x14ac:dyDescent="0.45">
      <c r="B398" s="153"/>
      <c r="C398" s="154"/>
      <c r="D398" s="154"/>
      <c r="E398" s="155"/>
      <c r="F398" s="254" t="s">
        <v>423</v>
      </c>
      <c r="G398" s="254"/>
      <c r="H398" s="254"/>
      <c r="I398" s="254"/>
      <c r="J398" s="154"/>
      <c r="K398" s="156">
        <v>-1.6</v>
      </c>
      <c r="L398" s="154"/>
      <c r="M398" s="154"/>
      <c r="N398" s="154"/>
      <c r="O398" s="154"/>
      <c r="P398" s="154"/>
      <c r="Q398" s="154"/>
      <c r="R398" s="157"/>
      <c r="T398" s="158"/>
      <c r="U398" s="154"/>
      <c r="V398" s="154"/>
      <c r="W398" s="154"/>
      <c r="X398" s="154"/>
      <c r="Y398" s="154"/>
      <c r="Z398" s="154"/>
      <c r="AA398" s="159"/>
      <c r="AT398" s="160" t="s">
        <v>168</v>
      </c>
      <c r="AU398" s="160" t="s">
        <v>78</v>
      </c>
      <c r="AV398" s="152" t="s">
        <v>78</v>
      </c>
      <c r="AW398" s="152" t="s">
        <v>28</v>
      </c>
      <c r="AX398" s="152" t="s">
        <v>72</v>
      </c>
      <c r="AY398" s="160" t="s">
        <v>156</v>
      </c>
    </row>
    <row r="399" spans="2:51" s="152" customFormat="1" ht="16.5" customHeight="1" x14ac:dyDescent="0.45">
      <c r="B399" s="153"/>
      <c r="C399" s="154"/>
      <c r="D399" s="154"/>
      <c r="E399" s="155"/>
      <c r="F399" s="254" t="s">
        <v>394</v>
      </c>
      <c r="G399" s="254"/>
      <c r="H399" s="254"/>
      <c r="I399" s="254"/>
      <c r="J399" s="154"/>
      <c r="K399" s="156">
        <v>-1.8</v>
      </c>
      <c r="L399" s="154"/>
      <c r="M399" s="154"/>
      <c r="N399" s="154"/>
      <c r="O399" s="154"/>
      <c r="P399" s="154"/>
      <c r="Q399" s="154"/>
      <c r="R399" s="157"/>
      <c r="T399" s="158"/>
      <c r="U399" s="154"/>
      <c r="V399" s="154"/>
      <c r="W399" s="154"/>
      <c r="X399" s="154"/>
      <c r="Y399" s="154"/>
      <c r="Z399" s="154"/>
      <c r="AA399" s="159"/>
      <c r="AT399" s="160" t="s">
        <v>168</v>
      </c>
      <c r="AU399" s="160" t="s">
        <v>78</v>
      </c>
      <c r="AV399" s="152" t="s">
        <v>78</v>
      </c>
      <c r="AW399" s="152" t="s">
        <v>28</v>
      </c>
      <c r="AX399" s="152" t="s">
        <v>72</v>
      </c>
      <c r="AY399" s="160" t="s">
        <v>156</v>
      </c>
    </row>
    <row r="400" spans="2:51" s="152" customFormat="1" ht="16.5" customHeight="1" x14ac:dyDescent="0.45">
      <c r="B400" s="153"/>
      <c r="C400" s="154"/>
      <c r="D400" s="154"/>
      <c r="E400" s="155"/>
      <c r="F400" s="254" t="s">
        <v>471</v>
      </c>
      <c r="G400" s="254"/>
      <c r="H400" s="254"/>
      <c r="I400" s="254"/>
      <c r="J400" s="154"/>
      <c r="K400" s="156">
        <v>-6.93</v>
      </c>
      <c r="L400" s="154"/>
      <c r="M400" s="154"/>
      <c r="N400" s="154"/>
      <c r="O400" s="154"/>
      <c r="P400" s="154"/>
      <c r="Q400" s="154"/>
      <c r="R400" s="157"/>
      <c r="T400" s="158"/>
      <c r="U400" s="154"/>
      <c r="V400" s="154"/>
      <c r="W400" s="154"/>
      <c r="X400" s="154"/>
      <c r="Y400" s="154"/>
      <c r="Z400" s="154"/>
      <c r="AA400" s="159"/>
      <c r="AT400" s="160" t="s">
        <v>168</v>
      </c>
      <c r="AU400" s="160" t="s">
        <v>78</v>
      </c>
      <c r="AV400" s="152" t="s">
        <v>78</v>
      </c>
      <c r="AW400" s="152" t="s">
        <v>28</v>
      </c>
      <c r="AX400" s="152" t="s">
        <v>72</v>
      </c>
      <c r="AY400" s="160" t="s">
        <v>156</v>
      </c>
    </row>
    <row r="401" spans="2:51" s="144" customFormat="1" ht="16.5" customHeight="1" x14ac:dyDescent="0.45">
      <c r="B401" s="145"/>
      <c r="C401" s="146"/>
      <c r="D401" s="146"/>
      <c r="E401" s="147"/>
      <c r="F401" s="258" t="s">
        <v>472</v>
      </c>
      <c r="G401" s="258"/>
      <c r="H401" s="258"/>
      <c r="I401" s="258"/>
      <c r="J401" s="146"/>
      <c r="K401" s="147"/>
      <c r="L401" s="146"/>
      <c r="M401" s="146"/>
      <c r="N401" s="146"/>
      <c r="O401" s="146"/>
      <c r="P401" s="146"/>
      <c r="Q401" s="146"/>
      <c r="R401" s="148"/>
      <c r="T401" s="149"/>
      <c r="U401" s="146"/>
      <c r="V401" s="146"/>
      <c r="W401" s="146"/>
      <c r="X401" s="146"/>
      <c r="Y401" s="146"/>
      <c r="Z401" s="146"/>
      <c r="AA401" s="150"/>
      <c r="AT401" s="151" t="s">
        <v>168</v>
      </c>
      <c r="AU401" s="151" t="s">
        <v>78</v>
      </c>
      <c r="AV401" s="144" t="s">
        <v>80</v>
      </c>
      <c r="AW401" s="144" t="s">
        <v>28</v>
      </c>
      <c r="AX401" s="144" t="s">
        <v>72</v>
      </c>
      <c r="AY401" s="151" t="s">
        <v>156</v>
      </c>
    </row>
    <row r="402" spans="2:51" s="152" customFormat="1" ht="16.5" customHeight="1" x14ac:dyDescent="0.45">
      <c r="B402" s="153"/>
      <c r="C402" s="154"/>
      <c r="D402" s="154"/>
      <c r="E402" s="155"/>
      <c r="F402" s="254" t="s">
        <v>473</v>
      </c>
      <c r="G402" s="254"/>
      <c r="H402" s="254"/>
      <c r="I402" s="254"/>
      <c r="J402" s="154"/>
      <c r="K402" s="156">
        <v>62.478000000000002</v>
      </c>
      <c r="L402" s="154"/>
      <c r="M402" s="154"/>
      <c r="N402" s="154"/>
      <c r="O402" s="154"/>
      <c r="P402" s="154"/>
      <c r="Q402" s="154"/>
      <c r="R402" s="157"/>
      <c r="T402" s="158"/>
      <c r="U402" s="154"/>
      <c r="V402" s="154"/>
      <c r="W402" s="154"/>
      <c r="X402" s="154"/>
      <c r="Y402" s="154"/>
      <c r="Z402" s="154"/>
      <c r="AA402" s="159"/>
      <c r="AT402" s="160" t="s">
        <v>168</v>
      </c>
      <c r="AU402" s="160" t="s">
        <v>78</v>
      </c>
      <c r="AV402" s="152" t="s">
        <v>78</v>
      </c>
      <c r="AW402" s="152" t="s">
        <v>28</v>
      </c>
      <c r="AX402" s="152" t="s">
        <v>72</v>
      </c>
      <c r="AY402" s="160" t="s">
        <v>156</v>
      </c>
    </row>
    <row r="403" spans="2:51" s="152" customFormat="1" ht="16.5" customHeight="1" x14ac:dyDescent="0.45">
      <c r="B403" s="153"/>
      <c r="C403" s="154"/>
      <c r="D403" s="154"/>
      <c r="E403" s="155"/>
      <c r="F403" s="254" t="s">
        <v>394</v>
      </c>
      <c r="G403" s="254"/>
      <c r="H403" s="254"/>
      <c r="I403" s="254"/>
      <c r="J403" s="154"/>
      <c r="K403" s="156">
        <v>-1.8</v>
      </c>
      <c r="L403" s="154"/>
      <c r="M403" s="154"/>
      <c r="N403" s="154"/>
      <c r="O403" s="154"/>
      <c r="P403" s="154"/>
      <c r="Q403" s="154"/>
      <c r="R403" s="157"/>
      <c r="T403" s="158"/>
      <c r="U403" s="154"/>
      <c r="V403" s="154"/>
      <c r="W403" s="154"/>
      <c r="X403" s="154"/>
      <c r="Y403" s="154"/>
      <c r="Z403" s="154"/>
      <c r="AA403" s="159"/>
      <c r="AT403" s="160" t="s">
        <v>168</v>
      </c>
      <c r="AU403" s="160" t="s">
        <v>78</v>
      </c>
      <c r="AV403" s="152" t="s">
        <v>78</v>
      </c>
      <c r="AW403" s="152" t="s">
        <v>28</v>
      </c>
      <c r="AX403" s="152" t="s">
        <v>72</v>
      </c>
      <c r="AY403" s="160" t="s">
        <v>156</v>
      </c>
    </row>
    <row r="404" spans="2:51" s="152" customFormat="1" ht="16.5" customHeight="1" x14ac:dyDescent="0.45">
      <c r="B404" s="153"/>
      <c r="C404" s="154"/>
      <c r="D404" s="154"/>
      <c r="E404" s="155"/>
      <c r="F404" s="254" t="s">
        <v>462</v>
      </c>
      <c r="G404" s="254"/>
      <c r="H404" s="254"/>
      <c r="I404" s="254"/>
      <c r="J404" s="154"/>
      <c r="K404" s="156">
        <v>-2.31</v>
      </c>
      <c r="L404" s="154"/>
      <c r="M404" s="154"/>
      <c r="N404" s="154"/>
      <c r="O404" s="154"/>
      <c r="P404" s="154"/>
      <c r="Q404" s="154"/>
      <c r="R404" s="157"/>
      <c r="T404" s="158"/>
      <c r="U404" s="154"/>
      <c r="V404" s="154"/>
      <c r="W404" s="154"/>
      <c r="X404" s="154"/>
      <c r="Y404" s="154"/>
      <c r="Z404" s="154"/>
      <c r="AA404" s="159"/>
      <c r="AT404" s="160" t="s">
        <v>168</v>
      </c>
      <c r="AU404" s="160" t="s">
        <v>78</v>
      </c>
      <c r="AV404" s="152" t="s">
        <v>78</v>
      </c>
      <c r="AW404" s="152" t="s">
        <v>28</v>
      </c>
      <c r="AX404" s="152" t="s">
        <v>72</v>
      </c>
      <c r="AY404" s="160" t="s">
        <v>156</v>
      </c>
    </row>
    <row r="405" spans="2:51" s="144" customFormat="1" ht="16.5" customHeight="1" x14ac:dyDescent="0.45">
      <c r="B405" s="145"/>
      <c r="C405" s="146"/>
      <c r="D405" s="146"/>
      <c r="E405" s="147"/>
      <c r="F405" s="258" t="s">
        <v>474</v>
      </c>
      <c r="G405" s="258"/>
      <c r="H405" s="258"/>
      <c r="I405" s="258"/>
      <c r="J405" s="146"/>
      <c r="K405" s="147"/>
      <c r="L405" s="146"/>
      <c r="M405" s="146"/>
      <c r="N405" s="146"/>
      <c r="O405" s="146"/>
      <c r="P405" s="146"/>
      <c r="Q405" s="146"/>
      <c r="R405" s="148"/>
      <c r="T405" s="149"/>
      <c r="U405" s="146"/>
      <c r="V405" s="146"/>
      <c r="W405" s="146"/>
      <c r="X405" s="146"/>
      <c r="Y405" s="146"/>
      <c r="Z405" s="146"/>
      <c r="AA405" s="150"/>
      <c r="AT405" s="151" t="s">
        <v>168</v>
      </c>
      <c r="AU405" s="151" t="s">
        <v>78</v>
      </c>
      <c r="AV405" s="144" t="s">
        <v>80</v>
      </c>
      <c r="AW405" s="144" t="s">
        <v>28</v>
      </c>
      <c r="AX405" s="144" t="s">
        <v>72</v>
      </c>
      <c r="AY405" s="151" t="s">
        <v>156</v>
      </c>
    </row>
    <row r="406" spans="2:51" s="152" customFormat="1" ht="16.5" customHeight="1" x14ac:dyDescent="0.45">
      <c r="B406" s="153"/>
      <c r="C406" s="154"/>
      <c r="D406" s="154"/>
      <c r="E406" s="155"/>
      <c r="F406" s="254" t="s">
        <v>475</v>
      </c>
      <c r="G406" s="254"/>
      <c r="H406" s="254"/>
      <c r="I406" s="254"/>
      <c r="J406" s="154"/>
      <c r="K406" s="156">
        <v>14.308</v>
      </c>
      <c r="L406" s="154"/>
      <c r="M406" s="154"/>
      <c r="N406" s="154"/>
      <c r="O406" s="154"/>
      <c r="P406" s="154"/>
      <c r="Q406" s="154"/>
      <c r="R406" s="157"/>
      <c r="T406" s="158"/>
      <c r="U406" s="154"/>
      <c r="V406" s="154"/>
      <c r="W406" s="154"/>
      <c r="X406" s="154"/>
      <c r="Y406" s="154"/>
      <c r="Z406" s="154"/>
      <c r="AA406" s="159"/>
      <c r="AT406" s="160" t="s">
        <v>168</v>
      </c>
      <c r="AU406" s="160" t="s">
        <v>78</v>
      </c>
      <c r="AV406" s="152" t="s">
        <v>78</v>
      </c>
      <c r="AW406" s="152" t="s">
        <v>28</v>
      </c>
      <c r="AX406" s="152" t="s">
        <v>72</v>
      </c>
      <c r="AY406" s="160" t="s">
        <v>156</v>
      </c>
    </row>
    <row r="407" spans="2:51" s="152" customFormat="1" ht="16.5" customHeight="1" x14ac:dyDescent="0.45">
      <c r="B407" s="153"/>
      <c r="C407" s="154"/>
      <c r="D407" s="154"/>
      <c r="E407" s="155"/>
      <c r="F407" s="254" t="s">
        <v>402</v>
      </c>
      <c r="G407" s="254"/>
      <c r="H407" s="254"/>
      <c r="I407" s="254"/>
      <c r="J407" s="154"/>
      <c r="K407" s="156">
        <v>-1.4</v>
      </c>
      <c r="L407" s="154"/>
      <c r="M407" s="154"/>
      <c r="N407" s="154"/>
      <c r="O407" s="154"/>
      <c r="P407" s="154"/>
      <c r="Q407" s="154"/>
      <c r="R407" s="157"/>
      <c r="T407" s="158"/>
      <c r="U407" s="154"/>
      <c r="V407" s="154"/>
      <c r="W407" s="154"/>
      <c r="X407" s="154"/>
      <c r="Y407" s="154"/>
      <c r="Z407" s="154"/>
      <c r="AA407" s="159"/>
      <c r="AT407" s="160" t="s">
        <v>168</v>
      </c>
      <c r="AU407" s="160" t="s">
        <v>78</v>
      </c>
      <c r="AV407" s="152" t="s">
        <v>78</v>
      </c>
      <c r="AW407" s="152" t="s">
        <v>28</v>
      </c>
      <c r="AX407" s="152" t="s">
        <v>72</v>
      </c>
      <c r="AY407" s="160" t="s">
        <v>156</v>
      </c>
    </row>
    <row r="408" spans="2:51" s="144" customFormat="1" ht="16.5" customHeight="1" x14ac:dyDescent="0.45">
      <c r="B408" s="145"/>
      <c r="C408" s="146"/>
      <c r="D408" s="146"/>
      <c r="E408" s="147"/>
      <c r="F408" s="258" t="s">
        <v>390</v>
      </c>
      <c r="G408" s="258"/>
      <c r="H408" s="258"/>
      <c r="I408" s="258"/>
      <c r="J408" s="146"/>
      <c r="K408" s="147"/>
      <c r="L408" s="146"/>
      <c r="M408" s="146"/>
      <c r="N408" s="146"/>
      <c r="O408" s="146"/>
      <c r="P408" s="146"/>
      <c r="Q408" s="146"/>
      <c r="R408" s="148"/>
      <c r="T408" s="149"/>
      <c r="U408" s="146"/>
      <c r="V408" s="146"/>
      <c r="W408" s="146"/>
      <c r="X408" s="146"/>
      <c r="Y408" s="146"/>
      <c r="Z408" s="146"/>
      <c r="AA408" s="150"/>
      <c r="AT408" s="151" t="s">
        <v>168</v>
      </c>
      <c r="AU408" s="151" t="s">
        <v>78</v>
      </c>
      <c r="AV408" s="144" t="s">
        <v>80</v>
      </c>
      <c r="AW408" s="144" t="s">
        <v>28</v>
      </c>
      <c r="AX408" s="144" t="s">
        <v>72</v>
      </c>
      <c r="AY408" s="151" t="s">
        <v>156</v>
      </c>
    </row>
    <row r="409" spans="2:51" s="152" customFormat="1" ht="16.5" customHeight="1" x14ac:dyDescent="0.45">
      <c r="B409" s="153"/>
      <c r="C409" s="154"/>
      <c r="D409" s="154"/>
      <c r="E409" s="155"/>
      <c r="F409" s="254" t="s">
        <v>476</v>
      </c>
      <c r="G409" s="254"/>
      <c r="H409" s="254"/>
      <c r="I409" s="254"/>
      <c r="J409" s="154"/>
      <c r="K409" s="156">
        <v>37.043999999999997</v>
      </c>
      <c r="L409" s="154"/>
      <c r="M409" s="154"/>
      <c r="N409" s="154"/>
      <c r="O409" s="154"/>
      <c r="P409" s="154"/>
      <c r="Q409" s="154"/>
      <c r="R409" s="157"/>
      <c r="T409" s="158"/>
      <c r="U409" s="154"/>
      <c r="V409" s="154"/>
      <c r="W409" s="154"/>
      <c r="X409" s="154"/>
      <c r="Y409" s="154"/>
      <c r="Z409" s="154"/>
      <c r="AA409" s="159"/>
      <c r="AT409" s="160" t="s">
        <v>168</v>
      </c>
      <c r="AU409" s="160" t="s">
        <v>78</v>
      </c>
      <c r="AV409" s="152" t="s">
        <v>78</v>
      </c>
      <c r="AW409" s="152" t="s">
        <v>28</v>
      </c>
      <c r="AX409" s="152" t="s">
        <v>72</v>
      </c>
      <c r="AY409" s="160" t="s">
        <v>156</v>
      </c>
    </row>
    <row r="410" spans="2:51" s="152" customFormat="1" ht="16.5" customHeight="1" x14ac:dyDescent="0.45">
      <c r="B410" s="153"/>
      <c r="C410" s="154"/>
      <c r="D410" s="154"/>
      <c r="E410" s="155"/>
      <c r="F410" s="254" t="s">
        <v>394</v>
      </c>
      <c r="G410" s="254"/>
      <c r="H410" s="254"/>
      <c r="I410" s="254"/>
      <c r="J410" s="154"/>
      <c r="K410" s="156">
        <v>-1.8</v>
      </c>
      <c r="L410" s="154"/>
      <c r="M410" s="154"/>
      <c r="N410" s="154"/>
      <c r="O410" s="154"/>
      <c r="P410" s="154"/>
      <c r="Q410" s="154"/>
      <c r="R410" s="157"/>
      <c r="T410" s="158"/>
      <c r="U410" s="154"/>
      <c r="V410" s="154"/>
      <c r="W410" s="154"/>
      <c r="X410" s="154"/>
      <c r="Y410" s="154"/>
      <c r="Z410" s="154"/>
      <c r="AA410" s="159"/>
      <c r="AT410" s="160" t="s">
        <v>168</v>
      </c>
      <c r="AU410" s="160" t="s">
        <v>78</v>
      </c>
      <c r="AV410" s="152" t="s">
        <v>78</v>
      </c>
      <c r="AW410" s="152" t="s">
        <v>28</v>
      </c>
      <c r="AX410" s="152" t="s">
        <v>72</v>
      </c>
      <c r="AY410" s="160" t="s">
        <v>156</v>
      </c>
    </row>
    <row r="411" spans="2:51" s="152" customFormat="1" ht="16.5" customHeight="1" x14ac:dyDescent="0.45">
      <c r="B411" s="153"/>
      <c r="C411" s="154"/>
      <c r="D411" s="154"/>
      <c r="E411" s="155"/>
      <c r="F411" s="254" t="s">
        <v>405</v>
      </c>
      <c r="G411" s="254"/>
      <c r="H411" s="254"/>
      <c r="I411" s="254"/>
      <c r="J411" s="154"/>
      <c r="K411" s="156">
        <v>-2.2000000000000002</v>
      </c>
      <c r="L411" s="154"/>
      <c r="M411" s="154"/>
      <c r="N411" s="154"/>
      <c r="O411" s="154"/>
      <c r="P411" s="154"/>
      <c r="Q411" s="154"/>
      <c r="R411" s="157"/>
      <c r="T411" s="158"/>
      <c r="U411" s="154"/>
      <c r="V411" s="154"/>
      <c r="W411" s="154"/>
      <c r="X411" s="154"/>
      <c r="Y411" s="154"/>
      <c r="Z411" s="154"/>
      <c r="AA411" s="159"/>
      <c r="AT411" s="160" t="s">
        <v>168</v>
      </c>
      <c r="AU411" s="160" t="s">
        <v>78</v>
      </c>
      <c r="AV411" s="152" t="s">
        <v>78</v>
      </c>
      <c r="AW411" s="152" t="s">
        <v>28</v>
      </c>
      <c r="AX411" s="152" t="s">
        <v>72</v>
      </c>
      <c r="AY411" s="160" t="s">
        <v>156</v>
      </c>
    </row>
    <row r="412" spans="2:51" s="152" customFormat="1" ht="16.5" customHeight="1" x14ac:dyDescent="0.45">
      <c r="B412" s="153"/>
      <c r="C412" s="154"/>
      <c r="D412" s="154"/>
      <c r="E412" s="155"/>
      <c r="F412" s="254" t="s">
        <v>477</v>
      </c>
      <c r="G412" s="254"/>
      <c r="H412" s="254"/>
      <c r="I412" s="254"/>
      <c r="J412" s="154"/>
      <c r="K412" s="156">
        <v>-1.974</v>
      </c>
      <c r="L412" s="154"/>
      <c r="M412" s="154"/>
      <c r="N412" s="154"/>
      <c r="O412" s="154"/>
      <c r="P412" s="154"/>
      <c r="Q412" s="154"/>
      <c r="R412" s="157"/>
      <c r="T412" s="158"/>
      <c r="U412" s="154"/>
      <c r="V412" s="154"/>
      <c r="W412" s="154"/>
      <c r="X412" s="154"/>
      <c r="Y412" s="154"/>
      <c r="Z412" s="154"/>
      <c r="AA412" s="159"/>
      <c r="AT412" s="160" t="s">
        <v>168</v>
      </c>
      <c r="AU412" s="160" t="s">
        <v>78</v>
      </c>
      <c r="AV412" s="152" t="s">
        <v>78</v>
      </c>
      <c r="AW412" s="152" t="s">
        <v>28</v>
      </c>
      <c r="AX412" s="152" t="s">
        <v>72</v>
      </c>
      <c r="AY412" s="160" t="s">
        <v>156</v>
      </c>
    </row>
    <row r="413" spans="2:51" s="144" customFormat="1" ht="16.5" customHeight="1" x14ac:dyDescent="0.45">
      <c r="B413" s="145"/>
      <c r="C413" s="146"/>
      <c r="D413" s="146"/>
      <c r="E413" s="147"/>
      <c r="F413" s="258" t="s">
        <v>395</v>
      </c>
      <c r="G413" s="258"/>
      <c r="H413" s="258"/>
      <c r="I413" s="258"/>
      <c r="J413" s="146"/>
      <c r="K413" s="147"/>
      <c r="L413" s="146"/>
      <c r="M413" s="146"/>
      <c r="N413" s="146"/>
      <c r="O413" s="146"/>
      <c r="P413" s="146"/>
      <c r="Q413" s="146"/>
      <c r="R413" s="148"/>
      <c r="T413" s="149"/>
      <c r="U413" s="146"/>
      <c r="V413" s="146"/>
      <c r="W413" s="146"/>
      <c r="X413" s="146"/>
      <c r="Y413" s="146"/>
      <c r="Z413" s="146"/>
      <c r="AA413" s="150"/>
      <c r="AT413" s="151" t="s">
        <v>168</v>
      </c>
      <c r="AU413" s="151" t="s">
        <v>78</v>
      </c>
      <c r="AV413" s="144" t="s">
        <v>80</v>
      </c>
      <c r="AW413" s="144" t="s">
        <v>28</v>
      </c>
      <c r="AX413" s="144" t="s">
        <v>72</v>
      </c>
      <c r="AY413" s="151" t="s">
        <v>156</v>
      </c>
    </row>
    <row r="414" spans="2:51" s="152" customFormat="1" ht="16.5" customHeight="1" x14ac:dyDescent="0.45">
      <c r="B414" s="153"/>
      <c r="C414" s="154"/>
      <c r="D414" s="154"/>
      <c r="E414" s="155"/>
      <c r="F414" s="254" t="s">
        <v>478</v>
      </c>
      <c r="G414" s="254"/>
      <c r="H414" s="254"/>
      <c r="I414" s="254"/>
      <c r="J414" s="154"/>
      <c r="K414" s="156">
        <v>11.73</v>
      </c>
      <c r="L414" s="154"/>
      <c r="M414" s="154"/>
      <c r="N414" s="154"/>
      <c r="O414" s="154"/>
      <c r="P414" s="154"/>
      <c r="Q414" s="154"/>
      <c r="R414" s="157"/>
      <c r="T414" s="158"/>
      <c r="U414" s="154"/>
      <c r="V414" s="154"/>
      <c r="W414" s="154"/>
      <c r="X414" s="154"/>
      <c r="Y414" s="154"/>
      <c r="Z414" s="154"/>
      <c r="AA414" s="159"/>
      <c r="AT414" s="160" t="s">
        <v>168</v>
      </c>
      <c r="AU414" s="160" t="s">
        <v>78</v>
      </c>
      <c r="AV414" s="152" t="s">
        <v>78</v>
      </c>
      <c r="AW414" s="152" t="s">
        <v>28</v>
      </c>
      <c r="AX414" s="152" t="s">
        <v>72</v>
      </c>
      <c r="AY414" s="160" t="s">
        <v>156</v>
      </c>
    </row>
    <row r="415" spans="2:51" s="152" customFormat="1" ht="16.5" customHeight="1" x14ac:dyDescent="0.45">
      <c r="B415" s="153"/>
      <c r="C415" s="154"/>
      <c r="D415" s="154"/>
      <c r="E415" s="155"/>
      <c r="F415" s="254" t="s">
        <v>405</v>
      </c>
      <c r="G415" s="254"/>
      <c r="H415" s="254"/>
      <c r="I415" s="254"/>
      <c r="J415" s="154"/>
      <c r="K415" s="156">
        <v>-2.2000000000000002</v>
      </c>
      <c r="L415" s="154"/>
      <c r="M415" s="154"/>
      <c r="N415" s="154"/>
      <c r="O415" s="154"/>
      <c r="P415" s="154"/>
      <c r="Q415" s="154"/>
      <c r="R415" s="157"/>
      <c r="T415" s="158"/>
      <c r="U415" s="154"/>
      <c r="V415" s="154"/>
      <c r="W415" s="154"/>
      <c r="X415" s="154"/>
      <c r="Y415" s="154"/>
      <c r="Z415" s="154"/>
      <c r="AA415" s="159"/>
      <c r="AT415" s="160" t="s">
        <v>168</v>
      </c>
      <c r="AU415" s="160" t="s">
        <v>78</v>
      </c>
      <c r="AV415" s="152" t="s">
        <v>78</v>
      </c>
      <c r="AW415" s="152" t="s">
        <v>28</v>
      </c>
      <c r="AX415" s="152" t="s">
        <v>72</v>
      </c>
      <c r="AY415" s="160" t="s">
        <v>156</v>
      </c>
    </row>
    <row r="416" spans="2:51" s="144" customFormat="1" ht="16.5" customHeight="1" x14ac:dyDescent="0.45">
      <c r="B416" s="145"/>
      <c r="C416" s="146"/>
      <c r="D416" s="146"/>
      <c r="E416" s="147"/>
      <c r="F416" s="258" t="s">
        <v>438</v>
      </c>
      <c r="G416" s="258"/>
      <c r="H416" s="258"/>
      <c r="I416" s="258"/>
      <c r="J416" s="146"/>
      <c r="K416" s="147"/>
      <c r="L416" s="146"/>
      <c r="M416" s="146"/>
      <c r="N416" s="146"/>
      <c r="O416" s="146"/>
      <c r="P416" s="146"/>
      <c r="Q416" s="146"/>
      <c r="R416" s="148"/>
      <c r="T416" s="149"/>
      <c r="U416" s="146"/>
      <c r="V416" s="146"/>
      <c r="W416" s="146"/>
      <c r="X416" s="146"/>
      <c r="Y416" s="146"/>
      <c r="Z416" s="146"/>
      <c r="AA416" s="150"/>
      <c r="AT416" s="151" t="s">
        <v>168</v>
      </c>
      <c r="AU416" s="151" t="s">
        <v>78</v>
      </c>
      <c r="AV416" s="144" t="s">
        <v>80</v>
      </c>
      <c r="AW416" s="144" t="s">
        <v>28</v>
      </c>
      <c r="AX416" s="144" t="s">
        <v>72</v>
      </c>
      <c r="AY416" s="151" t="s">
        <v>156</v>
      </c>
    </row>
    <row r="417" spans="2:51" s="152" customFormat="1" ht="16.5" customHeight="1" x14ac:dyDescent="0.45">
      <c r="B417" s="153"/>
      <c r="C417" s="154"/>
      <c r="D417" s="154"/>
      <c r="E417" s="155"/>
      <c r="F417" s="254" t="s">
        <v>479</v>
      </c>
      <c r="G417" s="254"/>
      <c r="H417" s="254"/>
      <c r="I417" s="254"/>
      <c r="J417" s="154"/>
      <c r="K417" s="156">
        <v>-3.42</v>
      </c>
      <c r="L417" s="154"/>
      <c r="M417" s="154"/>
      <c r="N417" s="154"/>
      <c r="O417" s="154"/>
      <c r="P417" s="154"/>
      <c r="Q417" s="154"/>
      <c r="R417" s="157"/>
      <c r="T417" s="158"/>
      <c r="U417" s="154"/>
      <c r="V417" s="154"/>
      <c r="W417" s="154"/>
      <c r="X417" s="154"/>
      <c r="Y417" s="154"/>
      <c r="Z417" s="154"/>
      <c r="AA417" s="159"/>
      <c r="AT417" s="160" t="s">
        <v>168</v>
      </c>
      <c r="AU417" s="160" t="s">
        <v>78</v>
      </c>
      <c r="AV417" s="152" t="s">
        <v>78</v>
      </c>
      <c r="AW417" s="152" t="s">
        <v>28</v>
      </c>
      <c r="AX417" s="152" t="s">
        <v>72</v>
      </c>
      <c r="AY417" s="160" t="s">
        <v>156</v>
      </c>
    </row>
    <row r="418" spans="2:51" s="144" customFormat="1" ht="16.5" customHeight="1" x14ac:dyDescent="0.45">
      <c r="B418" s="145"/>
      <c r="C418" s="146"/>
      <c r="D418" s="146"/>
      <c r="E418" s="147"/>
      <c r="F418" s="258" t="s">
        <v>480</v>
      </c>
      <c r="G418" s="258"/>
      <c r="H418" s="258"/>
      <c r="I418" s="258"/>
      <c r="J418" s="146"/>
      <c r="K418" s="147"/>
      <c r="L418" s="146"/>
      <c r="M418" s="146"/>
      <c r="N418" s="146"/>
      <c r="O418" s="146"/>
      <c r="P418" s="146"/>
      <c r="Q418" s="146"/>
      <c r="R418" s="148"/>
      <c r="T418" s="149"/>
      <c r="U418" s="146"/>
      <c r="V418" s="146"/>
      <c r="W418" s="146"/>
      <c r="X418" s="146"/>
      <c r="Y418" s="146"/>
      <c r="Z418" s="146"/>
      <c r="AA418" s="150"/>
      <c r="AT418" s="151" t="s">
        <v>168</v>
      </c>
      <c r="AU418" s="151" t="s">
        <v>78</v>
      </c>
      <c r="AV418" s="144" t="s">
        <v>80</v>
      </c>
      <c r="AW418" s="144" t="s">
        <v>28</v>
      </c>
      <c r="AX418" s="144" t="s">
        <v>72</v>
      </c>
      <c r="AY418" s="151" t="s">
        <v>156</v>
      </c>
    </row>
    <row r="419" spans="2:51" s="152" customFormat="1" ht="16.5" customHeight="1" x14ac:dyDescent="0.45">
      <c r="B419" s="153"/>
      <c r="C419" s="154"/>
      <c r="D419" s="154"/>
      <c r="E419" s="155"/>
      <c r="F419" s="254" t="s">
        <v>481</v>
      </c>
      <c r="G419" s="254"/>
      <c r="H419" s="254"/>
      <c r="I419" s="254"/>
      <c r="J419" s="154"/>
      <c r="K419" s="156">
        <v>13.743</v>
      </c>
      <c r="L419" s="154"/>
      <c r="M419" s="154"/>
      <c r="N419" s="154"/>
      <c r="O419" s="154"/>
      <c r="P419" s="154"/>
      <c r="Q419" s="154"/>
      <c r="R419" s="157"/>
      <c r="T419" s="158"/>
      <c r="U419" s="154"/>
      <c r="V419" s="154"/>
      <c r="W419" s="154"/>
      <c r="X419" s="154"/>
      <c r="Y419" s="154"/>
      <c r="Z419" s="154"/>
      <c r="AA419" s="159"/>
      <c r="AT419" s="160" t="s">
        <v>168</v>
      </c>
      <c r="AU419" s="160" t="s">
        <v>78</v>
      </c>
      <c r="AV419" s="152" t="s">
        <v>78</v>
      </c>
      <c r="AW419" s="152" t="s">
        <v>28</v>
      </c>
      <c r="AX419" s="152" t="s">
        <v>72</v>
      </c>
      <c r="AY419" s="160" t="s">
        <v>156</v>
      </c>
    </row>
    <row r="420" spans="2:51" s="152" customFormat="1" ht="16.5" customHeight="1" x14ac:dyDescent="0.45">
      <c r="B420" s="153"/>
      <c r="C420" s="154"/>
      <c r="D420" s="154"/>
      <c r="E420" s="155"/>
      <c r="F420" s="254" t="s">
        <v>451</v>
      </c>
      <c r="G420" s="254"/>
      <c r="H420" s="254"/>
      <c r="I420" s="254"/>
      <c r="J420" s="154"/>
      <c r="K420" s="156">
        <v>-2</v>
      </c>
      <c r="L420" s="154"/>
      <c r="M420" s="154"/>
      <c r="N420" s="154"/>
      <c r="O420" s="154"/>
      <c r="P420" s="154"/>
      <c r="Q420" s="154"/>
      <c r="R420" s="157"/>
      <c r="T420" s="158"/>
      <c r="U420" s="154"/>
      <c r="V420" s="154"/>
      <c r="W420" s="154"/>
      <c r="X420" s="154"/>
      <c r="Y420" s="154"/>
      <c r="Z420" s="154"/>
      <c r="AA420" s="159"/>
      <c r="AT420" s="160" t="s">
        <v>168</v>
      </c>
      <c r="AU420" s="160" t="s">
        <v>78</v>
      </c>
      <c r="AV420" s="152" t="s">
        <v>78</v>
      </c>
      <c r="AW420" s="152" t="s">
        <v>28</v>
      </c>
      <c r="AX420" s="152" t="s">
        <v>72</v>
      </c>
      <c r="AY420" s="160" t="s">
        <v>156</v>
      </c>
    </row>
    <row r="421" spans="2:51" s="144" customFormat="1" ht="16.5" customHeight="1" x14ac:dyDescent="0.45">
      <c r="B421" s="145"/>
      <c r="C421" s="146"/>
      <c r="D421" s="146"/>
      <c r="E421" s="147"/>
      <c r="F421" s="258" t="s">
        <v>397</v>
      </c>
      <c r="G421" s="258"/>
      <c r="H421" s="258"/>
      <c r="I421" s="258"/>
      <c r="J421" s="146"/>
      <c r="K421" s="147"/>
      <c r="L421" s="146"/>
      <c r="M421" s="146"/>
      <c r="N421" s="146"/>
      <c r="O421" s="146"/>
      <c r="P421" s="146"/>
      <c r="Q421" s="146"/>
      <c r="R421" s="148"/>
      <c r="T421" s="149"/>
      <c r="U421" s="146"/>
      <c r="V421" s="146"/>
      <c r="W421" s="146"/>
      <c r="X421" s="146"/>
      <c r="Y421" s="146"/>
      <c r="Z421" s="146"/>
      <c r="AA421" s="150"/>
      <c r="AT421" s="151" t="s">
        <v>168</v>
      </c>
      <c r="AU421" s="151" t="s">
        <v>78</v>
      </c>
      <c r="AV421" s="144" t="s">
        <v>80</v>
      </c>
      <c r="AW421" s="144" t="s">
        <v>28</v>
      </c>
      <c r="AX421" s="144" t="s">
        <v>72</v>
      </c>
      <c r="AY421" s="151" t="s">
        <v>156</v>
      </c>
    </row>
    <row r="422" spans="2:51" s="152" customFormat="1" ht="16.5" customHeight="1" x14ac:dyDescent="0.45">
      <c r="B422" s="153"/>
      <c r="C422" s="154"/>
      <c r="D422" s="154"/>
      <c r="E422" s="155"/>
      <c r="F422" s="254" t="s">
        <v>482</v>
      </c>
      <c r="G422" s="254"/>
      <c r="H422" s="254"/>
      <c r="I422" s="254"/>
      <c r="J422" s="154"/>
      <c r="K422" s="156">
        <v>43.106000000000002</v>
      </c>
      <c r="L422" s="154"/>
      <c r="M422" s="154"/>
      <c r="N422" s="154"/>
      <c r="O422" s="154"/>
      <c r="P422" s="154"/>
      <c r="Q422" s="154"/>
      <c r="R422" s="157"/>
      <c r="T422" s="158"/>
      <c r="U422" s="154"/>
      <c r="V422" s="154"/>
      <c r="W422" s="154"/>
      <c r="X422" s="154"/>
      <c r="Y422" s="154"/>
      <c r="Z422" s="154"/>
      <c r="AA422" s="159"/>
      <c r="AT422" s="160" t="s">
        <v>168</v>
      </c>
      <c r="AU422" s="160" t="s">
        <v>78</v>
      </c>
      <c r="AV422" s="152" t="s">
        <v>78</v>
      </c>
      <c r="AW422" s="152" t="s">
        <v>28</v>
      </c>
      <c r="AX422" s="152" t="s">
        <v>72</v>
      </c>
      <c r="AY422" s="160" t="s">
        <v>156</v>
      </c>
    </row>
    <row r="423" spans="2:51" s="152" customFormat="1" ht="16.5" customHeight="1" x14ac:dyDescent="0.45">
      <c r="B423" s="153"/>
      <c r="C423" s="154"/>
      <c r="D423" s="154"/>
      <c r="E423" s="155"/>
      <c r="F423" s="254" t="s">
        <v>477</v>
      </c>
      <c r="G423" s="254"/>
      <c r="H423" s="254"/>
      <c r="I423" s="254"/>
      <c r="J423" s="154"/>
      <c r="K423" s="156">
        <v>-1.974</v>
      </c>
      <c r="L423" s="154"/>
      <c r="M423" s="154"/>
      <c r="N423" s="154"/>
      <c r="O423" s="154"/>
      <c r="P423" s="154"/>
      <c r="Q423" s="154"/>
      <c r="R423" s="157"/>
      <c r="T423" s="158"/>
      <c r="U423" s="154"/>
      <c r="V423" s="154"/>
      <c r="W423" s="154"/>
      <c r="X423" s="154"/>
      <c r="Y423" s="154"/>
      <c r="Z423" s="154"/>
      <c r="AA423" s="159"/>
      <c r="AT423" s="160" t="s">
        <v>168</v>
      </c>
      <c r="AU423" s="160" t="s">
        <v>78</v>
      </c>
      <c r="AV423" s="152" t="s">
        <v>78</v>
      </c>
      <c r="AW423" s="152" t="s">
        <v>28</v>
      </c>
      <c r="AX423" s="152" t="s">
        <v>72</v>
      </c>
      <c r="AY423" s="160" t="s">
        <v>156</v>
      </c>
    </row>
    <row r="424" spans="2:51" s="152" customFormat="1" ht="16.5" customHeight="1" x14ac:dyDescent="0.45">
      <c r="B424" s="153"/>
      <c r="C424" s="154"/>
      <c r="D424" s="154"/>
      <c r="E424" s="155"/>
      <c r="F424" s="254" t="s">
        <v>405</v>
      </c>
      <c r="G424" s="254"/>
      <c r="H424" s="254"/>
      <c r="I424" s="254"/>
      <c r="J424" s="154"/>
      <c r="K424" s="156">
        <v>-2.2000000000000002</v>
      </c>
      <c r="L424" s="154"/>
      <c r="M424" s="154"/>
      <c r="N424" s="154"/>
      <c r="O424" s="154"/>
      <c r="P424" s="154"/>
      <c r="Q424" s="154"/>
      <c r="R424" s="157"/>
      <c r="T424" s="158"/>
      <c r="U424" s="154"/>
      <c r="V424" s="154"/>
      <c r="W424" s="154"/>
      <c r="X424" s="154"/>
      <c r="Y424" s="154"/>
      <c r="Z424" s="154"/>
      <c r="AA424" s="159"/>
      <c r="AT424" s="160" t="s">
        <v>168</v>
      </c>
      <c r="AU424" s="160" t="s">
        <v>78</v>
      </c>
      <c r="AV424" s="152" t="s">
        <v>78</v>
      </c>
      <c r="AW424" s="152" t="s">
        <v>28</v>
      </c>
      <c r="AX424" s="152" t="s">
        <v>72</v>
      </c>
      <c r="AY424" s="160" t="s">
        <v>156</v>
      </c>
    </row>
    <row r="425" spans="2:51" s="152" customFormat="1" ht="16.5" customHeight="1" x14ac:dyDescent="0.45">
      <c r="B425" s="153"/>
      <c r="C425" s="154"/>
      <c r="D425" s="154"/>
      <c r="E425" s="155"/>
      <c r="F425" s="254" t="s">
        <v>423</v>
      </c>
      <c r="G425" s="254"/>
      <c r="H425" s="254"/>
      <c r="I425" s="254"/>
      <c r="J425" s="154"/>
      <c r="K425" s="156">
        <v>-1.6</v>
      </c>
      <c r="L425" s="154"/>
      <c r="M425" s="154"/>
      <c r="N425" s="154"/>
      <c r="O425" s="154"/>
      <c r="P425" s="154"/>
      <c r="Q425" s="154"/>
      <c r="R425" s="157"/>
      <c r="T425" s="158"/>
      <c r="U425" s="154"/>
      <c r="V425" s="154"/>
      <c r="W425" s="154"/>
      <c r="X425" s="154"/>
      <c r="Y425" s="154"/>
      <c r="Z425" s="154"/>
      <c r="AA425" s="159"/>
      <c r="AT425" s="160" t="s">
        <v>168</v>
      </c>
      <c r="AU425" s="160" t="s">
        <v>78</v>
      </c>
      <c r="AV425" s="152" t="s">
        <v>78</v>
      </c>
      <c r="AW425" s="152" t="s">
        <v>28</v>
      </c>
      <c r="AX425" s="152" t="s">
        <v>72</v>
      </c>
      <c r="AY425" s="160" t="s">
        <v>156</v>
      </c>
    </row>
    <row r="426" spans="2:51" s="144" customFormat="1" ht="16.5" customHeight="1" x14ac:dyDescent="0.45">
      <c r="B426" s="145"/>
      <c r="C426" s="146"/>
      <c r="D426" s="146"/>
      <c r="E426" s="147"/>
      <c r="F426" s="258" t="s">
        <v>438</v>
      </c>
      <c r="G426" s="258"/>
      <c r="H426" s="258"/>
      <c r="I426" s="258"/>
      <c r="J426" s="146"/>
      <c r="K426" s="147"/>
      <c r="L426" s="146"/>
      <c r="M426" s="146"/>
      <c r="N426" s="146"/>
      <c r="O426" s="146"/>
      <c r="P426" s="146"/>
      <c r="Q426" s="146"/>
      <c r="R426" s="148"/>
      <c r="T426" s="149"/>
      <c r="U426" s="146"/>
      <c r="V426" s="146"/>
      <c r="W426" s="146"/>
      <c r="X426" s="146"/>
      <c r="Y426" s="146"/>
      <c r="Z426" s="146"/>
      <c r="AA426" s="150"/>
      <c r="AT426" s="151" t="s">
        <v>168</v>
      </c>
      <c r="AU426" s="151" t="s">
        <v>78</v>
      </c>
      <c r="AV426" s="144" t="s">
        <v>80</v>
      </c>
      <c r="AW426" s="144" t="s">
        <v>28</v>
      </c>
      <c r="AX426" s="144" t="s">
        <v>72</v>
      </c>
      <c r="AY426" s="151" t="s">
        <v>156</v>
      </c>
    </row>
    <row r="427" spans="2:51" s="152" customFormat="1" ht="16.5" customHeight="1" x14ac:dyDescent="0.45">
      <c r="B427" s="153"/>
      <c r="C427" s="154"/>
      <c r="D427" s="154"/>
      <c r="E427" s="155"/>
      <c r="F427" s="254" t="s">
        <v>483</v>
      </c>
      <c r="G427" s="254"/>
      <c r="H427" s="254"/>
      <c r="I427" s="254"/>
      <c r="J427" s="154"/>
      <c r="K427" s="156">
        <v>-7.92</v>
      </c>
      <c r="L427" s="154"/>
      <c r="M427" s="154"/>
      <c r="N427" s="154"/>
      <c r="O427" s="154"/>
      <c r="P427" s="154"/>
      <c r="Q427" s="154"/>
      <c r="R427" s="157"/>
      <c r="T427" s="158"/>
      <c r="U427" s="154"/>
      <c r="V427" s="154"/>
      <c r="W427" s="154"/>
      <c r="X427" s="154"/>
      <c r="Y427" s="154"/>
      <c r="Z427" s="154"/>
      <c r="AA427" s="159"/>
      <c r="AT427" s="160" t="s">
        <v>168</v>
      </c>
      <c r="AU427" s="160" t="s">
        <v>78</v>
      </c>
      <c r="AV427" s="152" t="s">
        <v>78</v>
      </c>
      <c r="AW427" s="152" t="s">
        <v>28</v>
      </c>
      <c r="AX427" s="152" t="s">
        <v>72</v>
      </c>
      <c r="AY427" s="160" t="s">
        <v>156</v>
      </c>
    </row>
    <row r="428" spans="2:51" s="144" customFormat="1" ht="16.5" customHeight="1" x14ac:dyDescent="0.45">
      <c r="B428" s="145"/>
      <c r="C428" s="146"/>
      <c r="D428" s="146"/>
      <c r="E428" s="147"/>
      <c r="F428" s="258" t="s">
        <v>484</v>
      </c>
      <c r="G428" s="258"/>
      <c r="H428" s="258"/>
      <c r="I428" s="258"/>
      <c r="J428" s="146"/>
      <c r="K428" s="147"/>
      <c r="L428" s="146"/>
      <c r="M428" s="146"/>
      <c r="N428" s="146"/>
      <c r="O428" s="146"/>
      <c r="P428" s="146"/>
      <c r="Q428" s="146"/>
      <c r="R428" s="148"/>
      <c r="T428" s="149"/>
      <c r="U428" s="146"/>
      <c r="V428" s="146"/>
      <c r="W428" s="146"/>
      <c r="X428" s="146"/>
      <c r="Y428" s="146"/>
      <c r="Z428" s="146"/>
      <c r="AA428" s="150"/>
      <c r="AT428" s="151" t="s">
        <v>168</v>
      </c>
      <c r="AU428" s="151" t="s">
        <v>78</v>
      </c>
      <c r="AV428" s="144" t="s">
        <v>80</v>
      </c>
      <c r="AW428" s="144" t="s">
        <v>28</v>
      </c>
      <c r="AX428" s="144" t="s">
        <v>72</v>
      </c>
      <c r="AY428" s="151" t="s">
        <v>156</v>
      </c>
    </row>
    <row r="429" spans="2:51" s="152" customFormat="1" ht="16.5" customHeight="1" x14ac:dyDescent="0.45">
      <c r="B429" s="153"/>
      <c r="C429" s="154"/>
      <c r="D429" s="154"/>
      <c r="E429" s="155"/>
      <c r="F429" s="254" t="s">
        <v>485</v>
      </c>
      <c r="G429" s="254"/>
      <c r="H429" s="254"/>
      <c r="I429" s="254"/>
      <c r="J429" s="154"/>
      <c r="K429" s="156">
        <v>40.149000000000001</v>
      </c>
      <c r="L429" s="154"/>
      <c r="M429" s="154"/>
      <c r="N429" s="154"/>
      <c r="O429" s="154"/>
      <c r="P429" s="154"/>
      <c r="Q429" s="154"/>
      <c r="R429" s="157"/>
      <c r="T429" s="158"/>
      <c r="U429" s="154"/>
      <c r="V429" s="154"/>
      <c r="W429" s="154"/>
      <c r="X429" s="154"/>
      <c r="Y429" s="154"/>
      <c r="Z429" s="154"/>
      <c r="AA429" s="159"/>
      <c r="AT429" s="160" t="s">
        <v>168</v>
      </c>
      <c r="AU429" s="160" t="s">
        <v>78</v>
      </c>
      <c r="AV429" s="152" t="s">
        <v>78</v>
      </c>
      <c r="AW429" s="152" t="s">
        <v>28</v>
      </c>
      <c r="AX429" s="152" t="s">
        <v>72</v>
      </c>
      <c r="AY429" s="160" t="s">
        <v>156</v>
      </c>
    </row>
    <row r="430" spans="2:51" s="152" customFormat="1" ht="16.5" customHeight="1" x14ac:dyDescent="0.45">
      <c r="B430" s="153"/>
      <c r="C430" s="154"/>
      <c r="D430" s="154"/>
      <c r="E430" s="155"/>
      <c r="F430" s="254" t="s">
        <v>423</v>
      </c>
      <c r="G430" s="254"/>
      <c r="H430" s="254"/>
      <c r="I430" s="254"/>
      <c r="J430" s="154"/>
      <c r="K430" s="156">
        <v>-1.6</v>
      </c>
      <c r="L430" s="154"/>
      <c r="M430" s="154"/>
      <c r="N430" s="154"/>
      <c r="O430" s="154"/>
      <c r="P430" s="154"/>
      <c r="Q430" s="154"/>
      <c r="R430" s="157"/>
      <c r="T430" s="158"/>
      <c r="U430" s="154"/>
      <c r="V430" s="154"/>
      <c r="W430" s="154"/>
      <c r="X430" s="154"/>
      <c r="Y430" s="154"/>
      <c r="Z430" s="154"/>
      <c r="AA430" s="159"/>
      <c r="AT430" s="160" t="s">
        <v>168</v>
      </c>
      <c r="AU430" s="160" t="s">
        <v>78</v>
      </c>
      <c r="AV430" s="152" t="s">
        <v>78</v>
      </c>
      <c r="AW430" s="152" t="s">
        <v>28</v>
      </c>
      <c r="AX430" s="152" t="s">
        <v>72</v>
      </c>
      <c r="AY430" s="160" t="s">
        <v>156</v>
      </c>
    </row>
    <row r="431" spans="2:51" s="144" customFormat="1" ht="16.5" customHeight="1" x14ac:dyDescent="0.45">
      <c r="B431" s="145"/>
      <c r="C431" s="146"/>
      <c r="D431" s="146"/>
      <c r="E431" s="147"/>
      <c r="F431" s="258" t="s">
        <v>486</v>
      </c>
      <c r="G431" s="258"/>
      <c r="H431" s="258"/>
      <c r="I431" s="258"/>
      <c r="J431" s="146"/>
      <c r="K431" s="147"/>
      <c r="L431" s="146"/>
      <c r="M431" s="146"/>
      <c r="N431" s="146"/>
      <c r="O431" s="146"/>
      <c r="P431" s="146"/>
      <c r="Q431" s="146"/>
      <c r="R431" s="148"/>
      <c r="T431" s="149"/>
      <c r="U431" s="146"/>
      <c r="V431" s="146"/>
      <c r="W431" s="146"/>
      <c r="X431" s="146"/>
      <c r="Y431" s="146"/>
      <c r="Z431" s="146"/>
      <c r="AA431" s="150"/>
      <c r="AT431" s="151" t="s">
        <v>168</v>
      </c>
      <c r="AU431" s="151" t="s">
        <v>78</v>
      </c>
      <c r="AV431" s="144" t="s">
        <v>80</v>
      </c>
      <c r="AW431" s="144" t="s">
        <v>28</v>
      </c>
      <c r="AX431" s="144" t="s">
        <v>72</v>
      </c>
      <c r="AY431" s="151" t="s">
        <v>156</v>
      </c>
    </row>
    <row r="432" spans="2:51" s="152" customFormat="1" ht="16.5" customHeight="1" x14ac:dyDescent="0.45">
      <c r="B432" s="153"/>
      <c r="C432" s="154"/>
      <c r="D432" s="154"/>
      <c r="E432" s="155"/>
      <c r="F432" s="254" t="s">
        <v>487</v>
      </c>
      <c r="G432" s="254"/>
      <c r="H432" s="254"/>
      <c r="I432" s="254"/>
      <c r="J432" s="154"/>
      <c r="K432" s="156">
        <v>19.844999999999999</v>
      </c>
      <c r="L432" s="154"/>
      <c r="M432" s="154"/>
      <c r="N432" s="154"/>
      <c r="O432" s="154"/>
      <c r="P432" s="154"/>
      <c r="Q432" s="154"/>
      <c r="R432" s="157"/>
      <c r="T432" s="158"/>
      <c r="U432" s="154"/>
      <c r="V432" s="154"/>
      <c r="W432" s="154"/>
      <c r="X432" s="154"/>
      <c r="Y432" s="154"/>
      <c r="Z432" s="154"/>
      <c r="AA432" s="159"/>
      <c r="AT432" s="160" t="s">
        <v>168</v>
      </c>
      <c r="AU432" s="160" t="s">
        <v>78</v>
      </c>
      <c r="AV432" s="152" t="s">
        <v>78</v>
      </c>
      <c r="AW432" s="152" t="s">
        <v>28</v>
      </c>
      <c r="AX432" s="152" t="s">
        <v>72</v>
      </c>
      <c r="AY432" s="160" t="s">
        <v>156</v>
      </c>
    </row>
    <row r="433" spans="2:51" s="152" customFormat="1" ht="16.5" customHeight="1" x14ac:dyDescent="0.45">
      <c r="B433" s="153"/>
      <c r="C433" s="154"/>
      <c r="D433" s="154"/>
      <c r="E433" s="155"/>
      <c r="F433" s="254" t="s">
        <v>423</v>
      </c>
      <c r="G433" s="254"/>
      <c r="H433" s="254"/>
      <c r="I433" s="254"/>
      <c r="J433" s="154"/>
      <c r="K433" s="156">
        <v>-1.6</v>
      </c>
      <c r="L433" s="154"/>
      <c r="M433" s="154"/>
      <c r="N433" s="154"/>
      <c r="O433" s="154"/>
      <c r="P433" s="154"/>
      <c r="Q433" s="154"/>
      <c r="R433" s="157"/>
      <c r="T433" s="158"/>
      <c r="U433" s="154"/>
      <c r="V433" s="154"/>
      <c r="W433" s="154"/>
      <c r="X433" s="154"/>
      <c r="Y433" s="154"/>
      <c r="Z433" s="154"/>
      <c r="AA433" s="159"/>
      <c r="AT433" s="160" t="s">
        <v>168</v>
      </c>
      <c r="AU433" s="160" t="s">
        <v>78</v>
      </c>
      <c r="AV433" s="152" t="s">
        <v>78</v>
      </c>
      <c r="AW433" s="152" t="s">
        <v>28</v>
      </c>
      <c r="AX433" s="152" t="s">
        <v>72</v>
      </c>
      <c r="AY433" s="160" t="s">
        <v>156</v>
      </c>
    </row>
    <row r="434" spans="2:51" s="144" customFormat="1" ht="16.5" customHeight="1" x14ac:dyDescent="0.45">
      <c r="B434" s="145"/>
      <c r="C434" s="146"/>
      <c r="D434" s="146"/>
      <c r="E434" s="147"/>
      <c r="F434" s="258" t="s">
        <v>488</v>
      </c>
      <c r="G434" s="258"/>
      <c r="H434" s="258"/>
      <c r="I434" s="258"/>
      <c r="J434" s="146"/>
      <c r="K434" s="147"/>
      <c r="L434" s="146"/>
      <c r="M434" s="146"/>
      <c r="N434" s="146"/>
      <c r="O434" s="146"/>
      <c r="P434" s="146"/>
      <c r="Q434" s="146"/>
      <c r="R434" s="148"/>
      <c r="T434" s="149"/>
      <c r="U434" s="146"/>
      <c r="V434" s="146"/>
      <c r="W434" s="146"/>
      <c r="X434" s="146"/>
      <c r="Y434" s="146"/>
      <c r="Z434" s="146"/>
      <c r="AA434" s="150"/>
      <c r="AT434" s="151" t="s">
        <v>168</v>
      </c>
      <c r="AU434" s="151" t="s">
        <v>78</v>
      </c>
      <c r="AV434" s="144" t="s">
        <v>80</v>
      </c>
      <c r="AW434" s="144" t="s">
        <v>28</v>
      </c>
      <c r="AX434" s="144" t="s">
        <v>72</v>
      </c>
      <c r="AY434" s="151" t="s">
        <v>156</v>
      </c>
    </row>
    <row r="435" spans="2:51" s="152" customFormat="1" ht="16.5" customHeight="1" x14ac:dyDescent="0.45">
      <c r="B435" s="153"/>
      <c r="C435" s="154"/>
      <c r="D435" s="154"/>
      <c r="E435" s="155"/>
      <c r="F435" s="254" t="s">
        <v>489</v>
      </c>
      <c r="G435" s="254"/>
      <c r="H435" s="254"/>
      <c r="I435" s="254"/>
      <c r="J435" s="154"/>
      <c r="K435" s="156">
        <v>16.239999999999998</v>
      </c>
      <c r="L435" s="154"/>
      <c r="M435" s="154"/>
      <c r="N435" s="154"/>
      <c r="O435" s="154"/>
      <c r="P435" s="154"/>
      <c r="Q435" s="154"/>
      <c r="R435" s="157"/>
      <c r="T435" s="158"/>
      <c r="U435" s="154"/>
      <c r="V435" s="154"/>
      <c r="W435" s="154"/>
      <c r="X435" s="154"/>
      <c r="Y435" s="154"/>
      <c r="Z435" s="154"/>
      <c r="AA435" s="159"/>
      <c r="AT435" s="160" t="s">
        <v>168</v>
      </c>
      <c r="AU435" s="160" t="s">
        <v>78</v>
      </c>
      <c r="AV435" s="152" t="s">
        <v>78</v>
      </c>
      <c r="AW435" s="152" t="s">
        <v>28</v>
      </c>
      <c r="AX435" s="152" t="s">
        <v>72</v>
      </c>
      <c r="AY435" s="160" t="s">
        <v>156</v>
      </c>
    </row>
    <row r="436" spans="2:51" s="152" customFormat="1" ht="16.5" customHeight="1" x14ac:dyDescent="0.45">
      <c r="B436" s="153"/>
      <c r="C436" s="154"/>
      <c r="D436" s="154"/>
      <c r="E436" s="155"/>
      <c r="F436" s="254" t="s">
        <v>490</v>
      </c>
      <c r="G436" s="254"/>
      <c r="H436" s="254"/>
      <c r="I436" s="254"/>
      <c r="J436" s="154"/>
      <c r="K436" s="156">
        <v>-3.2</v>
      </c>
      <c r="L436" s="154"/>
      <c r="M436" s="154"/>
      <c r="N436" s="154"/>
      <c r="O436" s="154"/>
      <c r="P436" s="154"/>
      <c r="Q436" s="154"/>
      <c r="R436" s="157"/>
      <c r="T436" s="158"/>
      <c r="U436" s="154"/>
      <c r="V436" s="154"/>
      <c r="W436" s="154"/>
      <c r="X436" s="154"/>
      <c r="Y436" s="154"/>
      <c r="Z436" s="154"/>
      <c r="AA436" s="159"/>
      <c r="AT436" s="160" t="s">
        <v>168</v>
      </c>
      <c r="AU436" s="160" t="s">
        <v>78</v>
      </c>
      <c r="AV436" s="152" t="s">
        <v>78</v>
      </c>
      <c r="AW436" s="152" t="s">
        <v>28</v>
      </c>
      <c r="AX436" s="152" t="s">
        <v>72</v>
      </c>
      <c r="AY436" s="160" t="s">
        <v>156</v>
      </c>
    </row>
    <row r="437" spans="2:51" s="144" customFormat="1" ht="16.5" customHeight="1" x14ac:dyDescent="0.45">
      <c r="B437" s="145"/>
      <c r="C437" s="146"/>
      <c r="D437" s="146"/>
      <c r="E437" s="147"/>
      <c r="F437" s="258" t="s">
        <v>491</v>
      </c>
      <c r="G437" s="258"/>
      <c r="H437" s="258"/>
      <c r="I437" s="258"/>
      <c r="J437" s="146"/>
      <c r="K437" s="147"/>
      <c r="L437" s="146"/>
      <c r="M437" s="146"/>
      <c r="N437" s="146"/>
      <c r="O437" s="146"/>
      <c r="P437" s="146"/>
      <c r="Q437" s="146"/>
      <c r="R437" s="148"/>
      <c r="T437" s="149"/>
      <c r="U437" s="146"/>
      <c r="V437" s="146"/>
      <c r="W437" s="146"/>
      <c r="X437" s="146"/>
      <c r="Y437" s="146"/>
      <c r="Z437" s="146"/>
      <c r="AA437" s="150"/>
      <c r="AT437" s="151" t="s">
        <v>168</v>
      </c>
      <c r="AU437" s="151" t="s">
        <v>78</v>
      </c>
      <c r="AV437" s="144" t="s">
        <v>80</v>
      </c>
      <c r="AW437" s="144" t="s">
        <v>28</v>
      </c>
      <c r="AX437" s="144" t="s">
        <v>72</v>
      </c>
      <c r="AY437" s="151" t="s">
        <v>156</v>
      </c>
    </row>
    <row r="438" spans="2:51" s="152" customFormat="1" ht="16.5" customHeight="1" x14ac:dyDescent="0.45">
      <c r="B438" s="153"/>
      <c r="C438" s="154"/>
      <c r="D438" s="154"/>
      <c r="E438" s="155"/>
      <c r="F438" s="254" t="s">
        <v>416</v>
      </c>
      <c r="G438" s="254"/>
      <c r="H438" s="254"/>
      <c r="I438" s="254"/>
      <c r="J438" s="154"/>
      <c r="K438" s="156">
        <v>37.637999999999998</v>
      </c>
      <c r="L438" s="154"/>
      <c r="M438" s="154"/>
      <c r="N438" s="154"/>
      <c r="O438" s="154"/>
      <c r="P438" s="154"/>
      <c r="Q438" s="154"/>
      <c r="R438" s="157"/>
      <c r="T438" s="158"/>
      <c r="U438" s="154"/>
      <c r="V438" s="154"/>
      <c r="W438" s="154"/>
      <c r="X438" s="154"/>
      <c r="Y438" s="154"/>
      <c r="Z438" s="154"/>
      <c r="AA438" s="159"/>
      <c r="AT438" s="160" t="s">
        <v>168</v>
      </c>
      <c r="AU438" s="160" t="s">
        <v>78</v>
      </c>
      <c r="AV438" s="152" t="s">
        <v>78</v>
      </c>
      <c r="AW438" s="152" t="s">
        <v>28</v>
      </c>
      <c r="AX438" s="152" t="s">
        <v>72</v>
      </c>
      <c r="AY438" s="160" t="s">
        <v>156</v>
      </c>
    </row>
    <row r="439" spans="2:51" s="152" customFormat="1" ht="16.5" customHeight="1" x14ac:dyDescent="0.45">
      <c r="B439" s="153"/>
      <c r="C439" s="154"/>
      <c r="D439" s="154"/>
      <c r="E439" s="155"/>
      <c r="F439" s="254" t="s">
        <v>423</v>
      </c>
      <c r="G439" s="254"/>
      <c r="H439" s="254"/>
      <c r="I439" s="254"/>
      <c r="J439" s="154"/>
      <c r="K439" s="156">
        <v>-1.6</v>
      </c>
      <c r="L439" s="154"/>
      <c r="M439" s="154"/>
      <c r="N439" s="154"/>
      <c r="O439" s="154"/>
      <c r="P439" s="154"/>
      <c r="Q439" s="154"/>
      <c r="R439" s="157"/>
      <c r="T439" s="158"/>
      <c r="U439" s="154"/>
      <c r="V439" s="154"/>
      <c r="W439" s="154"/>
      <c r="X439" s="154"/>
      <c r="Y439" s="154"/>
      <c r="Z439" s="154"/>
      <c r="AA439" s="159"/>
      <c r="AT439" s="160" t="s">
        <v>168</v>
      </c>
      <c r="AU439" s="160" t="s">
        <v>78</v>
      </c>
      <c r="AV439" s="152" t="s">
        <v>78</v>
      </c>
      <c r="AW439" s="152" t="s">
        <v>28</v>
      </c>
      <c r="AX439" s="152" t="s">
        <v>72</v>
      </c>
      <c r="AY439" s="160" t="s">
        <v>156</v>
      </c>
    </row>
    <row r="440" spans="2:51" s="144" customFormat="1" ht="16.5" customHeight="1" x14ac:dyDescent="0.45">
      <c r="B440" s="145"/>
      <c r="C440" s="146"/>
      <c r="D440" s="146"/>
      <c r="E440" s="147"/>
      <c r="F440" s="258" t="s">
        <v>492</v>
      </c>
      <c r="G440" s="258"/>
      <c r="H440" s="258"/>
      <c r="I440" s="258"/>
      <c r="J440" s="146"/>
      <c r="K440" s="147"/>
      <c r="L440" s="146"/>
      <c r="M440" s="146"/>
      <c r="N440" s="146"/>
      <c r="O440" s="146"/>
      <c r="P440" s="146"/>
      <c r="Q440" s="146"/>
      <c r="R440" s="148"/>
      <c r="T440" s="149"/>
      <c r="U440" s="146"/>
      <c r="V440" s="146"/>
      <c r="W440" s="146"/>
      <c r="X440" s="146"/>
      <c r="Y440" s="146"/>
      <c r="Z440" s="146"/>
      <c r="AA440" s="150"/>
      <c r="AT440" s="151" t="s">
        <v>168</v>
      </c>
      <c r="AU440" s="151" t="s">
        <v>78</v>
      </c>
      <c r="AV440" s="144" t="s">
        <v>80</v>
      </c>
      <c r="AW440" s="144" t="s">
        <v>28</v>
      </c>
      <c r="AX440" s="144" t="s">
        <v>72</v>
      </c>
      <c r="AY440" s="151" t="s">
        <v>156</v>
      </c>
    </row>
    <row r="441" spans="2:51" s="152" customFormat="1" ht="16.5" customHeight="1" x14ac:dyDescent="0.45">
      <c r="B441" s="153"/>
      <c r="C441" s="154"/>
      <c r="D441" s="154"/>
      <c r="E441" s="155"/>
      <c r="F441" s="254" t="s">
        <v>416</v>
      </c>
      <c r="G441" s="254"/>
      <c r="H441" s="254"/>
      <c r="I441" s="254"/>
      <c r="J441" s="154"/>
      <c r="K441" s="156">
        <v>37.637999999999998</v>
      </c>
      <c r="L441" s="154"/>
      <c r="M441" s="154"/>
      <c r="N441" s="154"/>
      <c r="O441" s="154"/>
      <c r="P441" s="154"/>
      <c r="Q441" s="154"/>
      <c r="R441" s="157"/>
      <c r="T441" s="158"/>
      <c r="U441" s="154"/>
      <c r="V441" s="154"/>
      <c r="W441" s="154"/>
      <c r="X441" s="154"/>
      <c r="Y441" s="154"/>
      <c r="Z441" s="154"/>
      <c r="AA441" s="159"/>
      <c r="AT441" s="160" t="s">
        <v>168</v>
      </c>
      <c r="AU441" s="160" t="s">
        <v>78</v>
      </c>
      <c r="AV441" s="152" t="s">
        <v>78</v>
      </c>
      <c r="AW441" s="152" t="s">
        <v>28</v>
      </c>
      <c r="AX441" s="152" t="s">
        <v>72</v>
      </c>
      <c r="AY441" s="160" t="s">
        <v>156</v>
      </c>
    </row>
    <row r="442" spans="2:51" s="152" customFormat="1" ht="16.5" customHeight="1" x14ac:dyDescent="0.45">
      <c r="B442" s="153"/>
      <c r="C442" s="154"/>
      <c r="D442" s="154"/>
      <c r="E442" s="155"/>
      <c r="F442" s="254" t="s">
        <v>423</v>
      </c>
      <c r="G442" s="254"/>
      <c r="H442" s="254"/>
      <c r="I442" s="254"/>
      <c r="J442" s="154"/>
      <c r="K442" s="156">
        <v>-1.6</v>
      </c>
      <c r="L442" s="154"/>
      <c r="M442" s="154"/>
      <c r="N442" s="154"/>
      <c r="O442" s="154"/>
      <c r="P442" s="154"/>
      <c r="Q442" s="154"/>
      <c r="R442" s="157"/>
      <c r="T442" s="158"/>
      <c r="U442" s="154"/>
      <c r="V442" s="154"/>
      <c r="W442" s="154"/>
      <c r="X442" s="154"/>
      <c r="Y442" s="154"/>
      <c r="Z442" s="154"/>
      <c r="AA442" s="159"/>
      <c r="AT442" s="160" t="s">
        <v>168</v>
      </c>
      <c r="AU442" s="160" t="s">
        <v>78</v>
      </c>
      <c r="AV442" s="152" t="s">
        <v>78</v>
      </c>
      <c r="AW442" s="152" t="s">
        <v>28</v>
      </c>
      <c r="AX442" s="152" t="s">
        <v>72</v>
      </c>
      <c r="AY442" s="160" t="s">
        <v>156</v>
      </c>
    </row>
    <row r="443" spans="2:51" s="144" customFormat="1" ht="16.5" customHeight="1" x14ac:dyDescent="0.45">
      <c r="B443" s="145"/>
      <c r="C443" s="146"/>
      <c r="D443" s="146"/>
      <c r="E443" s="147"/>
      <c r="F443" s="258" t="s">
        <v>493</v>
      </c>
      <c r="G443" s="258"/>
      <c r="H443" s="258"/>
      <c r="I443" s="258"/>
      <c r="J443" s="146"/>
      <c r="K443" s="147"/>
      <c r="L443" s="146"/>
      <c r="M443" s="146"/>
      <c r="N443" s="146"/>
      <c r="O443" s="146"/>
      <c r="P443" s="146"/>
      <c r="Q443" s="146"/>
      <c r="R443" s="148"/>
      <c r="T443" s="149"/>
      <c r="U443" s="146"/>
      <c r="V443" s="146"/>
      <c r="W443" s="146"/>
      <c r="X443" s="146"/>
      <c r="Y443" s="146"/>
      <c r="Z443" s="146"/>
      <c r="AA443" s="150"/>
      <c r="AT443" s="151" t="s">
        <v>168</v>
      </c>
      <c r="AU443" s="151" t="s">
        <v>78</v>
      </c>
      <c r="AV443" s="144" t="s">
        <v>80</v>
      </c>
      <c r="AW443" s="144" t="s">
        <v>28</v>
      </c>
      <c r="AX443" s="144" t="s">
        <v>72</v>
      </c>
      <c r="AY443" s="151" t="s">
        <v>156</v>
      </c>
    </row>
    <row r="444" spans="2:51" s="152" customFormat="1" ht="16.5" customHeight="1" x14ac:dyDescent="0.45">
      <c r="B444" s="153"/>
      <c r="C444" s="154"/>
      <c r="D444" s="154"/>
      <c r="E444" s="155"/>
      <c r="F444" s="254" t="s">
        <v>489</v>
      </c>
      <c r="G444" s="254"/>
      <c r="H444" s="254"/>
      <c r="I444" s="254"/>
      <c r="J444" s="154"/>
      <c r="K444" s="156">
        <v>16.239999999999998</v>
      </c>
      <c r="L444" s="154"/>
      <c r="M444" s="154"/>
      <c r="N444" s="154"/>
      <c r="O444" s="154"/>
      <c r="P444" s="154"/>
      <c r="Q444" s="154"/>
      <c r="R444" s="157"/>
      <c r="T444" s="158"/>
      <c r="U444" s="154"/>
      <c r="V444" s="154"/>
      <c r="W444" s="154"/>
      <c r="X444" s="154"/>
      <c r="Y444" s="154"/>
      <c r="Z444" s="154"/>
      <c r="AA444" s="159"/>
      <c r="AT444" s="160" t="s">
        <v>168</v>
      </c>
      <c r="AU444" s="160" t="s">
        <v>78</v>
      </c>
      <c r="AV444" s="152" t="s">
        <v>78</v>
      </c>
      <c r="AW444" s="152" t="s">
        <v>28</v>
      </c>
      <c r="AX444" s="152" t="s">
        <v>72</v>
      </c>
      <c r="AY444" s="160" t="s">
        <v>156</v>
      </c>
    </row>
    <row r="445" spans="2:51" s="152" customFormat="1" ht="16.5" customHeight="1" x14ac:dyDescent="0.45">
      <c r="B445" s="153"/>
      <c r="C445" s="154"/>
      <c r="D445" s="154"/>
      <c r="E445" s="155"/>
      <c r="F445" s="254" t="s">
        <v>490</v>
      </c>
      <c r="G445" s="254"/>
      <c r="H445" s="254"/>
      <c r="I445" s="254"/>
      <c r="J445" s="154"/>
      <c r="K445" s="156">
        <v>-3.2</v>
      </c>
      <c r="L445" s="154"/>
      <c r="M445" s="154"/>
      <c r="N445" s="154"/>
      <c r="O445" s="154"/>
      <c r="P445" s="154"/>
      <c r="Q445" s="154"/>
      <c r="R445" s="157"/>
      <c r="T445" s="158"/>
      <c r="U445" s="154"/>
      <c r="V445" s="154"/>
      <c r="W445" s="154"/>
      <c r="X445" s="154"/>
      <c r="Y445" s="154"/>
      <c r="Z445" s="154"/>
      <c r="AA445" s="159"/>
      <c r="AT445" s="160" t="s">
        <v>168</v>
      </c>
      <c r="AU445" s="160" t="s">
        <v>78</v>
      </c>
      <c r="AV445" s="152" t="s">
        <v>78</v>
      </c>
      <c r="AW445" s="152" t="s">
        <v>28</v>
      </c>
      <c r="AX445" s="152" t="s">
        <v>72</v>
      </c>
      <c r="AY445" s="160" t="s">
        <v>156</v>
      </c>
    </row>
    <row r="446" spans="2:51" s="144" customFormat="1" ht="16.5" customHeight="1" x14ac:dyDescent="0.45">
      <c r="B446" s="145"/>
      <c r="C446" s="146"/>
      <c r="D446" s="146"/>
      <c r="E446" s="147"/>
      <c r="F446" s="258" t="s">
        <v>406</v>
      </c>
      <c r="G446" s="258"/>
      <c r="H446" s="258"/>
      <c r="I446" s="258"/>
      <c r="J446" s="146"/>
      <c r="K446" s="147"/>
      <c r="L446" s="146"/>
      <c r="M446" s="146"/>
      <c r="N446" s="146"/>
      <c r="O446" s="146"/>
      <c r="P446" s="146"/>
      <c r="Q446" s="146"/>
      <c r="R446" s="148"/>
      <c r="T446" s="149"/>
      <c r="U446" s="146"/>
      <c r="V446" s="146"/>
      <c r="W446" s="146"/>
      <c r="X446" s="146"/>
      <c r="Y446" s="146"/>
      <c r="Z446" s="146"/>
      <c r="AA446" s="150"/>
      <c r="AT446" s="151" t="s">
        <v>168</v>
      </c>
      <c r="AU446" s="151" t="s">
        <v>78</v>
      </c>
      <c r="AV446" s="144" t="s">
        <v>80</v>
      </c>
      <c r="AW446" s="144" t="s">
        <v>28</v>
      </c>
      <c r="AX446" s="144" t="s">
        <v>72</v>
      </c>
      <c r="AY446" s="151" t="s">
        <v>156</v>
      </c>
    </row>
    <row r="447" spans="2:51" s="152" customFormat="1" ht="16.5" customHeight="1" x14ac:dyDescent="0.45">
      <c r="B447" s="153"/>
      <c r="C447" s="154"/>
      <c r="D447" s="154"/>
      <c r="E447" s="155"/>
      <c r="F447" s="254" t="s">
        <v>494</v>
      </c>
      <c r="G447" s="254"/>
      <c r="H447" s="254"/>
      <c r="I447" s="254"/>
      <c r="J447" s="154"/>
      <c r="K447" s="156">
        <v>18.125</v>
      </c>
      <c r="L447" s="154"/>
      <c r="M447" s="154"/>
      <c r="N447" s="154"/>
      <c r="O447" s="154"/>
      <c r="P447" s="154"/>
      <c r="Q447" s="154"/>
      <c r="R447" s="157"/>
      <c r="T447" s="158"/>
      <c r="U447" s="154"/>
      <c r="V447" s="154"/>
      <c r="W447" s="154"/>
      <c r="X447" s="154"/>
      <c r="Y447" s="154"/>
      <c r="Z447" s="154"/>
      <c r="AA447" s="159"/>
      <c r="AT447" s="160" t="s">
        <v>168</v>
      </c>
      <c r="AU447" s="160" t="s">
        <v>78</v>
      </c>
      <c r="AV447" s="152" t="s">
        <v>78</v>
      </c>
      <c r="AW447" s="152" t="s">
        <v>28</v>
      </c>
      <c r="AX447" s="152" t="s">
        <v>72</v>
      </c>
      <c r="AY447" s="160" t="s">
        <v>156</v>
      </c>
    </row>
    <row r="448" spans="2:51" s="152" customFormat="1" ht="16.5" customHeight="1" x14ac:dyDescent="0.45">
      <c r="B448" s="153"/>
      <c r="C448" s="154"/>
      <c r="D448" s="154"/>
      <c r="E448" s="155"/>
      <c r="F448" s="254" t="s">
        <v>410</v>
      </c>
      <c r="G448" s="254"/>
      <c r="H448" s="254"/>
      <c r="I448" s="254"/>
      <c r="J448" s="154"/>
      <c r="K448" s="156">
        <v>-1.2</v>
      </c>
      <c r="L448" s="154"/>
      <c r="M448" s="154"/>
      <c r="N448" s="154"/>
      <c r="O448" s="154"/>
      <c r="P448" s="154"/>
      <c r="Q448" s="154"/>
      <c r="R448" s="157"/>
      <c r="T448" s="158"/>
      <c r="U448" s="154"/>
      <c r="V448" s="154"/>
      <c r="W448" s="154"/>
      <c r="X448" s="154"/>
      <c r="Y448" s="154"/>
      <c r="Z448" s="154"/>
      <c r="AA448" s="159"/>
      <c r="AT448" s="160" t="s">
        <v>168</v>
      </c>
      <c r="AU448" s="160" t="s">
        <v>78</v>
      </c>
      <c r="AV448" s="152" t="s">
        <v>78</v>
      </c>
      <c r="AW448" s="152" t="s">
        <v>28</v>
      </c>
      <c r="AX448" s="152" t="s">
        <v>72</v>
      </c>
      <c r="AY448" s="160" t="s">
        <v>156</v>
      </c>
    </row>
    <row r="449" spans="2:51" s="152" customFormat="1" ht="16.5" customHeight="1" x14ac:dyDescent="0.45">
      <c r="B449" s="153"/>
      <c r="C449" s="154"/>
      <c r="D449" s="154"/>
      <c r="E449" s="155"/>
      <c r="F449" s="254" t="s">
        <v>394</v>
      </c>
      <c r="G449" s="254"/>
      <c r="H449" s="254"/>
      <c r="I449" s="254"/>
      <c r="J449" s="154"/>
      <c r="K449" s="156">
        <v>-1.8</v>
      </c>
      <c r="L449" s="154"/>
      <c r="M449" s="154"/>
      <c r="N449" s="154"/>
      <c r="O449" s="154"/>
      <c r="P449" s="154"/>
      <c r="Q449" s="154"/>
      <c r="R449" s="157"/>
      <c r="T449" s="158"/>
      <c r="U449" s="154"/>
      <c r="V449" s="154"/>
      <c r="W449" s="154"/>
      <c r="X449" s="154"/>
      <c r="Y449" s="154"/>
      <c r="Z449" s="154"/>
      <c r="AA449" s="159"/>
      <c r="AT449" s="160" t="s">
        <v>168</v>
      </c>
      <c r="AU449" s="160" t="s">
        <v>78</v>
      </c>
      <c r="AV449" s="152" t="s">
        <v>78</v>
      </c>
      <c r="AW449" s="152" t="s">
        <v>28</v>
      </c>
      <c r="AX449" s="152" t="s">
        <v>72</v>
      </c>
      <c r="AY449" s="160" t="s">
        <v>156</v>
      </c>
    </row>
    <row r="450" spans="2:51" s="144" customFormat="1" ht="16.5" customHeight="1" x14ac:dyDescent="0.45">
      <c r="B450" s="145"/>
      <c r="C450" s="146"/>
      <c r="D450" s="146"/>
      <c r="E450" s="147"/>
      <c r="F450" s="258" t="s">
        <v>438</v>
      </c>
      <c r="G450" s="258"/>
      <c r="H450" s="258"/>
      <c r="I450" s="258"/>
      <c r="J450" s="146"/>
      <c r="K450" s="147"/>
      <c r="L450" s="146"/>
      <c r="M450" s="146"/>
      <c r="N450" s="146"/>
      <c r="O450" s="146"/>
      <c r="P450" s="146"/>
      <c r="Q450" s="146"/>
      <c r="R450" s="148"/>
      <c r="T450" s="149"/>
      <c r="U450" s="146"/>
      <c r="V450" s="146"/>
      <c r="W450" s="146"/>
      <c r="X450" s="146"/>
      <c r="Y450" s="146"/>
      <c r="Z450" s="146"/>
      <c r="AA450" s="150"/>
      <c r="AT450" s="151" t="s">
        <v>168</v>
      </c>
      <c r="AU450" s="151" t="s">
        <v>78</v>
      </c>
      <c r="AV450" s="144" t="s">
        <v>80</v>
      </c>
      <c r="AW450" s="144" t="s">
        <v>28</v>
      </c>
      <c r="AX450" s="144" t="s">
        <v>72</v>
      </c>
      <c r="AY450" s="151" t="s">
        <v>156</v>
      </c>
    </row>
    <row r="451" spans="2:51" s="152" customFormat="1" ht="16.5" customHeight="1" x14ac:dyDescent="0.45">
      <c r="B451" s="153"/>
      <c r="C451" s="154"/>
      <c r="D451" s="154"/>
      <c r="E451" s="155"/>
      <c r="F451" s="254" t="s">
        <v>495</v>
      </c>
      <c r="G451" s="254"/>
      <c r="H451" s="254"/>
      <c r="I451" s="254"/>
      <c r="J451" s="154"/>
      <c r="K451" s="156">
        <v>-2.16</v>
      </c>
      <c r="L451" s="154"/>
      <c r="M451" s="154"/>
      <c r="N451" s="154"/>
      <c r="O451" s="154"/>
      <c r="P451" s="154"/>
      <c r="Q451" s="154"/>
      <c r="R451" s="157"/>
      <c r="T451" s="158"/>
      <c r="U451" s="154"/>
      <c r="V451" s="154"/>
      <c r="W451" s="154"/>
      <c r="X451" s="154"/>
      <c r="Y451" s="154"/>
      <c r="Z451" s="154"/>
      <c r="AA451" s="159"/>
      <c r="AT451" s="160" t="s">
        <v>168</v>
      </c>
      <c r="AU451" s="160" t="s">
        <v>78</v>
      </c>
      <c r="AV451" s="152" t="s">
        <v>78</v>
      </c>
      <c r="AW451" s="152" t="s">
        <v>28</v>
      </c>
      <c r="AX451" s="152" t="s">
        <v>72</v>
      </c>
      <c r="AY451" s="160" t="s">
        <v>156</v>
      </c>
    </row>
    <row r="452" spans="2:51" s="144" customFormat="1" ht="16.5" customHeight="1" x14ac:dyDescent="0.45">
      <c r="B452" s="145"/>
      <c r="C452" s="146"/>
      <c r="D452" s="146"/>
      <c r="E452" s="147"/>
      <c r="F452" s="258" t="s">
        <v>411</v>
      </c>
      <c r="G452" s="258"/>
      <c r="H452" s="258"/>
      <c r="I452" s="258"/>
      <c r="J452" s="146"/>
      <c r="K452" s="147"/>
      <c r="L452" s="146"/>
      <c r="M452" s="146"/>
      <c r="N452" s="146"/>
      <c r="O452" s="146"/>
      <c r="P452" s="146"/>
      <c r="Q452" s="146"/>
      <c r="R452" s="148"/>
      <c r="T452" s="149"/>
      <c r="U452" s="146"/>
      <c r="V452" s="146"/>
      <c r="W452" s="146"/>
      <c r="X452" s="146"/>
      <c r="Y452" s="146"/>
      <c r="Z452" s="146"/>
      <c r="AA452" s="150"/>
      <c r="AT452" s="151" t="s">
        <v>168</v>
      </c>
      <c r="AU452" s="151" t="s">
        <v>78</v>
      </c>
      <c r="AV452" s="144" t="s">
        <v>80</v>
      </c>
      <c r="AW452" s="144" t="s">
        <v>28</v>
      </c>
      <c r="AX452" s="144" t="s">
        <v>72</v>
      </c>
      <c r="AY452" s="151" t="s">
        <v>156</v>
      </c>
    </row>
    <row r="453" spans="2:51" s="152" customFormat="1" ht="16.5" customHeight="1" x14ac:dyDescent="0.45">
      <c r="B453" s="153"/>
      <c r="C453" s="154"/>
      <c r="D453" s="154"/>
      <c r="E453" s="155"/>
      <c r="F453" s="254" t="s">
        <v>496</v>
      </c>
      <c r="G453" s="254"/>
      <c r="H453" s="254"/>
      <c r="I453" s="254"/>
      <c r="J453" s="154"/>
      <c r="K453" s="156">
        <v>19.106999999999999</v>
      </c>
      <c r="L453" s="154"/>
      <c r="M453" s="154"/>
      <c r="N453" s="154"/>
      <c r="O453" s="154"/>
      <c r="P453" s="154"/>
      <c r="Q453" s="154"/>
      <c r="R453" s="157"/>
      <c r="T453" s="158"/>
      <c r="U453" s="154"/>
      <c r="V453" s="154"/>
      <c r="W453" s="154"/>
      <c r="X453" s="154"/>
      <c r="Y453" s="154"/>
      <c r="Z453" s="154"/>
      <c r="AA453" s="159"/>
      <c r="AT453" s="160" t="s">
        <v>168</v>
      </c>
      <c r="AU453" s="160" t="s">
        <v>78</v>
      </c>
      <c r="AV453" s="152" t="s">
        <v>78</v>
      </c>
      <c r="AW453" s="152" t="s">
        <v>28</v>
      </c>
      <c r="AX453" s="152" t="s">
        <v>72</v>
      </c>
      <c r="AY453" s="160" t="s">
        <v>156</v>
      </c>
    </row>
    <row r="454" spans="2:51" s="152" customFormat="1" ht="16.5" customHeight="1" x14ac:dyDescent="0.45">
      <c r="B454" s="153"/>
      <c r="C454" s="154"/>
      <c r="D454" s="154"/>
      <c r="E454" s="155"/>
      <c r="F454" s="254" t="s">
        <v>410</v>
      </c>
      <c r="G454" s="254"/>
      <c r="H454" s="254"/>
      <c r="I454" s="254"/>
      <c r="J454" s="154"/>
      <c r="K454" s="156">
        <v>-1.2</v>
      </c>
      <c r="L454" s="154"/>
      <c r="M454" s="154"/>
      <c r="N454" s="154"/>
      <c r="O454" s="154"/>
      <c r="P454" s="154"/>
      <c r="Q454" s="154"/>
      <c r="R454" s="157"/>
      <c r="T454" s="158"/>
      <c r="U454" s="154"/>
      <c r="V454" s="154"/>
      <c r="W454" s="154"/>
      <c r="X454" s="154"/>
      <c r="Y454" s="154"/>
      <c r="Z454" s="154"/>
      <c r="AA454" s="159"/>
      <c r="AT454" s="160" t="s">
        <v>168</v>
      </c>
      <c r="AU454" s="160" t="s">
        <v>78</v>
      </c>
      <c r="AV454" s="152" t="s">
        <v>78</v>
      </c>
      <c r="AW454" s="152" t="s">
        <v>28</v>
      </c>
      <c r="AX454" s="152" t="s">
        <v>72</v>
      </c>
      <c r="AY454" s="160" t="s">
        <v>156</v>
      </c>
    </row>
    <row r="455" spans="2:51" s="152" customFormat="1" ht="16.5" customHeight="1" x14ac:dyDescent="0.45">
      <c r="B455" s="153"/>
      <c r="C455" s="154"/>
      <c r="D455" s="154"/>
      <c r="E455" s="155"/>
      <c r="F455" s="254" t="s">
        <v>382</v>
      </c>
      <c r="G455" s="254"/>
      <c r="H455" s="254"/>
      <c r="I455" s="254"/>
      <c r="J455" s="154"/>
      <c r="K455" s="156">
        <v>-3.2</v>
      </c>
      <c r="L455" s="154"/>
      <c r="M455" s="154"/>
      <c r="N455" s="154"/>
      <c r="O455" s="154"/>
      <c r="P455" s="154"/>
      <c r="Q455" s="154"/>
      <c r="R455" s="157"/>
      <c r="T455" s="158"/>
      <c r="U455" s="154"/>
      <c r="V455" s="154"/>
      <c r="W455" s="154"/>
      <c r="X455" s="154"/>
      <c r="Y455" s="154"/>
      <c r="Z455" s="154"/>
      <c r="AA455" s="159"/>
      <c r="AT455" s="160" t="s">
        <v>168</v>
      </c>
      <c r="AU455" s="160" t="s">
        <v>78</v>
      </c>
      <c r="AV455" s="152" t="s">
        <v>78</v>
      </c>
      <c r="AW455" s="152" t="s">
        <v>28</v>
      </c>
      <c r="AX455" s="152" t="s">
        <v>72</v>
      </c>
      <c r="AY455" s="160" t="s">
        <v>156</v>
      </c>
    </row>
    <row r="456" spans="2:51" s="152" customFormat="1" ht="16.5" customHeight="1" x14ac:dyDescent="0.45">
      <c r="B456" s="153"/>
      <c r="C456" s="154"/>
      <c r="D456" s="154"/>
      <c r="E456" s="155"/>
      <c r="F456" s="254" t="s">
        <v>394</v>
      </c>
      <c r="G456" s="254"/>
      <c r="H456" s="254"/>
      <c r="I456" s="254"/>
      <c r="J456" s="154"/>
      <c r="K456" s="156">
        <v>-1.8</v>
      </c>
      <c r="L456" s="154"/>
      <c r="M456" s="154"/>
      <c r="N456" s="154"/>
      <c r="O456" s="154"/>
      <c r="P456" s="154"/>
      <c r="Q456" s="154"/>
      <c r="R456" s="157"/>
      <c r="T456" s="158"/>
      <c r="U456" s="154"/>
      <c r="V456" s="154"/>
      <c r="W456" s="154"/>
      <c r="X456" s="154"/>
      <c r="Y456" s="154"/>
      <c r="Z456" s="154"/>
      <c r="AA456" s="159"/>
      <c r="AT456" s="160" t="s">
        <v>168</v>
      </c>
      <c r="AU456" s="160" t="s">
        <v>78</v>
      </c>
      <c r="AV456" s="152" t="s">
        <v>78</v>
      </c>
      <c r="AW456" s="152" t="s">
        <v>28</v>
      </c>
      <c r="AX456" s="152" t="s">
        <v>72</v>
      </c>
      <c r="AY456" s="160" t="s">
        <v>156</v>
      </c>
    </row>
    <row r="457" spans="2:51" s="144" customFormat="1" ht="16.5" customHeight="1" x14ac:dyDescent="0.45">
      <c r="B457" s="145"/>
      <c r="C457" s="146"/>
      <c r="D457" s="146"/>
      <c r="E457" s="147"/>
      <c r="F457" s="258" t="s">
        <v>438</v>
      </c>
      <c r="G457" s="258"/>
      <c r="H457" s="258"/>
      <c r="I457" s="258"/>
      <c r="J457" s="146"/>
      <c r="K457" s="147"/>
      <c r="L457" s="146"/>
      <c r="M457" s="146"/>
      <c r="N457" s="146"/>
      <c r="O457" s="146"/>
      <c r="P457" s="146"/>
      <c r="Q457" s="146"/>
      <c r="R457" s="148"/>
      <c r="T457" s="149"/>
      <c r="U457" s="146"/>
      <c r="V457" s="146"/>
      <c r="W457" s="146"/>
      <c r="X457" s="146"/>
      <c r="Y457" s="146"/>
      <c r="Z457" s="146"/>
      <c r="AA457" s="150"/>
      <c r="AT457" s="151" t="s">
        <v>168</v>
      </c>
      <c r="AU457" s="151" t="s">
        <v>78</v>
      </c>
      <c r="AV457" s="144" t="s">
        <v>80</v>
      </c>
      <c r="AW457" s="144" t="s">
        <v>28</v>
      </c>
      <c r="AX457" s="144" t="s">
        <v>72</v>
      </c>
      <c r="AY457" s="151" t="s">
        <v>156</v>
      </c>
    </row>
    <row r="458" spans="2:51" s="152" customFormat="1" ht="16.5" customHeight="1" x14ac:dyDescent="0.45">
      <c r="B458" s="153"/>
      <c r="C458" s="154"/>
      <c r="D458" s="154"/>
      <c r="E458" s="155"/>
      <c r="F458" s="254" t="s">
        <v>497</v>
      </c>
      <c r="G458" s="254"/>
      <c r="H458" s="254"/>
      <c r="I458" s="254"/>
      <c r="J458" s="154"/>
      <c r="K458" s="156">
        <v>-4.266</v>
      </c>
      <c r="L458" s="154"/>
      <c r="M458" s="154"/>
      <c r="N458" s="154"/>
      <c r="O458" s="154"/>
      <c r="P458" s="154"/>
      <c r="Q458" s="154"/>
      <c r="R458" s="157"/>
      <c r="T458" s="158"/>
      <c r="U458" s="154"/>
      <c r="V458" s="154"/>
      <c r="W458" s="154"/>
      <c r="X458" s="154"/>
      <c r="Y458" s="154"/>
      <c r="Z458" s="154"/>
      <c r="AA458" s="159"/>
      <c r="AT458" s="160" t="s">
        <v>168</v>
      </c>
      <c r="AU458" s="160" t="s">
        <v>78</v>
      </c>
      <c r="AV458" s="152" t="s">
        <v>78</v>
      </c>
      <c r="AW458" s="152" t="s">
        <v>28</v>
      </c>
      <c r="AX458" s="152" t="s">
        <v>72</v>
      </c>
      <c r="AY458" s="160" t="s">
        <v>156</v>
      </c>
    </row>
    <row r="459" spans="2:51" s="144" customFormat="1" ht="16.5" customHeight="1" x14ac:dyDescent="0.45">
      <c r="B459" s="145"/>
      <c r="C459" s="146"/>
      <c r="D459" s="146"/>
      <c r="E459" s="147"/>
      <c r="F459" s="258" t="s">
        <v>498</v>
      </c>
      <c r="G459" s="258"/>
      <c r="H459" s="258"/>
      <c r="I459" s="258"/>
      <c r="J459" s="146"/>
      <c r="K459" s="147"/>
      <c r="L459" s="146"/>
      <c r="M459" s="146"/>
      <c r="N459" s="146"/>
      <c r="O459" s="146"/>
      <c r="P459" s="146"/>
      <c r="Q459" s="146"/>
      <c r="R459" s="148"/>
      <c r="T459" s="149"/>
      <c r="U459" s="146"/>
      <c r="V459" s="146"/>
      <c r="W459" s="146"/>
      <c r="X459" s="146"/>
      <c r="Y459" s="146"/>
      <c r="Z459" s="146"/>
      <c r="AA459" s="150"/>
      <c r="AT459" s="151" t="s">
        <v>168</v>
      </c>
      <c r="AU459" s="151" t="s">
        <v>78</v>
      </c>
      <c r="AV459" s="144" t="s">
        <v>80</v>
      </c>
      <c r="AW459" s="144" t="s">
        <v>28</v>
      </c>
      <c r="AX459" s="144" t="s">
        <v>72</v>
      </c>
      <c r="AY459" s="151" t="s">
        <v>156</v>
      </c>
    </row>
    <row r="460" spans="2:51" s="152" customFormat="1" ht="16.5" customHeight="1" x14ac:dyDescent="0.45">
      <c r="B460" s="153"/>
      <c r="C460" s="154"/>
      <c r="D460" s="154"/>
      <c r="E460" s="155"/>
      <c r="F460" s="254" t="s">
        <v>420</v>
      </c>
      <c r="G460" s="254"/>
      <c r="H460" s="254"/>
      <c r="I460" s="254"/>
      <c r="J460" s="154"/>
      <c r="K460" s="156">
        <v>43.037999999999997</v>
      </c>
      <c r="L460" s="154"/>
      <c r="M460" s="154"/>
      <c r="N460" s="154"/>
      <c r="O460" s="154"/>
      <c r="P460" s="154"/>
      <c r="Q460" s="154"/>
      <c r="R460" s="157"/>
      <c r="T460" s="158"/>
      <c r="U460" s="154"/>
      <c r="V460" s="154"/>
      <c r="W460" s="154"/>
      <c r="X460" s="154"/>
      <c r="Y460" s="154"/>
      <c r="Z460" s="154"/>
      <c r="AA460" s="159"/>
      <c r="AT460" s="160" t="s">
        <v>168</v>
      </c>
      <c r="AU460" s="160" t="s">
        <v>78</v>
      </c>
      <c r="AV460" s="152" t="s">
        <v>78</v>
      </c>
      <c r="AW460" s="152" t="s">
        <v>28</v>
      </c>
      <c r="AX460" s="152" t="s">
        <v>72</v>
      </c>
      <c r="AY460" s="160" t="s">
        <v>156</v>
      </c>
    </row>
    <row r="461" spans="2:51" s="152" customFormat="1" ht="16.5" customHeight="1" x14ac:dyDescent="0.45">
      <c r="B461" s="153"/>
      <c r="C461" s="154"/>
      <c r="D461" s="154"/>
      <c r="E461" s="155"/>
      <c r="F461" s="254" t="s">
        <v>499</v>
      </c>
      <c r="G461" s="254"/>
      <c r="H461" s="254"/>
      <c r="I461" s="254"/>
      <c r="J461" s="154"/>
      <c r="K461" s="156">
        <v>1.8</v>
      </c>
      <c r="L461" s="154"/>
      <c r="M461" s="154"/>
      <c r="N461" s="154"/>
      <c r="O461" s="154"/>
      <c r="P461" s="154"/>
      <c r="Q461" s="154"/>
      <c r="R461" s="157"/>
      <c r="T461" s="158"/>
      <c r="U461" s="154"/>
      <c r="V461" s="154"/>
      <c r="W461" s="154"/>
      <c r="X461" s="154"/>
      <c r="Y461" s="154"/>
      <c r="Z461" s="154"/>
      <c r="AA461" s="159"/>
      <c r="AT461" s="160" t="s">
        <v>168</v>
      </c>
      <c r="AU461" s="160" t="s">
        <v>78</v>
      </c>
      <c r="AV461" s="152" t="s">
        <v>78</v>
      </c>
      <c r="AW461" s="152" t="s">
        <v>28</v>
      </c>
      <c r="AX461" s="152" t="s">
        <v>72</v>
      </c>
      <c r="AY461" s="160" t="s">
        <v>156</v>
      </c>
    </row>
    <row r="462" spans="2:51" s="144" customFormat="1" ht="16.5" customHeight="1" x14ac:dyDescent="0.45">
      <c r="B462" s="145"/>
      <c r="C462" s="146"/>
      <c r="D462" s="146"/>
      <c r="E462" s="147"/>
      <c r="F462" s="258" t="s">
        <v>500</v>
      </c>
      <c r="G462" s="258"/>
      <c r="H462" s="258"/>
      <c r="I462" s="258"/>
      <c r="J462" s="146"/>
      <c r="K462" s="147"/>
      <c r="L462" s="146"/>
      <c r="M462" s="146"/>
      <c r="N462" s="146"/>
      <c r="O462" s="146"/>
      <c r="P462" s="146"/>
      <c r="Q462" s="146"/>
      <c r="R462" s="148"/>
      <c r="T462" s="149"/>
      <c r="U462" s="146"/>
      <c r="V462" s="146"/>
      <c r="W462" s="146"/>
      <c r="X462" s="146"/>
      <c r="Y462" s="146"/>
      <c r="Z462" s="146"/>
      <c r="AA462" s="150"/>
      <c r="AT462" s="151" t="s">
        <v>168</v>
      </c>
      <c r="AU462" s="151" t="s">
        <v>78</v>
      </c>
      <c r="AV462" s="144" t="s">
        <v>80</v>
      </c>
      <c r="AW462" s="144" t="s">
        <v>28</v>
      </c>
      <c r="AX462" s="144" t="s">
        <v>72</v>
      </c>
      <c r="AY462" s="151" t="s">
        <v>156</v>
      </c>
    </row>
    <row r="463" spans="2:51" s="152" customFormat="1" ht="16.5" customHeight="1" x14ac:dyDescent="0.45">
      <c r="B463" s="153"/>
      <c r="C463" s="154"/>
      <c r="D463" s="154"/>
      <c r="E463" s="155"/>
      <c r="F463" s="254" t="s">
        <v>501</v>
      </c>
      <c r="G463" s="254"/>
      <c r="H463" s="254"/>
      <c r="I463" s="254"/>
      <c r="J463" s="154"/>
      <c r="K463" s="156">
        <v>36.941000000000003</v>
      </c>
      <c r="L463" s="154"/>
      <c r="M463" s="154"/>
      <c r="N463" s="154"/>
      <c r="O463" s="154"/>
      <c r="P463" s="154"/>
      <c r="Q463" s="154"/>
      <c r="R463" s="157"/>
      <c r="T463" s="158"/>
      <c r="U463" s="154"/>
      <c r="V463" s="154"/>
      <c r="W463" s="154"/>
      <c r="X463" s="154"/>
      <c r="Y463" s="154"/>
      <c r="Z463" s="154"/>
      <c r="AA463" s="159"/>
      <c r="AT463" s="160" t="s">
        <v>168</v>
      </c>
      <c r="AU463" s="160" t="s">
        <v>78</v>
      </c>
      <c r="AV463" s="152" t="s">
        <v>78</v>
      </c>
      <c r="AW463" s="152" t="s">
        <v>28</v>
      </c>
      <c r="AX463" s="152" t="s">
        <v>72</v>
      </c>
      <c r="AY463" s="160" t="s">
        <v>156</v>
      </c>
    </row>
    <row r="464" spans="2:51" s="152" customFormat="1" ht="16.5" customHeight="1" x14ac:dyDescent="0.45">
      <c r="B464" s="153"/>
      <c r="C464" s="154"/>
      <c r="D464" s="154"/>
      <c r="E464" s="155"/>
      <c r="F464" s="254" t="s">
        <v>394</v>
      </c>
      <c r="G464" s="254"/>
      <c r="H464" s="254"/>
      <c r="I464" s="254"/>
      <c r="J464" s="154"/>
      <c r="K464" s="156">
        <v>-1.8</v>
      </c>
      <c r="L464" s="154"/>
      <c r="M464" s="154"/>
      <c r="N464" s="154"/>
      <c r="O464" s="154"/>
      <c r="P464" s="154"/>
      <c r="Q464" s="154"/>
      <c r="R464" s="157"/>
      <c r="T464" s="158"/>
      <c r="U464" s="154"/>
      <c r="V464" s="154"/>
      <c r="W464" s="154"/>
      <c r="X464" s="154"/>
      <c r="Y464" s="154"/>
      <c r="Z464" s="154"/>
      <c r="AA464" s="159"/>
      <c r="AT464" s="160" t="s">
        <v>168</v>
      </c>
      <c r="AU464" s="160" t="s">
        <v>78</v>
      </c>
      <c r="AV464" s="152" t="s">
        <v>78</v>
      </c>
      <c r="AW464" s="152" t="s">
        <v>28</v>
      </c>
      <c r="AX464" s="152" t="s">
        <v>72</v>
      </c>
      <c r="AY464" s="160" t="s">
        <v>156</v>
      </c>
    </row>
    <row r="465" spans="2:51" s="144" customFormat="1" ht="16.5" customHeight="1" x14ac:dyDescent="0.45">
      <c r="B465" s="145"/>
      <c r="C465" s="146"/>
      <c r="D465" s="146"/>
      <c r="E465" s="147"/>
      <c r="F465" s="258" t="s">
        <v>502</v>
      </c>
      <c r="G465" s="258"/>
      <c r="H465" s="258"/>
      <c r="I465" s="258"/>
      <c r="J465" s="146"/>
      <c r="K465" s="147"/>
      <c r="L465" s="146"/>
      <c r="M465" s="146"/>
      <c r="N465" s="146"/>
      <c r="O465" s="146"/>
      <c r="P465" s="146"/>
      <c r="Q465" s="146"/>
      <c r="R465" s="148"/>
      <c r="T465" s="149"/>
      <c r="U465" s="146"/>
      <c r="V465" s="146"/>
      <c r="W465" s="146"/>
      <c r="X465" s="146"/>
      <c r="Y465" s="146"/>
      <c r="Z465" s="146"/>
      <c r="AA465" s="150"/>
      <c r="AT465" s="151" t="s">
        <v>168</v>
      </c>
      <c r="AU465" s="151" t="s">
        <v>78</v>
      </c>
      <c r="AV465" s="144" t="s">
        <v>80</v>
      </c>
      <c r="AW465" s="144" t="s">
        <v>28</v>
      </c>
      <c r="AX465" s="144" t="s">
        <v>72</v>
      </c>
      <c r="AY465" s="151" t="s">
        <v>156</v>
      </c>
    </row>
    <row r="466" spans="2:51" s="152" customFormat="1" ht="16.5" customHeight="1" x14ac:dyDescent="0.45">
      <c r="B466" s="153"/>
      <c r="C466" s="154"/>
      <c r="D466" s="154"/>
      <c r="E466" s="155"/>
      <c r="F466" s="254" t="s">
        <v>503</v>
      </c>
      <c r="G466" s="254"/>
      <c r="H466" s="254"/>
      <c r="I466" s="254"/>
      <c r="J466" s="154"/>
      <c r="K466" s="156">
        <v>36.244</v>
      </c>
      <c r="L466" s="154"/>
      <c r="M466" s="154"/>
      <c r="N466" s="154"/>
      <c r="O466" s="154"/>
      <c r="P466" s="154"/>
      <c r="Q466" s="154"/>
      <c r="R466" s="157"/>
      <c r="T466" s="158"/>
      <c r="U466" s="154"/>
      <c r="V466" s="154"/>
      <c r="W466" s="154"/>
      <c r="X466" s="154"/>
      <c r="Y466" s="154"/>
      <c r="Z466" s="154"/>
      <c r="AA466" s="159"/>
      <c r="AT466" s="160" t="s">
        <v>168</v>
      </c>
      <c r="AU466" s="160" t="s">
        <v>78</v>
      </c>
      <c r="AV466" s="152" t="s">
        <v>78</v>
      </c>
      <c r="AW466" s="152" t="s">
        <v>28</v>
      </c>
      <c r="AX466" s="152" t="s">
        <v>72</v>
      </c>
      <c r="AY466" s="160" t="s">
        <v>156</v>
      </c>
    </row>
    <row r="467" spans="2:51" s="152" customFormat="1" ht="16.5" customHeight="1" x14ac:dyDescent="0.45">
      <c r="B467" s="153"/>
      <c r="C467" s="154"/>
      <c r="D467" s="154"/>
      <c r="E467" s="155"/>
      <c r="F467" s="254" t="s">
        <v>394</v>
      </c>
      <c r="G467" s="254"/>
      <c r="H467" s="254"/>
      <c r="I467" s="254"/>
      <c r="J467" s="154"/>
      <c r="K467" s="156">
        <v>-1.8</v>
      </c>
      <c r="L467" s="154"/>
      <c r="M467" s="154"/>
      <c r="N467" s="154"/>
      <c r="O467" s="154"/>
      <c r="P467" s="154"/>
      <c r="Q467" s="154"/>
      <c r="R467" s="157"/>
      <c r="T467" s="158"/>
      <c r="U467" s="154"/>
      <c r="V467" s="154"/>
      <c r="W467" s="154"/>
      <c r="X467" s="154"/>
      <c r="Y467" s="154"/>
      <c r="Z467" s="154"/>
      <c r="AA467" s="159"/>
      <c r="AT467" s="160" t="s">
        <v>168</v>
      </c>
      <c r="AU467" s="160" t="s">
        <v>78</v>
      </c>
      <c r="AV467" s="152" t="s">
        <v>78</v>
      </c>
      <c r="AW467" s="152" t="s">
        <v>28</v>
      </c>
      <c r="AX467" s="152" t="s">
        <v>72</v>
      </c>
      <c r="AY467" s="160" t="s">
        <v>156</v>
      </c>
    </row>
    <row r="468" spans="2:51" s="152" customFormat="1" ht="16.5" customHeight="1" x14ac:dyDescent="0.45">
      <c r="B468" s="153"/>
      <c r="C468" s="154"/>
      <c r="D468" s="154"/>
      <c r="E468" s="155"/>
      <c r="F468" s="254" t="s">
        <v>423</v>
      </c>
      <c r="G468" s="254"/>
      <c r="H468" s="254"/>
      <c r="I468" s="254"/>
      <c r="J468" s="154"/>
      <c r="K468" s="156">
        <v>-1.6</v>
      </c>
      <c r="L468" s="154"/>
      <c r="M468" s="154"/>
      <c r="N468" s="154"/>
      <c r="O468" s="154"/>
      <c r="P468" s="154"/>
      <c r="Q468" s="154"/>
      <c r="R468" s="157"/>
      <c r="T468" s="158"/>
      <c r="U468" s="154"/>
      <c r="V468" s="154"/>
      <c r="W468" s="154"/>
      <c r="X468" s="154"/>
      <c r="Y468" s="154"/>
      <c r="Z468" s="154"/>
      <c r="AA468" s="159"/>
      <c r="AT468" s="160" t="s">
        <v>168</v>
      </c>
      <c r="AU468" s="160" t="s">
        <v>78</v>
      </c>
      <c r="AV468" s="152" t="s">
        <v>78</v>
      </c>
      <c r="AW468" s="152" t="s">
        <v>28</v>
      </c>
      <c r="AX468" s="152" t="s">
        <v>72</v>
      </c>
      <c r="AY468" s="160" t="s">
        <v>156</v>
      </c>
    </row>
    <row r="469" spans="2:51" s="152" customFormat="1" ht="16.5" customHeight="1" x14ac:dyDescent="0.45">
      <c r="B469" s="153"/>
      <c r="C469" s="154"/>
      <c r="D469" s="154"/>
      <c r="E469" s="155"/>
      <c r="F469" s="254" t="s">
        <v>462</v>
      </c>
      <c r="G469" s="254"/>
      <c r="H469" s="254"/>
      <c r="I469" s="254"/>
      <c r="J469" s="154"/>
      <c r="K469" s="156">
        <v>-2.31</v>
      </c>
      <c r="L469" s="154"/>
      <c r="M469" s="154"/>
      <c r="N469" s="154"/>
      <c r="O469" s="154"/>
      <c r="P469" s="154"/>
      <c r="Q469" s="154"/>
      <c r="R469" s="157"/>
      <c r="T469" s="158"/>
      <c r="U469" s="154"/>
      <c r="V469" s="154"/>
      <c r="W469" s="154"/>
      <c r="X469" s="154"/>
      <c r="Y469" s="154"/>
      <c r="Z469" s="154"/>
      <c r="AA469" s="159"/>
      <c r="AT469" s="160" t="s">
        <v>168</v>
      </c>
      <c r="AU469" s="160" t="s">
        <v>78</v>
      </c>
      <c r="AV469" s="152" t="s">
        <v>78</v>
      </c>
      <c r="AW469" s="152" t="s">
        <v>28</v>
      </c>
      <c r="AX469" s="152" t="s">
        <v>72</v>
      </c>
      <c r="AY469" s="160" t="s">
        <v>156</v>
      </c>
    </row>
    <row r="470" spans="2:51" s="144" customFormat="1" ht="16.5" customHeight="1" x14ac:dyDescent="0.45">
      <c r="B470" s="145"/>
      <c r="C470" s="146"/>
      <c r="D470" s="146"/>
      <c r="E470" s="147"/>
      <c r="F470" s="258" t="s">
        <v>424</v>
      </c>
      <c r="G470" s="258"/>
      <c r="H470" s="258"/>
      <c r="I470" s="258"/>
      <c r="J470" s="146"/>
      <c r="K470" s="147"/>
      <c r="L470" s="146"/>
      <c r="M470" s="146"/>
      <c r="N470" s="146"/>
      <c r="O470" s="146"/>
      <c r="P470" s="146"/>
      <c r="Q470" s="146"/>
      <c r="R470" s="148"/>
      <c r="T470" s="149"/>
      <c r="U470" s="146"/>
      <c r="V470" s="146"/>
      <c r="W470" s="146"/>
      <c r="X470" s="146"/>
      <c r="Y470" s="146"/>
      <c r="Z470" s="146"/>
      <c r="AA470" s="150"/>
      <c r="AT470" s="151" t="s">
        <v>168</v>
      </c>
      <c r="AU470" s="151" t="s">
        <v>78</v>
      </c>
      <c r="AV470" s="144" t="s">
        <v>80</v>
      </c>
      <c r="AW470" s="144" t="s">
        <v>28</v>
      </c>
      <c r="AX470" s="144" t="s">
        <v>72</v>
      </c>
      <c r="AY470" s="151" t="s">
        <v>156</v>
      </c>
    </row>
    <row r="471" spans="2:51" s="152" customFormat="1" ht="16.5" customHeight="1" x14ac:dyDescent="0.45">
      <c r="B471" s="153"/>
      <c r="C471" s="154"/>
      <c r="D471" s="154"/>
      <c r="E471" s="155"/>
      <c r="F471" s="254" t="s">
        <v>503</v>
      </c>
      <c r="G471" s="254"/>
      <c r="H471" s="254"/>
      <c r="I471" s="254"/>
      <c r="J471" s="154"/>
      <c r="K471" s="156">
        <v>36.244</v>
      </c>
      <c r="L471" s="154"/>
      <c r="M471" s="154"/>
      <c r="N471" s="154"/>
      <c r="O471" s="154"/>
      <c r="P471" s="154"/>
      <c r="Q471" s="154"/>
      <c r="R471" s="157"/>
      <c r="T471" s="158"/>
      <c r="U471" s="154"/>
      <c r="V471" s="154"/>
      <c r="W471" s="154"/>
      <c r="X471" s="154"/>
      <c r="Y471" s="154"/>
      <c r="Z471" s="154"/>
      <c r="AA471" s="159"/>
      <c r="AT471" s="160" t="s">
        <v>168</v>
      </c>
      <c r="AU471" s="160" t="s">
        <v>78</v>
      </c>
      <c r="AV471" s="152" t="s">
        <v>78</v>
      </c>
      <c r="AW471" s="152" t="s">
        <v>28</v>
      </c>
      <c r="AX471" s="152" t="s">
        <v>72</v>
      </c>
      <c r="AY471" s="160" t="s">
        <v>156</v>
      </c>
    </row>
    <row r="472" spans="2:51" s="152" customFormat="1" ht="16.5" customHeight="1" x14ac:dyDescent="0.45">
      <c r="B472" s="153"/>
      <c r="C472" s="154"/>
      <c r="D472" s="154"/>
      <c r="E472" s="155"/>
      <c r="F472" s="254" t="s">
        <v>462</v>
      </c>
      <c r="G472" s="254"/>
      <c r="H472" s="254"/>
      <c r="I472" s="254"/>
      <c r="J472" s="154"/>
      <c r="K472" s="156">
        <v>-2.31</v>
      </c>
      <c r="L472" s="154"/>
      <c r="M472" s="154"/>
      <c r="N472" s="154"/>
      <c r="O472" s="154"/>
      <c r="P472" s="154"/>
      <c r="Q472" s="154"/>
      <c r="R472" s="157"/>
      <c r="T472" s="158"/>
      <c r="U472" s="154"/>
      <c r="V472" s="154"/>
      <c r="W472" s="154"/>
      <c r="X472" s="154"/>
      <c r="Y472" s="154"/>
      <c r="Z472" s="154"/>
      <c r="AA472" s="159"/>
      <c r="AT472" s="160" t="s">
        <v>168</v>
      </c>
      <c r="AU472" s="160" t="s">
        <v>78</v>
      </c>
      <c r="AV472" s="152" t="s">
        <v>78</v>
      </c>
      <c r="AW472" s="152" t="s">
        <v>28</v>
      </c>
      <c r="AX472" s="152" t="s">
        <v>72</v>
      </c>
      <c r="AY472" s="160" t="s">
        <v>156</v>
      </c>
    </row>
    <row r="473" spans="2:51" s="152" customFormat="1" ht="16.5" customHeight="1" x14ac:dyDescent="0.45">
      <c r="B473" s="153"/>
      <c r="C473" s="154"/>
      <c r="D473" s="154"/>
      <c r="E473" s="155"/>
      <c r="F473" s="254" t="s">
        <v>459</v>
      </c>
      <c r="G473" s="254"/>
      <c r="H473" s="254"/>
      <c r="I473" s="254"/>
      <c r="J473" s="154"/>
      <c r="K473" s="156">
        <v>-2.52</v>
      </c>
      <c r="L473" s="154"/>
      <c r="M473" s="154"/>
      <c r="N473" s="154"/>
      <c r="O473" s="154"/>
      <c r="P473" s="154"/>
      <c r="Q473" s="154"/>
      <c r="R473" s="157"/>
      <c r="T473" s="158"/>
      <c r="U473" s="154"/>
      <c r="V473" s="154"/>
      <c r="W473" s="154"/>
      <c r="X473" s="154"/>
      <c r="Y473" s="154"/>
      <c r="Z473" s="154"/>
      <c r="AA473" s="159"/>
      <c r="AT473" s="160" t="s">
        <v>168</v>
      </c>
      <c r="AU473" s="160" t="s">
        <v>78</v>
      </c>
      <c r="AV473" s="152" t="s">
        <v>78</v>
      </c>
      <c r="AW473" s="152" t="s">
        <v>28</v>
      </c>
      <c r="AX473" s="152" t="s">
        <v>72</v>
      </c>
      <c r="AY473" s="160" t="s">
        <v>156</v>
      </c>
    </row>
    <row r="474" spans="2:51" s="144" customFormat="1" ht="16.5" customHeight="1" x14ac:dyDescent="0.45">
      <c r="B474" s="145"/>
      <c r="C474" s="146"/>
      <c r="D474" s="146"/>
      <c r="E474" s="147"/>
      <c r="F474" s="258" t="s">
        <v>438</v>
      </c>
      <c r="G474" s="258"/>
      <c r="H474" s="258"/>
      <c r="I474" s="258"/>
      <c r="J474" s="146"/>
      <c r="K474" s="147"/>
      <c r="L474" s="146"/>
      <c r="M474" s="146"/>
      <c r="N474" s="146"/>
      <c r="O474" s="146"/>
      <c r="P474" s="146"/>
      <c r="Q474" s="146"/>
      <c r="R474" s="148"/>
      <c r="T474" s="149"/>
      <c r="U474" s="146"/>
      <c r="V474" s="146"/>
      <c r="W474" s="146"/>
      <c r="X474" s="146"/>
      <c r="Y474" s="146"/>
      <c r="Z474" s="146"/>
      <c r="AA474" s="150"/>
      <c r="AT474" s="151" t="s">
        <v>168</v>
      </c>
      <c r="AU474" s="151" t="s">
        <v>78</v>
      </c>
      <c r="AV474" s="144" t="s">
        <v>80</v>
      </c>
      <c r="AW474" s="144" t="s">
        <v>28</v>
      </c>
      <c r="AX474" s="144" t="s">
        <v>72</v>
      </c>
      <c r="AY474" s="151" t="s">
        <v>156</v>
      </c>
    </row>
    <row r="475" spans="2:51" s="152" customFormat="1" ht="16.5" customHeight="1" x14ac:dyDescent="0.45">
      <c r="B475" s="153"/>
      <c r="C475" s="154"/>
      <c r="D475" s="154"/>
      <c r="E475" s="155"/>
      <c r="F475" s="254" t="s">
        <v>504</v>
      </c>
      <c r="G475" s="254"/>
      <c r="H475" s="254"/>
      <c r="I475" s="254"/>
      <c r="J475" s="154"/>
      <c r="K475" s="156">
        <v>-5.9130000000000003</v>
      </c>
      <c r="L475" s="154"/>
      <c r="M475" s="154"/>
      <c r="N475" s="154"/>
      <c r="O475" s="154"/>
      <c r="P475" s="154"/>
      <c r="Q475" s="154"/>
      <c r="R475" s="157"/>
      <c r="T475" s="158"/>
      <c r="U475" s="154"/>
      <c r="V475" s="154"/>
      <c r="W475" s="154"/>
      <c r="X475" s="154"/>
      <c r="Y475" s="154"/>
      <c r="Z475" s="154"/>
      <c r="AA475" s="159"/>
      <c r="AT475" s="160" t="s">
        <v>168</v>
      </c>
      <c r="AU475" s="160" t="s">
        <v>78</v>
      </c>
      <c r="AV475" s="152" t="s">
        <v>78</v>
      </c>
      <c r="AW475" s="152" t="s">
        <v>28</v>
      </c>
      <c r="AX475" s="152" t="s">
        <v>72</v>
      </c>
      <c r="AY475" s="160" t="s">
        <v>156</v>
      </c>
    </row>
    <row r="476" spans="2:51" s="144" customFormat="1" ht="16.5" customHeight="1" x14ac:dyDescent="0.45">
      <c r="B476" s="145"/>
      <c r="C476" s="146"/>
      <c r="D476" s="146"/>
      <c r="E476" s="147"/>
      <c r="F476" s="258" t="s">
        <v>505</v>
      </c>
      <c r="G476" s="258"/>
      <c r="H476" s="258"/>
      <c r="I476" s="258"/>
      <c r="J476" s="146"/>
      <c r="K476" s="147"/>
      <c r="L476" s="146"/>
      <c r="M476" s="146"/>
      <c r="N476" s="146"/>
      <c r="O476" s="146"/>
      <c r="P476" s="146"/>
      <c r="Q476" s="146"/>
      <c r="R476" s="148"/>
      <c r="T476" s="149"/>
      <c r="U476" s="146"/>
      <c r="V476" s="146"/>
      <c r="W476" s="146"/>
      <c r="X476" s="146"/>
      <c r="Y476" s="146"/>
      <c r="Z476" s="146"/>
      <c r="AA476" s="150"/>
      <c r="AT476" s="151" t="s">
        <v>168</v>
      </c>
      <c r="AU476" s="151" t="s">
        <v>78</v>
      </c>
      <c r="AV476" s="144" t="s">
        <v>80</v>
      </c>
      <c r="AW476" s="144" t="s">
        <v>28</v>
      </c>
      <c r="AX476" s="144" t="s">
        <v>72</v>
      </c>
      <c r="AY476" s="151" t="s">
        <v>156</v>
      </c>
    </row>
    <row r="477" spans="2:51" s="152" customFormat="1" ht="16.5" customHeight="1" x14ac:dyDescent="0.45">
      <c r="B477" s="153"/>
      <c r="C477" s="154"/>
      <c r="D477" s="154"/>
      <c r="E477" s="155"/>
      <c r="F477" s="254" t="s">
        <v>506</v>
      </c>
      <c r="G477" s="254"/>
      <c r="H477" s="254"/>
      <c r="I477" s="254"/>
      <c r="J477" s="154"/>
      <c r="K477" s="156">
        <v>83.545000000000002</v>
      </c>
      <c r="L477" s="154"/>
      <c r="M477" s="154"/>
      <c r="N477" s="154"/>
      <c r="O477" s="154"/>
      <c r="P477" s="154"/>
      <c r="Q477" s="154"/>
      <c r="R477" s="157"/>
      <c r="T477" s="158"/>
      <c r="U477" s="154"/>
      <c r="V477" s="154"/>
      <c r="W477" s="154"/>
      <c r="X477" s="154"/>
      <c r="Y477" s="154"/>
      <c r="Z477" s="154"/>
      <c r="AA477" s="159"/>
      <c r="AT477" s="160" t="s">
        <v>168</v>
      </c>
      <c r="AU477" s="160" t="s">
        <v>78</v>
      </c>
      <c r="AV477" s="152" t="s">
        <v>78</v>
      </c>
      <c r="AW477" s="152" t="s">
        <v>28</v>
      </c>
      <c r="AX477" s="152" t="s">
        <v>72</v>
      </c>
      <c r="AY477" s="160" t="s">
        <v>156</v>
      </c>
    </row>
    <row r="478" spans="2:51" s="152" customFormat="1" ht="16.5" customHeight="1" x14ac:dyDescent="0.45">
      <c r="B478" s="153"/>
      <c r="C478" s="154"/>
      <c r="D478" s="154"/>
      <c r="E478" s="155"/>
      <c r="F478" s="254" t="s">
        <v>507</v>
      </c>
      <c r="G478" s="254"/>
      <c r="H478" s="254"/>
      <c r="I478" s="254"/>
      <c r="J478" s="154"/>
      <c r="K478" s="156">
        <v>-9.7859999999999996</v>
      </c>
      <c r="L478" s="154"/>
      <c r="M478" s="154"/>
      <c r="N478" s="154"/>
      <c r="O478" s="154"/>
      <c r="P478" s="154"/>
      <c r="Q478" s="154"/>
      <c r="R478" s="157"/>
      <c r="T478" s="158"/>
      <c r="U478" s="154"/>
      <c r="V478" s="154"/>
      <c r="W478" s="154"/>
      <c r="X478" s="154"/>
      <c r="Y478" s="154"/>
      <c r="Z478" s="154"/>
      <c r="AA478" s="159"/>
      <c r="AT478" s="160" t="s">
        <v>168</v>
      </c>
      <c r="AU478" s="160" t="s">
        <v>78</v>
      </c>
      <c r="AV478" s="152" t="s">
        <v>78</v>
      </c>
      <c r="AW478" s="152" t="s">
        <v>28</v>
      </c>
      <c r="AX478" s="152" t="s">
        <v>72</v>
      </c>
      <c r="AY478" s="160" t="s">
        <v>156</v>
      </c>
    </row>
    <row r="479" spans="2:51" s="144" customFormat="1" ht="16.5" customHeight="1" x14ac:dyDescent="0.45">
      <c r="B479" s="145"/>
      <c r="C479" s="146"/>
      <c r="D479" s="146"/>
      <c r="E479" s="147"/>
      <c r="F479" s="258" t="s">
        <v>508</v>
      </c>
      <c r="G479" s="258"/>
      <c r="H479" s="258"/>
      <c r="I479" s="258"/>
      <c r="J479" s="146"/>
      <c r="K479" s="147"/>
      <c r="L479" s="146"/>
      <c r="M479" s="146"/>
      <c r="N479" s="146"/>
      <c r="O479" s="146"/>
      <c r="P479" s="146"/>
      <c r="Q479" s="146"/>
      <c r="R479" s="148"/>
      <c r="T479" s="149"/>
      <c r="U479" s="146"/>
      <c r="V479" s="146"/>
      <c r="W479" s="146"/>
      <c r="X479" s="146"/>
      <c r="Y479" s="146"/>
      <c r="Z479" s="146"/>
      <c r="AA479" s="150"/>
      <c r="AT479" s="151" t="s">
        <v>168</v>
      </c>
      <c r="AU479" s="151" t="s">
        <v>78</v>
      </c>
      <c r="AV479" s="144" t="s">
        <v>80</v>
      </c>
      <c r="AW479" s="144" t="s">
        <v>28</v>
      </c>
      <c r="AX479" s="144" t="s">
        <v>72</v>
      </c>
      <c r="AY479" s="151" t="s">
        <v>156</v>
      </c>
    </row>
    <row r="480" spans="2:51" s="152" customFormat="1" ht="16.5" customHeight="1" x14ac:dyDescent="0.45">
      <c r="B480" s="153"/>
      <c r="C480" s="154"/>
      <c r="D480" s="154"/>
      <c r="E480" s="155"/>
      <c r="F480" s="254" t="s">
        <v>509</v>
      </c>
      <c r="G480" s="254"/>
      <c r="H480" s="254"/>
      <c r="I480" s="254"/>
      <c r="J480" s="154"/>
      <c r="K480" s="156">
        <v>37.700000000000003</v>
      </c>
      <c r="L480" s="154"/>
      <c r="M480" s="154"/>
      <c r="N480" s="154"/>
      <c r="O480" s="154"/>
      <c r="P480" s="154"/>
      <c r="Q480" s="154"/>
      <c r="R480" s="157"/>
      <c r="T480" s="158"/>
      <c r="U480" s="154"/>
      <c r="V480" s="154"/>
      <c r="W480" s="154"/>
      <c r="X480" s="154"/>
      <c r="Y480" s="154"/>
      <c r="Z480" s="154"/>
      <c r="AA480" s="159"/>
      <c r="AT480" s="160" t="s">
        <v>168</v>
      </c>
      <c r="AU480" s="160" t="s">
        <v>78</v>
      </c>
      <c r="AV480" s="152" t="s">
        <v>78</v>
      </c>
      <c r="AW480" s="152" t="s">
        <v>28</v>
      </c>
      <c r="AX480" s="152" t="s">
        <v>72</v>
      </c>
      <c r="AY480" s="160" t="s">
        <v>156</v>
      </c>
    </row>
    <row r="481" spans="2:65" s="170" customFormat="1" ht="16.5" customHeight="1" x14ac:dyDescent="0.45">
      <c r="B481" s="171"/>
      <c r="C481" s="172"/>
      <c r="D481" s="172"/>
      <c r="E481" s="173"/>
      <c r="F481" s="259" t="s">
        <v>238</v>
      </c>
      <c r="G481" s="259"/>
      <c r="H481" s="259"/>
      <c r="I481" s="259"/>
      <c r="J481" s="172"/>
      <c r="K481" s="174">
        <v>1035.106</v>
      </c>
      <c r="L481" s="172"/>
      <c r="M481" s="172"/>
      <c r="N481" s="172"/>
      <c r="O481" s="172"/>
      <c r="P481" s="172"/>
      <c r="Q481" s="172"/>
      <c r="R481" s="175"/>
      <c r="T481" s="176"/>
      <c r="U481" s="172"/>
      <c r="V481" s="172"/>
      <c r="W481" s="172"/>
      <c r="X481" s="172"/>
      <c r="Y481" s="172"/>
      <c r="Z481" s="172"/>
      <c r="AA481" s="177"/>
      <c r="AT481" s="178" t="s">
        <v>168</v>
      </c>
      <c r="AU481" s="178" t="s">
        <v>78</v>
      </c>
      <c r="AV481" s="170" t="s">
        <v>82</v>
      </c>
      <c r="AW481" s="170" t="s">
        <v>28</v>
      </c>
      <c r="AX481" s="170" t="s">
        <v>72</v>
      </c>
      <c r="AY481" s="178" t="s">
        <v>156</v>
      </c>
    </row>
    <row r="482" spans="2:65" s="161" customFormat="1" ht="16.5" customHeight="1" x14ac:dyDescent="0.45">
      <c r="B482" s="162"/>
      <c r="C482" s="163"/>
      <c r="D482" s="163"/>
      <c r="E482" s="164"/>
      <c r="F482" s="255" t="s">
        <v>170</v>
      </c>
      <c r="G482" s="255"/>
      <c r="H482" s="255"/>
      <c r="I482" s="255"/>
      <c r="J482" s="163"/>
      <c r="K482" s="165">
        <v>1304.682</v>
      </c>
      <c r="L482" s="163"/>
      <c r="M482" s="163"/>
      <c r="N482" s="163"/>
      <c r="O482" s="163"/>
      <c r="P482" s="163"/>
      <c r="Q482" s="163"/>
      <c r="R482" s="166"/>
      <c r="T482" s="167"/>
      <c r="U482" s="163"/>
      <c r="V482" s="163"/>
      <c r="W482" s="163"/>
      <c r="X482" s="163"/>
      <c r="Y482" s="163"/>
      <c r="Z482" s="163"/>
      <c r="AA482" s="168"/>
      <c r="AT482" s="169" t="s">
        <v>168</v>
      </c>
      <c r="AU482" s="169" t="s">
        <v>78</v>
      </c>
      <c r="AV482" s="161" t="s">
        <v>161</v>
      </c>
      <c r="AW482" s="161" t="s">
        <v>28</v>
      </c>
      <c r="AX482" s="161" t="s">
        <v>80</v>
      </c>
      <c r="AY482" s="169" t="s">
        <v>156</v>
      </c>
    </row>
    <row r="483" spans="2:65" s="23" customFormat="1" ht="16.5" customHeight="1" x14ac:dyDescent="0.45">
      <c r="B483" s="134"/>
      <c r="C483" s="135" t="s">
        <v>510</v>
      </c>
      <c r="D483" s="135" t="s">
        <v>157</v>
      </c>
      <c r="E483" s="136" t="s">
        <v>511</v>
      </c>
      <c r="F483" s="251" t="s">
        <v>512</v>
      </c>
      <c r="G483" s="251"/>
      <c r="H483" s="251"/>
      <c r="I483" s="251"/>
      <c r="J483" s="137" t="s">
        <v>160</v>
      </c>
      <c r="K483" s="138">
        <v>1304.682</v>
      </c>
      <c r="L483" s="252"/>
      <c r="M483" s="252"/>
      <c r="N483" s="260">
        <f t="shared" ref="N483" si="21">ROUND(L483*K483,2)</f>
        <v>0</v>
      </c>
      <c r="O483" s="261"/>
      <c r="P483" s="261"/>
      <c r="Q483" s="262"/>
      <c r="R483" s="139"/>
      <c r="T483" s="140"/>
      <c r="U483" s="34" t="s">
        <v>39</v>
      </c>
      <c r="V483" s="141">
        <v>0</v>
      </c>
      <c r="W483" s="141">
        <f>V483*K483</f>
        <v>0</v>
      </c>
      <c r="X483" s="141">
        <v>0</v>
      </c>
      <c r="Y483" s="141">
        <f>X483*K483</f>
        <v>0</v>
      </c>
      <c r="Z483" s="141">
        <v>0</v>
      </c>
      <c r="AA483" s="142">
        <f>Z483*K483</f>
        <v>0</v>
      </c>
      <c r="AR483" s="8" t="s">
        <v>161</v>
      </c>
      <c r="AT483" s="8" t="s">
        <v>157</v>
      </c>
      <c r="AU483" s="8" t="s">
        <v>78</v>
      </c>
      <c r="AY483" s="8" t="s">
        <v>156</v>
      </c>
      <c r="BE483" s="143">
        <f>IF(U483="základná",N483,0)</f>
        <v>0</v>
      </c>
      <c r="BF483" s="143">
        <f>IF(U483="znížená",N483,0)</f>
        <v>0</v>
      </c>
      <c r="BG483" s="143">
        <f>IF(U483="zákl. prenesená",N483,0)</f>
        <v>0</v>
      </c>
      <c r="BH483" s="143">
        <f>IF(U483="zníž. prenesená",N483,0)</f>
        <v>0</v>
      </c>
      <c r="BI483" s="143">
        <f>IF(U483="nulová",N483,0)</f>
        <v>0</v>
      </c>
      <c r="BJ483" s="8" t="s">
        <v>78</v>
      </c>
      <c r="BK483" s="121">
        <f>ROUND(L483*K483,3)</f>
        <v>0</v>
      </c>
      <c r="BL483" s="8" t="s">
        <v>161</v>
      </c>
      <c r="BM483" s="8" t="s">
        <v>513</v>
      </c>
    </row>
    <row r="484" spans="2:65" s="23" customFormat="1" ht="25.5" customHeight="1" x14ac:dyDescent="0.45">
      <c r="B484" s="134"/>
      <c r="C484" s="135" t="s">
        <v>514</v>
      </c>
      <c r="D484" s="135" t="s">
        <v>157</v>
      </c>
      <c r="E484" s="136" t="s">
        <v>515</v>
      </c>
      <c r="F484" s="251" t="s">
        <v>516</v>
      </c>
      <c r="G484" s="251"/>
      <c r="H484" s="251"/>
      <c r="I484" s="251"/>
      <c r="J484" s="137" t="s">
        <v>160</v>
      </c>
      <c r="K484" s="138">
        <v>1304.682</v>
      </c>
      <c r="L484" s="252"/>
      <c r="M484" s="252"/>
      <c r="N484" s="260">
        <f>ROUND(L484*K484,2)</f>
        <v>0</v>
      </c>
      <c r="O484" s="261"/>
      <c r="P484" s="261"/>
      <c r="Q484" s="262"/>
      <c r="R484" s="139"/>
      <c r="T484" s="140"/>
      <c r="U484" s="34" t="s">
        <v>39</v>
      </c>
      <c r="V484" s="141">
        <v>0</v>
      </c>
      <c r="W484" s="141">
        <f>V484*K484</f>
        <v>0</v>
      </c>
      <c r="X484" s="141">
        <v>0</v>
      </c>
      <c r="Y484" s="141">
        <f>X484*K484</f>
        <v>0</v>
      </c>
      <c r="Z484" s="141">
        <v>0</v>
      </c>
      <c r="AA484" s="142">
        <f>Z484*K484</f>
        <v>0</v>
      </c>
      <c r="AR484" s="8" t="s">
        <v>161</v>
      </c>
      <c r="AT484" s="8" t="s">
        <v>157</v>
      </c>
      <c r="AU484" s="8" t="s">
        <v>78</v>
      </c>
      <c r="AY484" s="8" t="s">
        <v>156</v>
      </c>
      <c r="BE484" s="143">
        <f>IF(U484="základná",N484,0)</f>
        <v>0</v>
      </c>
      <c r="BF484" s="143">
        <f>IF(U484="znížená",N484,0)</f>
        <v>0</v>
      </c>
      <c r="BG484" s="143">
        <f>IF(U484="zákl. prenesená",N484,0)</f>
        <v>0</v>
      </c>
      <c r="BH484" s="143">
        <f>IF(U484="zníž. prenesená",N484,0)</f>
        <v>0</v>
      </c>
      <c r="BI484" s="143">
        <f>IF(U484="nulová",N484,0)</f>
        <v>0</v>
      </c>
      <c r="BJ484" s="8" t="s">
        <v>78</v>
      </c>
      <c r="BK484" s="121">
        <f>ROUND(L484*K484,3)</f>
        <v>0</v>
      </c>
      <c r="BL484" s="8" t="s">
        <v>161</v>
      </c>
      <c r="BM484" s="8" t="s">
        <v>517</v>
      </c>
    </row>
    <row r="485" spans="2:65" s="23" customFormat="1" ht="25.5" customHeight="1" x14ac:dyDescent="0.45">
      <c r="B485" s="134"/>
      <c r="C485" s="135" t="s">
        <v>518</v>
      </c>
      <c r="D485" s="135" t="s">
        <v>157</v>
      </c>
      <c r="E485" s="136" t="s">
        <v>519</v>
      </c>
      <c r="F485" s="251" t="s">
        <v>520</v>
      </c>
      <c r="G485" s="251"/>
      <c r="H485" s="251"/>
      <c r="I485" s="251"/>
      <c r="J485" s="137" t="s">
        <v>160</v>
      </c>
      <c r="K485" s="138">
        <v>145.91300000000001</v>
      </c>
      <c r="L485" s="252"/>
      <c r="M485" s="252"/>
      <c r="N485" s="260">
        <f>ROUND(L485*K485,2)</f>
        <v>0</v>
      </c>
      <c r="O485" s="261"/>
      <c r="P485" s="261"/>
      <c r="Q485" s="262"/>
      <c r="R485" s="139"/>
      <c r="T485" s="140"/>
      <c r="U485" s="34" t="s">
        <v>39</v>
      </c>
      <c r="V485" s="141">
        <v>0</v>
      </c>
      <c r="W485" s="141">
        <f>V485*K485</f>
        <v>0</v>
      </c>
      <c r="X485" s="141">
        <v>0</v>
      </c>
      <c r="Y485" s="141">
        <f>X485*K485</f>
        <v>0</v>
      </c>
      <c r="Z485" s="141">
        <v>0</v>
      </c>
      <c r="AA485" s="142">
        <f>Z485*K485</f>
        <v>0</v>
      </c>
      <c r="AR485" s="8" t="s">
        <v>161</v>
      </c>
      <c r="AT485" s="8" t="s">
        <v>157</v>
      </c>
      <c r="AU485" s="8" t="s">
        <v>78</v>
      </c>
      <c r="AY485" s="8" t="s">
        <v>156</v>
      </c>
      <c r="BE485" s="143">
        <f>IF(U485="základná",N485,0)</f>
        <v>0</v>
      </c>
      <c r="BF485" s="143">
        <f>IF(U485="znížená",N485,0)</f>
        <v>0</v>
      </c>
      <c r="BG485" s="143">
        <f>IF(U485="zákl. prenesená",N485,0)</f>
        <v>0</v>
      </c>
      <c r="BH485" s="143">
        <f>IF(U485="zníž. prenesená",N485,0)</f>
        <v>0</v>
      </c>
      <c r="BI485" s="143">
        <f>IF(U485="nulová",N485,0)</f>
        <v>0</v>
      </c>
      <c r="BJ485" s="8" t="s">
        <v>78</v>
      </c>
      <c r="BK485" s="121">
        <f>ROUND(L485*K485,3)</f>
        <v>0</v>
      </c>
      <c r="BL485" s="8" t="s">
        <v>161</v>
      </c>
      <c r="BM485" s="8" t="s">
        <v>521</v>
      </c>
    </row>
    <row r="486" spans="2:65" s="144" customFormat="1" ht="16.5" customHeight="1" x14ac:dyDescent="0.45">
      <c r="B486" s="145"/>
      <c r="C486" s="146"/>
      <c r="D486" s="146"/>
      <c r="E486" s="147"/>
      <c r="F486" s="253" t="s">
        <v>522</v>
      </c>
      <c r="G486" s="253"/>
      <c r="H486" s="253"/>
      <c r="I486" s="253"/>
      <c r="J486" s="146"/>
      <c r="K486" s="147"/>
      <c r="L486" s="146"/>
      <c r="M486" s="146"/>
      <c r="N486" s="146"/>
      <c r="O486" s="146"/>
      <c r="P486" s="146"/>
      <c r="Q486" s="146"/>
      <c r="R486" s="148"/>
      <c r="T486" s="149"/>
      <c r="U486" s="146"/>
      <c r="V486" s="146"/>
      <c r="W486" s="146"/>
      <c r="X486" s="146"/>
      <c r="Y486" s="146"/>
      <c r="Z486" s="146"/>
      <c r="AA486" s="150"/>
      <c r="AT486" s="151" t="s">
        <v>168</v>
      </c>
      <c r="AU486" s="151" t="s">
        <v>78</v>
      </c>
      <c r="AV486" s="144" t="s">
        <v>80</v>
      </c>
      <c r="AW486" s="144" t="s">
        <v>28</v>
      </c>
      <c r="AX486" s="144" t="s">
        <v>72</v>
      </c>
      <c r="AY486" s="151" t="s">
        <v>156</v>
      </c>
    </row>
    <row r="487" spans="2:65" s="144" customFormat="1" ht="16.5" customHeight="1" x14ac:dyDescent="0.45">
      <c r="B487" s="145"/>
      <c r="C487" s="146"/>
      <c r="D487" s="146"/>
      <c r="E487" s="147"/>
      <c r="F487" s="258" t="s">
        <v>523</v>
      </c>
      <c r="G487" s="258"/>
      <c r="H487" s="258"/>
      <c r="I487" s="258"/>
      <c r="J487" s="146"/>
      <c r="K487" s="147"/>
      <c r="L487" s="146"/>
      <c r="M487" s="146"/>
      <c r="N487" s="146"/>
      <c r="O487" s="146"/>
      <c r="P487" s="146"/>
      <c r="Q487" s="146"/>
      <c r="R487" s="148"/>
      <c r="T487" s="149"/>
      <c r="U487" s="146"/>
      <c r="V487" s="146"/>
      <c r="W487" s="146"/>
      <c r="X487" s="146"/>
      <c r="Y487" s="146"/>
      <c r="Z487" s="146"/>
      <c r="AA487" s="150"/>
      <c r="AT487" s="151" t="s">
        <v>168</v>
      </c>
      <c r="AU487" s="151" t="s">
        <v>78</v>
      </c>
      <c r="AV487" s="144" t="s">
        <v>80</v>
      </c>
      <c r="AW487" s="144" t="s">
        <v>28</v>
      </c>
      <c r="AX487" s="144" t="s">
        <v>72</v>
      </c>
      <c r="AY487" s="151" t="s">
        <v>156</v>
      </c>
    </row>
    <row r="488" spans="2:65" s="152" customFormat="1" ht="16.5" customHeight="1" x14ac:dyDescent="0.45">
      <c r="B488" s="153"/>
      <c r="C488" s="154"/>
      <c r="D488" s="154"/>
      <c r="E488" s="155"/>
      <c r="F488" s="254" t="s">
        <v>524</v>
      </c>
      <c r="G488" s="254"/>
      <c r="H488" s="254"/>
      <c r="I488" s="254"/>
      <c r="J488" s="154"/>
      <c r="K488" s="156">
        <v>75.337999999999994</v>
      </c>
      <c r="L488" s="154"/>
      <c r="M488" s="154"/>
      <c r="N488" s="154"/>
      <c r="O488" s="154"/>
      <c r="P488" s="154"/>
      <c r="Q488" s="154"/>
      <c r="R488" s="157"/>
      <c r="T488" s="158"/>
      <c r="U488" s="154"/>
      <c r="V488" s="154"/>
      <c r="W488" s="154"/>
      <c r="X488" s="154"/>
      <c r="Y488" s="154"/>
      <c r="Z488" s="154"/>
      <c r="AA488" s="159"/>
      <c r="AT488" s="160" t="s">
        <v>168</v>
      </c>
      <c r="AU488" s="160" t="s">
        <v>78</v>
      </c>
      <c r="AV488" s="152" t="s">
        <v>78</v>
      </c>
      <c r="AW488" s="152" t="s">
        <v>28</v>
      </c>
      <c r="AX488" s="152" t="s">
        <v>72</v>
      </c>
      <c r="AY488" s="160" t="s">
        <v>156</v>
      </c>
    </row>
    <row r="489" spans="2:65" s="152" customFormat="1" ht="16.5" customHeight="1" x14ac:dyDescent="0.45">
      <c r="B489" s="153"/>
      <c r="C489" s="154"/>
      <c r="D489" s="154"/>
      <c r="E489" s="155"/>
      <c r="F489" s="254" t="s">
        <v>445</v>
      </c>
      <c r="G489" s="254"/>
      <c r="H489" s="254"/>
      <c r="I489" s="254"/>
      <c r="J489" s="154"/>
      <c r="K489" s="156">
        <v>-7.7779999999999996</v>
      </c>
      <c r="L489" s="154"/>
      <c r="M489" s="154"/>
      <c r="N489" s="154"/>
      <c r="O489" s="154"/>
      <c r="P489" s="154"/>
      <c r="Q489" s="154"/>
      <c r="R489" s="157"/>
      <c r="T489" s="158"/>
      <c r="U489" s="154"/>
      <c r="V489" s="154"/>
      <c r="W489" s="154"/>
      <c r="X489" s="154"/>
      <c r="Y489" s="154"/>
      <c r="Z489" s="154"/>
      <c r="AA489" s="159"/>
      <c r="AT489" s="160" t="s">
        <v>168</v>
      </c>
      <c r="AU489" s="160" t="s">
        <v>78</v>
      </c>
      <c r="AV489" s="152" t="s">
        <v>78</v>
      </c>
      <c r="AW489" s="152" t="s">
        <v>28</v>
      </c>
      <c r="AX489" s="152" t="s">
        <v>72</v>
      </c>
      <c r="AY489" s="160" t="s">
        <v>156</v>
      </c>
    </row>
    <row r="490" spans="2:65" s="152" customFormat="1" ht="16.5" customHeight="1" x14ac:dyDescent="0.45">
      <c r="B490" s="153"/>
      <c r="C490" s="154"/>
      <c r="D490" s="154"/>
      <c r="E490" s="155"/>
      <c r="F490" s="254" t="s">
        <v>525</v>
      </c>
      <c r="G490" s="254"/>
      <c r="H490" s="254"/>
      <c r="I490" s="254"/>
      <c r="J490" s="154"/>
      <c r="K490" s="156">
        <v>-12.15</v>
      </c>
      <c r="L490" s="154"/>
      <c r="M490" s="154"/>
      <c r="N490" s="154"/>
      <c r="O490" s="154"/>
      <c r="P490" s="154"/>
      <c r="Q490" s="154"/>
      <c r="R490" s="157"/>
      <c r="T490" s="158"/>
      <c r="U490" s="154"/>
      <c r="V490" s="154"/>
      <c r="W490" s="154"/>
      <c r="X490" s="154"/>
      <c r="Y490" s="154"/>
      <c r="Z490" s="154"/>
      <c r="AA490" s="159"/>
      <c r="AT490" s="160" t="s">
        <v>168</v>
      </c>
      <c r="AU490" s="160" t="s">
        <v>78</v>
      </c>
      <c r="AV490" s="152" t="s">
        <v>78</v>
      </c>
      <c r="AW490" s="152" t="s">
        <v>28</v>
      </c>
      <c r="AX490" s="152" t="s">
        <v>72</v>
      </c>
      <c r="AY490" s="160" t="s">
        <v>156</v>
      </c>
    </row>
    <row r="491" spans="2:65" s="152" customFormat="1" ht="16.5" customHeight="1" x14ac:dyDescent="0.45">
      <c r="B491" s="153"/>
      <c r="C491" s="154"/>
      <c r="D491" s="154"/>
      <c r="E491" s="155"/>
      <c r="F491" s="254" t="s">
        <v>526</v>
      </c>
      <c r="G491" s="254"/>
      <c r="H491" s="254"/>
      <c r="I491" s="254"/>
      <c r="J491" s="154"/>
      <c r="K491" s="156">
        <v>-6.05</v>
      </c>
      <c r="L491" s="154"/>
      <c r="M491" s="154"/>
      <c r="N491" s="154"/>
      <c r="O491" s="154"/>
      <c r="P491" s="154"/>
      <c r="Q491" s="154"/>
      <c r="R491" s="157"/>
      <c r="T491" s="158"/>
      <c r="U491" s="154"/>
      <c r="V491" s="154"/>
      <c r="W491" s="154"/>
      <c r="X491" s="154"/>
      <c r="Y491" s="154"/>
      <c r="Z491" s="154"/>
      <c r="AA491" s="159"/>
      <c r="AT491" s="160" t="s">
        <v>168</v>
      </c>
      <c r="AU491" s="160" t="s">
        <v>78</v>
      </c>
      <c r="AV491" s="152" t="s">
        <v>78</v>
      </c>
      <c r="AW491" s="152" t="s">
        <v>28</v>
      </c>
      <c r="AX491" s="152" t="s">
        <v>72</v>
      </c>
      <c r="AY491" s="160" t="s">
        <v>156</v>
      </c>
    </row>
    <row r="492" spans="2:65" s="170" customFormat="1" ht="16.5" customHeight="1" x14ac:dyDescent="0.45">
      <c r="B492" s="171"/>
      <c r="C492" s="172"/>
      <c r="D492" s="172"/>
      <c r="E492" s="173"/>
      <c r="F492" s="259" t="s">
        <v>238</v>
      </c>
      <c r="G492" s="259"/>
      <c r="H492" s="259"/>
      <c r="I492" s="259"/>
      <c r="J492" s="172"/>
      <c r="K492" s="174">
        <v>49.36</v>
      </c>
      <c r="L492" s="172"/>
      <c r="M492" s="172"/>
      <c r="N492" s="172"/>
      <c r="O492" s="172"/>
      <c r="P492" s="172"/>
      <c r="Q492" s="172"/>
      <c r="R492" s="175"/>
      <c r="T492" s="176"/>
      <c r="U492" s="172"/>
      <c r="V492" s="172"/>
      <c r="W492" s="172"/>
      <c r="X492" s="172"/>
      <c r="Y492" s="172"/>
      <c r="Z492" s="172"/>
      <c r="AA492" s="177"/>
      <c r="AT492" s="178" t="s">
        <v>168</v>
      </c>
      <c r="AU492" s="178" t="s">
        <v>78</v>
      </c>
      <c r="AV492" s="170" t="s">
        <v>82</v>
      </c>
      <c r="AW492" s="170" t="s">
        <v>28</v>
      </c>
      <c r="AX492" s="170" t="s">
        <v>72</v>
      </c>
      <c r="AY492" s="178" t="s">
        <v>156</v>
      </c>
    </row>
    <row r="493" spans="2:65" s="144" customFormat="1" ht="16.5" customHeight="1" x14ac:dyDescent="0.45">
      <c r="B493" s="145"/>
      <c r="C493" s="146"/>
      <c r="D493" s="146"/>
      <c r="E493" s="147"/>
      <c r="F493" s="258" t="s">
        <v>527</v>
      </c>
      <c r="G493" s="258"/>
      <c r="H493" s="258"/>
      <c r="I493" s="258"/>
      <c r="J493" s="146"/>
      <c r="K493" s="147"/>
      <c r="L493" s="146"/>
      <c r="M493" s="146"/>
      <c r="N493" s="146"/>
      <c r="O493" s="146"/>
      <c r="P493" s="146"/>
      <c r="Q493" s="146"/>
      <c r="R493" s="148"/>
      <c r="T493" s="149"/>
      <c r="U493" s="146"/>
      <c r="V493" s="146"/>
      <c r="W493" s="146"/>
      <c r="X493" s="146"/>
      <c r="Y493" s="146"/>
      <c r="Z493" s="146"/>
      <c r="AA493" s="150"/>
      <c r="AT493" s="151" t="s">
        <v>168</v>
      </c>
      <c r="AU493" s="151" t="s">
        <v>78</v>
      </c>
      <c r="AV493" s="144" t="s">
        <v>80</v>
      </c>
      <c r="AW493" s="144" t="s">
        <v>28</v>
      </c>
      <c r="AX493" s="144" t="s">
        <v>72</v>
      </c>
      <c r="AY493" s="151" t="s">
        <v>156</v>
      </c>
    </row>
    <row r="494" spans="2:65" s="152" customFormat="1" ht="16.5" customHeight="1" x14ac:dyDescent="0.45">
      <c r="B494" s="153"/>
      <c r="C494" s="154"/>
      <c r="D494" s="154"/>
      <c r="E494" s="155"/>
      <c r="F494" s="254" t="s">
        <v>528</v>
      </c>
      <c r="G494" s="254"/>
      <c r="H494" s="254"/>
      <c r="I494" s="254"/>
      <c r="J494" s="154"/>
      <c r="K494" s="156">
        <v>47.424999999999997</v>
      </c>
      <c r="L494" s="154"/>
      <c r="M494" s="154"/>
      <c r="N494" s="154"/>
      <c r="O494" s="154"/>
      <c r="P494" s="154"/>
      <c r="Q494" s="154"/>
      <c r="R494" s="157"/>
      <c r="T494" s="158"/>
      <c r="U494" s="154"/>
      <c r="V494" s="154"/>
      <c r="W494" s="154"/>
      <c r="X494" s="154"/>
      <c r="Y494" s="154"/>
      <c r="Z494" s="154"/>
      <c r="AA494" s="159"/>
      <c r="AT494" s="160" t="s">
        <v>168</v>
      </c>
      <c r="AU494" s="160" t="s">
        <v>78</v>
      </c>
      <c r="AV494" s="152" t="s">
        <v>78</v>
      </c>
      <c r="AW494" s="152" t="s">
        <v>28</v>
      </c>
      <c r="AX494" s="152" t="s">
        <v>72</v>
      </c>
      <c r="AY494" s="160" t="s">
        <v>156</v>
      </c>
    </row>
    <row r="495" spans="2:65" s="170" customFormat="1" ht="16.5" customHeight="1" x14ac:dyDescent="0.45">
      <c r="B495" s="171"/>
      <c r="C495" s="172"/>
      <c r="D495" s="172"/>
      <c r="E495" s="173"/>
      <c r="F495" s="259" t="s">
        <v>238</v>
      </c>
      <c r="G495" s="259"/>
      <c r="H495" s="259"/>
      <c r="I495" s="259"/>
      <c r="J495" s="172"/>
      <c r="K495" s="174">
        <v>47.424999999999997</v>
      </c>
      <c r="L495" s="172"/>
      <c r="M495" s="172"/>
      <c r="N495" s="172"/>
      <c r="O495" s="172"/>
      <c r="P495" s="172"/>
      <c r="Q495" s="172"/>
      <c r="R495" s="175"/>
      <c r="T495" s="176"/>
      <c r="U495" s="172"/>
      <c r="V495" s="172"/>
      <c r="W495" s="172"/>
      <c r="X495" s="172"/>
      <c r="Y495" s="172"/>
      <c r="Z495" s="172"/>
      <c r="AA495" s="177"/>
      <c r="AT495" s="178" t="s">
        <v>168</v>
      </c>
      <c r="AU495" s="178" t="s">
        <v>78</v>
      </c>
      <c r="AV495" s="170" t="s">
        <v>82</v>
      </c>
      <c r="AW495" s="170" t="s">
        <v>28</v>
      </c>
      <c r="AX495" s="170" t="s">
        <v>72</v>
      </c>
      <c r="AY495" s="178" t="s">
        <v>156</v>
      </c>
    </row>
    <row r="496" spans="2:65" s="144" customFormat="1" ht="16.5" customHeight="1" x14ac:dyDescent="0.45">
      <c r="B496" s="145"/>
      <c r="C496" s="146"/>
      <c r="D496" s="146"/>
      <c r="E496" s="147"/>
      <c r="F496" s="258" t="s">
        <v>529</v>
      </c>
      <c r="G496" s="258"/>
      <c r="H496" s="258"/>
      <c r="I496" s="258"/>
      <c r="J496" s="146"/>
      <c r="K496" s="147"/>
      <c r="L496" s="146"/>
      <c r="M496" s="146"/>
      <c r="N496" s="146"/>
      <c r="O496" s="146"/>
      <c r="P496" s="146"/>
      <c r="Q496" s="146"/>
      <c r="R496" s="148"/>
      <c r="T496" s="149"/>
      <c r="U496" s="146"/>
      <c r="V496" s="146"/>
      <c r="W496" s="146"/>
      <c r="X496" s="146"/>
      <c r="Y496" s="146"/>
      <c r="Z496" s="146"/>
      <c r="AA496" s="150"/>
      <c r="AT496" s="151" t="s">
        <v>168</v>
      </c>
      <c r="AU496" s="151" t="s">
        <v>78</v>
      </c>
      <c r="AV496" s="144" t="s">
        <v>80</v>
      </c>
      <c r="AW496" s="144" t="s">
        <v>28</v>
      </c>
      <c r="AX496" s="144" t="s">
        <v>72</v>
      </c>
      <c r="AY496" s="151" t="s">
        <v>156</v>
      </c>
    </row>
    <row r="497" spans="2:65" s="152" customFormat="1" ht="16.5" customHeight="1" x14ac:dyDescent="0.45">
      <c r="B497" s="153"/>
      <c r="C497" s="154"/>
      <c r="D497" s="154"/>
      <c r="E497" s="155"/>
      <c r="F497" s="254" t="s">
        <v>524</v>
      </c>
      <c r="G497" s="254"/>
      <c r="H497" s="254"/>
      <c r="I497" s="254"/>
      <c r="J497" s="154"/>
      <c r="K497" s="156">
        <v>75.337999999999994</v>
      </c>
      <c r="L497" s="154"/>
      <c r="M497" s="154"/>
      <c r="N497" s="154"/>
      <c r="O497" s="154"/>
      <c r="P497" s="154"/>
      <c r="Q497" s="154"/>
      <c r="R497" s="157"/>
      <c r="T497" s="158"/>
      <c r="U497" s="154"/>
      <c r="V497" s="154"/>
      <c r="W497" s="154"/>
      <c r="X497" s="154"/>
      <c r="Y497" s="154"/>
      <c r="Z497" s="154"/>
      <c r="AA497" s="159"/>
      <c r="AT497" s="160" t="s">
        <v>168</v>
      </c>
      <c r="AU497" s="160" t="s">
        <v>78</v>
      </c>
      <c r="AV497" s="152" t="s">
        <v>78</v>
      </c>
      <c r="AW497" s="152" t="s">
        <v>28</v>
      </c>
      <c r="AX497" s="152" t="s">
        <v>72</v>
      </c>
      <c r="AY497" s="160" t="s">
        <v>156</v>
      </c>
    </row>
    <row r="498" spans="2:65" s="152" customFormat="1" ht="16.5" customHeight="1" x14ac:dyDescent="0.45">
      <c r="B498" s="153"/>
      <c r="C498" s="154"/>
      <c r="D498" s="154"/>
      <c r="E498" s="155"/>
      <c r="F498" s="254" t="s">
        <v>526</v>
      </c>
      <c r="G498" s="254"/>
      <c r="H498" s="254"/>
      <c r="I498" s="254"/>
      <c r="J498" s="154"/>
      <c r="K498" s="156">
        <v>-6.05</v>
      </c>
      <c r="L498" s="154"/>
      <c r="M498" s="154"/>
      <c r="N498" s="154"/>
      <c r="O498" s="154"/>
      <c r="P498" s="154"/>
      <c r="Q498" s="154"/>
      <c r="R498" s="157"/>
      <c r="T498" s="158"/>
      <c r="U498" s="154"/>
      <c r="V498" s="154"/>
      <c r="W498" s="154"/>
      <c r="X498" s="154"/>
      <c r="Y498" s="154"/>
      <c r="Z498" s="154"/>
      <c r="AA498" s="159"/>
      <c r="AT498" s="160" t="s">
        <v>168</v>
      </c>
      <c r="AU498" s="160" t="s">
        <v>78</v>
      </c>
      <c r="AV498" s="152" t="s">
        <v>78</v>
      </c>
      <c r="AW498" s="152" t="s">
        <v>28</v>
      </c>
      <c r="AX498" s="152" t="s">
        <v>72</v>
      </c>
      <c r="AY498" s="160" t="s">
        <v>156</v>
      </c>
    </row>
    <row r="499" spans="2:65" s="152" customFormat="1" ht="16.5" customHeight="1" x14ac:dyDescent="0.45">
      <c r="B499" s="153"/>
      <c r="C499" s="154"/>
      <c r="D499" s="154"/>
      <c r="E499" s="155"/>
      <c r="F499" s="254" t="s">
        <v>530</v>
      </c>
      <c r="G499" s="254"/>
      <c r="H499" s="254"/>
      <c r="I499" s="254"/>
      <c r="J499" s="154"/>
      <c r="K499" s="156">
        <v>-8.1</v>
      </c>
      <c r="L499" s="154"/>
      <c r="M499" s="154"/>
      <c r="N499" s="154"/>
      <c r="O499" s="154"/>
      <c r="P499" s="154"/>
      <c r="Q499" s="154"/>
      <c r="R499" s="157"/>
      <c r="T499" s="158"/>
      <c r="U499" s="154"/>
      <c r="V499" s="154"/>
      <c r="W499" s="154"/>
      <c r="X499" s="154"/>
      <c r="Y499" s="154"/>
      <c r="Z499" s="154"/>
      <c r="AA499" s="159"/>
      <c r="AT499" s="160" t="s">
        <v>168</v>
      </c>
      <c r="AU499" s="160" t="s">
        <v>78</v>
      </c>
      <c r="AV499" s="152" t="s">
        <v>78</v>
      </c>
      <c r="AW499" s="152" t="s">
        <v>28</v>
      </c>
      <c r="AX499" s="152" t="s">
        <v>72</v>
      </c>
      <c r="AY499" s="160" t="s">
        <v>156</v>
      </c>
    </row>
    <row r="500" spans="2:65" s="152" customFormat="1" ht="16.5" customHeight="1" x14ac:dyDescent="0.45">
      <c r="B500" s="153"/>
      <c r="C500" s="154"/>
      <c r="D500" s="154"/>
      <c r="E500" s="155"/>
      <c r="F500" s="254" t="s">
        <v>531</v>
      </c>
      <c r="G500" s="254"/>
      <c r="H500" s="254"/>
      <c r="I500" s="254"/>
      <c r="J500" s="154"/>
      <c r="K500" s="156">
        <v>-12.06</v>
      </c>
      <c r="L500" s="154"/>
      <c r="M500" s="154"/>
      <c r="N500" s="154"/>
      <c r="O500" s="154"/>
      <c r="P500" s="154"/>
      <c r="Q500" s="154"/>
      <c r="R500" s="157"/>
      <c r="T500" s="158"/>
      <c r="U500" s="154"/>
      <c r="V500" s="154"/>
      <c r="W500" s="154"/>
      <c r="X500" s="154"/>
      <c r="Y500" s="154"/>
      <c r="Z500" s="154"/>
      <c r="AA500" s="159"/>
      <c r="AT500" s="160" t="s">
        <v>168</v>
      </c>
      <c r="AU500" s="160" t="s">
        <v>78</v>
      </c>
      <c r="AV500" s="152" t="s">
        <v>78</v>
      </c>
      <c r="AW500" s="152" t="s">
        <v>28</v>
      </c>
      <c r="AX500" s="152" t="s">
        <v>72</v>
      </c>
      <c r="AY500" s="160" t="s">
        <v>156</v>
      </c>
    </row>
    <row r="501" spans="2:65" s="170" customFormat="1" ht="16.5" customHeight="1" x14ac:dyDescent="0.45">
      <c r="B501" s="171"/>
      <c r="C501" s="172"/>
      <c r="D501" s="172"/>
      <c r="E501" s="173"/>
      <c r="F501" s="259" t="s">
        <v>238</v>
      </c>
      <c r="G501" s="259"/>
      <c r="H501" s="259"/>
      <c r="I501" s="259"/>
      <c r="J501" s="172"/>
      <c r="K501" s="174">
        <v>49.128</v>
      </c>
      <c r="L501" s="172"/>
      <c r="M501" s="172"/>
      <c r="N501" s="172"/>
      <c r="O501" s="172"/>
      <c r="P501" s="172"/>
      <c r="Q501" s="172"/>
      <c r="R501" s="175"/>
      <c r="T501" s="176"/>
      <c r="U501" s="172"/>
      <c r="V501" s="172"/>
      <c r="W501" s="172"/>
      <c r="X501" s="172"/>
      <c r="Y501" s="172"/>
      <c r="Z501" s="172"/>
      <c r="AA501" s="177"/>
      <c r="AT501" s="178" t="s">
        <v>168</v>
      </c>
      <c r="AU501" s="178" t="s">
        <v>78</v>
      </c>
      <c r="AV501" s="170" t="s">
        <v>82</v>
      </c>
      <c r="AW501" s="170" t="s">
        <v>28</v>
      </c>
      <c r="AX501" s="170" t="s">
        <v>72</v>
      </c>
      <c r="AY501" s="178" t="s">
        <v>156</v>
      </c>
    </row>
    <row r="502" spans="2:65" s="161" customFormat="1" ht="16.5" customHeight="1" x14ac:dyDescent="0.45">
      <c r="B502" s="162"/>
      <c r="C502" s="163"/>
      <c r="D502" s="163"/>
      <c r="E502" s="164"/>
      <c r="F502" s="255" t="s">
        <v>170</v>
      </c>
      <c r="G502" s="255"/>
      <c r="H502" s="255"/>
      <c r="I502" s="255"/>
      <c r="J502" s="163"/>
      <c r="K502" s="165">
        <v>145.91300000000001</v>
      </c>
      <c r="L502" s="163"/>
      <c r="M502" s="163"/>
      <c r="N502" s="163"/>
      <c r="O502" s="163"/>
      <c r="P502" s="163"/>
      <c r="Q502" s="163"/>
      <c r="R502" s="166"/>
      <c r="T502" s="167"/>
      <c r="U502" s="163"/>
      <c r="V502" s="163"/>
      <c r="W502" s="163"/>
      <c r="X502" s="163"/>
      <c r="Y502" s="163"/>
      <c r="Z502" s="163"/>
      <c r="AA502" s="168"/>
      <c r="AT502" s="169" t="s">
        <v>168</v>
      </c>
      <c r="AU502" s="169" t="s">
        <v>78</v>
      </c>
      <c r="AV502" s="161" t="s">
        <v>161</v>
      </c>
      <c r="AW502" s="161" t="s">
        <v>28</v>
      </c>
      <c r="AX502" s="161" t="s">
        <v>80</v>
      </c>
      <c r="AY502" s="169" t="s">
        <v>156</v>
      </c>
    </row>
    <row r="503" spans="2:65" s="23" customFormat="1" ht="16.5" customHeight="1" x14ac:dyDescent="0.45">
      <c r="B503" s="134"/>
      <c r="C503" s="179" t="s">
        <v>532</v>
      </c>
      <c r="D503" s="179" t="s">
        <v>311</v>
      </c>
      <c r="E503" s="180" t="s">
        <v>533</v>
      </c>
      <c r="F503" s="263" t="s">
        <v>534</v>
      </c>
      <c r="G503" s="263"/>
      <c r="H503" s="263"/>
      <c r="I503" s="263"/>
      <c r="J503" s="181" t="s">
        <v>160</v>
      </c>
      <c r="K503" s="182">
        <v>145.91300000000001</v>
      </c>
      <c r="L503" s="264"/>
      <c r="M503" s="264"/>
      <c r="N503" s="265">
        <f t="shared" ref="N503:N510" si="22">ROUND(L503*K503,2)</f>
        <v>0</v>
      </c>
      <c r="O503" s="266"/>
      <c r="P503" s="266"/>
      <c r="Q503" s="267"/>
      <c r="R503" s="139"/>
      <c r="T503" s="140"/>
      <c r="U503" s="34" t="s">
        <v>39</v>
      </c>
      <c r="V503" s="141">
        <v>0</v>
      </c>
      <c r="W503" s="141">
        <f t="shared" ref="W503:W510" si="23">V503*K503</f>
        <v>0</v>
      </c>
      <c r="X503" s="141">
        <v>0</v>
      </c>
      <c r="Y503" s="141">
        <f t="shared" ref="Y503:Y510" si="24">X503*K503</f>
        <v>0</v>
      </c>
      <c r="Z503" s="141">
        <v>0</v>
      </c>
      <c r="AA503" s="142">
        <f t="shared" ref="AA503:AA510" si="25">Z503*K503</f>
        <v>0</v>
      </c>
      <c r="AR503" s="8" t="s">
        <v>190</v>
      </c>
      <c r="AT503" s="8" t="s">
        <v>311</v>
      </c>
      <c r="AU503" s="8" t="s">
        <v>78</v>
      </c>
      <c r="AY503" s="8" t="s">
        <v>156</v>
      </c>
      <c r="BE503" s="143">
        <f t="shared" ref="BE503:BE510" si="26">IF(U503="základná",N503,0)</f>
        <v>0</v>
      </c>
      <c r="BF503" s="143">
        <f t="shared" ref="BF503:BF510" si="27">IF(U503="znížená",N503,0)</f>
        <v>0</v>
      </c>
      <c r="BG503" s="143">
        <f t="shared" ref="BG503:BG510" si="28">IF(U503="zákl. prenesená",N503,0)</f>
        <v>0</v>
      </c>
      <c r="BH503" s="143">
        <f t="shared" ref="BH503:BH510" si="29">IF(U503="zníž. prenesená",N503,0)</f>
        <v>0</v>
      </c>
      <c r="BI503" s="143">
        <f t="shared" ref="BI503:BI510" si="30">IF(U503="nulová",N503,0)</f>
        <v>0</v>
      </c>
      <c r="BJ503" s="8" t="s">
        <v>78</v>
      </c>
      <c r="BK503" s="121">
        <f t="shared" ref="BK503:BK510" si="31">ROUND(L503*K503,3)</f>
        <v>0</v>
      </c>
      <c r="BL503" s="8" t="s">
        <v>161</v>
      </c>
      <c r="BM503" s="8" t="s">
        <v>535</v>
      </c>
    </row>
    <row r="504" spans="2:65" s="23" customFormat="1" ht="25.5" customHeight="1" x14ac:dyDescent="0.45">
      <c r="B504" s="134"/>
      <c r="C504" s="135" t="s">
        <v>536</v>
      </c>
      <c r="D504" s="135" t="s">
        <v>157</v>
      </c>
      <c r="E504" s="136" t="s">
        <v>537</v>
      </c>
      <c r="F504" s="251" t="s">
        <v>538</v>
      </c>
      <c r="G504" s="251"/>
      <c r="H504" s="251"/>
      <c r="I504" s="251"/>
      <c r="J504" s="137" t="s">
        <v>160</v>
      </c>
      <c r="K504" s="138">
        <v>145.91300000000001</v>
      </c>
      <c r="L504" s="252"/>
      <c r="M504" s="252"/>
      <c r="N504" s="260">
        <f t="shared" si="22"/>
        <v>0</v>
      </c>
      <c r="O504" s="261"/>
      <c r="P504" s="261"/>
      <c r="Q504" s="262"/>
      <c r="R504" s="139"/>
      <c r="T504" s="140"/>
      <c r="U504" s="34" t="s">
        <v>39</v>
      </c>
      <c r="V504" s="141">
        <v>0</v>
      </c>
      <c r="W504" s="141">
        <f t="shared" si="23"/>
        <v>0</v>
      </c>
      <c r="X504" s="141">
        <v>0</v>
      </c>
      <c r="Y504" s="141">
        <f t="shared" si="24"/>
        <v>0</v>
      </c>
      <c r="Z504" s="141">
        <v>0</v>
      </c>
      <c r="AA504" s="142">
        <f t="shared" si="25"/>
        <v>0</v>
      </c>
      <c r="AR504" s="8" t="s">
        <v>161</v>
      </c>
      <c r="AT504" s="8" t="s">
        <v>157</v>
      </c>
      <c r="AU504" s="8" t="s">
        <v>78</v>
      </c>
      <c r="AY504" s="8" t="s">
        <v>156</v>
      </c>
      <c r="BE504" s="143">
        <f t="shared" si="26"/>
        <v>0</v>
      </c>
      <c r="BF504" s="143">
        <f t="shared" si="27"/>
        <v>0</v>
      </c>
      <c r="BG504" s="143">
        <f t="shared" si="28"/>
        <v>0</v>
      </c>
      <c r="BH504" s="143">
        <f t="shared" si="29"/>
        <v>0</v>
      </c>
      <c r="BI504" s="143">
        <f t="shared" si="30"/>
        <v>0</v>
      </c>
      <c r="BJ504" s="8" t="s">
        <v>78</v>
      </c>
      <c r="BK504" s="121">
        <f t="shared" si="31"/>
        <v>0</v>
      </c>
      <c r="BL504" s="8" t="s">
        <v>161</v>
      </c>
      <c r="BM504" s="8" t="s">
        <v>539</v>
      </c>
    </row>
    <row r="505" spans="2:65" s="23" customFormat="1" ht="16.5" customHeight="1" x14ac:dyDescent="0.45">
      <c r="B505" s="134"/>
      <c r="C505" s="179" t="s">
        <v>540</v>
      </c>
      <c r="D505" s="179" t="s">
        <v>311</v>
      </c>
      <c r="E505" s="180" t="s">
        <v>541</v>
      </c>
      <c r="F505" s="263" t="s">
        <v>542</v>
      </c>
      <c r="G505" s="263"/>
      <c r="H505" s="263"/>
      <c r="I505" s="263"/>
      <c r="J505" s="181" t="s">
        <v>160</v>
      </c>
      <c r="K505" s="182">
        <v>145.91300000000001</v>
      </c>
      <c r="L505" s="264"/>
      <c r="M505" s="264"/>
      <c r="N505" s="265">
        <f t="shared" si="22"/>
        <v>0</v>
      </c>
      <c r="O505" s="266"/>
      <c r="P505" s="266"/>
      <c r="Q505" s="267"/>
      <c r="R505" s="139"/>
      <c r="T505" s="140"/>
      <c r="U505" s="34" t="s">
        <v>39</v>
      </c>
      <c r="V505" s="141">
        <v>0</v>
      </c>
      <c r="W505" s="141">
        <f t="shared" si="23"/>
        <v>0</v>
      </c>
      <c r="X505" s="141">
        <v>0</v>
      </c>
      <c r="Y505" s="141">
        <f t="shared" si="24"/>
        <v>0</v>
      </c>
      <c r="Z505" s="141">
        <v>0</v>
      </c>
      <c r="AA505" s="142">
        <f t="shared" si="25"/>
        <v>0</v>
      </c>
      <c r="AR505" s="8" t="s">
        <v>190</v>
      </c>
      <c r="AT505" s="8" t="s">
        <v>311</v>
      </c>
      <c r="AU505" s="8" t="s">
        <v>78</v>
      </c>
      <c r="AY505" s="8" t="s">
        <v>156</v>
      </c>
      <c r="BE505" s="143">
        <f t="shared" si="26"/>
        <v>0</v>
      </c>
      <c r="BF505" s="143">
        <f t="shared" si="27"/>
        <v>0</v>
      </c>
      <c r="BG505" s="143">
        <f t="shared" si="28"/>
        <v>0</v>
      </c>
      <c r="BH505" s="143">
        <f t="shared" si="29"/>
        <v>0</v>
      </c>
      <c r="BI505" s="143">
        <f t="shared" si="30"/>
        <v>0</v>
      </c>
      <c r="BJ505" s="8" t="s">
        <v>78</v>
      </c>
      <c r="BK505" s="121">
        <f t="shared" si="31"/>
        <v>0</v>
      </c>
      <c r="BL505" s="8" t="s">
        <v>161</v>
      </c>
      <c r="BM505" s="8" t="s">
        <v>543</v>
      </c>
    </row>
    <row r="506" spans="2:65" s="23" customFormat="1" ht="25.5" customHeight="1" x14ac:dyDescent="0.45">
      <c r="B506" s="134"/>
      <c r="C506" s="135" t="s">
        <v>544</v>
      </c>
      <c r="D506" s="135" t="s">
        <v>157</v>
      </c>
      <c r="E506" s="136" t="s">
        <v>545</v>
      </c>
      <c r="F506" s="251" t="s">
        <v>546</v>
      </c>
      <c r="G506" s="251"/>
      <c r="H506" s="251"/>
      <c r="I506" s="251"/>
      <c r="J506" s="137" t="s">
        <v>160</v>
      </c>
      <c r="K506" s="138">
        <v>145.91300000000001</v>
      </c>
      <c r="L506" s="252"/>
      <c r="M506" s="252"/>
      <c r="N506" s="260">
        <f t="shared" si="22"/>
        <v>0</v>
      </c>
      <c r="O506" s="261"/>
      <c r="P506" s="261"/>
      <c r="Q506" s="262"/>
      <c r="R506" s="139"/>
      <c r="T506" s="140"/>
      <c r="U506" s="34" t="s">
        <v>39</v>
      </c>
      <c r="V506" s="141">
        <v>0</v>
      </c>
      <c r="W506" s="141">
        <f t="shared" si="23"/>
        <v>0</v>
      </c>
      <c r="X506" s="141">
        <v>0</v>
      </c>
      <c r="Y506" s="141">
        <f t="shared" si="24"/>
        <v>0</v>
      </c>
      <c r="Z506" s="141">
        <v>0</v>
      </c>
      <c r="AA506" s="142">
        <f t="shared" si="25"/>
        <v>0</v>
      </c>
      <c r="AR506" s="8" t="s">
        <v>161</v>
      </c>
      <c r="AT506" s="8" t="s">
        <v>157</v>
      </c>
      <c r="AU506" s="8" t="s">
        <v>78</v>
      </c>
      <c r="AY506" s="8" t="s">
        <v>156</v>
      </c>
      <c r="BE506" s="143">
        <f t="shared" si="26"/>
        <v>0</v>
      </c>
      <c r="BF506" s="143">
        <f t="shared" si="27"/>
        <v>0</v>
      </c>
      <c r="BG506" s="143">
        <f t="shared" si="28"/>
        <v>0</v>
      </c>
      <c r="BH506" s="143">
        <f t="shared" si="29"/>
        <v>0</v>
      </c>
      <c r="BI506" s="143">
        <f t="shared" si="30"/>
        <v>0</v>
      </c>
      <c r="BJ506" s="8" t="s">
        <v>78</v>
      </c>
      <c r="BK506" s="121">
        <f t="shared" si="31"/>
        <v>0</v>
      </c>
      <c r="BL506" s="8" t="s">
        <v>161</v>
      </c>
      <c r="BM506" s="8" t="s">
        <v>547</v>
      </c>
    </row>
    <row r="507" spans="2:65" s="23" customFormat="1" ht="16.5" customHeight="1" x14ac:dyDescent="0.45">
      <c r="B507" s="134"/>
      <c r="C507" s="179" t="s">
        <v>548</v>
      </c>
      <c r="D507" s="179" t="s">
        <v>311</v>
      </c>
      <c r="E507" s="180" t="s">
        <v>549</v>
      </c>
      <c r="F507" s="263" t="s">
        <v>550</v>
      </c>
      <c r="G507" s="263"/>
      <c r="H507" s="263"/>
      <c r="I507" s="263"/>
      <c r="J507" s="181" t="s">
        <v>160</v>
      </c>
      <c r="K507" s="182">
        <v>145.91300000000001</v>
      </c>
      <c r="L507" s="264"/>
      <c r="M507" s="264"/>
      <c r="N507" s="265">
        <f t="shared" si="22"/>
        <v>0</v>
      </c>
      <c r="O507" s="266"/>
      <c r="P507" s="266"/>
      <c r="Q507" s="267"/>
      <c r="R507" s="139"/>
      <c r="T507" s="140"/>
      <c r="U507" s="34" t="s">
        <v>39</v>
      </c>
      <c r="V507" s="141">
        <v>0</v>
      </c>
      <c r="W507" s="141">
        <f t="shared" si="23"/>
        <v>0</v>
      </c>
      <c r="X507" s="141">
        <v>0</v>
      </c>
      <c r="Y507" s="141">
        <f t="shared" si="24"/>
        <v>0</v>
      </c>
      <c r="Z507" s="141">
        <v>0</v>
      </c>
      <c r="AA507" s="142">
        <f t="shared" si="25"/>
        <v>0</v>
      </c>
      <c r="AR507" s="8" t="s">
        <v>190</v>
      </c>
      <c r="AT507" s="8" t="s">
        <v>311</v>
      </c>
      <c r="AU507" s="8" t="s">
        <v>78</v>
      </c>
      <c r="AY507" s="8" t="s">
        <v>156</v>
      </c>
      <c r="BE507" s="143">
        <f t="shared" si="26"/>
        <v>0</v>
      </c>
      <c r="BF507" s="143">
        <f t="shared" si="27"/>
        <v>0</v>
      </c>
      <c r="BG507" s="143">
        <f t="shared" si="28"/>
        <v>0</v>
      </c>
      <c r="BH507" s="143">
        <f t="shared" si="29"/>
        <v>0</v>
      </c>
      <c r="BI507" s="143">
        <f t="shared" si="30"/>
        <v>0</v>
      </c>
      <c r="BJ507" s="8" t="s">
        <v>78</v>
      </c>
      <c r="BK507" s="121">
        <f t="shared" si="31"/>
        <v>0</v>
      </c>
      <c r="BL507" s="8" t="s">
        <v>161</v>
      </c>
      <c r="BM507" s="8" t="s">
        <v>551</v>
      </c>
    </row>
    <row r="508" spans="2:65" s="23" customFormat="1" ht="16.5" customHeight="1" x14ac:dyDescent="0.45">
      <c r="B508" s="134"/>
      <c r="C508" s="135" t="s">
        <v>552</v>
      </c>
      <c r="D508" s="135" t="s">
        <v>157</v>
      </c>
      <c r="E508" s="136" t="s">
        <v>553</v>
      </c>
      <c r="F508" s="251" t="s">
        <v>554</v>
      </c>
      <c r="G508" s="251"/>
      <c r="H508" s="251"/>
      <c r="I508" s="251"/>
      <c r="J508" s="137" t="s">
        <v>160</v>
      </c>
      <c r="K508" s="138">
        <v>145.91300000000001</v>
      </c>
      <c r="L508" s="252"/>
      <c r="M508" s="252"/>
      <c r="N508" s="260">
        <f t="shared" si="22"/>
        <v>0</v>
      </c>
      <c r="O508" s="261"/>
      <c r="P508" s="261"/>
      <c r="Q508" s="262"/>
      <c r="R508" s="139"/>
      <c r="T508" s="140"/>
      <c r="U508" s="34" t="s">
        <v>39</v>
      </c>
      <c r="V508" s="141">
        <v>0</v>
      </c>
      <c r="W508" s="141">
        <f t="shared" si="23"/>
        <v>0</v>
      </c>
      <c r="X508" s="141">
        <v>0</v>
      </c>
      <c r="Y508" s="141">
        <f t="shared" si="24"/>
        <v>0</v>
      </c>
      <c r="Z508" s="141">
        <v>0</v>
      </c>
      <c r="AA508" s="142">
        <f t="shared" si="25"/>
        <v>0</v>
      </c>
      <c r="AR508" s="8" t="s">
        <v>161</v>
      </c>
      <c r="AT508" s="8" t="s">
        <v>157</v>
      </c>
      <c r="AU508" s="8" t="s">
        <v>78</v>
      </c>
      <c r="AY508" s="8" t="s">
        <v>156</v>
      </c>
      <c r="BE508" s="143">
        <f t="shared" si="26"/>
        <v>0</v>
      </c>
      <c r="BF508" s="143">
        <f t="shared" si="27"/>
        <v>0</v>
      </c>
      <c r="BG508" s="143">
        <f t="shared" si="28"/>
        <v>0</v>
      </c>
      <c r="BH508" s="143">
        <f t="shared" si="29"/>
        <v>0</v>
      </c>
      <c r="BI508" s="143">
        <f t="shared" si="30"/>
        <v>0</v>
      </c>
      <c r="BJ508" s="8" t="s">
        <v>78</v>
      </c>
      <c r="BK508" s="121">
        <f t="shared" si="31"/>
        <v>0</v>
      </c>
      <c r="BL508" s="8" t="s">
        <v>161</v>
      </c>
      <c r="BM508" s="8" t="s">
        <v>555</v>
      </c>
    </row>
    <row r="509" spans="2:65" s="23" customFormat="1" ht="25.5" customHeight="1" x14ac:dyDescent="0.45">
      <c r="B509" s="134"/>
      <c r="C509" s="179" t="s">
        <v>556</v>
      </c>
      <c r="D509" s="179" t="s">
        <v>311</v>
      </c>
      <c r="E509" s="180" t="s">
        <v>557</v>
      </c>
      <c r="F509" s="263" t="s">
        <v>558</v>
      </c>
      <c r="G509" s="263"/>
      <c r="H509" s="263"/>
      <c r="I509" s="263"/>
      <c r="J509" s="181" t="s">
        <v>160</v>
      </c>
      <c r="K509" s="182">
        <v>145.91300000000001</v>
      </c>
      <c r="L509" s="264"/>
      <c r="M509" s="264"/>
      <c r="N509" s="265">
        <f t="shared" si="22"/>
        <v>0</v>
      </c>
      <c r="O509" s="266"/>
      <c r="P509" s="266"/>
      <c r="Q509" s="267"/>
      <c r="R509" s="139"/>
      <c r="T509" s="140"/>
      <c r="U509" s="34" t="s">
        <v>39</v>
      </c>
      <c r="V509" s="141">
        <v>0</v>
      </c>
      <c r="W509" s="141">
        <f t="shared" si="23"/>
        <v>0</v>
      </c>
      <c r="X509" s="141">
        <v>0</v>
      </c>
      <c r="Y509" s="141">
        <f t="shared" si="24"/>
        <v>0</v>
      </c>
      <c r="Z509" s="141">
        <v>0</v>
      </c>
      <c r="AA509" s="142">
        <f t="shared" si="25"/>
        <v>0</v>
      </c>
      <c r="AR509" s="8" t="s">
        <v>190</v>
      </c>
      <c r="AT509" s="8" t="s">
        <v>311</v>
      </c>
      <c r="AU509" s="8" t="s">
        <v>78</v>
      </c>
      <c r="AY509" s="8" t="s">
        <v>156</v>
      </c>
      <c r="BE509" s="143">
        <f t="shared" si="26"/>
        <v>0</v>
      </c>
      <c r="BF509" s="143">
        <f t="shared" si="27"/>
        <v>0</v>
      </c>
      <c r="BG509" s="143">
        <f t="shared" si="28"/>
        <v>0</v>
      </c>
      <c r="BH509" s="143">
        <f t="shared" si="29"/>
        <v>0</v>
      </c>
      <c r="BI509" s="143">
        <f t="shared" si="30"/>
        <v>0</v>
      </c>
      <c r="BJ509" s="8" t="s">
        <v>78</v>
      </c>
      <c r="BK509" s="121">
        <f t="shared" si="31"/>
        <v>0</v>
      </c>
      <c r="BL509" s="8" t="s">
        <v>161</v>
      </c>
      <c r="BM509" s="8" t="s">
        <v>559</v>
      </c>
    </row>
    <row r="510" spans="2:65" s="23" customFormat="1" ht="25.5" customHeight="1" x14ac:dyDescent="0.45">
      <c r="B510" s="134"/>
      <c r="C510" s="135" t="s">
        <v>560</v>
      </c>
      <c r="D510" s="135" t="s">
        <v>157</v>
      </c>
      <c r="E510" s="136" t="s">
        <v>561</v>
      </c>
      <c r="F510" s="251" t="s">
        <v>562</v>
      </c>
      <c r="G510" s="251"/>
      <c r="H510" s="251"/>
      <c r="I510" s="251"/>
      <c r="J510" s="137" t="s">
        <v>160</v>
      </c>
      <c r="K510" s="138">
        <v>115.883</v>
      </c>
      <c r="L510" s="252"/>
      <c r="M510" s="252"/>
      <c r="N510" s="260">
        <f t="shared" si="22"/>
        <v>0</v>
      </c>
      <c r="O510" s="261"/>
      <c r="P510" s="261"/>
      <c r="Q510" s="262"/>
      <c r="R510" s="139"/>
      <c r="T510" s="140"/>
      <c r="U510" s="34" t="s">
        <v>39</v>
      </c>
      <c r="V510" s="141">
        <v>0</v>
      </c>
      <c r="W510" s="141">
        <f t="shared" si="23"/>
        <v>0</v>
      </c>
      <c r="X510" s="141">
        <v>0</v>
      </c>
      <c r="Y510" s="141">
        <f t="shared" si="24"/>
        <v>0</v>
      </c>
      <c r="Z510" s="141">
        <v>0</v>
      </c>
      <c r="AA510" s="142">
        <f t="shared" si="25"/>
        <v>0</v>
      </c>
      <c r="AR510" s="8" t="s">
        <v>161</v>
      </c>
      <c r="AT510" s="8" t="s">
        <v>157</v>
      </c>
      <c r="AU510" s="8" t="s">
        <v>78</v>
      </c>
      <c r="AY510" s="8" t="s">
        <v>156</v>
      </c>
      <c r="BE510" s="143">
        <f t="shared" si="26"/>
        <v>0</v>
      </c>
      <c r="BF510" s="143">
        <f t="shared" si="27"/>
        <v>0</v>
      </c>
      <c r="BG510" s="143">
        <f t="shared" si="28"/>
        <v>0</v>
      </c>
      <c r="BH510" s="143">
        <f t="shared" si="29"/>
        <v>0</v>
      </c>
      <c r="BI510" s="143">
        <f t="shared" si="30"/>
        <v>0</v>
      </c>
      <c r="BJ510" s="8" t="s">
        <v>78</v>
      </c>
      <c r="BK510" s="121">
        <f t="shared" si="31"/>
        <v>0</v>
      </c>
      <c r="BL510" s="8" t="s">
        <v>161</v>
      </c>
      <c r="BM510" s="8" t="s">
        <v>563</v>
      </c>
    </row>
    <row r="511" spans="2:65" s="144" customFormat="1" ht="16.5" customHeight="1" x14ac:dyDescent="0.45">
      <c r="B511" s="145"/>
      <c r="C511" s="146"/>
      <c r="D511" s="146"/>
      <c r="E511" s="147"/>
      <c r="F511" s="253" t="s">
        <v>564</v>
      </c>
      <c r="G511" s="253"/>
      <c r="H511" s="253"/>
      <c r="I511" s="253"/>
      <c r="J511" s="146"/>
      <c r="K511" s="147"/>
      <c r="L511" s="146"/>
      <c r="M511" s="146"/>
      <c r="N511" s="146"/>
      <c r="O511" s="146"/>
      <c r="P511" s="146"/>
      <c r="Q511" s="146"/>
      <c r="R511" s="148"/>
      <c r="T511" s="149"/>
      <c r="U511" s="146"/>
      <c r="V511" s="146"/>
      <c r="W511" s="146"/>
      <c r="X511" s="146"/>
      <c r="Y511" s="146"/>
      <c r="Z511" s="146"/>
      <c r="AA511" s="150"/>
      <c r="AT511" s="151" t="s">
        <v>168</v>
      </c>
      <c r="AU511" s="151" t="s">
        <v>78</v>
      </c>
      <c r="AV511" s="144" t="s">
        <v>80</v>
      </c>
      <c r="AW511" s="144" t="s">
        <v>28</v>
      </c>
      <c r="AX511" s="144" t="s">
        <v>72</v>
      </c>
      <c r="AY511" s="151" t="s">
        <v>156</v>
      </c>
    </row>
    <row r="512" spans="2:65" s="144" customFormat="1" ht="16.5" customHeight="1" x14ac:dyDescent="0.45">
      <c r="B512" s="145"/>
      <c r="C512" s="146"/>
      <c r="D512" s="146"/>
      <c r="E512" s="147"/>
      <c r="F512" s="258" t="s">
        <v>523</v>
      </c>
      <c r="G512" s="258"/>
      <c r="H512" s="258"/>
      <c r="I512" s="258"/>
      <c r="J512" s="146"/>
      <c r="K512" s="147"/>
      <c r="L512" s="146"/>
      <c r="M512" s="146"/>
      <c r="N512" s="146"/>
      <c r="O512" s="146"/>
      <c r="P512" s="146"/>
      <c r="Q512" s="146"/>
      <c r="R512" s="148"/>
      <c r="T512" s="149"/>
      <c r="U512" s="146"/>
      <c r="V512" s="146"/>
      <c r="W512" s="146"/>
      <c r="X512" s="146"/>
      <c r="Y512" s="146"/>
      <c r="Z512" s="146"/>
      <c r="AA512" s="150"/>
      <c r="AT512" s="151" t="s">
        <v>168</v>
      </c>
      <c r="AU512" s="151" t="s">
        <v>78</v>
      </c>
      <c r="AV512" s="144" t="s">
        <v>80</v>
      </c>
      <c r="AW512" s="144" t="s">
        <v>28</v>
      </c>
      <c r="AX512" s="144" t="s">
        <v>72</v>
      </c>
      <c r="AY512" s="151" t="s">
        <v>156</v>
      </c>
    </row>
    <row r="513" spans="2:65" s="152" customFormat="1" ht="16.5" customHeight="1" x14ac:dyDescent="0.45">
      <c r="B513" s="153"/>
      <c r="C513" s="154"/>
      <c r="D513" s="154"/>
      <c r="E513" s="155"/>
      <c r="F513" s="254" t="s">
        <v>565</v>
      </c>
      <c r="G513" s="254"/>
      <c r="H513" s="254"/>
      <c r="I513" s="254"/>
      <c r="J513" s="154"/>
      <c r="K513" s="156">
        <v>62.423000000000002</v>
      </c>
      <c r="L513" s="154"/>
      <c r="M513" s="154"/>
      <c r="N513" s="154"/>
      <c r="O513" s="154"/>
      <c r="P513" s="154"/>
      <c r="Q513" s="154"/>
      <c r="R513" s="157"/>
      <c r="T513" s="158"/>
      <c r="U513" s="154"/>
      <c r="V513" s="154"/>
      <c r="W513" s="154"/>
      <c r="X513" s="154"/>
      <c r="Y513" s="154"/>
      <c r="Z513" s="154"/>
      <c r="AA513" s="159"/>
      <c r="AT513" s="160" t="s">
        <v>168</v>
      </c>
      <c r="AU513" s="160" t="s">
        <v>78</v>
      </c>
      <c r="AV513" s="152" t="s">
        <v>78</v>
      </c>
      <c r="AW513" s="152" t="s">
        <v>28</v>
      </c>
      <c r="AX513" s="152" t="s">
        <v>72</v>
      </c>
      <c r="AY513" s="160" t="s">
        <v>156</v>
      </c>
    </row>
    <row r="514" spans="2:65" s="152" customFormat="1" ht="16.5" customHeight="1" x14ac:dyDescent="0.45">
      <c r="B514" s="153"/>
      <c r="C514" s="154"/>
      <c r="D514" s="154"/>
      <c r="E514" s="155"/>
      <c r="F514" s="254" t="s">
        <v>566</v>
      </c>
      <c r="G514" s="254"/>
      <c r="H514" s="254"/>
      <c r="I514" s="254"/>
      <c r="J514" s="154"/>
      <c r="K514" s="156">
        <v>-6.2480000000000002</v>
      </c>
      <c r="L514" s="154"/>
      <c r="M514" s="154"/>
      <c r="N514" s="154"/>
      <c r="O514" s="154"/>
      <c r="P514" s="154"/>
      <c r="Q514" s="154"/>
      <c r="R514" s="157"/>
      <c r="T514" s="158"/>
      <c r="U514" s="154"/>
      <c r="V514" s="154"/>
      <c r="W514" s="154"/>
      <c r="X514" s="154"/>
      <c r="Y514" s="154"/>
      <c r="Z514" s="154"/>
      <c r="AA514" s="159"/>
      <c r="AT514" s="160" t="s">
        <v>168</v>
      </c>
      <c r="AU514" s="160" t="s">
        <v>78</v>
      </c>
      <c r="AV514" s="152" t="s">
        <v>78</v>
      </c>
      <c r="AW514" s="152" t="s">
        <v>28</v>
      </c>
      <c r="AX514" s="152" t="s">
        <v>72</v>
      </c>
      <c r="AY514" s="160" t="s">
        <v>156</v>
      </c>
    </row>
    <row r="515" spans="2:65" s="152" customFormat="1" ht="16.5" customHeight="1" x14ac:dyDescent="0.45">
      <c r="B515" s="153"/>
      <c r="C515" s="154"/>
      <c r="D515" s="154"/>
      <c r="E515" s="155"/>
      <c r="F515" s="254" t="s">
        <v>525</v>
      </c>
      <c r="G515" s="254"/>
      <c r="H515" s="254"/>
      <c r="I515" s="254"/>
      <c r="J515" s="154"/>
      <c r="K515" s="156">
        <v>-12.15</v>
      </c>
      <c r="L515" s="154"/>
      <c r="M515" s="154"/>
      <c r="N515" s="154"/>
      <c r="O515" s="154"/>
      <c r="P515" s="154"/>
      <c r="Q515" s="154"/>
      <c r="R515" s="157"/>
      <c r="T515" s="158"/>
      <c r="U515" s="154"/>
      <c r="V515" s="154"/>
      <c r="W515" s="154"/>
      <c r="X515" s="154"/>
      <c r="Y515" s="154"/>
      <c r="Z515" s="154"/>
      <c r="AA515" s="159"/>
      <c r="AT515" s="160" t="s">
        <v>168</v>
      </c>
      <c r="AU515" s="160" t="s">
        <v>78</v>
      </c>
      <c r="AV515" s="152" t="s">
        <v>78</v>
      </c>
      <c r="AW515" s="152" t="s">
        <v>28</v>
      </c>
      <c r="AX515" s="152" t="s">
        <v>72</v>
      </c>
      <c r="AY515" s="160" t="s">
        <v>156</v>
      </c>
    </row>
    <row r="516" spans="2:65" s="152" customFormat="1" ht="16.5" customHeight="1" x14ac:dyDescent="0.45">
      <c r="B516" s="153"/>
      <c r="C516" s="154"/>
      <c r="D516" s="154"/>
      <c r="E516" s="155"/>
      <c r="F516" s="254" t="s">
        <v>567</v>
      </c>
      <c r="G516" s="254"/>
      <c r="H516" s="254"/>
      <c r="I516" s="254"/>
      <c r="J516" s="154"/>
      <c r="K516" s="156">
        <v>-4.8499999999999996</v>
      </c>
      <c r="L516" s="154"/>
      <c r="M516" s="154"/>
      <c r="N516" s="154"/>
      <c r="O516" s="154"/>
      <c r="P516" s="154"/>
      <c r="Q516" s="154"/>
      <c r="R516" s="157"/>
      <c r="T516" s="158"/>
      <c r="U516" s="154"/>
      <c r="V516" s="154"/>
      <c r="W516" s="154"/>
      <c r="X516" s="154"/>
      <c r="Y516" s="154"/>
      <c r="Z516" s="154"/>
      <c r="AA516" s="159"/>
      <c r="AT516" s="160" t="s">
        <v>168</v>
      </c>
      <c r="AU516" s="160" t="s">
        <v>78</v>
      </c>
      <c r="AV516" s="152" t="s">
        <v>78</v>
      </c>
      <c r="AW516" s="152" t="s">
        <v>28</v>
      </c>
      <c r="AX516" s="152" t="s">
        <v>72</v>
      </c>
      <c r="AY516" s="160" t="s">
        <v>156</v>
      </c>
    </row>
    <row r="517" spans="2:65" s="170" customFormat="1" ht="16.5" customHeight="1" x14ac:dyDescent="0.45">
      <c r="B517" s="171"/>
      <c r="C517" s="172"/>
      <c r="D517" s="172"/>
      <c r="E517" s="173"/>
      <c r="F517" s="259" t="s">
        <v>238</v>
      </c>
      <c r="G517" s="259"/>
      <c r="H517" s="259"/>
      <c r="I517" s="259"/>
      <c r="J517" s="172"/>
      <c r="K517" s="174">
        <v>39.174999999999997</v>
      </c>
      <c r="L517" s="172"/>
      <c r="M517" s="172"/>
      <c r="N517" s="172"/>
      <c r="O517" s="172"/>
      <c r="P517" s="172"/>
      <c r="Q517" s="172"/>
      <c r="R517" s="175"/>
      <c r="T517" s="176"/>
      <c r="U517" s="172"/>
      <c r="V517" s="172"/>
      <c r="W517" s="172"/>
      <c r="X517" s="172"/>
      <c r="Y517" s="172"/>
      <c r="Z517" s="172"/>
      <c r="AA517" s="177"/>
      <c r="AT517" s="178" t="s">
        <v>168</v>
      </c>
      <c r="AU517" s="178" t="s">
        <v>78</v>
      </c>
      <c r="AV517" s="170" t="s">
        <v>82</v>
      </c>
      <c r="AW517" s="170" t="s">
        <v>28</v>
      </c>
      <c r="AX517" s="170" t="s">
        <v>72</v>
      </c>
      <c r="AY517" s="178" t="s">
        <v>156</v>
      </c>
    </row>
    <row r="518" spans="2:65" s="144" customFormat="1" ht="16.5" customHeight="1" x14ac:dyDescent="0.45">
      <c r="B518" s="145"/>
      <c r="C518" s="146"/>
      <c r="D518" s="146"/>
      <c r="E518" s="147"/>
      <c r="F518" s="258" t="s">
        <v>527</v>
      </c>
      <c r="G518" s="258"/>
      <c r="H518" s="258"/>
      <c r="I518" s="258"/>
      <c r="J518" s="146"/>
      <c r="K518" s="147"/>
      <c r="L518" s="146"/>
      <c r="M518" s="146"/>
      <c r="N518" s="146"/>
      <c r="O518" s="146"/>
      <c r="P518" s="146"/>
      <c r="Q518" s="146"/>
      <c r="R518" s="148"/>
      <c r="T518" s="149"/>
      <c r="U518" s="146"/>
      <c r="V518" s="146"/>
      <c r="W518" s="146"/>
      <c r="X518" s="146"/>
      <c r="Y518" s="146"/>
      <c r="Z518" s="146"/>
      <c r="AA518" s="150"/>
      <c r="AT518" s="151" t="s">
        <v>168</v>
      </c>
      <c r="AU518" s="151" t="s">
        <v>78</v>
      </c>
      <c r="AV518" s="144" t="s">
        <v>80</v>
      </c>
      <c r="AW518" s="144" t="s">
        <v>28</v>
      </c>
      <c r="AX518" s="144" t="s">
        <v>72</v>
      </c>
      <c r="AY518" s="151" t="s">
        <v>156</v>
      </c>
    </row>
    <row r="519" spans="2:65" s="152" customFormat="1" ht="16.5" customHeight="1" x14ac:dyDescent="0.45">
      <c r="B519" s="153"/>
      <c r="C519" s="154"/>
      <c r="D519" s="154"/>
      <c r="E519" s="155"/>
      <c r="F519" s="254" t="s">
        <v>568</v>
      </c>
      <c r="G519" s="254"/>
      <c r="H519" s="254"/>
      <c r="I519" s="254"/>
      <c r="J519" s="154"/>
      <c r="K519" s="156">
        <v>39.295000000000002</v>
      </c>
      <c r="L519" s="154"/>
      <c r="M519" s="154"/>
      <c r="N519" s="154"/>
      <c r="O519" s="154"/>
      <c r="P519" s="154"/>
      <c r="Q519" s="154"/>
      <c r="R519" s="157"/>
      <c r="T519" s="158"/>
      <c r="U519" s="154"/>
      <c r="V519" s="154"/>
      <c r="W519" s="154"/>
      <c r="X519" s="154"/>
      <c r="Y519" s="154"/>
      <c r="Z519" s="154"/>
      <c r="AA519" s="159"/>
      <c r="AT519" s="160" t="s">
        <v>168</v>
      </c>
      <c r="AU519" s="160" t="s">
        <v>78</v>
      </c>
      <c r="AV519" s="152" t="s">
        <v>78</v>
      </c>
      <c r="AW519" s="152" t="s">
        <v>28</v>
      </c>
      <c r="AX519" s="152" t="s">
        <v>72</v>
      </c>
      <c r="AY519" s="160" t="s">
        <v>156</v>
      </c>
    </row>
    <row r="520" spans="2:65" s="170" customFormat="1" ht="16.5" customHeight="1" x14ac:dyDescent="0.45">
      <c r="B520" s="171"/>
      <c r="C520" s="172"/>
      <c r="D520" s="172"/>
      <c r="E520" s="173"/>
      <c r="F520" s="259" t="s">
        <v>238</v>
      </c>
      <c r="G520" s="259"/>
      <c r="H520" s="259"/>
      <c r="I520" s="259"/>
      <c r="J520" s="172"/>
      <c r="K520" s="174">
        <v>39.295000000000002</v>
      </c>
      <c r="L520" s="172"/>
      <c r="M520" s="172"/>
      <c r="N520" s="172"/>
      <c r="O520" s="172"/>
      <c r="P520" s="172"/>
      <c r="Q520" s="172"/>
      <c r="R520" s="175"/>
      <c r="T520" s="176"/>
      <c r="U520" s="172"/>
      <c r="V520" s="172"/>
      <c r="W520" s="172"/>
      <c r="X520" s="172"/>
      <c r="Y520" s="172"/>
      <c r="Z520" s="172"/>
      <c r="AA520" s="177"/>
      <c r="AT520" s="178" t="s">
        <v>168</v>
      </c>
      <c r="AU520" s="178" t="s">
        <v>78</v>
      </c>
      <c r="AV520" s="170" t="s">
        <v>82</v>
      </c>
      <c r="AW520" s="170" t="s">
        <v>28</v>
      </c>
      <c r="AX520" s="170" t="s">
        <v>72</v>
      </c>
      <c r="AY520" s="178" t="s">
        <v>156</v>
      </c>
    </row>
    <row r="521" spans="2:65" s="144" customFormat="1" ht="16.5" customHeight="1" x14ac:dyDescent="0.45">
      <c r="B521" s="145"/>
      <c r="C521" s="146"/>
      <c r="D521" s="146"/>
      <c r="E521" s="147"/>
      <c r="F521" s="258" t="s">
        <v>529</v>
      </c>
      <c r="G521" s="258"/>
      <c r="H521" s="258"/>
      <c r="I521" s="258"/>
      <c r="J521" s="146"/>
      <c r="K521" s="147"/>
      <c r="L521" s="146"/>
      <c r="M521" s="146"/>
      <c r="N521" s="146"/>
      <c r="O521" s="146"/>
      <c r="P521" s="146"/>
      <c r="Q521" s="146"/>
      <c r="R521" s="148"/>
      <c r="T521" s="149"/>
      <c r="U521" s="146"/>
      <c r="V521" s="146"/>
      <c r="W521" s="146"/>
      <c r="X521" s="146"/>
      <c r="Y521" s="146"/>
      <c r="Z521" s="146"/>
      <c r="AA521" s="150"/>
      <c r="AT521" s="151" t="s">
        <v>168</v>
      </c>
      <c r="AU521" s="151" t="s">
        <v>78</v>
      </c>
      <c r="AV521" s="144" t="s">
        <v>80</v>
      </c>
      <c r="AW521" s="144" t="s">
        <v>28</v>
      </c>
      <c r="AX521" s="144" t="s">
        <v>72</v>
      </c>
      <c r="AY521" s="151" t="s">
        <v>156</v>
      </c>
    </row>
    <row r="522" spans="2:65" s="152" customFormat="1" ht="16.5" customHeight="1" x14ac:dyDescent="0.45">
      <c r="B522" s="153"/>
      <c r="C522" s="154"/>
      <c r="D522" s="154"/>
      <c r="E522" s="155"/>
      <c r="F522" s="254" t="s">
        <v>565</v>
      </c>
      <c r="G522" s="254"/>
      <c r="H522" s="254"/>
      <c r="I522" s="254"/>
      <c r="J522" s="154"/>
      <c r="K522" s="156">
        <v>62.423000000000002</v>
      </c>
      <c r="L522" s="154"/>
      <c r="M522" s="154"/>
      <c r="N522" s="154"/>
      <c r="O522" s="154"/>
      <c r="P522" s="154"/>
      <c r="Q522" s="154"/>
      <c r="R522" s="157"/>
      <c r="T522" s="158"/>
      <c r="U522" s="154"/>
      <c r="V522" s="154"/>
      <c r="W522" s="154"/>
      <c r="X522" s="154"/>
      <c r="Y522" s="154"/>
      <c r="Z522" s="154"/>
      <c r="AA522" s="159"/>
      <c r="AT522" s="160" t="s">
        <v>168</v>
      </c>
      <c r="AU522" s="160" t="s">
        <v>78</v>
      </c>
      <c r="AV522" s="152" t="s">
        <v>78</v>
      </c>
      <c r="AW522" s="152" t="s">
        <v>28</v>
      </c>
      <c r="AX522" s="152" t="s">
        <v>72</v>
      </c>
      <c r="AY522" s="160" t="s">
        <v>156</v>
      </c>
    </row>
    <row r="523" spans="2:65" s="152" customFormat="1" ht="16.5" customHeight="1" x14ac:dyDescent="0.45">
      <c r="B523" s="153"/>
      <c r="C523" s="154"/>
      <c r="D523" s="154"/>
      <c r="E523" s="155"/>
      <c r="F523" s="254" t="s">
        <v>567</v>
      </c>
      <c r="G523" s="254"/>
      <c r="H523" s="254"/>
      <c r="I523" s="254"/>
      <c r="J523" s="154"/>
      <c r="K523" s="156">
        <v>-4.8499999999999996</v>
      </c>
      <c r="L523" s="154"/>
      <c r="M523" s="154"/>
      <c r="N523" s="154"/>
      <c r="O523" s="154"/>
      <c r="P523" s="154"/>
      <c r="Q523" s="154"/>
      <c r="R523" s="157"/>
      <c r="T523" s="158"/>
      <c r="U523" s="154"/>
      <c r="V523" s="154"/>
      <c r="W523" s="154"/>
      <c r="X523" s="154"/>
      <c r="Y523" s="154"/>
      <c r="Z523" s="154"/>
      <c r="AA523" s="159"/>
      <c r="AT523" s="160" t="s">
        <v>168</v>
      </c>
      <c r="AU523" s="160" t="s">
        <v>78</v>
      </c>
      <c r="AV523" s="152" t="s">
        <v>78</v>
      </c>
      <c r="AW523" s="152" t="s">
        <v>28</v>
      </c>
      <c r="AX523" s="152" t="s">
        <v>72</v>
      </c>
      <c r="AY523" s="160" t="s">
        <v>156</v>
      </c>
    </row>
    <row r="524" spans="2:65" s="152" customFormat="1" ht="16.5" customHeight="1" x14ac:dyDescent="0.45">
      <c r="B524" s="153"/>
      <c r="C524" s="154"/>
      <c r="D524" s="154"/>
      <c r="E524" s="155"/>
      <c r="F524" s="254" t="s">
        <v>530</v>
      </c>
      <c r="G524" s="254"/>
      <c r="H524" s="254"/>
      <c r="I524" s="254"/>
      <c r="J524" s="154"/>
      <c r="K524" s="156">
        <v>-8.1</v>
      </c>
      <c r="L524" s="154"/>
      <c r="M524" s="154"/>
      <c r="N524" s="154"/>
      <c r="O524" s="154"/>
      <c r="P524" s="154"/>
      <c r="Q524" s="154"/>
      <c r="R524" s="157"/>
      <c r="T524" s="158"/>
      <c r="U524" s="154"/>
      <c r="V524" s="154"/>
      <c r="W524" s="154"/>
      <c r="X524" s="154"/>
      <c r="Y524" s="154"/>
      <c r="Z524" s="154"/>
      <c r="AA524" s="159"/>
      <c r="AT524" s="160" t="s">
        <v>168</v>
      </c>
      <c r="AU524" s="160" t="s">
        <v>78</v>
      </c>
      <c r="AV524" s="152" t="s">
        <v>78</v>
      </c>
      <c r="AW524" s="152" t="s">
        <v>28</v>
      </c>
      <c r="AX524" s="152" t="s">
        <v>72</v>
      </c>
      <c r="AY524" s="160" t="s">
        <v>156</v>
      </c>
    </row>
    <row r="525" spans="2:65" s="152" customFormat="1" ht="16.5" customHeight="1" x14ac:dyDescent="0.45">
      <c r="B525" s="153"/>
      <c r="C525" s="154"/>
      <c r="D525" s="154"/>
      <c r="E525" s="155"/>
      <c r="F525" s="254" t="s">
        <v>531</v>
      </c>
      <c r="G525" s="254"/>
      <c r="H525" s="254"/>
      <c r="I525" s="254"/>
      <c r="J525" s="154"/>
      <c r="K525" s="156">
        <v>-12.06</v>
      </c>
      <c r="L525" s="154"/>
      <c r="M525" s="154"/>
      <c r="N525" s="154"/>
      <c r="O525" s="154"/>
      <c r="P525" s="154"/>
      <c r="Q525" s="154"/>
      <c r="R525" s="157"/>
      <c r="T525" s="158"/>
      <c r="U525" s="154"/>
      <c r="V525" s="154"/>
      <c r="W525" s="154"/>
      <c r="X525" s="154"/>
      <c r="Y525" s="154"/>
      <c r="Z525" s="154"/>
      <c r="AA525" s="159"/>
      <c r="AT525" s="160" t="s">
        <v>168</v>
      </c>
      <c r="AU525" s="160" t="s">
        <v>78</v>
      </c>
      <c r="AV525" s="152" t="s">
        <v>78</v>
      </c>
      <c r="AW525" s="152" t="s">
        <v>28</v>
      </c>
      <c r="AX525" s="152" t="s">
        <v>72</v>
      </c>
      <c r="AY525" s="160" t="s">
        <v>156</v>
      </c>
    </row>
    <row r="526" spans="2:65" s="170" customFormat="1" ht="16.5" customHeight="1" x14ac:dyDescent="0.45">
      <c r="B526" s="171"/>
      <c r="C526" s="172"/>
      <c r="D526" s="172"/>
      <c r="E526" s="173"/>
      <c r="F526" s="259" t="s">
        <v>238</v>
      </c>
      <c r="G526" s="259"/>
      <c r="H526" s="259"/>
      <c r="I526" s="259"/>
      <c r="J526" s="172"/>
      <c r="K526" s="174">
        <v>37.412999999999997</v>
      </c>
      <c r="L526" s="172"/>
      <c r="M526" s="172"/>
      <c r="N526" s="172"/>
      <c r="O526" s="172"/>
      <c r="P526" s="172"/>
      <c r="Q526" s="172"/>
      <c r="R526" s="175"/>
      <c r="T526" s="176"/>
      <c r="U526" s="172"/>
      <c r="V526" s="172"/>
      <c r="W526" s="172"/>
      <c r="X526" s="172"/>
      <c r="Y526" s="172"/>
      <c r="Z526" s="172"/>
      <c r="AA526" s="177"/>
      <c r="AT526" s="178" t="s">
        <v>168</v>
      </c>
      <c r="AU526" s="178" t="s">
        <v>78</v>
      </c>
      <c r="AV526" s="170" t="s">
        <v>82</v>
      </c>
      <c r="AW526" s="170" t="s">
        <v>28</v>
      </c>
      <c r="AX526" s="170" t="s">
        <v>72</v>
      </c>
      <c r="AY526" s="178" t="s">
        <v>156</v>
      </c>
    </row>
    <row r="527" spans="2:65" s="161" customFormat="1" ht="16.5" customHeight="1" x14ac:dyDescent="0.45">
      <c r="B527" s="162"/>
      <c r="C527" s="163"/>
      <c r="D527" s="163"/>
      <c r="E527" s="164"/>
      <c r="F527" s="255" t="s">
        <v>170</v>
      </c>
      <c r="G527" s="255"/>
      <c r="H527" s="255"/>
      <c r="I527" s="255"/>
      <c r="J527" s="163"/>
      <c r="K527" s="165">
        <v>115.883</v>
      </c>
      <c r="L527" s="163"/>
      <c r="M527" s="163"/>
      <c r="N527" s="163"/>
      <c r="O527" s="163"/>
      <c r="P527" s="163"/>
      <c r="Q527" s="163"/>
      <c r="R527" s="166"/>
      <c r="T527" s="167"/>
      <c r="U527" s="163"/>
      <c r="V527" s="163"/>
      <c r="W527" s="163"/>
      <c r="X527" s="163"/>
      <c r="Y527" s="163"/>
      <c r="Z527" s="163"/>
      <c r="AA527" s="168"/>
      <c r="AT527" s="169" t="s">
        <v>168</v>
      </c>
      <c r="AU527" s="169" t="s">
        <v>78</v>
      </c>
      <c r="AV527" s="161" t="s">
        <v>161</v>
      </c>
      <c r="AW527" s="161" t="s">
        <v>28</v>
      </c>
      <c r="AX527" s="161" t="s">
        <v>80</v>
      </c>
      <c r="AY527" s="169" t="s">
        <v>156</v>
      </c>
    </row>
    <row r="528" spans="2:65" s="23" customFormat="1" ht="25.5" customHeight="1" x14ac:dyDescent="0.45">
      <c r="B528" s="134"/>
      <c r="C528" s="179" t="s">
        <v>569</v>
      </c>
      <c r="D528" s="179" t="s">
        <v>311</v>
      </c>
      <c r="E528" s="180" t="s">
        <v>570</v>
      </c>
      <c r="F528" s="263" t="s">
        <v>571</v>
      </c>
      <c r="G528" s="263"/>
      <c r="H528" s="263"/>
      <c r="I528" s="263"/>
      <c r="J528" s="181" t="s">
        <v>160</v>
      </c>
      <c r="K528" s="182">
        <v>115.883</v>
      </c>
      <c r="L528" s="264"/>
      <c r="M528" s="264"/>
      <c r="N528" s="265">
        <f>ROUND(L528*K528,2)</f>
        <v>0</v>
      </c>
      <c r="O528" s="266"/>
      <c r="P528" s="266"/>
      <c r="Q528" s="267"/>
      <c r="R528" s="139"/>
      <c r="T528" s="140"/>
      <c r="U528" s="34" t="s">
        <v>39</v>
      </c>
      <c r="V528" s="141">
        <v>0</v>
      </c>
      <c r="W528" s="141">
        <f>V528*K528</f>
        <v>0</v>
      </c>
      <c r="X528" s="141">
        <v>0</v>
      </c>
      <c r="Y528" s="141">
        <f>X528*K528</f>
        <v>0</v>
      </c>
      <c r="Z528" s="141">
        <v>0</v>
      </c>
      <c r="AA528" s="142">
        <f>Z528*K528</f>
        <v>0</v>
      </c>
      <c r="AR528" s="8" t="s">
        <v>190</v>
      </c>
      <c r="AT528" s="8" t="s">
        <v>311</v>
      </c>
      <c r="AU528" s="8" t="s">
        <v>78</v>
      </c>
      <c r="AY528" s="8" t="s">
        <v>156</v>
      </c>
      <c r="BE528" s="143">
        <f>IF(U528="základná",N528,0)</f>
        <v>0</v>
      </c>
      <c r="BF528" s="143">
        <f>IF(U528="znížená",N528,0)</f>
        <v>0</v>
      </c>
      <c r="BG528" s="143">
        <f>IF(U528="zákl. prenesená",N528,0)</f>
        <v>0</v>
      </c>
      <c r="BH528" s="143">
        <f>IF(U528="zníž. prenesená",N528,0)</f>
        <v>0</v>
      </c>
      <c r="BI528" s="143">
        <f>IF(U528="nulová",N528,0)</f>
        <v>0</v>
      </c>
      <c r="BJ528" s="8" t="s">
        <v>78</v>
      </c>
      <c r="BK528" s="121">
        <f>ROUND(L528*K528,3)</f>
        <v>0</v>
      </c>
      <c r="BL528" s="8" t="s">
        <v>161</v>
      </c>
      <c r="BM528" s="8" t="s">
        <v>572</v>
      </c>
    </row>
    <row r="529" spans="2:65" s="23" customFormat="1" ht="25.5" customHeight="1" x14ac:dyDescent="0.45">
      <c r="B529" s="134"/>
      <c r="C529" s="179" t="s">
        <v>573</v>
      </c>
      <c r="D529" s="179" t="s">
        <v>311</v>
      </c>
      <c r="E529" s="180" t="s">
        <v>574</v>
      </c>
      <c r="F529" s="263" t="s">
        <v>575</v>
      </c>
      <c r="G529" s="263"/>
      <c r="H529" s="263"/>
      <c r="I529" s="263"/>
      <c r="J529" s="181" t="s">
        <v>160</v>
      </c>
      <c r="K529" s="182">
        <v>115.883</v>
      </c>
      <c r="L529" s="264"/>
      <c r="M529" s="264"/>
      <c r="N529" s="265">
        <f t="shared" ref="N529" si="32">ROUND(L529*K529,2)</f>
        <v>0</v>
      </c>
      <c r="O529" s="266"/>
      <c r="P529" s="266"/>
      <c r="Q529" s="267"/>
      <c r="R529" s="139"/>
      <c r="T529" s="140"/>
      <c r="U529" s="34" t="s">
        <v>39</v>
      </c>
      <c r="V529" s="141">
        <v>0</v>
      </c>
      <c r="W529" s="141">
        <f>V529*K529</f>
        <v>0</v>
      </c>
      <c r="X529" s="141">
        <v>0</v>
      </c>
      <c r="Y529" s="141">
        <f>X529*K529</f>
        <v>0</v>
      </c>
      <c r="Z529" s="141">
        <v>0</v>
      </c>
      <c r="AA529" s="142">
        <f>Z529*K529</f>
        <v>0</v>
      </c>
      <c r="AR529" s="8" t="s">
        <v>190</v>
      </c>
      <c r="AT529" s="8" t="s">
        <v>311</v>
      </c>
      <c r="AU529" s="8" t="s">
        <v>78</v>
      </c>
      <c r="AY529" s="8" t="s">
        <v>156</v>
      </c>
      <c r="BE529" s="143">
        <f>IF(U529="základná",N529,0)</f>
        <v>0</v>
      </c>
      <c r="BF529" s="143">
        <f>IF(U529="znížená",N529,0)</f>
        <v>0</v>
      </c>
      <c r="BG529" s="143">
        <f>IF(U529="zákl. prenesená",N529,0)</f>
        <v>0</v>
      </c>
      <c r="BH529" s="143">
        <f>IF(U529="zníž. prenesená",N529,0)</f>
        <v>0</v>
      </c>
      <c r="BI529" s="143">
        <f>IF(U529="nulová",N529,0)</f>
        <v>0</v>
      </c>
      <c r="BJ529" s="8" t="s">
        <v>78</v>
      </c>
      <c r="BK529" s="121">
        <f>ROUND(L529*K529,3)</f>
        <v>0</v>
      </c>
      <c r="BL529" s="8" t="s">
        <v>161</v>
      </c>
      <c r="BM529" s="8" t="s">
        <v>576</v>
      </c>
    </row>
    <row r="530" spans="2:65" s="23" customFormat="1" ht="25.5" customHeight="1" x14ac:dyDescent="0.45">
      <c r="B530" s="134"/>
      <c r="C530" s="135" t="s">
        <v>577</v>
      </c>
      <c r="D530" s="135" t="s">
        <v>157</v>
      </c>
      <c r="E530" s="136" t="s">
        <v>578</v>
      </c>
      <c r="F530" s="251" t="s">
        <v>579</v>
      </c>
      <c r="G530" s="251"/>
      <c r="H530" s="251"/>
      <c r="I530" s="251"/>
      <c r="J530" s="137" t="s">
        <v>160</v>
      </c>
      <c r="K530" s="138">
        <v>30.03</v>
      </c>
      <c r="L530" s="252"/>
      <c r="M530" s="252"/>
      <c r="N530" s="260">
        <f>ROUND(L530*K530,2)</f>
        <v>0</v>
      </c>
      <c r="O530" s="261"/>
      <c r="P530" s="261"/>
      <c r="Q530" s="262"/>
      <c r="R530" s="139"/>
      <c r="T530" s="140"/>
      <c r="U530" s="34" t="s">
        <v>39</v>
      </c>
      <c r="V530" s="141">
        <v>0</v>
      </c>
      <c r="W530" s="141">
        <f>V530*K530</f>
        <v>0</v>
      </c>
      <c r="X530" s="141">
        <v>0</v>
      </c>
      <c r="Y530" s="141">
        <f>X530*K530</f>
        <v>0</v>
      </c>
      <c r="Z530" s="141">
        <v>0</v>
      </c>
      <c r="AA530" s="142">
        <f>Z530*K530</f>
        <v>0</v>
      </c>
      <c r="AR530" s="8" t="s">
        <v>161</v>
      </c>
      <c r="AT530" s="8" t="s">
        <v>157</v>
      </c>
      <c r="AU530" s="8" t="s">
        <v>78</v>
      </c>
      <c r="AY530" s="8" t="s">
        <v>156</v>
      </c>
      <c r="BE530" s="143">
        <f>IF(U530="základná",N530,0)</f>
        <v>0</v>
      </c>
      <c r="BF530" s="143">
        <f>IF(U530="znížená",N530,0)</f>
        <v>0</v>
      </c>
      <c r="BG530" s="143">
        <f>IF(U530="zákl. prenesená",N530,0)</f>
        <v>0</v>
      </c>
      <c r="BH530" s="143">
        <f>IF(U530="zníž. prenesená",N530,0)</f>
        <v>0</v>
      </c>
      <c r="BI530" s="143">
        <f>IF(U530="nulová",N530,0)</f>
        <v>0</v>
      </c>
      <c r="BJ530" s="8" t="s">
        <v>78</v>
      </c>
      <c r="BK530" s="121">
        <f>ROUND(L530*K530,3)</f>
        <v>0</v>
      </c>
      <c r="BL530" s="8" t="s">
        <v>161</v>
      </c>
      <c r="BM530" s="8" t="s">
        <v>580</v>
      </c>
    </row>
    <row r="531" spans="2:65" s="144" customFormat="1" ht="16.5" customHeight="1" x14ac:dyDescent="0.45">
      <c r="B531" s="145"/>
      <c r="C531" s="146"/>
      <c r="D531" s="146"/>
      <c r="E531" s="147"/>
      <c r="F531" s="253" t="s">
        <v>581</v>
      </c>
      <c r="G531" s="253"/>
      <c r="H531" s="253"/>
      <c r="I531" s="253"/>
      <c r="J531" s="146"/>
      <c r="K531" s="147"/>
      <c r="L531" s="146"/>
      <c r="M531" s="146"/>
      <c r="N531" s="146"/>
      <c r="O531" s="146"/>
      <c r="P531" s="146"/>
      <c r="Q531" s="146"/>
      <c r="R531" s="148"/>
      <c r="T531" s="149"/>
      <c r="U531" s="146"/>
      <c r="V531" s="146"/>
      <c r="W531" s="146"/>
      <c r="X531" s="146"/>
      <c r="Y531" s="146"/>
      <c r="Z531" s="146"/>
      <c r="AA531" s="150"/>
      <c r="AT531" s="151" t="s">
        <v>168</v>
      </c>
      <c r="AU531" s="151" t="s">
        <v>78</v>
      </c>
      <c r="AV531" s="144" t="s">
        <v>80</v>
      </c>
      <c r="AW531" s="144" t="s">
        <v>28</v>
      </c>
      <c r="AX531" s="144" t="s">
        <v>72</v>
      </c>
      <c r="AY531" s="151" t="s">
        <v>156</v>
      </c>
    </row>
    <row r="532" spans="2:65" s="144" customFormat="1" ht="16.5" customHeight="1" x14ac:dyDescent="0.45">
      <c r="B532" s="145"/>
      <c r="C532" s="146"/>
      <c r="D532" s="146"/>
      <c r="E532" s="147"/>
      <c r="F532" s="258" t="s">
        <v>523</v>
      </c>
      <c r="G532" s="258"/>
      <c r="H532" s="258"/>
      <c r="I532" s="258"/>
      <c r="J532" s="146"/>
      <c r="K532" s="147"/>
      <c r="L532" s="146"/>
      <c r="M532" s="146"/>
      <c r="N532" s="146"/>
      <c r="O532" s="146"/>
      <c r="P532" s="146"/>
      <c r="Q532" s="146"/>
      <c r="R532" s="148"/>
      <c r="T532" s="149"/>
      <c r="U532" s="146"/>
      <c r="V532" s="146"/>
      <c r="W532" s="146"/>
      <c r="X532" s="146"/>
      <c r="Y532" s="146"/>
      <c r="Z532" s="146"/>
      <c r="AA532" s="150"/>
      <c r="AT532" s="151" t="s">
        <v>168</v>
      </c>
      <c r="AU532" s="151" t="s">
        <v>78</v>
      </c>
      <c r="AV532" s="144" t="s">
        <v>80</v>
      </c>
      <c r="AW532" s="144" t="s">
        <v>28</v>
      </c>
      <c r="AX532" s="144" t="s">
        <v>72</v>
      </c>
      <c r="AY532" s="151" t="s">
        <v>156</v>
      </c>
    </row>
    <row r="533" spans="2:65" s="152" customFormat="1" ht="16.5" customHeight="1" x14ac:dyDescent="0.45">
      <c r="B533" s="153"/>
      <c r="C533" s="154"/>
      <c r="D533" s="154"/>
      <c r="E533" s="155"/>
      <c r="F533" s="254" t="s">
        <v>582</v>
      </c>
      <c r="G533" s="254"/>
      <c r="H533" s="254"/>
      <c r="I533" s="254"/>
      <c r="J533" s="154"/>
      <c r="K533" s="156">
        <v>12.914999999999999</v>
      </c>
      <c r="L533" s="154"/>
      <c r="M533" s="154"/>
      <c r="N533" s="154"/>
      <c r="O533" s="154"/>
      <c r="P533" s="154"/>
      <c r="Q533" s="154"/>
      <c r="R533" s="157"/>
      <c r="T533" s="158"/>
      <c r="U533" s="154"/>
      <c r="V533" s="154"/>
      <c r="W533" s="154"/>
      <c r="X533" s="154"/>
      <c r="Y533" s="154"/>
      <c r="Z533" s="154"/>
      <c r="AA533" s="159"/>
      <c r="AT533" s="160" t="s">
        <v>168</v>
      </c>
      <c r="AU533" s="160" t="s">
        <v>78</v>
      </c>
      <c r="AV533" s="152" t="s">
        <v>78</v>
      </c>
      <c r="AW533" s="152" t="s">
        <v>28</v>
      </c>
      <c r="AX533" s="152" t="s">
        <v>72</v>
      </c>
      <c r="AY533" s="160" t="s">
        <v>156</v>
      </c>
    </row>
    <row r="534" spans="2:65" s="152" customFormat="1" ht="16.5" customHeight="1" x14ac:dyDescent="0.45">
      <c r="B534" s="153"/>
      <c r="C534" s="154"/>
      <c r="D534" s="154"/>
      <c r="E534" s="155"/>
      <c r="F534" s="254" t="s">
        <v>583</v>
      </c>
      <c r="G534" s="254"/>
      <c r="H534" s="254"/>
      <c r="I534" s="254"/>
      <c r="J534" s="154"/>
      <c r="K534" s="156">
        <v>-1.53</v>
      </c>
      <c r="L534" s="154"/>
      <c r="M534" s="154"/>
      <c r="N534" s="154"/>
      <c r="O534" s="154"/>
      <c r="P534" s="154"/>
      <c r="Q534" s="154"/>
      <c r="R534" s="157"/>
      <c r="T534" s="158"/>
      <c r="U534" s="154"/>
      <c r="V534" s="154"/>
      <c r="W534" s="154"/>
      <c r="X534" s="154"/>
      <c r="Y534" s="154"/>
      <c r="Z534" s="154"/>
      <c r="AA534" s="159"/>
      <c r="AT534" s="160" t="s">
        <v>168</v>
      </c>
      <c r="AU534" s="160" t="s">
        <v>78</v>
      </c>
      <c r="AV534" s="152" t="s">
        <v>78</v>
      </c>
      <c r="AW534" s="152" t="s">
        <v>28</v>
      </c>
      <c r="AX534" s="152" t="s">
        <v>72</v>
      </c>
      <c r="AY534" s="160" t="s">
        <v>156</v>
      </c>
    </row>
    <row r="535" spans="2:65" s="152" customFormat="1" ht="16.5" customHeight="1" x14ac:dyDescent="0.45">
      <c r="B535" s="153"/>
      <c r="C535" s="154"/>
      <c r="D535" s="154"/>
      <c r="E535" s="155"/>
      <c r="F535" s="254" t="s">
        <v>584</v>
      </c>
      <c r="G535" s="254"/>
      <c r="H535" s="254"/>
      <c r="I535" s="254"/>
      <c r="J535" s="154"/>
      <c r="K535" s="156">
        <v>-1.2</v>
      </c>
      <c r="L535" s="154"/>
      <c r="M535" s="154"/>
      <c r="N535" s="154"/>
      <c r="O535" s="154"/>
      <c r="P535" s="154"/>
      <c r="Q535" s="154"/>
      <c r="R535" s="157"/>
      <c r="T535" s="158"/>
      <c r="U535" s="154"/>
      <c r="V535" s="154"/>
      <c r="W535" s="154"/>
      <c r="X535" s="154"/>
      <c r="Y535" s="154"/>
      <c r="Z535" s="154"/>
      <c r="AA535" s="159"/>
      <c r="AT535" s="160" t="s">
        <v>168</v>
      </c>
      <c r="AU535" s="160" t="s">
        <v>78</v>
      </c>
      <c r="AV535" s="152" t="s">
        <v>78</v>
      </c>
      <c r="AW535" s="152" t="s">
        <v>28</v>
      </c>
      <c r="AX535" s="152" t="s">
        <v>72</v>
      </c>
      <c r="AY535" s="160" t="s">
        <v>156</v>
      </c>
    </row>
    <row r="536" spans="2:65" s="170" customFormat="1" ht="16.5" customHeight="1" x14ac:dyDescent="0.45">
      <c r="B536" s="171"/>
      <c r="C536" s="172"/>
      <c r="D536" s="172"/>
      <c r="E536" s="173"/>
      <c r="F536" s="259" t="s">
        <v>238</v>
      </c>
      <c r="G536" s="259"/>
      <c r="H536" s="259"/>
      <c r="I536" s="259"/>
      <c r="J536" s="172"/>
      <c r="K536" s="174">
        <v>10.185</v>
      </c>
      <c r="L536" s="172"/>
      <c r="M536" s="172"/>
      <c r="N536" s="172"/>
      <c r="O536" s="172"/>
      <c r="P536" s="172"/>
      <c r="Q536" s="172"/>
      <c r="R536" s="175"/>
      <c r="T536" s="176"/>
      <c r="U536" s="172"/>
      <c r="V536" s="172"/>
      <c r="W536" s="172"/>
      <c r="X536" s="172"/>
      <c r="Y536" s="172"/>
      <c r="Z536" s="172"/>
      <c r="AA536" s="177"/>
      <c r="AT536" s="178" t="s">
        <v>168</v>
      </c>
      <c r="AU536" s="178" t="s">
        <v>78</v>
      </c>
      <c r="AV536" s="170" t="s">
        <v>82</v>
      </c>
      <c r="AW536" s="170" t="s">
        <v>28</v>
      </c>
      <c r="AX536" s="170" t="s">
        <v>72</v>
      </c>
      <c r="AY536" s="178" t="s">
        <v>156</v>
      </c>
    </row>
    <row r="537" spans="2:65" s="144" customFormat="1" ht="16.5" customHeight="1" x14ac:dyDescent="0.45">
      <c r="B537" s="145"/>
      <c r="C537" s="146"/>
      <c r="D537" s="146"/>
      <c r="E537" s="147"/>
      <c r="F537" s="258" t="s">
        <v>527</v>
      </c>
      <c r="G537" s="258"/>
      <c r="H537" s="258"/>
      <c r="I537" s="258"/>
      <c r="J537" s="146"/>
      <c r="K537" s="147"/>
      <c r="L537" s="146"/>
      <c r="M537" s="146"/>
      <c r="N537" s="146"/>
      <c r="O537" s="146"/>
      <c r="P537" s="146"/>
      <c r="Q537" s="146"/>
      <c r="R537" s="148"/>
      <c r="T537" s="149"/>
      <c r="U537" s="146"/>
      <c r="V537" s="146"/>
      <c r="W537" s="146"/>
      <c r="X537" s="146"/>
      <c r="Y537" s="146"/>
      <c r="Z537" s="146"/>
      <c r="AA537" s="150"/>
      <c r="AT537" s="151" t="s">
        <v>168</v>
      </c>
      <c r="AU537" s="151" t="s">
        <v>78</v>
      </c>
      <c r="AV537" s="144" t="s">
        <v>80</v>
      </c>
      <c r="AW537" s="144" t="s">
        <v>28</v>
      </c>
      <c r="AX537" s="144" t="s">
        <v>72</v>
      </c>
      <c r="AY537" s="151" t="s">
        <v>156</v>
      </c>
    </row>
    <row r="538" spans="2:65" s="152" customFormat="1" ht="16.5" customHeight="1" x14ac:dyDescent="0.45">
      <c r="B538" s="153"/>
      <c r="C538" s="154"/>
      <c r="D538" s="154"/>
      <c r="E538" s="155"/>
      <c r="F538" s="254" t="s">
        <v>585</v>
      </c>
      <c r="G538" s="254"/>
      <c r="H538" s="254"/>
      <c r="I538" s="254"/>
      <c r="J538" s="154"/>
      <c r="K538" s="156">
        <v>8.1300000000000008</v>
      </c>
      <c r="L538" s="154"/>
      <c r="M538" s="154"/>
      <c r="N538" s="154"/>
      <c r="O538" s="154"/>
      <c r="P538" s="154"/>
      <c r="Q538" s="154"/>
      <c r="R538" s="157"/>
      <c r="T538" s="158"/>
      <c r="U538" s="154"/>
      <c r="V538" s="154"/>
      <c r="W538" s="154"/>
      <c r="X538" s="154"/>
      <c r="Y538" s="154"/>
      <c r="Z538" s="154"/>
      <c r="AA538" s="159"/>
      <c r="AT538" s="160" t="s">
        <v>168</v>
      </c>
      <c r="AU538" s="160" t="s">
        <v>78</v>
      </c>
      <c r="AV538" s="152" t="s">
        <v>78</v>
      </c>
      <c r="AW538" s="152" t="s">
        <v>28</v>
      </c>
      <c r="AX538" s="152" t="s">
        <v>72</v>
      </c>
      <c r="AY538" s="160" t="s">
        <v>156</v>
      </c>
    </row>
    <row r="539" spans="2:65" s="170" customFormat="1" ht="16.5" customHeight="1" x14ac:dyDescent="0.45">
      <c r="B539" s="171"/>
      <c r="C539" s="172"/>
      <c r="D539" s="172"/>
      <c r="E539" s="173"/>
      <c r="F539" s="259" t="s">
        <v>238</v>
      </c>
      <c r="G539" s="259"/>
      <c r="H539" s="259"/>
      <c r="I539" s="259"/>
      <c r="J539" s="172"/>
      <c r="K539" s="174">
        <v>8.1300000000000008</v>
      </c>
      <c r="L539" s="172"/>
      <c r="M539" s="172"/>
      <c r="N539" s="172"/>
      <c r="O539" s="172"/>
      <c r="P539" s="172"/>
      <c r="Q539" s="172"/>
      <c r="R539" s="175"/>
      <c r="T539" s="176"/>
      <c r="U539" s="172"/>
      <c r="V539" s="172"/>
      <c r="W539" s="172"/>
      <c r="X539" s="172"/>
      <c r="Y539" s="172"/>
      <c r="Z539" s="172"/>
      <c r="AA539" s="177"/>
      <c r="AT539" s="178" t="s">
        <v>168</v>
      </c>
      <c r="AU539" s="178" t="s">
        <v>78</v>
      </c>
      <c r="AV539" s="170" t="s">
        <v>82</v>
      </c>
      <c r="AW539" s="170" t="s">
        <v>28</v>
      </c>
      <c r="AX539" s="170" t="s">
        <v>72</v>
      </c>
      <c r="AY539" s="178" t="s">
        <v>156</v>
      </c>
    </row>
    <row r="540" spans="2:65" s="144" customFormat="1" ht="16.5" customHeight="1" x14ac:dyDescent="0.45">
      <c r="B540" s="145"/>
      <c r="C540" s="146"/>
      <c r="D540" s="146"/>
      <c r="E540" s="147"/>
      <c r="F540" s="258" t="s">
        <v>529</v>
      </c>
      <c r="G540" s="258"/>
      <c r="H540" s="258"/>
      <c r="I540" s="258"/>
      <c r="J540" s="146"/>
      <c r="K540" s="147"/>
      <c r="L540" s="146"/>
      <c r="M540" s="146"/>
      <c r="N540" s="146"/>
      <c r="O540" s="146"/>
      <c r="P540" s="146"/>
      <c r="Q540" s="146"/>
      <c r="R540" s="148"/>
      <c r="T540" s="149"/>
      <c r="U540" s="146"/>
      <c r="V540" s="146"/>
      <c r="W540" s="146"/>
      <c r="X540" s="146"/>
      <c r="Y540" s="146"/>
      <c r="Z540" s="146"/>
      <c r="AA540" s="150"/>
      <c r="AT540" s="151" t="s">
        <v>168</v>
      </c>
      <c r="AU540" s="151" t="s">
        <v>78</v>
      </c>
      <c r="AV540" s="144" t="s">
        <v>80</v>
      </c>
      <c r="AW540" s="144" t="s">
        <v>28</v>
      </c>
      <c r="AX540" s="144" t="s">
        <v>72</v>
      </c>
      <c r="AY540" s="151" t="s">
        <v>156</v>
      </c>
    </row>
    <row r="541" spans="2:65" s="152" customFormat="1" ht="16.5" customHeight="1" x14ac:dyDescent="0.45">
      <c r="B541" s="153"/>
      <c r="C541" s="154"/>
      <c r="D541" s="154"/>
      <c r="E541" s="155"/>
      <c r="F541" s="254" t="s">
        <v>582</v>
      </c>
      <c r="G541" s="254"/>
      <c r="H541" s="254"/>
      <c r="I541" s="254"/>
      <c r="J541" s="154"/>
      <c r="K541" s="156">
        <v>12.914999999999999</v>
      </c>
      <c r="L541" s="154"/>
      <c r="M541" s="154"/>
      <c r="N541" s="154"/>
      <c r="O541" s="154"/>
      <c r="P541" s="154"/>
      <c r="Q541" s="154"/>
      <c r="R541" s="157"/>
      <c r="T541" s="158"/>
      <c r="U541" s="154"/>
      <c r="V541" s="154"/>
      <c r="W541" s="154"/>
      <c r="X541" s="154"/>
      <c r="Y541" s="154"/>
      <c r="Z541" s="154"/>
      <c r="AA541" s="159"/>
      <c r="AT541" s="160" t="s">
        <v>168</v>
      </c>
      <c r="AU541" s="160" t="s">
        <v>78</v>
      </c>
      <c r="AV541" s="152" t="s">
        <v>78</v>
      </c>
      <c r="AW541" s="152" t="s">
        <v>28</v>
      </c>
      <c r="AX541" s="152" t="s">
        <v>72</v>
      </c>
      <c r="AY541" s="160" t="s">
        <v>156</v>
      </c>
    </row>
    <row r="542" spans="2:65" s="152" customFormat="1" ht="16.5" customHeight="1" x14ac:dyDescent="0.45">
      <c r="B542" s="153"/>
      <c r="C542" s="154"/>
      <c r="D542" s="154"/>
      <c r="E542" s="155"/>
      <c r="F542" s="254" t="s">
        <v>584</v>
      </c>
      <c r="G542" s="254"/>
      <c r="H542" s="254"/>
      <c r="I542" s="254"/>
      <c r="J542" s="154"/>
      <c r="K542" s="156">
        <v>-1.2</v>
      </c>
      <c r="L542" s="154"/>
      <c r="M542" s="154"/>
      <c r="N542" s="154"/>
      <c r="O542" s="154"/>
      <c r="P542" s="154"/>
      <c r="Q542" s="154"/>
      <c r="R542" s="157"/>
      <c r="T542" s="158"/>
      <c r="U542" s="154"/>
      <c r="V542" s="154"/>
      <c r="W542" s="154"/>
      <c r="X542" s="154"/>
      <c r="Y542" s="154"/>
      <c r="Z542" s="154"/>
      <c r="AA542" s="159"/>
      <c r="AT542" s="160" t="s">
        <v>168</v>
      </c>
      <c r="AU542" s="160" t="s">
        <v>78</v>
      </c>
      <c r="AV542" s="152" t="s">
        <v>78</v>
      </c>
      <c r="AW542" s="152" t="s">
        <v>28</v>
      </c>
      <c r="AX542" s="152" t="s">
        <v>72</v>
      </c>
      <c r="AY542" s="160" t="s">
        <v>156</v>
      </c>
    </row>
    <row r="543" spans="2:65" s="161" customFormat="1" ht="16.5" customHeight="1" x14ac:dyDescent="0.45">
      <c r="B543" s="162"/>
      <c r="C543" s="163"/>
      <c r="D543" s="163"/>
      <c r="E543" s="164"/>
      <c r="F543" s="255" t="s">
        <v>170</v>
      </c>
      <c r="G543" s="255"/>
      <c r="H543" s="255"/>
      <c r="I543" s="255"/>
      <c r="J543" s="163"/>
      <c r="K543" s="165">
        <v>30.03</v>
      </c>
      <c r="L543" s="163"/>
      <c r="M543" s="163"/>
      <c r="N543" s="163"/>
      <c r="O543" s="163"/>
      <c r="P543" s="163"/>
      <c r="Q543" s="163"/>
      <c r="R543" s="166"/>
      <c r="T543" s="167"/>
      <c r="U543" s="163"/>
      <c r="V543" s="163"/>
      <c r="W543" s="163"/>
      <c r="X543" s="163"/>
      <c r="Y543" s="163"/>
      <c r="Z543" s="163"/>
      <c r="AA543" s="168"/>
      <c r="AT543" s="169" t="s">
        <v>168</v>
      </c>
      <c r="AU543" s="169" t="s">
        <v>78</v>
      </c>
      <c r="AV543" s="161" t="s">
        <v>161</v>
      </c>
      <c r="AW543" s="161" t="s">
        <v>28</v>
      </c>
      <c r="AX543" s="161" t="s">
        <v>80</v>
      </c>
      <c r="AY543" s="169" t="s">
        <v>156</v>
      </c>
    </row>
    <row r="544" spans="2:65" s="23" customFormat="1" ht="16.5" customHeight="1" x14ac:dyDescent="0.45">
      <c r="B544" s="134"/>
      <c r="C544" s="179" t="s">
        <v>586</v>
      </c>
      <c r="D544" s="179" t="s">
        <v>311</v>
      </c>
      <c r="E544" s="180" t="s">
        <v>587</v>
      </c>
      <c r="F544" s="263" t="s">
        <v>588</v>
      </c>
      <c r="G544" s="263"/>
      <c r="H544" s="263"/>
      <c r="I544" s="263"/>
      <c r="J544" s="181" t="s">
        <v>160</v>
      </c>
      <c r="K544" s="182">
        <v>30.03</v>
      </c>
      <c r="L544" s="264"/>
      <c r="M544" s="264"/>
      <c r="N544" s="265">
        <f>ROUND(L544*K544,2)</f>
        <v>0</v>
      </c>
      <c r="O544" s="266"/>
      <c r="P544" s="266"/>
      <c r="Q544" s="267"/>
      <c r="R544" s="139"/>
      <c r="T544" s="140"/>
      <c r="U544" s="34" t="s">
        <v>39</v>
      </c>
      <c r="V544" s="141">
        <v>0</v>
      </c>
      <c r="W544" s="141">
        <f>V544*K544</f>
        <v>0</v>
      </c>
      <c r="X544" s="141">
        <v>0</v>
      </c>
      <c r="Y544" s="141">
        <f>X544*K544</f>
        <v>0</v>
      </c>
      <c r="Z544" s="141">
        <v>0</v>
      </c>
      <c r="AA544" s="142">
        <f>Z544*K544</f>
        <v>0</v>
      </c>
      <c r="AR544" s="8" t="s">
        <v>190</v>
      </c>
      <c r="AT544" s="8" t="s">
        <v>311</v>
      </c>
      <c r="AU544" s="8" t="s">
        <v>78</v>
      </c>
      <c r="AY544" s="8" t="s">
        <v>156</v>
      </c>
      <c r="BE544" s="143">
        <f>IF(U544="základná",N544,0)</f>
        <v>0</v>
      </c>
      <c r="BF544" s="143">
        <f>IF(U544="znížená",N544,0)</f>
        <v>0</v>
      </c>
      <c r="BG544" s="143">
        <f>IF(U544="zákl. prenesená",N544,0)</f>
        <v>0</v>
      </c>
      <c r="BH544" s="143">
        <f>IF(U544="zníž. prenesená",N544,0)</f>
        <v>0</v>
      </c>
      <c r="BI544" s="143">
        <f>IF(U544="nulová",N544,0)</f>
        <v>0</v>
      </c>
      <c r="BJ544" s="8" t="s">
        <v>78</v>
      </c>
      <c r="BK544" s="121">
        <f>ROUND(L544*K544,3)</f>
        <v>0</v>
      </c>
      <c r="BL544" s="8" t="s">
        <v>161</v>
      </c>
      <c r="BM544" s="8" t="s">
        <v>589</v>
      </c>
    </row>
    <row r="545" spans="2:65" s="23" customFormat="1" ht="25.5" customHeight="1" x14ac:dyDescent="0.45">
      <c r="B545" s="134"/>
      <c r="C545" s="179" t="s">
        <v>590</v>
      </c>
      <c r="D545" s="179" t="s">
        <v>311</v>
      </c>
      <c r="E545" s="180" t="s">
        <v>591</v>
      </c>
      <c r="F545" s="263" t="s">
        <v>592</v>
      </c>
      <c r="G545" s="263"/>
      <c r="H545" s="263"/>
      <c r="I545" s="263"/>
      <c r="J545" s="181" t="s">
        <v>160</v>
      </c>
      <c r="K545" s="182">
        <v>30.03</v>
      </c>
      <c r="L545" s="264"/>
      <c r="M545" s="264"/>
      <c r="N545" s="265">
        <f>ROUND(L545*K545,2)</f>
        <v>0</v>
      </c>
      <c r="O545" s="266"/>
      <c r="P545" s="266"/>
      <c r="Q545" s="267"/>
      <c r="R545" s="139"/>
      <c r="T545" s="140"/>
      <c r="U545" s="34" t="s">
        <v>39</v>
      </c>
      <c r="V545" s="141">
        <v>0</v>
      </c>
      <c r="W545" s="141">
        <f>V545*K545</f>
        <v>0</v>
      </c>
      <c r="X545" s="141">
        <v>0</v>
      </c>
      <c r="Y545" s="141">
        <f>X545*K545</f>
        <v>0</v>
      </c>
      <c r="Z545" s="141">
        <v>0</v>
      </c>
      <c r="AA545" s="142">
        <f>Z545*K545</f>
        <v>0</v>
      </c>
      <c r="AR545" s="8" t="s">
        <v>190</v>
      </c>
      <c r="AT545" s="8" t="s">
        <v>311</v>
      </c>
      <c r="AU545" s="8" t="s">
        <v>78</v>
      </c>
      <c r="AY545" s="8" t="s">
        <v>156</v>
      </c>
      <c r="BE545" s="143">
        <f>IF(U545="základná",N545,0)</f>
        <v>0</v>
      </c>
      <c r="BF545" s="143">
        <f>IF(U545="znížená",N545,0)</f>
        <v>0</v>
      </c>
      <c r="BG545" s="143">
        <f>IF(U545="zákl. prenesená",N545,0)</f>
        <v>0</v>
      </c>
      <c r="BH545" s="143">
        <f>IF(U545="zníž. prenesená",N545,0)</f>
        <v>0</v>
      </c>
      <c r="BI545" s="143">
        <f>IF(U545="nulová",N545,0)</f>
        <v>0</v>
      </c>
      <c r="BJ545" s="8" t="s">
        <v>78</v>
      </c>
      <c r="BK545" s="121">
        <f>ROUND(L545*K545,3)</f>
        <v>0</v>
      </c>
      <c r="BL545" s="8" t="s">
        <v>161</v>
      </c>
      <c r="BM545" s="8" t="s">
        <v>593</v>
      </c>
    </row>
    <row r="546" spans="2:65" s="23" customFormat="1" ht="25.5" customHeight="1" x14ac:dyDescent="0.45">
      <c r="B546" s="134"/>
      <c r="C546" s="135" t="s">
        <v>594</v>
      </c>
      <c r="D546" s="135" t="s">
        <v>157</v>
      </c>
      <c r="E546" s="136" t="s">
        <v>595</v>
      </c>
      <c r="F546" s="251" t="s">
        <v>596</v>
      </c>
      <c r="G546" s="251"/>
      <c r="H546" s="251"/>
      <c r="I546" s="251"/>
      <c r="J546" s="137" t="s">
        <v>165</v>
      </c>
      <c r="K546" s="138">
        <v>25.914999999999999</v>
      </c>
      <c r="L546" s="252"/>
      <c r="M546" s="252"/>
      <c r="N546" s="260">
        <f>ROUND(L546*K546,2)</f>
        <v>0</v>
      </c>
      <c r="O546" s="261"/>
      <c r="P546" s="261"/>
      <c r="Q546" s="262"/>
      <c r="R546" s="139"/>
      <c r="T546" s="140"/>
      <c r="U546" s="34" t="s">
        <v>39</v>
      </c>
      <c r="V546" s="141">
        <v>0</v>
      </c>
      <c r="W546" s="141">
        <f>V546*K546</f>
        <v>0</v>
      </c>
      <c r="X546" s="141">
        <v>0</v>
      </c>
      <c r="Y546" s="141">
        <f>X546*K546</f>
        <v>0</v>
      </c>
      <c r="Z546" s="141">
        <v>0</v>
      </c>
      <c r="AA546" s="142">
        <f>Z546*K546</f>
        <v>0</v>
      </c>
      <c r="AR546" s="8" t="s">
        <v>161</v>
      </c>
      <c r="AT546" s="8" t="s">
        <v>157</v>
      </c>
      <c r="AU546" s="8" t="s">
        <v>78</v>
      </c>
      <c r="AY546" s="8" t="s">
        <v>156</v>
      </c>
      <c r="BE546" s="143">
        <f>IF(U546="základná",N546,0)</f>
        <v>0</v>
      </c>
      <c r="BF546" s="143">
        <f>IF(U546="znížená",N546,0)</f>
        <v>0</v>
      </c>
      <c r="BG546" s="143">
        <f>IF(U546="zákl. prenesená",N546,0)</f>
        <v>0</v>
      </c>
      <c r="BH546" s="143">
        <f>IF(U546="zníž. prenesená",N546,0)</f>
        <v>0</v>
      </c>
      <c r="BI546" s="143">
        <f>IF(U546="nulová",N546,0)</f>
        <v>0</v>
      </c>
      <c r="BJ546" s="8" t="s">
        <v>78</v>
      </c>
      <c r="BK546" s="121">
        <f>ROUND(L546*K546,3)</f>
        <v>0</v>
      </c>
      <c r="BL546" s="8" t="s">
        <v>161</v>
      </c>
      <c r="BM546" s="8" t="s">
        <v>597</v>
      </c>
    </row>
    <row r="547" spans="2:65" s="144" customFormat="1" ht="16.5" customHeight="1" x14ac:dyDescent="0.45">
      <c r="B547" s="145"/>
      <c r="C547" s="146"/>
      <c r="D547" s="146"/>
      <c r="E547" s="147"/>
      <c r="F547" s="253" t="s">
        <v>235</v>
      </c>
      <c r="G547" s="253"/>
      <c r="H547" s="253"/>
      <c r="I547" s="253"/>
      <c r="J547" s="146"/>
      <c r="K547" s="147"/>
      <c r="L547" s="146"/>
      <c r="M547" s="146"/>
      <c r="N547" s="146"/>
      <c r="O547" s="146"/>
      <c r="P547" s="146"/>
      <c r="Q547" s="146"/>
      <c r="R547" s="148"/>
      <c r="T547" s="149"/>
      <c r="U547" s="146"/>
      <c r="V547" s="146"/>
      <c r="W547" s="146"/>
      <c r="X547" s="146"/>
      <c r="Y547" s="146"/>
      <c r="Z547" s="146"/>
      <c r="AA547" s="150"/>
      <c r="AT547" s="151" t="s">
        <v>168</v>
      </c>
      <c r="AU547" s="151" t="s">
        <v>78</v>
      </c>
      <c r="AV547" s="144" t="s">
        <v>80</v>
      </c>
      <c r="AW547" s="144" t="s">
        <v>28</v>
      </c>
      <c r="AX547" s="144" t="s">
        <v>72</v>
      </c>
      <c r="AY547" s="151" t="s">
        <v>156</v>
      </c>
    </row>
    <row r="548" spans="2:65" s="144" customFormat="1" ht="16.5" customHeight="1" x14ac:dyDescent="0.45">
      <c r="B548" s="145"/>
      <c r="C548" s="146"/>
      <c r="D548" s="146"/>
      <c r="E548" s="147"/>
      <c r="F548" s="258" t="s">
        <v>598</v>
      </c>
      <c r="G548" s="258"/>
      <c r="H548" s="258"/>
      <c r="I548" s="258"/>
      <c r="J548" s="146"/>
      <c r="K548" s="147"/>
      <c r="L548" s="146"/>
      <c r="M548" s="146"/>
      <c r="N548" s="146"/>
      <c r="O548" s="146"/>
      <c r="P548" s="146"/>
      <c r="Q548" s="146"/>
      <c r="R548" s="148"/>
      <c r="T548" s="149"/>
      <c r="U548" s="146"/>
      <c r="V548" s="146"/>
      <c r="W548" s="146"/>
      <c r="X548" s="146"/>
      <c r="Y548" s="146"/>
      <c r="Z548" s="146"/>
      <c r="AA548" s="150"/>
      <c r="AT548" s="151" t="s">
        <v>168</v>
      </c>
      <c r="AU548" s="151" t="s">
        <v>78</v>
      </c>
      <c r="AV548" s="144" t="s">
        <v>80</v>
      </c>
      <c r="AW548" s="144" t="s">
        <v>28</v>
      </c>
      <c r="AX548" s="144" t="s">
        <v>72</v>
      </c>
      <c r="AY548" s="151" t="s">
        <v>156</v>
      </c>
    </row>
    <row r="549" spans="2:65" s="152" customFormat="1" ht="16.5" customHeight="1" x14ac:dyDescent="0.45">
      <c r="B549" s="153"/>
      <c r="C549" s="154"/>
      <c r="D549" s="154"/>
      <c r="E549" s="155"/>
      <c r="F549" s="254" t="s">
        <v>599</v>
      </c>
      <c r="G549" s="254"/>
      <c r="H549" s="254"/>
      <c r="I549" s="254"/>
      <c r="J549" s="154"/>
      <c r="K549" s="156">
        <v>25.914999999999999</v>
      </c>
      <c r="L549" s="154"/>
      <c r="M549" s="154"/>
      <c r="N549" s="154"/>
      <c r="O549" s="154"/>
      <c r="P549" s="154"/>
      <c r="Q549" s="154"/>
      <c r="R549" s="157"/>
      <c r="T549" s="158"/>
      <c r="U549" s="154"/>
      <c r="V549" s="154"/>
      <c r="W549" s="154"/>
      <c r="X549" s="154"/>
      <c r="Y549" s="154"/>
      <c r="Z549" s="154"/>
      <c r="AA549" s="159"/>
      <c r="AT549" s="160" t="s">
        <v>168</v>
      </c>
      <c r="AU549" s="160" t="s">
        <v>78</v>
      </c>
      <c r="AV549" s="152" t="s">
        <v>78</v>
      </c>
      <c r="AW549" s="152" t="s">
        <v>28</v>
      </c>
      <c r="AX549" s="152" t="s">
        <v>72</v>
      </c>
      <c r="AY549" s="160" t="s">
        <v>156</v>
      </c>
    </row>
    <row r="550" spans="2:65" s="161" customFormat="1" ht="16.5" customHeight="1" x14ac:dyDescent="0.45">
      <c r="B550" s="162"/>
      <c r="C550" s="163"/>
      <c r="D550" s="163"/>
      <c r="E550" s="164"/>
      <c r="F550" s="255" t="s">
        <v>170</v>
      </c>
      <c r="G550" s="255"/>
      <c r="H550" s="255"/>
      <c r="I550" s="255"/>
      <c r="J550" s="163"/>
      <c r="K550" s="165">
        <v>25.914999999999999</v>
      </c>
      <c r="L550" s="163"/>
      <c r="M550" s="163"/>
      <c r="N550" s="163"/>
      <c r="O550" s="163"/>
      <c r="P550" s="163"/>
      <c r="Q550" s="163"/>
      <c r="R550" s="166"/>
      <c r="T550" s="167"/>
      <c r="U550" s="163"/>
      <c r="V550" s="163"/>
      <c r="W550" s="163"/>
      <c r="X550" s="163"/>
      <c r="Y550" s="163"/>
      <c r="Z550" s="163"/>
      <c r="AA550" s="168"/>
      <c r="AT550" s="169" t="s">
        <v>168</v>
      </c>
      <c r="AU550" s="169" t="s">
        <v>78</v>
      </c>
      <c r="AV550" s="161" t="s">
        <v>161</v>
      </c>
      <c r="AW550" s="161" t="s">
        <v>28</v>
      </c>
      <c r="AX550" s="161" t="s">
        <v>80</v>
      </c>
      <c r="AY550" s="169" t="s">
        <v>156</v>
      </c>
    </row>
    <row r="551" spans="2:65" s="23" customFormat="1" ht="38.25" customHeight="1" x14ac:dyDescent="0.45">
      <c r="B551" s="134"/>
      <c r="C551" s="135" t="s">
        <v>600</v>
      </c>
      <c r="D551" s="135" t="s">
        <v>157</v>
      </c>
      <c r="E551" s="136" t="s">
        <v>601</v>
      </c>
      <c r="F551" s="251" t="s">
        <v>602</v>
      </c>
      <c r="G551" s="251"/>
      <c r="H551" s="251"/>
      <c r="I551" s="251"/>
      <c r="J551" s="137" t="s">
        <v>165</v>
      </c>
      <c r="K551" s="138">
        <v>25.914999999999999</v>
      </c>
      <c r="L551" s="252"/>
      <c r="M551" s="252"/>
      <c r="N551" s="260">
        <f>ROUND(L551*K551,2)</f>
        <v>0</v>
      </c>
      <c r="O551" s="261"/>
      <c r="P551" s="261"/>
      <c r="Q551" s="262"/>
      <c r="R551" s="139"/>
      <c r="T551" s="140"/>
      <c r="U551" s="34" t="s">
        <v>39</v>
      </c>
      <c r="V551" s="141">
        <v>0</v>
      </c>
      <c r="W551" s="141">
        <f>V551*K551</f>
        <v>0</v>
      </c>
      <c r="X551" s="141">
        <v>0</v>
      </c>
      <c r="Y551" s="141">
        <f>X551*K551</f>
        <v>0</v>
      </c>
      <c r="Z551" s="141">
        <v>0</v>
      </c>
      <c r="AA551" s="142">
        <f>Z551*K551</f>
        <v>0</v>
      </c>
      <c r="AR551" s="8" t="s">
        <v>161</v>
      </c>
      <c r="AT551" s="8" t="s">
        <v>157</v>
      </c>
      <c r="AU551" s="8" t="s">
        <v>78</v>
      </c>
      <c r="AY551" s="8" t="s">
        <v>156</v>
      </c>
      <c r="BE551" s="143">
        <f>IF(U551="základná",N551,0)</f>
        <v>0</v>
      </c>
      <c r="BF551" s="143">
        <f>IF(U551="znížená",N551,0)</f>
        <v>0</v>
      </c>
      <c r="BG551" s="143">
        <f>IF(U551="zákl. prenesená",N551,0)</f>
        <v>0</v>
      </c>
      <c r="BH551" s="143">
        <f>IF(U551="zníž. prenesená",N551,0)</f>
        <v>0</v>
      </c>
      <c r="BI551" s="143">
        <f>IF(U551="nulová",N551,0)</f>
        <v>0</v>
      </c>
      <c r="BJ551" s="8" t="s">
        <v>78</v>
      </c>
      <c r="BK551" s="121">
        <f>ROUND(L551*K551,3)</f>
        <v>0</v>
      </c>
      <c r="BL551" s="8" t="s">
        <v>161</v>
      </c>
      <c r="BM551" s="8" t="s">
        <v>603</v>
      </c>
    </row>
    <row r="552" spans="2:65" s="23" customFormat="1" ht="16.5" customHeight="1" x14ac:dyDescent="0.45">
      <c r="B552" s="134"/>
      <c r="C552" s="135" t="s">
        <v>604</v>
      </c>
      <c r="D552" s="135" t="s">
        <v>157</v>
      </c>
      <c r="E552" s="136" t="s">
        <v>605</v>
      </c>
      <c r="F552" s="251" t="s">
        <v>606</v>
      </c>
      <c r="G552" s="251"/>
      <c r="H552" s="251"/>
      <c r="I552" s="251"/>
      <c r="J552" s="137" t="s">
        <v>160</v>
      </c>
      <c r="K552" s="138">
        <v>3.1</v>
      </c>
      <c r="L552" s="252"/>
      <c r="M552" s="252"/>
      <c r="N552" s="260">
        <f>ROUND(L552*K552,2)</f>
        <v>0</v>
      </c>
      <c r="O552" s="261"/>
      <c r="P552" s="261"/>
      <c r="Q552" s="262"/>
      <c r="R552" s="139"/>
      <c r="T552" s="140"/>
      <c r="U552" s="34" t="s">
        <v>39</v>
      </c>
      <c r="V552" s="141">
        <v>0</v>
      </c>
      <c r="W552" s="141">
        <f>V552*K552</f>
        <v>0</v>
      </c>
      <c r="X552" s="141">
        <v>0</v>
      </c>
      <c r="Y552" s="141">
        <f>X552*K552</f>
        <v>0</v>
      </c>
      <c r="Z552" s="141">
        <v>0</v>
      </c>
      <c r="AA552" s="142">
        <f>Z552*K552</f>
        <v>0</v>
      </c>
      <c r="AR552" s="8" t="s">
        <v>161</v>
      </c>
      <c r="AT552" s="8" t="s">
        <v>157</v>
      </c>
      <c r="AU552" s="8" t="s">
        <v>78</v>
      </c>
      <c r="AY552" s="8" t="s">
        <v>156</v>
      </c>
      <c r="BE552" s="143">
        <f>IF(U552="základná",N552,0)</f>
        <v>0</v>
      </c>
      <c r="BF552" s="143">
        <f>IF(U552="znížená",N552,0)</f>
        <v>0</v>
      </c>
      <c r="BG552" s="143">
        <f>IF(U552="zákl. prenesená",N552,0)</f>
        <v>0</v>
      </c>
      <c r="BH552" s="143">
        <f>IF(U552="zníž. prenesená",N552,0)</f>
        <v>0</v>
      </c>
      <c r="BI552" s="143">
        <f>IF(U552="nulová",N552,0)</f>
        <v>0</v>
      </c>
      <c r="BJ552" s="8" t="s">
        <v>78</v>
      </c>
      <c r="BK552" s="121">
        <f>ROUND(L552*K552,3)</f>
        <v>0</v>
      </c>
      <c r="BL552" s="8" t="s">
        <v>161</v>
      </c>
      <c r="BM552" s="8" t="s">
        <v>607</v>
      </c>
    </row>
    <row r="553" spans="2:65" s="23" customFormat="1" ht="16.5" customHeight="1" x14ac:dyDescent="0.45">
      <c r="B553" s="134"/>
      <c r="C553" s="135" t="s">
        <v>608</v>
      </c>
      <c r="D553" s="135" t="s">
        <v>157</v>
      </c>
      <c r="E553" s="136" t="s">
        <v>609</v>
      </c>
      <c r="F553" s="251" t="s">
        <v>610</v>
      </c>
      <c r="G553" s="251"/>
      <c r="H553" s="251"/>
      <c r="I553" s="251"/>
      <c r="J553" s="137" t="s">
        <v>160</v>
      </c>
      <c r="K553" s="138">
        <v>736.6</v>
      </c>
      <c r="L553" s="252"/>
      <c r="M553" s="252"/>
      <c r="N553" s="260">
        <f>ROUND(L553*K553,2)</f>
        <v>0</v>
      </c>
      <c r="O553" s="261"/>
      <c r="P553" s="261"/>
      <c r="Q553" s="262"/>
      <c r="R553" s="139"/>
      <c r="T553" s="140"/>
      <c r="U553" s="34" t="s">
        <v>39</v>
      </c>
      <c r="V553" s="141">
        <v>0</v>
      </c>
      <c r="W553" s="141">
        <f>V553*K553</f>
        <v>0</v>
      </c>
      <c r="X553" s="141">
        <v>0</v>
      </c>
      <c r="Y553" s="141">
        <f>X553*K553</f>
        <v>0</v>
      </c>
      <c r="Z553" s="141">
        <v>0</v>
      </c>
      <c r="AA553" s="142">
        <f>Z553*K553</f>
        <v>0</v>
      </c>
      <c r="AR553" s="8" t="s">
        <v>161</v>
      </c>
      <c r="AT553" s="8" t="s">
        <v>157</v>
      </c>
      <c r="AU553" s="8" t="s">
        <v>78</v>
      </c>
      <c r="AY553" s="8" t="s">
        <v>156</v>
      </c>
      <c r="BE553" s="143">
        <f>IF(U553="základná",N553,0)</f>
        <v>0</v>
      </c>
      <c r="BF553" s="143">
        <f>IF(U553="znížená",N553,0)</f>
        <v>0</v>
      </c>
      <c r="BG553" s="143">
        <f>IF(U553="zákl. prenesená",N553,0)</f>
        <v>0</v>
      </c>
      <c r="BH553" s="143">
        <f>IF(U553="zníž. prenesená",N553,0)</f>
        <v>0</v>
      </c>
      <c r="BI553" s="143">
        <f>IF(U553="nulová",N553,0)</f>
        <v>0</v>
      </c>
      <c r="BJ553" s="8" t="s">
        <v>78</v>
      </c>
      <c r="BK553" s="121">
        <f>ROUND(L553*K553,3)</f>
        <v>0</v>
      </c>
      <c r="BL553" s="8" t="s">
        <v>161</v>
      </c>
      <c r="BM553" s="8" t="s">
        <v>611</v>
      </c>
    </row>
    <row r="554" spans="2:65" s="144" customFormat="1" ht="16.5" customHeight="1" x14ac:dyDescent="0.45">
      <c r="B554" s="145"/>
      <c r="C554" s="146"/>
      <c r="D554" s="146"/>
      <c r="E554" s="147"/>
      <c r="F554" s="253" t="s">
        <v>225</v>
      </c>
      <c r="G554" s="253"/>
      <c r="H554" s="253"/>
      <c r="I554" s="253"/>
      <c r="J554" s="146"/>
      <c r="K554" s="147"/>
      <c r="L554" s="146"/>
      <c r="M554" s="146"/>
      <c r="N554" s="146"/>
      <c r="O554" s="146"/>
      <c r="P554" s="146"/>
      <c r="Q554" s="146"/>
      <c r="R554" s="148"/>
      <c r="T554" s="149"/>
      <c r="U554" s="146"/>
      <c r="V554" s="146"/>
      <c r="W554" s="146"/>
      <c r="X554" s="146"/>
      <c r="Y554" s="146"/>
      <c r="Z554" s="146"/>
      <c r="AA554" s="150"/>
      <c r="AT554" s="151" t="s">
        <v>168</v>
      </c>
      <c r="AU554" s="151" t="s">
        <v>78</v>
      </c>
      <c r="AV554" s="144" t="s">
        <v>80</v>
      </c>
      <c r="AW554" s="144" t="s">
        <v>28</v>
      </c>
      <c r="AX554" s="144" t="s">
        <v>72</v>
      </c>
      <c r="AY554" s="151" t="s">
        <v>156</v>
      </c>
    </row>
    <row r="555" spans="2:65" s="144" customFormat="1" ht="16.5" customHeight="1" x14ac:dyDescent="0.45">
      <c r="B555" s="145"/>
      <c r="C555" s="146"/>
      <c r="D555" s="146"/>
      <c r="E555" s="147"/>
      <c r="F555" s="258" t="s">
        <v>612</v>
      </c>
      <c r="G555" s="258"/>
      <c r="H555" s="258"/>
      <c r="I555" s="258"/>
      <c r="J555" s="146"/>
      <c r="K555" s="147"/>
      <c r="L555" s="146"/>
      <c r="M555" s="146"/>
      <c r="N555" s="146"/>
      <c r="O555" s="146"/>
      <c r="P555" s="146"/>
      <c r="Q555" s="146"/>
      <c r="R555" s="148"/>
      <c r="T555" s="149"/>
      <c r="U555" s="146"/>
      <c r="V555" s="146"/>
      <c r="W555" s="146"/>
      <c r="X555" s="146"/>
      <c r="Y555" s="146"/>
      <c r="Z555" s="146"/>
      <c r="AA555" s="150"/>
      <c r="AT555" s="151" t="s">
        <v>168</v>
      </c>
      <c r="AU555" s="151" t="s">
        <v>78</v>
      </c>
      <c r="AV555" s="144" t="s">
        <v>80</v>
      </c>
      <c r="AW555" s="144" t="s">
        <v>28</v>
      </c>
      <c r="AX555" s="144" t="s">
        <v>72</v>
      </c>
      <c r="AY555" s="151" t="s">
        <v>156</v>
      </c>
    </row>
    <row r="556" spans="2:65" s="152" customFormat="1" ht="16.5" customHeight="1" x14ac:dyDescent="0.45">
      <c r="B556" s="153"/>
      <c r="C556" s="154"/>
      <c r="D556" s="154"/>
      <c r="E556" s="155"/>
      <c r="F556" s="254" t="s">
        <v>613</v>
      </c>
      <c r="G556" s="254"/>
      <c r="H556" s="254"/>
      <c r="I556" s="254"/>
      <c r="J556" s="154"/>
      <c r="K556" s="156">
        <v>26.9</v>
      </c>
      <c r="L556" s="154"/>
      <c r="M556" s="154"/>
      <c r="N556" s="154"/>
      <c r="O556" s="154"/>
      <c r="P556" s="154"/>
      <c r="Q556" s="154"/>
      <c r="R556" s="157"/>
      <c r="T556" s="158"/>
      <c r="U556" s="154"/>
      <c r="V556" s="154"/>
      <c r="W556" s="154"/>
      <c r="X556" s="154"/>
      <c r="Y556" s="154"/>
      <c r="Z556" s="154"/>
      <c r="AA556" s="159"/>
      <c r="AT556" s="160" t="s">
        <v>168</v>
      </c>
      <c r="AU556" s="160" t="s">
        <v>78</v>
      </c>
      <c r="AV556" s="152" t="s">
        <v>78</v>
      </c>
      <c r="AW556" s="152" t="s">
        <v>28</v>
      </c>
      <c r="AX556" s="152" t="s">
        <v>72</v>
      </c>
      <c r="AY556" s="160" t="s">
        <v>156</v>
      </c>
    </row>
    <row r="557" spans="2:65" s="144" customFormat="1" ht="16.5" customHeight="1" x14ac:dyDescent="0.45">
      <c r="B557" s="145"/>
      <c r="C557" s="146"/>
      <c r="D557" s="146"/>
      <c r="E557" s="147"/>
      <c r="F557" s="258" t="s">
        <v>614</v>
      </c>
      <c r="G557" s="258"/>
      <c r="H557" s="258"/>
      <c r="I557" s="258"/>
      <c r="J557" s="146"/>
      <c r="K557" s="147"/>
      <c r="L557" s="146"/>
      <c r="M557" s="146"/>
      <c r="N557" s="146"/>
      <c r="O557" s="146"/>
      <c r="P557" s="146"/>
      <c r="Q557" s="146"/>
      <c r="R557" s="148"/>
      <c r="T557" s="149"/>
      <c r="U557" s="146"/>
      <c r="V557" s="146"/>
      <c r="W557" s="146"/>
      <c r="X557" s="146"/>
      <c r="Y557" s="146"/>
      <c r="Z557" s="146"/>
      <c r="AA557" s="150"/>
      <c r="AT557" s="151" t="s">
        <v>168</v>
      </c>
      <c r="AU557" s="151" t="s">
        <v>78</v>
      </c>
      <c r="AV557" s="144" t="s">
        <v>80</v>
      </c>
      <c r="AW557" s="144" t="s">
        <v>28</v>
      </c>
      <c r="AX557" s="144" t="s">
        <v>72</v>
      </c>
      <c r="AY557" s="151" t="s">
        <v>156</v>
      </c>
    </row>
    <row r="558" spans="2:65" s="152" customFormat="1" ht="16.5" customHeight="1" x14ac:dyDescent="0.45">
      <c r="B558" s="153"/>
      <c r="C558" s="154"/>
      <c r="D558" s="154"/>
      <c r="E558" s="155"/>
      <c r="F558" s="254" t="s">
        <v>615</v>
      </c>
      <c r="G558" s="254"/>
      <c r="H558" s="254"/>
      <c r="I558" s="254"/>
      <c r="J558" s="154"/>
      <c r="K558" s="156">
        <v>28.6</v>
      </c>
      <c r="L558" s="154"/>
      <c r="M558" s="154"/>
      <c r="N558" s="154"/>
      <c r="O558" s="154"/>
      <c r="P558" s="154"/>
      <c r="Q558" s="154"/>
      <c r="R558" s="157"/>
      <c r="T558" s="158"/>
      <c r="U558" s="154"/>
      <c r="V558" s="154"/>
      <c r="W558" s="154"/>
      <c r="X558" s="154"/>
      <c r="Y558" s="154"/>
      <c r="Z558" s="154"/>
      <c r="AA558" s="159"/>
      <c r="AT558" s="160" t="s">
        <v>168</v>
      </c>
      <c r="AU558" s="160" t="s">
        <v>78</v>
      </c>
      <c r="AV558" s="152" t="s">
        <v>78</v>
      </c>
      <c r="AW558" s="152" t="s">
        <v>28</v>
      </c>
      <c r="AX558" s="152" t="s">
        <v>72</v>
      </c>
      <c r="AY558" s="160" t="s">
        <v>156</v>
      </c>
    </row>
    <row r="559" spans="2:65" s="144" customFormat="1" ht="16.5" customHeight="1" x14ac:dyDescent="0.45">
      <c r="B559" s="145"/>
      <c r="C559" s="146"/>
      <c r="D559" s="146"/>
      <c r="E559" s="147"/>
      <c r="F559" s="258" t="s">
        <v>616</v>
      </c>
      <c r="G559" s="258"/>
      <c r="H559" s="258"/>
      <c r="I559" s="258"/>
      <c r="J559" s="146"/>
      <c r="K559" s="147"/>
      <c r="L559" s="146"/>
      <c r="M559" s="146"/>
      <c r="N559" s="146"/>
      <c r="O559" s="146"/>
      <c r="P559" s="146"/>
      <c r="Q559" s="146"/>
      <c r="R559" s="148"/>
      <c r="T559" s="149"/>
      <c r="U559" s="146"/>
      <c r="V559" s="146"/>
      <c r="W559" s="146"/>
      <c r="X559" s="146"/>
      <c r="Y559" s="146"/>
      <c r="Z559" s="146"/>
      <c r="AA559" s="150"/>
      <c r="AT559" s="151" t="s">
        <v>168</v>
      </c>
      <c r="AU559" s="151" t="s">
        <v>78</v>
      </c>
      <c r="AV559" s="144" t="s">
        <v>80</v>
      </c>
      <c r="AW559" s="144" t="s">
        <v>28</v>
      </c>
      <c r="AX559" s="144" t="s">
        <v>72</v>
      </c>
      <c r="AY559" s="151" t="s">
        <v>156</v>
      </c>
    </row>
    <row r="560" spans="2:65" s="152" customFormat="1" ht="38.25" customHeight="1" x14ac:dyDescent="0.45">
      <c r="B560" s="153"/>
      <c r="C560" s="154"/>
      <c r="D560" s="154"/>
      <c r="E560" s="155"/>
      <c r="F560" s="254" t="s">
        <v>617</v>
      </c>
      <c r="G560" s="254"/>
      <c r="H560" s="254"/>
      <c r="I560" s="254"/>
      <c r="J560" s="154"/>
      <c r="K560" s="156">
        <v>546.54999999999995</v>
      </c>
      <c r="L560" s="154"/>
      <c r="M560" s="154"/>
      <c r="N560" s="154"/>
      <c r="O560" s="154"/>
      <c r="P560" s="154"/>
      <c r="Q560" s="154"/>
      <c r="R560" s="157"/>
      <c r="T560" s="158"/>
      <c r="U560" s="154"/>
      <c r="V560" s="154"/>
      <c r="W560" s="154"/>
      <c r="X560" s="154"/>
      <c r="Y560" s="154"/>
      <c r="Z560" s="154"/>
      <c r="AA560" s="159"/>
      <c r="AT560" s="160" t="s">
        <v>168</v>
      </c>
      <c r="AU560" s="160" t="s">
        <v>78</v>
      </c>
      <c r="AV560" s="152" t="s">
        <v>78</v>
      </c>
      <c r="AW560" s="152" t="s">
        <v>28</v>
      </c>
      <c r="AX560" s="152" t="s">
        <v>72</v>
      </c>
      <c r="AY560" s="160" t="s">
        <v>156</v>
      </c>
    </row>
    <row r="561" spans="2:65" s="144" customFormat="1" ht="16.5" customHeight="1" x14ac:dyDescent="0.45">
      <c r="B561" s="145"/>
      <c r="C561" s="146"/>
      <c r="D561" s="146"/>
      <c r="E561" s="147"/>
      <c r="F561" s="258" t="s">
        <v>618</v>
      </c>
      <c r="G561" s="258"/>
      <c r="H561" s="258"/>
      <c r="I561" s="258"/>
      <c r="J561" s="146"/>
      <c r="K561" s="147"/>
      <c r="L561" s="146"/>
      <c r="M561" s="146"/>
      <c r="N561" s="146"/>
      <c r="O561" s="146"/>
      <c r="P561" s="146"/>
      <c r="Q561" s="146"/>
      <c r="R561" s="148"/>
      <c r="T561" s="149"/>
      <c r="U561" s="146"/>
      <c r="V561" s="146"/>
      <c r="W561" s="146"/>
      <c r="X561" s="146"/>
      <c r="Y561" s="146"/>
      <c r="Z561" s="146"/>
      <c r="AA561" s="150"/>
      <c r="AT561" s="151" t="s">
        <v>168</v>
      </c>
      <c r="AU561" s="151" t="s">
        <v>78</v>
      </c>
      <c r="AV561" s="144" t="s">
        <v>80</v>
      </c>
      <c r="AW561" s="144" t="s">
        <v>28</v>
      </c>
      <c r="AX561" s="144" t="s">
        <v>72</v>
      </c>
      <c r="AY561" s="151" t="s">
        <v>156</v>
      </c>
    </row>
    <row r="562" spans="2:65" s="152" customFormat="1" ht="16.5" customHeight="1" x14ac:dyDescent="0.45">
      <c r="B562" s="153"/>
      <c r="C562" s="154"/>
      <c r="D562" s="154"/>
      <c r="E562" s="155"/>
      <c r="F562" s="254" t="s">
        <v>619</v>
      </c>
      <c r="G562" s="254"/>
      <c r="H562" s="254"/>
      <c r="I562" s="254"/>
      <c r="J562" s="154"/>
      <c r="K562" s="156">
        <v>101.85</v>
      </c>
      <c r="L562" s="154"/>
      <c r="M562" s="154"/>
      <c r="N562" s="154"/>
      <c r="O562" s="154"/>
      <c r="P562" s="154"/>
      <c r="Q562" s="154"/>
      <c r="R562" s="157"/>
      <c r="T562" s="158"/>
      <c r="U562" s="154"/>
      <c r="V562" s="154"/>
      <c r="W562" s="154"/>
      <c r="X562" s="154"/>
      <c r="Y562" s="154"/>
      <c r="Z562" s="154"/>
      <c r="AA562" s="159"/>
      <c r="AT562" s="160" t="s">
        <v>168</v>
      </c>
      <c r="AU562" s="160" t="s">
        <v>78</v>
      </c>
      <c r="AV562" s="152" t="s">
        <v>78</v>
      </c>
      <c r="AW562" s="152" t="s">
        <v>28</v>
      </c>
      <c r="AX562" s="152" t="s">
        <v>72</v>
      </c>
      <c r="AY562" s="160" t="s">
        <v>156</v>
      </c>
    </row>
    <row r="563" spans="2:65" s="144" customFormat="1" ht="16.5" customHeight="1" x14ac:dyDescent="0.45">
      <c r="B563" s="145"/>
      <c r="C563" s="146"/>
      <c r="D563" s="146"/>
      <c r="E563" s="147"/>
      <c r="F563" s="258" t="s">
        <v>620</v>
      </c>
      <c r="G563" s="258"/>
      <c r="H563" s="258"/>
      <c r="I563" s="258"/>
      <c r="J563" s="146"/>
      <c r="K563" s="147"/>
      <c r="L563" s="146"/>
      <c r="M563" s="146"/>
      <c r="N563" s="146"/>
      <c r="O563" s="146"/>
      <c r="P563" s="146"/>
      <c r="Q563" s="146"/>
      <c r="R563" s="148"/>
      <c r="T563" s="149"/>
      <c r="U563" s="146"/>
      <c r="V563" s="146"/>
      <c r="W563" s="146"/>
      <c r="X563" s="146"/>
      <c r="Y563" s="146"/>
      <c r="Z563" s="146"/>
      <c r="AA563" s="150"/>
      <c r="AT563" s="151" t="s">
        <v>168</v>
      </c>
      <c r="AU563" s="151" t="s">
        <v>78</v>
      </c>
      <c r="AV563" s="144" t="s">
        <v>80</v>
      </c>
      <c r="AW563" s="144" t="s">
        <v>28</v>
      </c>
      <c r="AX563" s="144" t="s">
        <v>72</v>
      </c>
      <c r="AY563" s="151" t="s">
        <v>156</v>
      </c>
    </row>
    <row r="564" spans="2:65" s="152" customFormat="1" ht="16.5" customHeight="1" x14ac:dyDescent="0.45">
      <c r="B564" s="153"/>
      <c r="C564" s="154"/>
      <c r="D564" s="154"/>
      <c r="E564" s="155"/>
      <c r="F564" s="254" t="s">
        <v>621</v>
      </c>
      <c r="G564" s="254"/>
      <c r="H564" s="254"/>
      <c r="I564" s="254"/>
      <c r="J564" s="154"/>
      <c r="K564" s="156">
        <v>32.700000000000003</v>
      </c>
      <c r="L564" s="154"/>
      <c r="M564" s="154"/>
      <c r="N564" s="154"/>
      <c r="O564" s="154"/>
      <c r="P564" s="154"/>
      <c r="Q564" s="154"/>
      <c r="R564" s="157"/>
      <c r="T564" s="158"/>
      <c r="U564" s="154"/>
      <c r="V564" s="154"/>
      <c r="W564" s="154"/>
      <c r="X564" s="154"/>
      <c r="Y564" s="154"/>
      <c r="Z564" s="154"/>
      <c r="AA564" s="159"/>
      <c r="AT564" s="160" t="s">
        <v>168</v>
      </c>
      <c r="AU564" s="160" t="s">
        <v>78</v>
      </c>
      <c r="AV564" s="152" t="s">
        <v>78</v>
      </c>
      <c r="AW564" s="152" t="s">
        <v>28</v>
      </c>
      <c r="AX564" s="152" t="s">
        <v>72</v>
      </c>
      <c r="AY564" s="160" t="s">
        <v>156</v>
      </c>
    </row>
    <row r="565" spans="2:65" s="161" customFormat="1" ht="16.5" customHeight="1" x14ac:dyDescent="0.45">
      <c r="B565" s="162"/>
      <c r="C565" s="163"/>
      <c r="D565" s="163"/>
      <c r="E565" s="164"/>
      <c r="F565" s="255" t="s">
        <v>170</v>
      </c>
      <c r="G565" s="255"/>
      <c r="H565" s="255"/>
      <c r="I565" s="255"/>
      <c r="J565" s="163"/>
      <c r="K565" s="165">
        <v>736.6</v>
      </c>
      <c r="L565" s="163"/>
      <c r="M565" s="163"/>
      <c r="N565" s="163"/>
      <c r="O565" s="163"/>
      <c r="P565" s="163"/>
      <c r="Q565" s="163"/>
      <c r="R565" s="166"/>
      <c r="T565" s="167"/>
      <c r="U565" s="163"/>
      <c r="V565" s="163"/>
      <c r="W565" s="163"/>
      <c r="X565" s="163"/>
      <c r="Y565" s="163"/>
      <c r="Z565" s="163"/>
      <c r="AA565" s="168"/>
      <c r="AT565" s="169" t="s">
        <v>168</v>
      </c>
      <c r="AU565" s="169" t="s">
        <v>78</v>
      </c>
      <c r="AV565" s="161" t="s">
        <v>161</v>
      </c>
      <c r="AW565" s="161" t="s">
        <v>28</v>
      </c>
      <c r="AX565" s="161" t="s">
        <v>80</v>
      </c>
      <c r="AY565" s="169" t="s">
        <v>156</v>
      </c>
    </row>
    <row r="566" spans="2:65" s="23" customFormat="1" ht="25.5" customHeight="1" x14ac:dyDescent="0.45">
      <c r="B566" s="134"/>
      <c r="C566" s="135" t="s">
        <v>622</v>
      </c>
      <c r="D566" s="135" t="s">
        <v>157</v>
      </c>
      <c r="E566" s="136" t="s">
        <v>623</v>
      </c>
      <c r="F566" s="251" t="s">
        <v>624</v>
      </c>
      <c r="G566" s="251"/>
      <c r="H566" s="251"/>
      <c r="I566" s="251"/>
      <c r="J566" s="137" t="s">
        <v>260</v>
      </c>
      <c r="K566" s="138">
        <v>18</v>
      </c>
      <c r="L566" s="252"/>
      <c r="M566" s="252"/>
      <c r="N566" s="260">
        <f>ROUND(L566*K566,2)</f>
        <v>0</v>
      </c>
      <c r="O566" s="261"/>
      <c r="P566" s="261"/>
      <c r="Q566" s="262"/>
      <c r="R566" s="139"/>
      <c r="T566" s="140"/>
      <c r="U566" s="34" t="s">
        <v>39</v>
      </c>
      <c r="V566" s="141">
        <v>0</v>
      </c>
      <c r="W566" s="141">
        <f t="shared" ref="W566:W587" si="33">V566*K566</f>
        <v>0</v>
      </c>
      <c r="X566" s="141">
        <v>0</v>
      </c>
      <c r="Y566" s="141">
        <f t="shared" ref="Y566:Y587" si="34">X566*K566</f>
        <v>0</v>
      </c>
      <c r="Z566" s="141">
        <v>0</v>
      </c>
      <c r="AA566" s="142">
        <f t="shared" ref="AA566:AA587" si="35">Z566*K566</f>
        <v>0</v>
      </c>
      <c r="AR566" s="8" t="s">
        <v>161</v>
      </c>
      <c r="AT566" s="8" t="s">
        <v>157</v>
      </c>
      <c r="AU566" s="8" t="s">
        <v>78</v>
      </c>
      <c r="AY566" s="8" t="s">
        <v>156</v>
      </c>
      <c r="BE566" s="143">
        <f t="shared" ref="BE566:BE587" si="36">IF(U566="základná",N566,0)</f>
        <v>0</v>
      </c>
      <c r="BF566" s="143">
        <f t="shared" ref="BF566:BF587" si="37">IF(U566="znížená",N566,0)</f>
        <v>0</v>
      </c>
      <c r="BG566" s="143">
        <f t="shared" ref="BG566:BG587" si="38">IF(U566="zákl. prenesená",N566,0)</f>
        <v>0</v>
      </c>
      <c r="BH566" s="143">
        <f t="shared" ref="BH566:BH587" si="39">IF(U566="zníž. prenesená",N566,0)</f>
        <v>0</v>
      </c>
      <c r="BI566" s="143">
        <f t="shared" ref="BI566:BI587" si="40">IF(U566="nulová",N566,0)</f>
        <v>0</v>
      </c>
      <c r="BJ566" s="8" t="s">
        <v>78</v>
      </c>
      <c r="BK566" s="121">
        <f t="shared" ref="BK566:BK587" si="41">ROUND(L566*K566,3)</f>
        <v>0</v>
      </c>
      <c r="BL566" s="8" t="s">
        <v>161</v>
      </c>
      <c r="BM566" s="8" t="s">
        <v>625</v>
      </c>
    </row>
    <row r="567" spans="2:65" s="23" customFormat="1" ht="16.5" customHeight="1" x14ac:dyDescent="0.45">
      <c r="B567" s="134"/>
      <c r="C567" s="179" t="s">
        <v>626</v>
      </c>
      <c r="D567" s="179" t="s">
        <v>311</v>
      </c>
      <c r="E567" s="180" t="s">
        <v>627</v>
      </c>
      <c r="F567" s="263" t="s">
        <v>628</v>
      </c>
      <c r="G567" s="263"/>
      <c r="H567" s="263"/>
      <c r="I567" s="263"/>
      <c r="J567" s="181" t="s">
        <v>260</v>
      </c>
      <c r="K567" s="182">
        <v>1</v>
      </c>
      <c r="L567" s="264"/>
      <c r="M567" s="264"/>
      <c r="N567" s="265">
        <f>ROUND(L567*K567,2)</f>
        <v>0</v>
      </c>
      <c r="O567" s="266"/>
      <c r="P567" s="266"/>
      <c r="Q567" s="267"/>
      <c r="R567" s="139"/>
      <c r="T567" s="140"/>
      <c r="U567" s="34" t="s">
        <v>39</v>
      </c>
      <c r="V567" s="141">
        <v>0</v>
      </c>
      <c r="W567" s="141">
        <f t="shared" si="33"/>
        <v>0</v>
      </c>
      <c r="X567" s="141">
        <v>0</v>
      </c>
      <c r="Y567" s="141">
        <f t="shared" si="34"/>
        <v>0</v>
      </c>
      <c r="Z567" s="141">
        <v>0</v>
      </c>
      <c r="AA567" s="142">
        <f t="shared" si="35"/>
        <v>0</v>
      </c>
      <c r="AR567" s="8" t="s">
        <v>190</v>
      </c>
      <c r="AT567" s="8" t="s">
        <v>311</v>
      </c>
      <c r="AU567" s="8" t="s">
        <v>78</v>
      </c>
      <c r="AY567" s="8" t="s">
        <v>156</v>
      </c>
      <c r="BE567" s="143">
        <f t="shared" si="36"/>
        <v>0</v>
      </c>
      <c r="BF567" s="143">
        <f t="shared" si="37"/>
        <v>0</v>
      </c>
      <c r="BG567" s="143">
        <f t="shared" si="38"/>
        <v>0</v>
      </c>
      <c r="BH567" s="143">
        <f t="shared" si="39"/>
        <v>0</v>
      </c>
      <c r="BI567" s="143">
        <f t="shared" si="40"/>
        <v>0</v>
      </c>
      <c r="BJ567" s="8" t="s">
        <v>78</v>
      </c>
      <c r="BK567" s="121">
        <f t="shared" si="41"/>
        <v>0</v>
      </c>
      <c r="BL567" s="8" t="s">
        <v>161</v>
      </c>
      <c r="BM567" s="8" t="s">
        <v>629</v>
      </c>
    </row>
    <row r="568" spans="2:65" s="23" customFormat="1" ht="16.5" customHeight="1" x14ac:dyDescent="0.45">
      <c r="B568" s="134"/>
      <c r="C568" s="179" t="s">
        <v>630</v>
      </c>
      <c r="D568" s="179" t="s">
        <v>311</v>
      </c>
      <c r="E568" s="180" t="s">
        <v>631</v>
      </c>
      <c r="F568" s="263" t="s">
        <v>632</v>
      </c>
      <c r="G568" s="263"/>
      <c r="H568" s="263"/>
      <c r="I568" s="263"/>
      <c r="J568" s="181" t="s">
        <v>260</v>
      </c>
      <c r="K568" s="182">
        <v>5</v>
      </c>
      <c r="L568" s="264"/>
      <c r="M568" s="264"/>
      <c r="N568" s="265">
        <f t="shared" ref="N568:N573" si="42">ROUND(L568*K568,2)</f>
        <v>0</v>
      </c>
      <c r="O568" s="266"/>
      <c r="P568" s="266"/>
      <c r="Q568" s="267"/>
      <c r="R568" s="139"/>
      <c r="T568" s="140"/>
      <c r="U568" s="34" t="s">
        <v>39</v>
      </c>
      <c r="V568" s="141">
        <v>0</v>
      </c>
      <c r="W568" s="141">
        <f t="shared" si="33"/>
        <v>0</v>
      </c>
      <c r="X568" s="141">
        <v>0</v>
      </c>
      <c r="Y568" s="141">
        <f t="shared" si="34"/>
        <v>0</v>
      </c>
      <c r="Z568" s="141">
        <v>0</v>
      </c>
      <c r="AA568" s="142">
        <f t="shared" si="35"/>
        <v>0</v>
      </c>
      <c r="AR568" s="8" t="s">
        <v>190</v>
      </c>
      <c r="AT568" s="8" t="s">
        <v>311</v>
      </c>
      <c r="AU568" s="8" t="s">
        <v>78</v>
      </c>
      <c r="AY568" s="8" t="s">
        <v>156</v>
      </c>
      <c r="BE568" s="143">
        <f t="shared" si="36"/>
        <v>0</v>
      </c>
      <c r="BF568" s="143">
        <f t="shared" si="37"/>
        <v>0</v>
      </c>
      <c r="BG568" s="143">
        <f t="shared" si="38"/>
        <v>0</v>
      </c>
      <c r="BH568" s="143">
        <f t="shared" si="39"/>
        <v>0</v>
      </c>
      <c r="BI568" s="143">
        <f t="shared" si="40"/>
        <v>0</v>
      </c>
      <c r="BJ568" s="8" t="s">
        <v>78</v>
      </c>
      <c r="BK568" s="121">
        <f t="shared" si="41"/>
        <v>0</v>
      </c>
      <c r="BL568" s="8" t="s">
        <v>161</v>
      </c>
      <c r="BM568" s="8" t="s">
        <v>633</v>
      </c>
    </row>
    <row r="569" spans="2:65" s="23" customFormat="1" ht="16.5" customHeight="1" x14ac:dyDescent="0.45">
      <c r="B569" s="134"/>
      <c r="C569" s="179" t="s">
        <v>634</v>
      </c>
      <c r="D569" s="179" t="s">
        <v>311</v>
      </c>
      <c r="E569" s="180" t="s">
        <v>635</v>
      </c>
      <c r="F569" s="263" t="s">
        <v>636</v>
      </c>
      <c r="G569" s="263"/>
      <c r="H569" s="263"/>
      <c r="I569" s="263"/>
      <c r="J569" s="181" t="s">
        <v>260</v>
      </c>
      <c r="K569" s="182">
        <v>4</v>
      </c>
      <c r="L569" s="264"/>
      <c r="M569" s="264"/>
      <c r="N569" s="265">
        <f t="shared" si="42"/>
        <v>0</v>
      </c>
      <c r="O569" s="266"/>
      <c r="P569" s="266"/>
      <c r="Q569" s="267"/>
      <c r="R569" s="139"/>
      <c r="T569" s="140"/>
      <c r="U569" s="34" t="s">
        <v>39</v>
      </c>
      <c r="V569" s="141">
        <v>0</v>
      </c>
      <c r="W569" s="141">
        <f t="shared" si="33"/>
        <v>0</v>
      </c>
      <c r="X569" s="141">
        <v>0</v>
      </c>
      <c r="Y569" s="141">
        <f t="shared" si="34"/>
        <v>0</v>
      </c>
      <c r="Z569" s="141">
        <v>0</v>
      </c>
      <c r="AA569" s="142">
        <f t="shared" si="35"/>
        <v>0</v>
      </c>
      <c r="AR569" s="8" t="s">
        <v>190</v>
      </c>
      <c r="AT569" s="8" t="s">
        <v>311</v>
      </c>
      <c r="AU569" s="8" t="s">
        <v>78</v>
      </c>
      <c r="AY569" s="8" t="s">
        <v>156</v>
      </c>
      <c r="BE569" s="143">
        <f t="shared" si="36"/>
        <v>0</v>
      </c>
      <c r="BF569" s="143">
        <f t="shared" si="37"/>
        <v>0</v>
      </c>
      <c r="BG569" s="143">
        <f t="shared" si="38"/>
        <v>0</v>
      </c>
      <c r="BH569" s="143">
        <f t="shared" si="39"/>
        <v>0</v>
      </c>
      <c r="BI569" s="143">
        <f t="shared" si="40"/>
        <v>0</v>
      </c>
      <c r="BJ569" s="8" t="s">
        <v>78</v>
      </c>
      <c r="BK569" s="121">
        <f t="shared" si="41"/>
        <v>0</v>
      </c>
      <c r="BL569" s="8" t="s">
        <v>161</v>
      </c>
      <c r="BM569" s="8" t="s">
        <v>637</v>
      </c>
    </row>
    <row r="570" spans="2:65" s="23" customFormat="1" ht="16.5" customHeight="1" x14ac:dyDescent="0.45">
      <c r="B570" s="134"/>
      <c r="C570" s="179" t="s">
        <v>638</v>
      </c>
      <c r="D570" s="179" t="s">
        <v>311</v>
      </c>
      <c r="E570" s="180" t="s">
        <v>639</v>
      </c>
      <c r="F570" s="263" t="s">
        <v>640</v>
      </c>
      <c r="G570" s="263"/>
      <c r="H570" s="263"/>
      <c r="I570" s="263"/>
      <c r="J570" s="181" t="s">
        <v>260</v>
      </c>
      <c r="K570" s="182">
        <v>2</v>
      </c>
      <c r="L570" s="264"/>
      <c r="M570" s="264"/>
      <c r="N570" s="265">
        <f t="shared" si="42"/>
        <v>0</v>
      </c>
      <c r="O570" s="266"/>
      <c r="P570" s="266"/>
      <c r="Q570" s="267"/>
      <c r="R570" s="139"/>
      <c r="T570" s="140"/>
      <c r="U570" s="34" t="s">
        <v>39</v>
      </c>
      <c r="V570" s="141">
        <v>0</v>
      </c>
      <c r="W570" s="141">
        <f t="shared" si="33"/>
        <v>0</v>
      </c>
      <c r="X570" s="141">
        <v>0</v>
      </c>
      <c r="Y570" s="141">
        <f t="shared" si="34"/>
        <v>0</v>
      </c>
      <c r="Z570" s="141">
        <v>0</v>
      </c>
      <c r="AA570" s="142">
        <f t="shared" si="35"/>
        <v>0</v>
      </c>
      <c r="AR570" s="8" t="s">
        <v>190</v>
      </c>
      <c r="AT570" s="8" t="s">
        <v>311</v>
      </c>
      <c r="AU570" s="8" t="s">
        <v>78</v>
      </c>
      <c r="AY570" s="8" t="s">
        <v>156</v>
      </c>
      <c r="BE570" s="143">
        <f t="shared" si="36"/>
        <v>0</v>
      </c>
      <c r="BF570" s="143">
        <f t="shared" si="37"/>
        <v>0</v>
      </c>
      <c r="BG570" s="143">
        <f t="shared" si="38"/>
        <v>0</v>
      </c>
      <c r="BH570" s="143">
        <f t="shared" si="39"/>
        <v>0</v>
      </c>
      <c r="BI570" s="143">
        <f t="shared" si="40"/>
        <v>0</v>
      </c>
      <c r="BJ570" s="8" t="s">
        <v>78</v>
      </c>
      <c r="BK570" s="121">
        <f t="shared" si="41"/>
        <v>0</v>
      </c>
      <c r="BL570" s="8" t="s">
        <v>161</v>
      </c>
      <c r="BM570" s="8" t="s">
        <v>641</v>
      </c>
    </row>
    <row r="571" spans="2:65" s="23" customFormat="1" ht="16.5" customHeight="1" x14ac:dyDescent="0.45">
      <c r="B571" s="134"/>
      <c r="C571" s="179" t="s">
        <v>642</v>
      </c>
      <c r="D571" s="179" t="s">
        <v>311</v>
      </c>
      <c r="E571" s="180" t="s">
        <v>643</v>
      </c>
      <c r="F571" s="263" t="s">
        <v>644</v>
      </c>
      <c r="G571" s="263"/>
      <c r="H571" s="263"/>
      <c r="I571" s="263"/>
      <c r="J571" s="181" t="s">
        <v>260</v>
      </c>
      <c r="K571" s="182">
        <v>1</v>
      </c>
      <c r="L571" s="264"/>
      <c r="M571" s="264"/>
      <c r="N571" s="265">
        <f t="shared" si="42"/>
        <v>0</v>
      </c>
      <c r="O571" s="266"/>
      <c r="P571" s="266"/>
      <c r="Q571" s="267"/>
      <c r="R571" s="139"/>
      <c r="T571" s="140"/>
      <c r="U571" s="34" t="s">
        <v>39</v>
      </c>
      <c r="V571" s="141">
        <v>0</v>
      </c>
      <c r="W571" s="141">
        <f t="shared" si="33"/>
        <v>0</v>
      </c>
      <c r="X571" s="141">
        <v>0</v>
      </c>
      <c r="Y571" s="141">
        <f t="shared" si="34"/>
        <v>0</v>
      </c>
      <c r="Z571" s="141">
        <v>0</v>
      </c>
      <c r="AA571" s="142">
        <f t="shared" si="35"/>
        <v>0</v>
      </c>
      <c r="AR571" s="8" t="s">
        <v>190</v>
      </c>
      <c r="AT571" s="8" t="s">
        <v>311</v>
      </c>
      <c r="AU571" s="8" t="s">
        <v>78</v>
      </c>
      <c r="AY571" s="8" t="s">
        <v>156</v>
      </c>
      <c r="BE571" s="143">
        <f t="shared" si="36"/>
        <v>0</v>
      </c>
      <c r="BF571" s="143">
        <f t="shared" si="37"/>
        <v>0</v>
      </c>
      <c r="BG571" s="143">
        <f t="shared" si="38"/>
        <v>0</v>
      </c>
      <c r="BH571" s="143">
        <f t="shared" si="39"/>
        <v>0</v>
      </c>
      <c r="BI571" s="143">
        <f t="shared" si="40"/>
        <v>0</v>
      </c>
      <c r="BJ571" s="8" t="s">
        <v>78</v>
      </c>
      <c r="BK571" s="121">
        <f t="shared" si="41"/>
        <v>0</v>
      </c>
      <c r="BL571" s="8" t="s">
        <v>161</v>
      </c>
      <c r="BM571" s="8" t="s">
        <v>645</v>
      </c>
    </row>
    <row r="572" spans="2:65" s="23" customFormat="1" ht="16.5" customHeight="1" x14ac:dyDescent="0.45">
      <c r="B572" s="134"/>
      <c r="C572" s="179" t="s">
        <v>646</v>
      </c>
      <c r="D572" s="179" t="s">
        <v>311</v>
      </c>
      <c r="E572" s="180" t="s">
        <v>647</v>
      </c>
      <c r="F572" s="263" t="s">
        <v>648</v>
      </c>
      <c r="G572" s="263"/>
      <c r="H572" s="263"/>
      <c r="I572" s="263"/>
      <c r="J572" s="181" t="s">
        <v>260</v>
      </c>
      <c r="K572" s="182">
        <v>4</v>
      </c>
      <c r="L572" s="264"/>
      <c r="M572" s="264"/>
      <c r="N572" s="265">
        <f t="shared" si="42"/>
        <v>0</v>
      </c>
      <c r="O572" s="266"/>
      <c r="P572" s="266"/>
      <c r="Q572" s="267"/>
      <c r="R572" s="139"/>
      <c r="T572" s="140"/>
      <c r="U572" s="34" t="s">
        <v>39</v>
      </c>
      <c r="V572" s="141">
        <v>0</v>
      </c>
      <c r="W572" s="141">
        <f t="shared" si="33"/>
        <v>0</v>
      </c>
      <c r="X572" s="141">
        <v>0</v>
      </c>
      <c r="Y572" s="141">
        <f t="shared" si="34"/>
        <v>0</v>
      </c>
      <c r="Z572" s="141">
        <v>0</v>
      </c>
      <c r="AA572" s="142">
        <f t="shared" si="35"/>
        <v>0</v>
      </c>
      <c r="AR572" s="8" t="s">
        <v>190</v>
      </c>
      <c r="AT572" s="8" t="s">
        <v>311</v>
      </c>
      <c r="AU572" s="8" t="s">
        <v>78</v>
      </c>
      <c r="AY572" s="8" t="s">
        <v>156</v>
      </c>
      <c r="BE572" s="143">
        <f t="shared" si="36"/>
        <v>0</v>
      </c>
      <c r="BF572" s="143">
        <f t="shared" si="37"/>
        <v>0</v>
      </c>
      <c r="BG572" s="143">
        <f t="shared" si="38"/>
        <v>0</v>
      </c>
      <c r="BH572" s="143">
        <f t="shared" si="39"/>
        <v>0</v>
      </c>
      <c r="BI572" s="143">
        <f t="shared" si="40"/>
        <v>0</v>
      </c>
      <c r="BJ572" s="8" t="s">
        <v>78</v>
      </c>
      <c r="BK572" s="121">
        <f t="shared" si="41"/>
        <v>0</v>
      </c>
      <c r="BL572" s="8" t="s">
        <v>161</v>
      </c>
      <c r="BM572" s="8" t="s">
        <v>649</v>
      </c>
    </row>
    <row r="573" spans="2:65" s="23" customFormat="1" ht="16.5" customHeight="1" x14ac:dyDescent="0.45">
      <c r="B573" s="134"/>
      <c r="C573" s="179" t="s">
        <v>650</v>
      </c>
      <c r="D573" s="179" t="s">
        <v>311</v>
      </c>
      <c r="E573" s="180" t="s">
        <v>651</v>
      </c>
      <c r="F573" s="263" t="s">
        <v>652</v>
      </c>
      <c r="G573" s="263"/>
      <c r="H573" s="263"/>
      <c r="I573" s="263"/>
      <c r="J573" s="181" t="s">
        <v>260</v>
      </c>
      <c r="K573" s="182">
        <v>1</v>
      </c>
      <c r="L573" s="264"/>
      <c r="M573" s="264"/>
      <c r="N573" s="265">
        <f t="shared" si="42"/>
        <v>0</v>
      </c>
      <c r="O573" s="266"/>
      <c r="P573" s="266"/>
      <c r="Q573" s="267"/>
      <c r="R573" s="139"/>
      <c r="T573" s="140"/>
      <c r="U573" s="34" t="s">
        <v>39</v>
      </c>
      <c r="V573" s="141">
        <v>0</v>
      </c>
      <c r="W573" s="141">
        <f t="shared" si="33"/>
        <v>0</v>
      </c>
      <c r="X573" s="141">
        <v>0</v>
      </c>
      <c r="Y573" s="141">
        <f t="shared" si="34"/>
        <v>0</v>
      </c>
      <c r="Z573" s="141">
        <v>0</v>
      </c>
      <c r="AA573" s="142">
        <f t="shared" si="35"/>
        <v>0</v>
      </c>
      <c r="AR573" s="8" t="s">
        <v>190</v>
      </c>
      <c r="AT573" s="8" t="s">
        <v>311</v>
      </c>
      <c r="AU573" s="8" t="s">
        <v>78</v>
      </c>
      <c r="AY573" s="8" t="s">
        <v>156</v>
      </c>
      <c r="BE573" s="143">
        <f t="shared" si="36"/>
        <v>0</v>
      </c>
      <c r="BF573" s="143">
        <f t="shared" si="37"/>
        <v>0</v>
      </c>
      <c r="BG573" s="143">
        <f t="shared" si="38"/>
        <v>0</v>
      </c>
      <c r="BH573" s="143">
        <f t="shared" si="39"/>
        <v>0</v>
      </c>
      <c r="BI573" s="143">
        <f t="shared" si="40"/>
        <v>0</v>
      </c>
      <c r="BJ573" s="8" t="s">
        <v>78</v>
      </c>
      <c r="BK573" s="121">
        <f t="shared" si="41"/>
        <v>0</v>
      </c>
      <c r="BL573" s="8" t="s">
        <v>161</v>
      </c>
      <c r="BM573" s="8" t="s">
        <v>653</v>
      </c>
    </row>
    <row r="574" spans="2:65" s="23" customFormat="1" ht="25.5" customHeight="1" x14ac:dyDescent="0.45">
      <c r="B574" s="134"/>
      <c r="C574" s="135" t="s">
        <v>654</v>
      </c>
      <c r="D574" s="135" t="s">
        <v>157</v>
      </c>
      <c r="E574" s="136" t="s">
        <v>655</v>
      </c>
      <c r="F574" s="251" t="s">
        <v>656</v>
      </c>
      <c r="G574" s="251"/>
      <c r="H574" s="251"/>
      <c r="I574" s="251"/>
      <c r="J574" s="137" t="s">
        <v>260</v>
      </c>
      <c r="K574" s="138">
        <v>10</v>
      </c>
      <c r="L574" s="252"/>
      <c r="M574" s="252"/>
      <c r="N574" s="260">
        <f>ROUND(L574*K574,2)</f>
        <v>0</v>
      </c>
      <c r="O574" s="261"/>
      <c r="P574" s="261"/>
      <c r="Q574" s="262"/>
      <c r="R574" s="139"/>
      <c r="T574" s="140"/>
      <c r="U574" s="34" t="s">
        <v>39</v>
      </c>
      <c r="V574" s="141">
        <v>0</v>
      </c>
      <c r="W574" s="141">
        <f t="shared" si="33"/>
        <v>0</v>
      </c>
      <c r="X574" s="141">
        <v>0</v>
      </c>
      <c r="Y574" s="141">
        <f t="shared" si="34"/>
        <v>0</v>
      </c>
      <c r="Z574" s="141">
        <v>0</v>
      </c>
      <c r="AA574" s="142">
        <f t="shared" si="35"/>
        <v>0</v>
      </c>
      <c r="AR574" s="8" t="s">
        <v>161</v>
      </c>
      <c r="AT574" s="8" t="s">
        <v>157</v>
      </c>
      <c r="AU574" s="8" t="s">
        <v>78</v>
      </c>
      <c r="AY574" s="8" t="s">
        <v>156</v>
      </c>
      <c r="BE574" s="143">
        <f t="shared" si="36"/>
        <v>0</v>
      </c>
      <c r="BF574" s="143">
        <f t="shared" si="37"/>
        <v>0</v>
      </c>
      <c r="BG574" s="143">
        <f t="shared" si="38"/>
        <v>0</v>
      </c>
      <c r="BH574" s="143">
        <f t="shared" si="39"/>
        <v>0</v>
      </c>
      <c r="BI574" s="143">
        <f t="shared" si="40"/>
        <v>0</v>
      </c>
      <c r="BJ574" s="8" t="s">
        <v>78</v>
      </c>
      <c r="BK574" s="121">
        <f t="shared" si="41"/>
        <v>0</v>
      </c>
      <c r="BL574" s="8" t="s">
        <v>161</v>
      </c>
      <c r="BM574" s="8" t="s">
        <v>657</v>
      </c>
    </row>
    <row r="575" spans="2:65" s="23" customFormat="1" ht="16.5" customHeight="1" x14ac:dyDescent="0.45">
      <c r="B575" s="134"/>
      <c r="C575" s="179" t="s">
        <v>658</v>
      </c>
      <c r="D575" s="179" t="s">
        <v>311</v>
      </c>
      <c r="E575" s="180" t="s">
        <v>659</v>
      </c>
      <c r="F575" s="263" t="s">
        <v>660</v>
      </c>
      <c r="G575" s="263"/>
      <c r="H575" s="263"/>
      <c r="I575" s="263"/>
      <c r="J575" s="181" t="s">
        <v>260</v>
      </c>
      <c r="K575" s="182">
        <v>1</v>
      </c>
      <c r="L575" s="264"/>
      <c r="M575" s="264"/>
      <c r="N575" s="265">
        <f>ROUND(L575*K575,2)</f>
        <v>0</v>
      </c>
      <c r="O575" s="266"/>
      <c r="P575" s="266"/>
      <c r="Q575" s="267"/>
      <c r="R575" s="139"/>
      <c r="T575" s="140"/>
      <c r="U575" s="34" t="s">
        <v>39</v>
      </c>
      <c r="V575" s="141">
        <v>0</v>
      </c>
      <c r="W575" s="141">
        <f t="shared" si="33"/>
        <v>0</v>
      </c>
      <c r="X575" s="141">
        <v>0</v>
      </c>
      <c r="Y575" s="141">
        <f t="shared" si="34"/>
        <v>0</v>
      </c>
      <c r="Z575" s="141">
        <v>0</v>
      </c>
      <c r="AA575" s="142">
        <f t="shared" si="35"/>
        <v>0</v>
      </c>
      <c r="AR575" s="8" t="s">
        <v>190</v>
      </c>
      <c r="AT575" s="8" t="s">
        <v>311</v>
      </c>
      <c r="AU575" s="8" t="s">
        <v>78</v>
      </c>
      <c r="AY575" s="8" t="s">
        <v>156</v>
      </c>
      <c r="BE575" s="143">
        <f t="shared" si="36"/>
        <v>0</v>
      </c>
      <c r="BF575" s="143">
        <f t="shared" si="37"/>
        <v>0</v>
      </c>
      <c r="BG575" s="143">
        <f t="shared" si="38"/>
        <v>0</v>
      </c>
      <c r="BH575" s="143">
        <f t="shared" si="39"/>
        <v>0</v>
      </c>
      <c r="BI575" s="143">
        <f t="shared" si="40"/>
        <v>0</v>
      </c>
      <c r="BJ575" s="8" t="s">
        <v>78</v>
      </c>
      <c r="BK575" s="121">
        <f t="shared" si="41"/>
        <v>0</v>
      </c>
      <c r="BL575" s="8" t="s">
        <v>161</v>
      </c>
      <c r="BM575" s="8" t="s">
        <v>661</v>
      </c>
    </row>
    <row r="576" spans="2:65" s="23" customFormat="1" ht="16.5" customHeight="1" x14ac:dyDescent="0.45">
      <c r="B576" s="134"/>
      <c r="C576" s="179" t="s">
        <v>662</v>
      </c>
      <c r="D576" s="179" t="s">
        <v>311</v>
      </c>
      <c r="E576" s="180" t="s">
        <v>663</v>
      </c>
      <c r="F576" s="263" t="s">
        <v>664</v>
      </c>
      <c r="G576" s="263"/>
      <c r="H576" s="263"/>
      <c r="I576" s="263"/>
      <c r="J576" s="181" t="s">
        <v>260</v>
      </c>
      <c r="K576" s="182">
        <v>1</v>
      </c>
      <c r="L576" s="264"/>
      <c r="M576" s="264"/>
      <c r="N576" s="265">
        <f t="shared" ref="N576:N580" si="43">ROUND(L576*K576,2)</f>
        <v>0</v>
      </c>
      <c r="O576" s="266"/>
      <c r="P576" s="266"/>
      <c r="Q576" s="267"/>
      <c r="R576" s="139"/>
      <c r="T576" s="140"/>
      <c r="U576" s="34" t="s">
        <v>39</v>
      </c>
      <c r="V576" s="141">
        <v>0</v>
      </c>
      <c r="W576" s="141">
        <f t="shared" si="33"/>
        <v>0</v>
      </c>
      <c r="X576" s="141">
        <v>0</v>
      </c>
      <c r="Y576" s="141">
        <f t="shared" si="34"/>
        <v>0</v>
      </c>
      <c r="Z576" s="141">
        <v>0</v>
      </c>
      <c r="AA576" s="142">
        <f t="shared" si="35"/>
        <v>0</v>
      </c>
      <c r="AR576" s="8" t="s">
        <v>190</v>
      </c>
      <c r="AT576" s="8" t="s">
        <v>311</v>
      </c>
      <c r="AU576" s="8" t="s">
        <v>78</v>
      </c>
      <c r="AY576" s="8" t="s">
        <v>156</v>
      </c>
      <c r="BE576" s="143">
        <f t="shared" si="36"/>
        <v>0</v>
      </c>
      <c r="BF576" s="143">
        <f t="shared" si="37"/>
        <v>0</v>
      </c>
      <c r="BG576" s="143">
        <f t="shared" si="38"/>
        <v>0</v>
      </c>
      <c r="BH576" s="143">
        <f t="shared" si="39"/>
        <v>0</v>
      </c>
      <c r="BI576" s="143">
        <f t="shared" si="40"/>
        <v>0</v>
      </c>
      <c r="BJ576" s="8" t="s">
        <v>78</v>
      </c>
      <c r="BK576" s="121">
        <f t="shared" si="41"/>
        <v>0</v>
      </c>
      <c r="BL576" s="8" t="s">
        <v>161</v>
      </c>
      <c r="BM576" s="8" t="s">
        <v>665</v>
      </c>
    </row>
    <row r="577" spans="2:65" s="23" customFormat="1" ht="16.5" customHeight="1" x14ac:dyDescent="0.45">
      <c r="B577" s="134"/>
      <c r="C577" s="179" t="s">
        <v>666</v>
      </c>
      <c r="D577" s="179" t="s">
        <v>311</v>
      </c>
      <c r="E577" s="180" t="s">
        <v>667</v>
      </c>
      <c r="F577" s="263" t="s">
        <v>668</v>
      </c>
      <c r="G577" s="263"/>
      <c r="H577" s="263"/>
      <c r="I577" s="263"/>
      <c r="J577" s="181" t="s">
        <v>260</v>
      </c>
      <c r="K577" s="182">
        <v>3</v>
      </c>
      <c r="L577" s="264"/>
      <c r="M577" s="264"/>
      <c r="N577" s="265">
        <f t="shared" si="43"/>
        <v>0</v>
      </c>
      <c r="O577" s="266"/>
      <c r="P577" s="266"/>
      <c r="Q577" s="267"/>
      <c r="R577" s="139"/>
      <c r="T577" s="140"/>
      <c r="U577" s="34" t="s">
        <v>39</v>
      </c>
      <c r="V577" s="141">
        <v>0</v>
      </c>
      <c r="W577" s="141">
        <f t="shared" si="33"/>
        <v>0</v>
      </c>
      <c r="X577" s="141">
        <v>0</v>
      </c>
      <c r="Y577" s="141">
        <f t="shared" si="34"/>
        <v>0</v>
      </c>
      <c r="Z577" s="141">
        <v>0</v>
      </c>
      <c r="AA577" s="142">
        <f t="shared" si="35"/>
        <v>0</v>
      </c>
      <c r="AR577" s="8" t="s">
        <v>190</v>
      </c>
      <c r="AT577" s="8" t="s">
        <v>311</v>
      </c>
      <c r="AU577" s="8" t="s">
        <v>78</v>
      </c>
      <c r="AY577" s="8" t="s">
        <v>156</v>
      </c>
      <c r="BE577" s="143">
        <f t="shared" si="36"/>
        <v>0</v>
      </c>
      <c r="BF577" s="143">
        <f t="shared" si="37"/>
        <v>0</v>
      </c>
      <c r="BG577" s="143">
        <f t="shared" si="38"/>
        <v>0</v>
      </c>
      <c r="BH577" s="143">
        <f t="shared" si="39"/>
        <v>0</v>
      </c>
      <c r="BI577" s="143">
        <f t="shared" si="40"/>
        <v>0</v>
      </c>
      <c r="BJ577" s="8" t="s">
        <v>78</v>
      </c>
      <c r="BK577" s="121">
        <f t="shared" si="41"/>
        <v>0</v>
      </c>
      <c r="BL577" s="8" t="s">
        <v>161</v>
      </c>
      <c r="BM577" s="8" t="s">
        <v>669</v>
      </c>
    </row>
    <row r="578" spans="2:65" s="23" customFormat="1" ht="16.5" customHeight="1" x14ac:dyDescent="0.45">
      <c r="B578" s="134"/>
      <c r="C578" s="179" t="s">
        <v>670</v>
      </c>
      <c r="D578" s="179" t="s">
        <v>311</v>
      </c>
      <c r="E578" s="180" t="s">
        <v>671</v>
      </c>
      <c r="F578" s="263" t="s">
        <v>672</v>
      </c>
      <c r="G578" s="263"/>
      <c r="H578" s="263"/>
      <c r="I578" s="263"/>
      <c r="J578" s="181" t="s">
        <v>260</v>
      </c>
      <c r="K578" s="182">
        <v>3</v>
      </c>
      <c r="L578" s="264"/>
      <c r="M578" s="264"/>
      <c r="N578" s="265">
        <f t="shared" si="43"/>
        <v>0</v>
      </c>
      <c r="O578" s="266"/>
      <c r="P578" s="266"/>
      <c r="Q578" s="267"/>
      <c r="R578" s="139"/>
      <c r="T578" s="140"/>
      <c r="U578" s="34" t="s">
        <v>39</v>
      </c>
      <c r="V578" s="141">
        <v>0</v>
      </c>
      <c r="W578" s="141">
        <f t="shared" si="33"/>
        <v>0</v>
      </c>
      <c r="X578" s="141">
        <v>0</v>
      </c>
      <c r="Y578" s="141">
        <f t="shared" si="34"/>
        <v>0</v>
      </c>
      <c r="Z578" s="141">
        <v>0</v>
      </c>
      <c r="AA578" s="142">
        <f t="shared" si="35"/>
        <v>0</v>
      </c>
      <c r="AR578" s="8" t="s">
        <v>190</v>
      </c>
      <c r="AT578" s="8" t="s">
        <v>311</v>
      </c>
      <c r="AU578" s="8" t="s">
        <v>78</v>
      </c>
      <c r="AY578" s="8" t="s">
        <v>156</v>
      </c>
      <c r="BE578" s="143">
        <f t="shared" si="36"/>
        <v>0</v>
      </c>
      <c r="BF578" s="143">
        <f t="shared" si="37"/>
        <v>0</v>
      </c>
      <c r="BG578" s="143">
        <f t="shared" si="38"/>
        <v>0</v>
      </c>
      <c r="BH578" s="143">
        <f t="shared" si="39"/>
        <v>0</v>
      </c>
      <c r="BI578" s="143">
        <f t="shared" si="40"/>
        <v>0</v>
      </c>
      <c r="BJ578" s="8" t="s">
        <v>78</v>
      </c>
      <c r="BK578" s="121">
        <f t="shared" si="41"/>
        <v>0</v>
      </c>
      <c r="BL578" s="8" t="s">
        <v>161</v>
      </c>
      <c r="BM578" s="8" t="s">
        <v>673</v>
      </c>
    </row>
    <row r="579" spans="2:65" s="23" customFormat="1" ht="16.5" customHeight="1" x14ac:dyDescent="0.45">
      <c r="B579" s="134"/>
      <c r="C579" s="179" t="s">
        <v>674</v>
      </c>
      <c r="D579" s="179" t="s">
        <v>311</v>
      </c>
      <c r="E579" s="180" t="s">
        <v>675</v>
      </c>
      <c r="F579" s="263" t="s">
        <v>676</v>
      </c>
      <c r="G579" s="263"/>
      <c r="H579" s="263"/>
      <c r="I579" s="263"/>
      <c r="J579" s="181" t="s">
        <v>260</v>
      </c>
      <c r="K579" s="182">
        <v>1</v>
      </c>
      <c r="L579" s="264"/>
      <c r="M579" s="264"/>
      <c r="N579" s="265">
        <f t="shared" si="43"/>
        <v>0</v>
      </c>
      <c r="O579" s="266"/>
      <c r="P579" s="266"/>
      <c r="Q579" s="267"/>
      <c r="R579" s="139"/>
      <c r="T579" s="140"/>
      <c r="U579" s="34" t="s">
        <v>39</v>
      </c>
      <c r="V579" s="141">
        <v>0</v>
      </c>
      <c r="W579" s="141">
        <f t="shared" si="33"/>
        <v>0</v>
      </c>
      <c r="X579" s="141">
        <v>0</v>
      </c>
      <c r="Y579" s="141">
        <f t="shared" si="34"/>
        <v>0</v>
      </c>
      <c r="Z579" s="141">
        <v>0</v>
      </c>
      <c r="AA579" s="142">
        <f t="shared" si="35"/>
        <v>0</v>
      </c>
      <c r="AR579" s="8" t="s">
        <v>190</v>
      </c>
      <c r="AT579" s="8" t="s">
        <v>311</v>
      </c>
      <c r="AU579" s="8" t="s">
        <v>78</v>
      </c>
      <c r="AY579" s="8" t="s">
        <v>156</v>
      </c>
      <c r="BE579" s="143">
        <f t="shared" si="36"/>
        <v>0</v>
      </c>
      <c r="BF579" s="143">
        <f t="shared" si="37"/>
        <v>0</v>
      </c>
      <c r="BG579" s="143">
        <f t="shared" si="38"/>
        <v>0</v>
      </c>
      <c r="BH579" s="143">
        <f t="shared" si="39"/>
        <v>0</v>
      </c>
      <c r="BI579" s="143">
        <f t="shared" si="40"/>
        <v>0</v>
      </c>
      <c r="BJ579" s="8" t="s">
        <v>78</v>
      </c>
      <c r="BK579" s="121">
        <f t="shared" si="41"/>
        <v>0</v>
      </c>
      <c r="BL579" s="8" t="s">
        <v>161</v>
      </c>
      <c r="BM579" s="8" t="s">
        <v>677</v>
      </c>
    </row>
    <row r="580" spans="2:65" s="23" customFormat="1" ht="16.5" customHeight="1" x14ac:dyDescent="0.45">
      <c r="B580" s="134"/>
      <c r="C580" s="179" t="s">
        <v>678</v>
      </c>
      <c r="D580" s="179" t="s">
        <v>311</v>
      </c>
      <c r="E580" s="180" t="s">
        <v>679</v>
      </c>
      <c r="F580" s="263" t="s">
        <v>680</v>
      </c>
      <c r="G580" s="263"/>
      <c r="H580" s="263"/>
      <c r="I580" s="263"/>
      <c r="J580" s="181" t="s">
        <v>260</v>
      </c>
      <c r="K580" s="182">
        <v>1</v>
      </c>
      <c r="L580" s="264"/>
      <c r="M580" s="264"/>
      <c r="N580" s="265">
        <f t="shared" si="43"/>
        <v>0</v>
      </c>
      <c r="O580" s="266"/>
      <c r="P580" s="266"/>
      <c r="Q580" s="267"/>
      <c r="R580" s="139"/>
      <c r="T580" s="140"/>
      <c r="U580" s="34" t="s">
        <v>39</v>
      </c>
      <c r="V580" s="141">
        <v>0</v>
      </c>
      <c r="W580" s="141">
        <f t="shared" si="33"/>
        <v>0</v>
      </c>
      <c r="X580" s="141">
        <v>0</v>
      </c>
      <c r="Y580" s="141">
        <f t="shared" si="34"/>
        <v>0</v>
      </c>
      <c r="Z580" s="141">
        <v>0</v>
      </c>
      <c r="AA580" s="142">
        <f t="shared" si="35"/>
        <v>0</v>
      </c>
      <c r="AR580" s="8" t="s">
        <v>190</v>
      </c>
      <c r="AT580" s="8" t="s">
        <v>311</v>
      </c>
      <c r="AU580" s="8" t="s">
        <v>78</v>
      </c>
      <c r="AY580" s="8" t="s">
        <v>156</v>
      </c>
      <c r="BE580" s="143">
        <f t="shared" si="36"/>
        <v>0</v>
      </c>
      <c r="BF580" s="143">
        <f t="shared" si="37"/>
        <v>0</v>
      </c>
      <c r="BG580" s="143">
        <f t="shared" si="38"/>
        <v>0</v>
      </c>
      <c r="BH580" s="143">
        <f t="shared" si="39"/>
        <v>0</v>
      </c>
      <c r="BI580" s="143">
        <f t="shared" si="40"/>
        <v>0</v>
      </c>
      <c r="BJ580" s="8" t="s">
        <v>78</v>
      </c>
      <c r="BK580" s="121">
        <f t="shared" si="41"/>
        <v>0</v>
      </c>
      <c r="BL580" s="8" t="s">
        <v>161</v>
      </c>
      <c r="BM580" s="8" t="s">
        <v>681</v>
      </c>
    </row>
    <row r="581" spans="2:65" s="23" customFormat="1" ht="25.5" customHeight="1" x14ac:dyDescent="0.45">
      <c r="B581" s="134"/>
      <c r="C581" s="135" t="s">
        <v>682</v>
      </c>
      <c r="D581" s="135" t="s">
        <v>157</v>
      </c>
      <c r="E581" s="136" t="s">
        <v>683</v>
      </c>
      <c r="F581" s="251" t="s">
        <v>684</v>
      </c>
      <c r="G581" s="251"/>
      <c r="H581" s="251"/>
      <c r="I581" s="251"/>
      <c r="J581" s="137" t="s">
        <v>260</v>
      </c>
      <c r="K581" s="138">
        <v>3</v>
      </c>
      <c r="L581" s="252"/>
      <c r="M581" s="252"/>
      <c r="N581" s="260">
        <f t="shared" ref="N581:N587" si="44">ROUND(L581*K581,2)</f>
        <v>0</v>
      </c>
      <c r="O581" s="261"/>
      <c r="P581" s="261"/>
      <c r="Q581" s="262"/>
      <c r="R581" s="139"/>
      <c r="T581" s="140"/>
      <c r="U581" s="34" t="s">
        <v>39</v>
      </c>
      <c r="V581" s="141">
        <v>0</v>
      </c>
      <c r="W581" s="141">
        <f t="shared" si="33"/>
        <v>0</v>
      </c>
      <c r="X581" s="141">
        <v>0</v>
      </c>
      <c r="Y581" s="141">
        <f t="shared" si="34"/>
        <v>0</v>
      </c>
      <c r="Z581" s="141">
        <v>0</v>
      </c>
      <c r="AA581" s="142">
        <f t="shared" si="35"/>
        <v>0</v>
      </c>
      <c r="AR581" s="8" t="s">
        <v>161</v>
      </c>
      <c r="AT581" s="8" t="s">
        <v>157</v>
      </c>
      <c r="AU581" s="8" t="s">
        <v>78</v>
      </c>
      <c r="AY581" s="8" t="s">
        <v>156</v>
      </c>
      <c r="BE581" s="143">
        <f t="shared" si="36"/>
        <v>0</v>
      </c>
      <c r="BF581" s="143">
        <f t="shared" si="37"/>
        <v>0</v>
      </c>
      <c r="BG581" s="143">
        <f t="shared" si="38"/>
        <v>0</v>
      </c>
      <c r="BH581" s="143">
        <f t="shared" si="39"/>
        <v>0</v>
      </c>
      <c r="BI581" s="143">
        <f t="shared" si="40"/>
        <v>0</v>
      </c>
      <c r="BJ581" s="8" t="s">
        <v>78</v>
      </c>
      <c r="BK581" s="121">
        <f t="shared" si="41"/>
        <v>0</v>
      </c>
      <c r="BL581" s="8" t="s">
        <v>161</v>
      </c>
      <c r="BM581" s="8" t="s">
        <v>685</v>
      </c>
    </row>
    <row r="582" spans="2:65" s="23" customFormat="1" ht="25.5" customHeight="1" x14ac:dyDescent="0.45">
      <c r="B582" s="134"/>
      <c r="C582" s="179" t="s">
        <v>686</v>
      </c>
      <c r="D582" s="179" t="s">
        <v>311</v>
      </c>
      <c r="E582" s="180" t="s">
        <v>687</v>
      </c>
      <c r="F582" s="263" t="s">
        <v>688</v>
      </c>
      <c r="G582" s="263"/>
      <c r="H582" s="263"/>
      <c r="I582" s="263"/>
      <c r="J582" s="181" t="s">
        <v>260</v>
      </c>
      <c r="K582" s="182">
        <v>1</v>
      </c>
      <c r="L582" s="264"/>
      <c r="M582" s="264"/>
      <c r="N582" s="265">
        <f t="shared" si="44"/>
        <v>0</v>
      </c>
      <c r="O582" s="266"/>
      <c r="P582" s="266"/>
      <c r="Q582" s="267"/>
      <c r="R582" s="139"/>
      <c r="T582" s="140"/>
      <c r="U582" s="34" t="s">
        <v>39</v>
      </c>
      <c r="V582" s="141">
        <v>0</v>
      </c>
      <c r="W582" s="141">
        <f t="shared" si="33"/>
        <v>0</v>
      </c>
      <c r="X582" s="141">
        <v>0</v>
      </c>
      <c r="Y582" s="141">
        <f t="shared" si="34"/>
        <v>0</v>
      </c>
      <c r="Z582" s="141">
        <v>0</v>
      </c>
      <c r="AA582" s="142">
        <f t="shared" si="35"/>
        <v>0</v>
      </c>
      <c r="AR582" s="8" t="s">
        <v>190</v>
      </c>
      <c r="AT582" s="8" t="s">
        <v>311</v>
      </c>
      <c r="AU582" s="8" t="s">
        <v>78</v>
      </c>
      <c r="AY582" s="8" t="s">
        <v>156</v>
      </c>
      <c r="BE582" s="143">
        <f t="shared" si="36"/>
        <v>0</v>
      </c>
      <c r="BF582" s="143">
        <f t="shared" si="37"/>
        <v>0</v>
      </c>
      <c r="BG582" s="143">
        <f t="shared" si="38"/>
        <v>0</v>
      </c>
      <c r="BH582" s="143">
        <f t="shared" si="39"/>
        <v>0</v>
      </c>
      <c r="BI582" s="143">
        <f t="shared" si="40"/>
        <v>0</v>
      </c>
      <c r="BJ582" s="8" t="s">
        <v>78</v>
      </c>
      <c r="BK582" s="121">
        <f t="shared" si="41"/>
        <v>0</v>
      </c>
      <c r="BL582" s="8" t="s">
        <v>161</v>
      </c>
      <c r="BM582" s="8" t="s">
        <v>689</v>
      </c>
    </row>
    <row r="583" spans="2:65" s="23" customFormat="1" ht="25.5" customHeight="1" x14ac:dyDescent="0.45">
      <c r="B583" s="134"/>
      <c r="C583" s="179" t="s">
        <v>690</v>
      </c>
      <c r="D583" s="179" t="s">
        <v>311</v>
      </c>
      <c r="E583" s="180" t="s">
        <v>691</v>
      </c>
      <c r="F583" s="263" t="s">
        <v>692</v>
      </c>
      <c r="G583" s="263"/>
      <c r="H583" s="263"/>
      <c r="I583" s="263"/>
      <c r="J583" s="181" t="s">
        <v>260</v>
      </c>
      <c r="K583" s="182">
        <v>2</v>
      </c>
      <c r="L583" s="264"/>
      <c r="M583" s="264"/>
      <c r="N583" s="265">
        <f t="shared" si="44"/>
        <v>0</v>
      </c>
      <c r="O583" s="266"/>
      <c r="P583" s="266"/>
      <c r="Q583" s="267"/>
      <c r="R583" s="139"/>
      <c r="T583" s="140"/>
      <c r="U583" s="34" t="s">
        <v>39</v>
      </c>
      <c r="V583" s="141">
        <v>0</v>
      </c>
      <c r="W583" s="141">
        <f t="shared" si="33"/>
        <v>0</v>
      </c>
      <c r="X583" s="141">
        <v>0</v>
      </c>
      <c r="Y583" s="141">
        <f t="shared" si="34"/>
        <v>0</v>
      </c>
      <c r="Z583" s="141">
        <v>0</v>
      </c>
      <c r="AA583" s="142">
        <f t="shared" si="35"/>
        <v>0</v>
      </c>
      <c r="AR583" s="8" t="s">
        <v>190</v>
      </c>
      <c r="AT583" s="8" t="s">
        <v>311</v>
      </c>
      <c r="AU583" s="8" t="s">
        <v>78</v>
      </c>
      <c r="AY583" s="8" t="s">
        <v>156</v>
      </c>
      <c r="BE583" s="143">
        <f t="shared" si="36"/>
        <v>0</v>
      </c>
      <c r="BF583" s="143">
        <f t="shared" si="37"/>
        <v>0</v>
      </c>
      <c r="BG583" s="143">
        <f t="shared" si="38"/>
        <v>0</v>
      </c>
      <c r="BH583" s="143">
        <f t="shared" si="39"/>
        <v>0</v>
      </c>
      <c r="BI583" s="143">
        <f t="shared" si="40"/>
        <v>0</v>
      </c>
      <c r="BJ583" s="8" t="s">
        <v>78</v>
      </c>
      <c r="BK583" s="121">
        <f t="shared" si="41"/>
        <v>0</v>
      </c>
      <c r="BL583" s="8" t="s">
        <v>161</v>
      </c>
      <c r="BM583" s="8" t="s">
        <v>693</v>
      </c>
    </row>
    <row r="584" spans="2:65" s="23" customFormat="1" ht="25.5" customHeight="1" x14ac:dyDescent="0.45">
      <c r="B584" s="134"/>
      <c r="C584" s="135" t="s">
        <v>694</v>
      </c>
      <c r="D584" s="135" t="s">
        <v>157</v>
      </c>
      <c r="E584" s="136" t="s">
        <v>695</v>
      </c>
      <c r="F584" s="251" t="s">
        <v>696</v>
      </c>
      <c r="G584" s="251"/>
      <c r="H584" s="251"/>
      <c r="I584" s="251"/>
      <c r="J584" s="137" t="s">
        <v>260</v>
      </c>
      <c r="K584" s="138">
        <v>4</v>
      </c>
      <c r="L584" s="252"/>
      <c r="M584" s="252"/>
      <c r="N584" s="260">
        <f t="shared" si="44"/>
        <v>0</v>
      </c>
      <c r="O584" s="261"/>
      <c r="P584" s="261"/>
      <c r="Q584" s="262"/>
      <c r="R584" s="139"/>
      <c r="T584" s="140"/>
      <c r="U584" s="34" t="s">
        <v>39</v>
      </c>
      <c r="V584" s="141">
        <v>0</v>
      </c>
      <c r="W584" s="141">
        <f t="shared" si="33"/>
        <v>0</v>
      </c>
      <c r="X584" s="141">
        <v>0</v>
      </c>
      <c r="Y584" s="141">
        <f t="shared" si="34"/>
        <v>0</v>
      </c>
      <c r="Z584" s="141">
        <v>0</v>
      </c>
      <c r="AA584" s="142">
        <f t="shared" si="35"/>
        <v>0</v>
      </c>
      <c r="AR584" s="8" t="s">
        <v>161</v>
      </c>
      <c r="AT584" s="8" t="s">
        <v>157</v>
      </c>
      <c r="AU584" s="8" t="s">
        <v>78</v>
      </c>
      <c r="AY584" s="8" t="s">
        <v>156</v>
      </c>
      <c r="BE584" s="143">
        <f t="shared" si="36"/>
        <v>0</v>
      </c>
      <c r="BF584" s="143">
        <f t="shared" si="37"/>
        <v>0</v>
      </c>
      <c r="BG584" s="143">
        <f t="shared" si="38"/>
        <v>0</v>
      </c>
      <c r="BH584" s="143">
        <f t="shared" si="39"/>
        <v>0</v>
      </c>
      <c r="BI584" s="143">
        <f t="shared" si="40"/>
        <v>0</v>
      </c>
      <c r="BJ584" s="8" t="s">
        <v>78</v>
      </c>
      <c r="BK584" s="121">
        <f t="shared" si="41"/>
        <v>0</v>
      </c>
      <c r="BL584" s="8" t="s">
        <v>161</v>
      </c>
      <c r="BM584" s="8" t="s">
        <v>697</v>
      </c>
    </row>
    <row r="585" spans="2:65" s="23" customFormat="1" ht="25.5" customHeight="1" x14ac:dyDescent="0.45">
      <c r="B585" s="134"/>
      <c r="C585" s="179" t="s">
        <v>698</v>
      </c>
      <c r="D585" s="179" t="s">
        <v>311</v>
      </c>
      <c r="E585" s="180" t="s">
        <v>699</v>
      </c>
      <c r="F585" s="263" t="s">
        <v>700</v>
      </c>
      <c r="G585" s="263"/>
      <c r="H585" s="263"/>
      <c r="I585" s="263"/>
      <c r="J585" s="181" t="s">
        <v>260</v>
      </c>
      <c r="K585" s="182">
        <v>1</v>
      </c>
      <c r="L585" s="264"/>
      <c r="M585" s="264"/>
      <c r="N585" s="265">
        <f t="shared" si="44"/>
        <v>0</v>
      </c>
      <c r="O585" s="266"/>
      <c r="P585" s="266"/>
      <c r="Q585" s="267"/>
      <c r="R585" s="139"/>
      <c r="T585" s="140"/>
      <c r="U585" s="34" t="s">
        <v>39</v>
      </c>
      <c r="V585" s="141">
        <v>0</v>
      </c>
      <c r="W585" s="141">
        <f t="shared" si="33"/>
        <v>0</v>
      </c>
      <c r="X585" s="141">
        <v>0</v>
      </c>
      <c r="Y585" s="141">
        <f t="shared" si="34"/>
        <v>0</v>
      </c>
      <c r="Z585" s="141">
        <v>0</v>
      </c>
      <c r="AA585" s="142">
        <f t="shared" si="35"/>
        <v>0</v>
      </c>
      <c r="AR585" s="8" t="s">
        <v>190</v>
      </c>
      <c r="AT585" s="8" t="s">
        <v>311</v>
      </c>
      <c r="AU585" s="8" t="s">
        <v>78</v>
      </c>
      <c r="AY585" s="8" t="s">
        <v>156</v>
      </c>
      <c r="BE585" s="143">
        <f t="shared" si="36"/>
        <v>0</v>
      </c>
      <c r="BF585" s="143">
        <f t="shared" si="37"/>
        <v>0</v>
      </c>
      <c r="BG585" s="143">
        <f t="shared" si="38"/>
        <v>0</v>
      </c>
      <c r="BH585" s="143">
        <f t="shared" si="39"/>
        <v>0</v>
      </c>
      <c r="BI585" s="143">
        <f t="shared" si="40"/>
        <v>0</v>
      </c>
      <c r="BJ585" s="8" t="s">
        <v>78</v>
      </c>
      <c r="BK585" s="121">
        <f t="shared" si="41"/>
        <v>0</v>
      </c>
      <c r="BL585" s="8" t="s">
        <v>161</v>
      </c>
      <c r="BM585" s="8" t="s">
        <v>701</v>
      </c>
    </row>
    <row r="586" spans="2:65" s="23" customFormat="1" ht="25.5" customHeight="1" x14ac:dyDescent="0.45">
      <c r="B586" s="134"/>
      <c r="C586" s="179" t="s">
        <v>702</v>
      </c>
      <c r="D586" s="179" t="s">
        <v>311</v>
      </c>
      <c r="E586" s="180" t="s">
        <v>703</v>
      </c>
      <c r="F586" s="263" t="s">
        <v>704</v>
      </c>
      <c r="G586" s="263"/>
      <c r="H586" s="263"/>
      <c r="I586" s="263"/>
      <c r="J586" s="181" t="s">
        <v>260</v>
      </c>
      <c r="K586" s="182">
        <v>3</v>
      </c>
      <c r="L586" s="264"/>
      <c r="M586" s="264"/>
      <c r="N586" s="265">
        <f t="shared" si="44"/>
        <v>0</v>
      </c>
      <c r="O586" s="266"/>
      <c r="P586" s="266"/>
      <c r="Q586" s="267"/>
      <c r="R586" s="139"/>
      <c r="T586" s="140"/>
      <c r="U586" s="34" t="s">
        <v>39</v>
      </c>
      <c r="V586" s="141">
        <v>0</v>
      </c>
      <c r="W586" s="141">
        <f t="shared" si="33"/>
        <v>0</v>
      </c>
      <c r="X586" s="141">
        <v>0</v>
      </c>
      <c r="Y586" s="141">
        <f t="shared" si="34"/>
        <v>0</v>
      </c>
      <c r="Z586" s="141">
        <v>0</v>
      </c>
      <c r="AA586" s="142">
        <f t="shared" si="35"/>
        <v>0</v>
      </c>
      <c r="AR586" s="8" t="s">
        <v>190</v>
      </c>
      <c r="AT586" s="8" t="s">
        <v>311</v>
      </c>
      <c r="AU586" s="8" t="s">
        <v>78</v>
      </c>
      <c r="AY586" s="8" t="s">
        <v>156</v>
      </c>
      <c r="BE586" s="143">
        <f t="shared" si="36"/>
        <v>0</v>
      </c>
      <c r="BF586" s="143">
        <f t="shared" si="37"/>
        <v>0</v>
      </c>
      <c r="BG586" s="143">
        <f t="shared" si="38"/>
        <v>0</v>
      </c>
      <c r="BH586" s="143">
        <f t="shared" si="39"/>
        <v>0</v>
      </c>
      <c r="BI586" s="143">
        <f t="shared" si="40"/>
        <v>0</v>
      </c>
      <c r="BJ586" s="8" t="s">
        <v>78</v>
      </c>
      <c r="BK586" s="121">
        <f t="shared" si="41"/>
        <v>0</v>
      </c>
      <c r="BL586" s="8" t="s">
        <v>161</v>
      </c>
      <c r="BM586" s="8" t="s">
        <v>705</v>
      </c>
    </row>
    <row r="587" spans="2:65" s="23" customFormat="1" ht="25.5" customHeight="1" x14ac:dyDescent="0.45">
      <c r="B587" s="134"/>
      <c r="C587" s="135" t="s">
        <v>706</v>
      </c>
      <c r="D587" s="135" t="s">
        <v>157</v>
      </c>
      <c r="E587" s="136" t="s">
        <v>707</v>
      </c>
      <c r="F587" s="251" t="s">
        <v>708</v>
      </c>
      <c r="G587" s="251"/>
      <c r="H587" s="251"/>
      <c r="I587" s="251"/>
      <c r="J587" s="137" t="s">
        <v>358</v>
      </c>
      <c r="K587" s="138">
        <v>29.65</v>
      </c>
      <c r="L587" s="252"/>
      <c r="M587" s="252"/>
      <c r="N587" s="260">
        <f t="shared" si="44"/>
        <v>0</v>
      </c>
      <c r="O587" s="261"/>
      <c r="P587" s="261"/>
      <c r="Q587" s="262"/>
      <c r="R587" s="139"/>
      <c r="T587" s="140"/>
      <c r="U587" s="34" t="s">
        <v>39</v>
      </c>
      <c r="V587" s="141">
        <v>0</v>
      </c>
      <c r="W587" s="141">
        <f t="shared" si="33"/>
        <v>0</v>
      </c>
      <c r="X587" s="141">
        <v>0</v>
      </c>
      <c r="Y587" s="141">
        <f t="shared" si="34"/>
        <v>0</v>
      </c>
      <c r="Z587" s="141">
        <v>0</v>
      </c>
      <c r="AA587" s="142">
        <f t="shared" si="35"/>
        <v>0</v>
      </c>
      <c r="AR587" s="8" t="s">
        <v>161</v>
      </c>
      <c r="AT587" s="8" t="s">
        <v>157</v>
      </c>
      <c r="AU587" s="8" t="s">
        <v>78</v>
      </c>
      <c r="AY587" s="8" t="s">
        <v>156</v>
      </c>
      <c r="BE587" s="143">
        <f t="shared" si="36"/>
        <v>0</v>
      </c>
      <c r="BF587" s="143">
        <f t="shared" si="37"/>
        <v>0</v>
      </c>
      <c r="BG587" s="143">
        <f t="shared" si="38"/>
        <v>0</v>
      </c>
      <c r="BH587" s="143">
        <f t="shared" si="39"/>
        <v>0</v>
      </c>
      <c r="BI587" s="143">
        <f t="shared" si="40"/>
        <v>0</v>
      </c>
      <c r="BJ587" s="8" t="s">
        <v>78</v>
      </c>
      <c r="BK587" s="121">
        <f t="shared" si="41"/>
        <v>0</v>
      </c>
      <c r="BL587" s="8" t="s">
        <v>161</v>
      </c>
      <c r="BM587" s="8" t="s">
        <v>709</v>
      </c>
    </row>
    <row r="588" spans="2:65" s="152" customFormat="1" ht="16.5" customHeight="1" x14ac:dyDescent="0.45">
      <c r="B588" s="153"/>
      <c r="C588" s="154"/>
      <c r="D588" s="154"/>
      <c r="E588" s="155"/>
      <c r="F588" s="256" t="s">
        <v>710</v>
      </c>
      <c r="G588" s="256"/>
      <c r="H588" s="256"/>
      <c r="I588" s="256"/>
      <c r="J588" s="154"/>
      <c r="K588" s="156">
        <v>29.65</v>
      </c>
      <c r="L588" s="154"/>
      <c r="M588" s="154"/>
      <c r="N588" s="154"/>
      <c r="O588" s="154"/>
      <c r="P588" s="154"/>
      <c r="Q588" s="154"/>
      <c r="R588" s="157"/>
      <c r="T588" s="158"/>
      <c r="U588" s="154"/>
      <c r="V588" s="154"/>
      <c r="W588" s="154"/>
      <c r="X588" s="154"/>
      <c r="Y588" s="154"/>
      <c r="Z588" s="154"/>
      <c r="AA588" s="159"/>
      <c r="AT588" s="160" t="s">
        <v>168</v>
      </c>
      <c r="AU588" s="160" t="s">
        <v>78</v>
      </c>
      <c r="AV588" s="152" t="s">
        <v>78</v>
      </c>
      <c r="AW588" s="152" t="s">
        <v>28</v>
      </c>
      <c r="AX588" s="152" t="s">
        <v>72</v>
      </c>
      <c r="AY588" s="160" t="s">
        <v>156</v>
      </c>
    </row>
    <row r="589" spans="2:65" s="161" customFormat="1" ht="16.5" customHeight="1" x14ac:dyDescent="0.45">
      <c r="B589" s="162"/>
      <c r="C589" s="163"/>
      <c r="D589" s="163"/>
      <c r="E589" s="164"/>
      <c r="F589" s="255" t="s">
        <v>170</v>
      </c>
      <c r="G589" s="255"/>
      <c r="H589" s="255"/>
      <c r="I589" s="255"/>
      <c r="J589" s="163"/>
      <c r="K589" s="165">
        <v>29.65</v>
      </c>
      <c r="L589" s="163"/>
      <c r="M589" s="163"/>
      <c r="N589" s="163"/>
      <c r="O589" s="163"/>
      <c r="P589" s="163"/>
      <c r="Q589" s="163"/>
      <c r="R589" s="166"/>
      <c r="T589" s="167"/>
      <c r="U589" s="163"/>
      <c r="V589" s="163"/>
      <c r="W589" s="163"/>
      <c r="X589" s="163"/>
      <c r="Y589" s="163"/>
      <c r="Z589" s="163"/>
      <c r="AA589" s="168"/>
      <c r="AT589" s="169" t="s">
        <v>168</v>
      </c>
      <c r="AU589" s="169" t="s">
        <v>78</v>
      </c>
      <c r="AV589" s="161" t="s">
        <v>161</v>
      </c>
      <c r="AW589" s="161" t="s">
        <v>28</v>
      </c>
      <c r="AX589" s="161" t="s">
        <v>80</v>
      </c>
      <c r="AY589" s="169" t="s">
        <v>156</v>
      </c>
    </row>
    <row r="590" spans="2:65" s="23" customFormat="1" ht="16.5" customHeight="1" x14ac:dyDescent="0.45">
      <c r="B590" s="134"/>
      <c r="C590" s="179" t="s">
        <v>711</v>
      </c>
      <c r="D590" s="179" t="s">
        <v>311</v>
      </c>
      <c r="E590" s="180" t="s">
        <v>712</v>
      </c>
      <c r="F590" s="263" t="s">
        <v>713</v>
      </c>
      <c r="G590" s="263"/>
      <c r="H590" s="263"/>
      <c r="I590" s="263"/>
      <c r="J590" s="181" t="s">
        <v>358</v>
      </c>
      <c r="K590" s="182">
        <v>30.242999999999999</v>
      </c>
      <c r="L590" s="264"/>
      <c r="M590" s="264"/>
      <c r="N590" s="265">
        <f>ROUND(L590*K590,2)</f>
        <v>0</v>
      </c>
      <c r="O590" s="266"/>
      <c r="P590" s="266"/>
      <c r="Q590" s="267"/>
      <c r="R590" s="139"/>
      <c r="T590" s="140"/>
      <c r="U590" s="34" t="s">
        <v>39</v>
      </c>
      <c r="V590" s="141">
        <v>0</v>
      </c>
      <c r="W590" s="141">
        <f>V590*K590</f>
        <v>0</v>
      </c>
      <c r="X590" s="141">
        <v>0</v>
      </c>
      <c r="Y590" s="141">
        <f>X590*K590</f>
        <v>0</v>
      </c>
      <c r="Z590" s="141">
        <v>0</v>
      </c>
      <c r="AA590" s="142">
        <f>Z590*K590</f>
        <v>0</v>
      </c>
      <c r="AR590" s="8" t="s">
        <v>190</v>
      </c>
      <c r="AT590" s="8" t="s">
        <v>311</v>
      </c>
      <c r="AU590" s="8" t="s">
        <v>78</v>
      </c>
      <c r="AY590" s="8" t="s">
        <v>156</v>
      </c>
      <c r="BE590" s="143">
        <f>IF(U590="základná",N590,0)</f>
        <v>0</v>
      </c>
      <c r="BF590" s="143">
        <f>IF(U590="znížená",N590,0)</f>
        <v>0</v>
      </c>
      <c r="BG590" s="143">
        <f>IF(U590="zákl. prenesená",N590,0)</f>
        <v>0</v>
      </c>
      <c r="BH590" s="143">
        <f>IF(U590="zníž. prenesená",N590,0)</f>
        <v>0</v>
      </c>
      <c r="BI590" s="143">
        <f>IF(U590="nulová",N590,0)</f>
        <v>0</v>
      </c>
      <c r="BJ590" s="8" t="s">
        <v>78</v>
      </c>
      <c r="BK590" s="121">
        <f>ROUND(L590*K590,3)</f>
        <v>0</v>
      </c>
      <c r="BL590" s="8" t="s">
        <v>161</v>
      </c>
      <c r="BM590" s="8" t="s">
        <v>714</v>
      </c>
    </row>
    <row r="591" spans="2:65" s="122" customFormat="1" ht="29.85" customHeight="1" x14ac:dyDescent="0.5">
      <c r="B591" s="123"/>
      <c r="C591" s="124"/>
      <c r="D591" s="133" t="s">
        <v>112</v>
      </c>
      <c r="E591" s="133"/>
      <c r="F591" s="133"/>
      <c r="G591" s="133"/>
      <c r="H591" s="133"/>
      <c r="I591" s="133"/>
      <c r="J591" s="133"/>
      <c r="K591" s="133"/>
      <c r="L591" s="133"/>
      <c r="M591" s="133"/>
      <c r="N591" s="257">
        <f>BK591</f>
        <v>0</v>
      </c>
      <c r="O591" s="257"/>
      <c r="P591" s="257"/>
      <c r="Q591" s="257"/>
      <c r="R591" s="126"/>
      <c r="T591" s="127"/>
      <c r="U591" s="124"/>
      <c r="V591" s="124"/>
      <c r="W591" s="128">
        <f>SUM(W592:W980)</f>
        <v>0</v>
      </c>
      <c r="X591" s="124"/>
      <c r="Y591" s="128">
        <f>SUM(Y592:Y980)</f>
        <v>0</v>
      </c>
      <c r="Z591" s="124"/>
      <c r="AA591" s="129">
        <f>SUM(AA592:AA980)</f>
        <v>0</v>
      </c>
      <c r="AR591" s="130" t="s">
        <v>80</v>
      </c>
      <c r="AT591" s="131" t="s">
        <v>71</v>
      </c>
      <c r="AU591" s="131" t="s">
        <v>80</v>
      </c>
      <c r="AY591" s="130" t="s">
        <v>156</v>
      </c>
      <c r="BK591" s="132">
        <f>SUM(BK592:BK980)</f>
        <v>0</v>
      </c>
    </row>
    <row r="592" spans="2:65" s="23" customFormat="1" ht="38.25" customHeight="1" x14ac:dyDescent="0.45">
      <c r="B592" s="134"/>
      <c r="C592" s="135" t="s">
        <v>715</v>
      </c>
      <c r="D592" s="135" t="s">
        <v>157</v>
      </c>
      <c r="E592" s="136" t="s">
        <v>716</v>
      </c>
      <c r="F592" s="251" t="s">
        <v>717</v>
      </c>
      <c r="G592" s="251"/>
      <c r="H592" s="251"/>
      <c r="I592" s="251"/>
      <c r="J592" s="137" t="s">
        <v>160</v>
      </c>
      <c r="K592" s="138">
        <v>225.01499999999999</v>
      </c>
      <c r="L592" s="252"/>
      <c r="M592" s="252"/>
      <c r="N592" s="260">
        <f>ROUND(L592*K592,2)</f>
        <v>0</v>
      </c>
      <c r="O592" s="261"/>
      <c r="P592" s="261"/>
      <c r="Q592" s="262"/>
      <c r="R592" s="139"/>
      <c r="T592" s="140"/>
      <c r="U592" s="34" t="s">
        <v>39</v>
      </c>
      <c r="V592" s="141">
        <v>0</v>
      </c>
      <c r="W592" s="141">
        <f>V592*K592</f>
        <v>0</v>
      </c>
      <c r="X592" s="141">
        <v>0</v>
      </c>
      <c r="Y592" s="141">
        <f>X592*K592</f>
        <v>0</v>
      </c>
      <c r="Z592" s="141">
        <v>0</v>
      </c>
      <c r="AA592" s="142">
        <f>Z592*K592</f>
        <v>0</v>
      </c>
      <c r="AR592" s="8" t="s">
        <v>161</v>
      </c>
      <c r="AT592" s="8" t="s">
        <v>157</v>
      </c>
      <c r="AU592" s="8" t="s">
        <v>78</v>
      </c>
      <c r="AY592" s="8" t="s">
        <v>156</v>
      </c>
      <c r="BE592" s="143">
        <f>IF(U592="základná",N592,0)</f>
        <v>0</v>
      </c>
      <c r="BF592" s="143">
        <f>IF(U592="znížená",N592,0)</f>
        <v>0</v>
      </c>
      <c r="BG592" s="143">
        <f>IF(U592="zákl. prenesená",N592,0)</f>
        <v>0</v>
      </c>
      <c r="BH592" s="143">
        <f>IF(U592="zníž. prenesená",N592,0)</f>
        <v>0</v>
      </c>
      <c r="BI592" s="143">
        <f>IF(U592="nulová",N592,0)</f>
        <v>0</v>
      </c>
      <c r="BJ592" s="8" t="s">
        <v>78</v>
      </c>
      <c r="BK592" s="121">
        <f>ROUND(L592*K592,3)</f>
        <v>0</v>
      </c>
      <c r="BL592" s="8" t="s">
        <v>161</v>
      </c>
      <c r="BM592" s="8" t="s">
        <v>718</v>
      </c>
    </row>
    <row r="593" spans="2:65" s="152" customFormat="1" ht="16.5" customHeight="1" x14ac:dyDescent="0.45">
      <c r="B593" s="153"/>
      <c r="C593" s="154"/>
      <c r="D593" s="154"/>
      <c r="E593" s="155"/>
      <c r="F593" s="256" t="s">
        <v>719</v>
      </c>
      <c r="G593" s="256"/>
      <c r="H593" s="256"/>
      <c r="I593" s="256"/>
      <c r="J593" s="154"/>
      <c r="K593" s="156">
        <v>225.01499999999999</v>
      </c>
      <c r="L593" s="154"/>
      <c r="M593" s="154"/>
      <c r="N593" s="154"/>
      <c r="O593" s="154"/>
      <c r="P593" s="154"/>
      <c r="Q593" s="154"/>
      <c r="R593" s="157"/>
      <c r="T593" s="158"/>
      <c r="U593" s="154"/>
      <c r="V593" s="154"/>
      <c r="W593" s="154"/>
      <c r="X593" s="154"/>
      <c r="Y593" s="154"/>
      <c r="Z593" s="154"/>
      <c r="AA593" s="159"/>
      <c r="AT593" s="160" t="s">
        <v>168</v>
      </c>
      <c r="AU593" s="160" t="s">
        <v>78</v>
      </c>
      <c r="AV593" s="152" t="s">
        <v>78</v>
      </c>
      <c r="AW593" s="152" t="s">
        <v>28</v>
      </c>
      <c r="AX593" s="152" t="s">
        <v>72</v>
      </c>
      <c r="AY593" s="160" t="s">
        <v>156</v>
      </c>
    </row>
    <row r="594" spans="2:65" s="161" customFormat="1" ht="16.5" customHeight="1" x14ac:dyDescent="0.45">
      <c r="B594" s="162"/>
      <c r="C594" s="163"/>
      <c r="D594" s="163"/>
      <c r="E594" s="164"/>
      <c r="F594" s="255" t="s">
        <v>170</v>
      </c>
      <c r="G594" s="255"/>
      <c r="H594" s="255"/>
      <c r="I594" s="255"/>
      <c r="J594" s="163"/>
      <c r="K594" s="165">
        <v>225.01499999999999</v>
      </c>
      <c r="L594" s="163"/>
      <c r="M594" s="163"/>
      <c r="N594" s="163"/>
      <c r="O594" s="163"/>
      <c r="P594" s="163"/>
      <c r="Q594" s="163"/>
      <c r="R594" s="166"/>
      <c r="T594" s="167"/>
      <c r="U594" s="163"/>
      <c r="V594" s="163"/>
      <c r="W594" s="163"/>
      <c r="X594" s="163"/>
      <c r="Y594" s="163"/>
      <c r="Z594" s="163"/>
      <c r="AA594" s="168"/>
      <c r="AT594" s="169" t="s">
        <v>168</v>
      </c>
      <c r="AU594" s="169" t="s">
        <v>78</v>
      </c>
      <c r="AV594" s="161" t="s">
        <v>161</v>
      </c>
      <c r="AW594" s="161" t="s">
        <v>28</v>
      </c>
      <c r="AX594" s="161" t="s">
        <v>80</v>
      </c>
      <c r="AY594" s="169" t="s">
        <v>156</v>
      </c>
    </row>
    <row r="595" spans="2:65" s="23" customFormat="1" ht="38.25" customHeight="1" x14ac:dyDescent="0.45">
      <c r="B595" s="134"/>
      <c r="C595" s="135" t="s">
        <v>720</v>
      </c>
      <c r="D595" s="135" t="s">
        <v>157</v>
      </c>
      <c r="E595" s="136" t="s">
        <v>721</v>
      </c>
      <c r="F595" s="251" t="s">
        <v>722</v>
      </c>
      <c r="G595" s="251"/>
      <c r="H595" s="251"/>
      <c r="I595" s="251"/>
      <c r="J595" s="137" t="s">
        <v>160</v>
      </c>
      <c r="K595" s="138">
        <v>225.01499999999999</v>
      </c>
      <c r="L595" s="252"/>
      <c r="M595" s="252"/>
      <c r="N595" s="260">
        <f>ROUND(L595*K595,2)</f>
        <v>0</v>
      </c>
      <c r="O595" s="261"/>
      <c r="P595" s="261"/>
      <c r="Q595" s="262"/>
      <c r="R595" s="139"/>
      <c r="T595" s="140"/>
      <c r="U595" s="34" t="s">
        <v>39</v>
      </c>
      <c r="V595" s="141">
        <v>0</v>
      </c>
      <c r="W595" s="141">
        <f>V595*K595</f>
        <v>0</v>
      </c>
      <c r="X595" s="141">
        <v>0</v>
      </c>
      <c r="Y595" s="141">
        <f>X595*K595</f>
        <v>0</v>
      </c>
      <c r="Z595" s="141">
        <v>0</v>
      </c>
      <c r="AA595" s="142">
        <f>Z595*K595</f>
        <v>0</v>
      </c>
      <c r="AR595" s="8" t="s">
        <v>161</v>
      </c>
      <c r="AT595" s="8" t="s">
        <v>157</v>
      </c>
      <c r="AU595" s="8" t="s">
        <v>78</v>
      </c>
      <c r="AY595" s="8" t="s">
        <v>156</v>
      </c>
      <c r="BE595" s="143">
        <f>IF(U595="základná",N595,0)</f>
        <v>0</v>
      </c>
      <c r="BF595" s="143">
        <f>IF(U595="znížená",N595,0)</f>
        <v>0</v>
      </c>
      <c r="BG595" s="143">
        <f>IF(U595="zákl. prenesená",N595,0)</f>
        <v>0</v>
      </c>
      <c r="BH595" s="143">
        <f>IF(U595="zníž. prenesená",N595,0)</f>
        <v>0</v>
      </c>
      <c r="BI595" s="143">
        <f>IF(U595="nulová",N595,0)</f>
        <v>0</v>
      </c>
      <c r="BJ595" s="8" t="s">
        <v>78</v>
      </c>
      <c r="BK595" s="121">
        <f>ROUND(L595*K595,3)</f>
        <v>0</v>
      </c>
      <c r="BL595" s="8" t="s">
        <v>161</v>
      </c>
      <c r="BM595" s="8" t="s">
        <v>723</v>
      </c>
    </row>
    <row r="596" spans="2:65" s="23" customFormat="1" ht="38.25" customHeight="1" x14ac:dyDescent="0.45">
      <c r="B596" s="134"/>
      <c r="C596" s="135" t="s">
        <v>724</v>
      </c>
      <c r="D596" s="135" t="s">
        <v>157</v>
      </c>
      <c r="E596" s="136" t="s">
        <v>725</v>
      </c>
      <c r="F596" s="251" t="s">
        <v>726</v>
      </c>
      <c r="G596" s="251"/>
      <c r="H596" s="251"/>
      <c r="I596" s="251"/>
      <c r="J596" s="137" t="s">
        <v>160</v>
      </c>
      <c r="K596" s="138">
        <v>225.01499999999999</v>
      </c>
      <c r="L596" s="252"/>
      <c r="M596" s="252"/>
      <c r="N596" s="260">
        <f t="shared" ref="N596:N597" si="45">ROUND(L596*K596,2)</f>
        <v>0</v>
      </c>
      <c r="O596" s="261"/>
      <c r="P596" s="261"/>
      <c r="Q596" s="262"/>
      <c r="R596" s="139"/>
      <c r="T596" s="140"/>
      <c r="U596" s="34" t="s">
        <v>39</v>
      </c>
      <c r="V596" s="141">
        <v>0</v>
      </c>
      <c r="W596" s="141">
        <f>V596*K596</f>
        <v>0</v>
      </c>
      <c r="X596" s="141">
        <v>0</v>
      </c>
      <c r="Y596" s="141">
        <f>X596*K596</f>
        <v>0</v>
      </c>
      <c r="Z596" s="141">
        <v>0</v>
      </c>
      <c r="AA596" s="142">
        <f>Z596*K596</f>
        <v>0</v>
      </c>
      <c r="AR596" s="8" t="s">
        <v>161</v>
      </c>
      <c r="AT596" s="8" t="s">
        <v>157</v>
      </c>
      <c r="AU596" s="8" t="s">
        <v>78</v>
      </c>
      <c r="AY596" s="8" t="s">
        <v>156</v>
      </c>
      <c r="BE596" s="143">
        <f>IF(U596="základná",N596,0)</f>
        <v>0</v>
      </c>
      <c r="BF596" s="143">
        <f>IF(U596="znížená",N596,0)</f>
        <v>0</v>
      </c>
      <c r="BG596" s="143">
        <f>IF(U596="zákl. prenesená",N596,0)</f>
        <v>0</v>
      </c>
      <c r="BH596" s="143">
        <f>IF(U596="zníž. prenesená",N596,0)</f>
        <v>0</v>
      </c>
      <c r="BI596" s="143">
        <f>IF(U596="nulová",N596,0)</f>
        <v>0</v>
      </c>
      <c r="BJ596" s="8" t="s">
        <v>78</v>
      </c>
      <c r="BK596" s="121">
        <f>ROUND(L596*K596,3)</f>
        <v>0</v>
      </c>
      <c r="BL596" s="8" t="s">
        <v>161</v>
      </c>
      <c r="BM596" s="8" t="s">
        <v>727</v>
      </c>
    </row>
    <row r="597" spans="2:65" s="23" customFormat="1" ht="25.5" customHeight="1" x14ac:dyDescent="0.45">
      <c r="B597" s="134"/>
      <c r="C597" s="135" t="s">
        <v>728</v>
      </c>
      <c r="D597" s="135" t="s">
        <v>157</v>
      </c>
      <c r="E597" s="136" t="s">
        <v>729</v>
      </c>
      <c r="F597" s="251" t="s">
        <v>730</v>
      </c>
      <c r="G597" s="251"/>
      <c r="H597" s="251"/>
      <c r="I597" s="251"/>
      <c r="J597" s="137" t="s">
        <v>160</v>
      </c>
      <c r="K597" s="138">
        <v>743.88300000000004</v>
      </c>
      <c r="L597" s="252"/>
      <c r="M597" s="252"/>
      <c r="N597" s="260">
        <f t="shared" si="45"/>
        <v>0</v>
      </c>
      <c r="O597" s="261"/>
      <c r="P597" s="261"/>
      <c r="Q597" s="262"/>
      <c r="R597" s="139"/>
      <c r="T597" s="140"/>
      <c r="U597" s="34" t="s">
        <v>39</v>
      </c>
      <c r="V597" s="141">
        <v>0</v>
      </c>
      <c r="W597" s="141">
        <f>V597*K597</f>
        <v>0</v>
      </c>
      <c r="X597" s="141">
        <v>0</v>
      </c>
      <c r="Y597" s="141">
        <f>X597*K597</f>
        <v>0</v>
      </c>
      <c r="Z597" s="141">
        <v>0</v>
      </c>
      <c r="AA597" s="142">
        <f>Z597*K597</f>
        <v>0</v>
      </c>
      <c r="AR597" s="8" t="s">
        <v>161</v>
      </c>
      <c r="AT597" s="8" t="s">
        <v>157</v>
      </c>
      <c r="AU597" s="8" t="s">
        <v>78</v>
      </c>
      <c r="AY597" s="8" t="s">
        <v>156</v>
      </c>
      <c r="BE597" s="143">
        <f>IF(U597="základná",N597,0)</f>
        <v>0</v>
      </c>
      <c r="BF597" s="143">
        <f>IF(U597="znížená",N597,0)</f>
        <v>0</v>
      </c>
      <c r="BG597" s="143">
        <f>IF(U597="zákl. prenesená",N597,0)</f>
        <v>0</v>
      </c>
      <c r="BH597" s="143">
        <f>IF(U597="zníž. prenesená",N597,0)</f>
        <v>0</v>
      </c>
      <c r="BI597" s="143">
        <f>IF(U597="nulová",N597,0)</f>
        <v>0</v>
      </c>
      <c r="BJ597" s="8" t="s">
        <v>78</v>
      </c>
      <c r="BK597" s="121">
        <f>ROUND(L597*K597,3)</f>
        <v>0</v>
      </c>
      <c r="BL597" s="8" t="s">
        <v>161</v>
      </c>
      <c r="BM597" s="8" t="s">
        <v>731</v>
      </c>
    </row>
    <row r="598" spans="2:65" s="23" customFormat="1" ht="16.5" customHeight="1" x14ac:dyDescent="0.45">
      <c r="B598" s="134"/>
      <c r="C598" s="135" t="s">
        <v>732</v>
      </c>
      <c r="D598" s="135" t="s">
        <v>157</v>
      </c>
      <c r="E598" s="136" t="s">
        <v>733</v>
      </c>
      <c r="F598" s="251" t="s">
        <v>734</v>
      </c>
      <c r="G598" s="251"/>
      <c r="H598" s="251"/>
      <c r="I598" s="251"/>
      <c r="J598" s="137" t="s">
        <v>160</v>
      </c>
      <c r="K598" s="138">
        <v>1028.3499999999999</v>
      </c>
      <c r="L598" s="252"/>
      <c r="M598" s="252"/>
      <c r="N598" s="260">
        <f>ROUND(L598*K598,2)</f>
        <v>0</v>
      </c>
      <c r="O598" s="261"/>
      <c r="P598" s="261"/>
      <c r="Q598" s="262"/>
      <c r="R598" s="139"/>
      <c r="T598" s="140"/>
      <c r="U598" s="34" t="s">
        <v>39</v>
      </c>
      <c r="V598" s="141">
        <v>0</v>
      </c>
      <c r="W598" s="141">
        <f>V598*K598</f>
        <v>0</v>
      </c>
      <c r="X598" s="141">
        <v>0</v>
      </c>
      <c r="Y598" s="141">
        <f>X598*K598</f>
        <v>0</v>
      </c>
      <c r="Z598" s="141">
        <v>0</v>
      </c>
      <c r="AA598" s="142">
        <f>Z598*K598</f>
        <v>0</v>
      </c>
      <c r="AR598" s="8" t="s">
        <v>161</v>
      </c>
      <c r="AT598" s="8" t="s">
        <v>157</v>
      </c>
      <c r="AU598" s="8" t="s">
        <v>78</v>
      </c>
      <c r="AY598" s="8" t="s">
        <v>156</v>
      </c>
      <c r="BE598" s="143">
        <f>IF(U598="základná",N598,0)</f>
        <v>0</v>
      </c>
      <c r="BF598" s="143">
        <f>IF(U598="znížená",N598,0)</f>
        <v>0</v>
      </c>
      <c r="BG598" s="143">
        <f>IF(U598="zákl. prenesená",N598,0)</f>
        <v>0</v>
      </c>
      <c r="BH598" s="143">
        <f>IF(U598="zníž. prenesená",N598,0)</f>
        <v>0</v>
      </c>
      <c r="BI598" s="143">
        <f>IF(U598="nulová",N598,0)</f>
        <v>0</v>
      </c>
      <c r="BJ598" s="8" t="s">
        <v>78</v>
      </c>
      <c r="BK598" s="121">
        <f>ROUND(L598*K598,3)</f>
        <v>0</v>
      </c>
      <c r="BL598" s="8" t="s">
        <v>161</v>
      </c>
      <c r="BM598" s="8" t="s">
        <v>735</v>
      </c>
    </row>
    <row r="599" spans="2:65" s="144" customFormat="1" ht="16.5" customHeight="1" x14ac:dyDescent="0.45">
      <c r="B599" s="145"/>
      <c r="C599" s="146"/>
      <c r="D599" s="146"/>
      <c r="E599" s="147"/>
      <c r="F599" s="253" t="s">
        <v>235</v>
      </c>
      <c r="G599" s="253"/>
      <c r="H599" s="253"/>
      <c r="I599" s="253"/>
      <c r="J599" s="146"/>
      <c r="K599" s="147"/>
      <c r="L599" s="146"/>
      <c r="M599" s="146"/>
      <c r="N599" s="146"/>
      <c r="O599" s="146"/>
      <c r="P599" s="146"/>
      <c r="Q599" s="146"/>
      <c r="R599" s="148"/>
      <c r="T599" s="149"/>
      <c r="U599" s="146"/>
      <c r="V599" s="146"/>
      <c r="W599" s="146"/>
      <c r="X599" s="146"/>
      <c r="Y599" s="146"/>
      <c r="Z599" s="146"/>
      <c r="AA599" s="150"/>
      <c r="AT599" s="151" t="s">
        <v>168</v>
      </c>
      <c r="AU599" s="151" t="s">
        <v>78</v>
      </c>
      <c r="AV599" s="144" t="s">
        <v>80</v>
      </c>
      <c r="AW599" s="144" t="s">
        <v>28</v>
      </c>
      <c r="AX599" s="144" t="s">
        <v>72</v>
      </c>
      <c r="AY599" s="151" t="s">
        <v>156</v>
      </c>
    </row>
    <row r="600" spans="2:65" s="152" customFormat="1" ht="16.5" customHeight="1" x14ac:dyDescent="0.45">
      <c r="B600" s="153"/>
      <c r="C600" s="154"/>
      <c r="D600" s="154"/>
      <c r="E600" s="155"/>
      <c r="F600" s="254" t="s">
        <v>736</v>
      </c>
      <c r="G600" s="254"/>
      <c r="H600" s="254"/>
      <c r="I600" s="254"/>
      <c r="J600" s="154"/>
      <c r="K600" s="156">
        <v>259.14999999999998</v>
      </c>
      <c r="L600" s="154"/>
      <c r="M600" s="154"/>
      <c r="N600" s="154"/>
      <c r="O600" s="154"/>
      <c r="P600" s="154"/>
      <c r="Q600" s="154"/>
      <c r="R600" s="157"/>
      <c r="T600" s="158"/>
      <c r="U600" s="154"/>
      <c r="V600" s="154"/>
      <c r="W600" s="154"/>
      <c r="X600" s="154"/>
      <c r="Y600" s="154"/>
      <c r="Z600" s="154"/>
      <c r="AA600" s="159"/>
      <c r="AT600" s="160" t="s">
        <v>168</v>
      </c>
      <c r="AU600" s="160" t="s">
        <v>78</v>
      </c>
      <c r="AV600" s="152" t="s">
        <v>78</v>
      </c>
      <c r="AW600" s="152" t="s">
        <v>28</v>
      </c>
      <c r="AX600" s="152" t="s">
        <v>72</v>
      </c>
      <c r="AY600" s="160" t="s">
        <v>156</v>
      </c>
    </row>
    <row r="601" spans="2:65" s="144" customFormat="1" ht="16.5" customHeight="1" x14ac:dyDescent="0.45">
      <c r="B601" s="145"/>
      <c r="C601" s="146"/>
      <c r="D601" s="146"/>
      <c r="E601" s="147"/>
      <c r="F601" s="258" t="s">
        <v>225</v>
      </c>
      <c r="G601" s="258"/>
      <c r="H601" s="258"/>
      <c r="I601" s="258"/>
      <c r="J601" s="146"/>
      <c r="K601" s="147"/>
      <c r="L601" s="146"/>
      <c r="M601" s="146"/>
      <c r="N601" s="146"/>
      <c r="O601" s="146"/>
      <c r="P601" s="146"/>
      <c r="Q601" s="146"/>
      <c r="R601" s="148"/>
      <c r="T601" s="149"/>
      <c r="U601" s="146"/>
      <c r="V601" s="146"/>
      <c r="W601" s="146"/>
      <c r="X601" s="146"/>
      <c r="Y601" s="146"/>
      <c r="Z601" s="146"/>
      <c r="AA601" s="150"/>
      <c r="AT601" s="151" t="s">
        <v>168</v>
      </c>
      <c r="AU601" s="151" t="s">
        <v>78</v>
      </c>
      <c r="AV601" s="144" t="s">
        <v>80</v>
      </c>
      <c r="AW601" s="144" t="s">
        <v>28</v>
      </c>
      <c r="AX601" s="144" t="s">
        <v>72</v>
      </c>
      <c r="AY601" s="151" t="s">
        <v>156</v>
      </c>
    </row>
    <row r="602" spans="2:65" s="152" customFormat="1" ht="16.5" customHeight="1" x14ac:dyDescent="0.45">
      <c r="B602" s="153"/>
      <c r="C602" s="154"/>
      <c r="D602" s="154"/>
      <c r="E602" s="155"/>
      <c r="F602" s="254" t="s">
        <v>737</v>
      </c>
      <c r="G602" s="254"/>
      <c r="H602" s="254"/>
      <c r="I602" s="254"/>
      <c r="J602" s="154"/>
      <c r="K602" s="156">
        <v>769.2</v>
      </c>
      <c r="L602" s="154"/>
      <c r="M602" s="154"/>
      <c r="N602" s="154"/>
      <c r="O602" s="154"/>
      <c r="P602" s="154"/>
      <c r="Q602" s="154"/>
      <c r="R602" s="157"/>
      <c r="T602" s="158"/>
      <c r="U602" s="154"/>
      <c r="V602" s="154"/>
      <c r="W602" s="154"/>
      <c r="X602" s="154"/>
      <c r="Y602" s="154"/>
      <c r="Z602" s="154"/>
      <c r="AA602" s="159"/>
      <c r="AT602" s="160" t="s">
        <v>168</v>
      </c>
      <c r="AU602" s="160" t="s">
        <v>78</v>
      </c>
      <c r="AV602" s="152" t="s">
        <v>78</v>
      </c>
      <c r="AW602" s="152" t="s">
        <v>28</v>
      </c>
      <c r="AX602" s="152" t="s">
        <v>72</v>
      </c>
      <c r="AY602" s="160" t="s">
        <v>156</v>
      </c>
    </row>
    <row r="603" spans="2:65" s="161" customFormat="1" ht="16.5" customHeight="1" x14ac:dyDescent="0.45">
      <c r="B603" s="162"/>
      <c r="C603" s="163"/>
      <c r="D603" s="163"/>
      <c r="E603" s="164"/>
      <c r="F603" s="255" t="s">
        <v>170</v>
      </c>
      <c r="G603" s="255"/>
      <c r="H603" s="255"/>
      <c r="I603" s="255"/>
      <c r="J603" s="163"/>
      <c r="K603" s="165">
        <v>1028.3499999999999</v>
      </c>
      <c r="L603" s="163"/>
      <c r="M603" s="163"/>
      <c r="N603" s="163"/>
      <c r="O603" s="163"/>
      <c r="P603" s="163"/>
      <c r="Q603" s="163"/>
      <c r="R603" s="166"/>
      <c r="T603" s="167"/>
      <c r="U603" s="163"/>
      <c r="V603" s="163"/>
      <c r="W603" s="163"/>
      <c r="X603" s="163"/>
      <c r="Y603" s="163"/>
      <c r="Z603" s="163"/>
      <c r="AA603" s="168"/>
      <c r="AT603" s="169" t="s">
        <v>168</v>
      </c>
      <c r="AU603" s="169" t="s">
        <v>78</v>
      </c>
      <c r="AV603" s="161" t="s">
        <v>161</v>
      </c>
      <c r="AW603" s="161" t="s">
        <v>28</v>
      </c>
      <c r="AX603" s="161" t="s">
        <v>80</v>
      </c>
      <c r="AY603" s="169" t="s">
        <v>156</v>
      </c>
    </row>
    <row r="604" spans="2:65" s="23" customFormat="1" ht="25.5" customHeight="1" x14ac:dyDescent="0.45">
      <c r="B604" s="134"/>
      <c r="C604" s="135" t="s">
        <v>738</v>
      </c>
      <c r="D604" s="135" t="s">
        <v>157</v>
      </c>
      <c r="E604" s="136" t="s">
        <v>739</v>
      </c>
      <c r="F604" s="251" t="s">
        <v>740</v>
      </c>
      <c r="G604" s="251"/>
      <c r="H604" s="251"/>
      <c r="I604" s="251"/>
      <c r="J604" s="137" t="s">
        <v>160</v>
      </c>
      <c r="K604" s="138">
        <v>312.42</v>
      </c>
      <c r="L604" s="252"/>
      <c r="M604" s="252"/>
      <c r="N604" s="260">
        <f>ROUND(L604*K604,2)</f>
        <v>0</v>
      </c>
      <c r="O604" s="261"/>
      <c r="P604" s="261"/>
      <c r="Q604" s="262"/>
      <c r="R604" s="139"/>
      <c r="T604" s="140"/>
      <c r="U604" s="34" t="s">
        <v>39</v>
      </c>
      <c r="V604" s="141">
        <v>0</v>
      </c>
      <c r="W604" s="141">
        <f>V604*K604</f>
        <v>0</v>
      </c>
      <c r="X604" s="141">
        <v>0</v>
      </c>
      <c r="Y604" s="141">
        <f>X604*K604</f>
        <v>0</v>
      </c>
      <c r="Z604" s="141">
        <v>0</v>
      </c>
      <c r="AA604" s="142">
        <f>Z604*K604</f>
        <v>0</v>
      </c>
      <c r="AR604" s="8" t="s">
        <v>161</v>
      </c>
      <c r="AT604" s="8" t="s">
        <v>157</v>
      </c>
      <c r="AU604" s="8" t="s">
        <v>78</v>
      </c>
      <c r="AY604" s="8" t="s">
        <v>156</v>
      </c>
      <c r="BE604" s="143">
        <f>IF(U604="základná",N604,0)</f>
        <v>0</v>
      </c>
      <c r="BF604" s="143">
        <f>IF(U604="znížená",N604,0)</f>
        <v>0</v>
      </c>
      <c r="BG604" s="143">
        <f>IF(U604="zákl. prenesená",N604,0)</f>
        <v>0</v>
      </c>
      <c r="BH604" s="143">
        <f>IF(U604="zníž. prenesená",N604,0)</f>
        <v>0</v>
      </c>
      <c r="BI604" s="143">
        <f>IF(U604="nulová",N604,0)</f>
        <v>0</v>
      </c>
      <c r="BJ604" s="8" t="s">
        <v>78</v>
      </c>
      <c r="BK604" s="121">
        <f>ROUND(L604*K604,3)</f>
        <v>0</v>
      </c>
      <c r="BL604" s="8" t="s">
        <v>161</v>
      </c>
      <c r="BM604" s="8" t="s">
        <v>741</v>
      </c>
    </row>
    <row r="605" spans="2:65" s="144" customFormat="1" ht="16.5" customHeight="1" x14ac:dyDescent="0.45">
      <c r="B605" s="145"/>
      <c r="C605" s="146"/>
      <c r="D605" s="146"/>
      <c r="E605" s="147"/>
      <c r="F605" s="253" t="s">
        <v>225</v>
      </c>
      <c r="G605" s="253"/>
      <c r="H605" s="253"/>
      <c r="I605" s="253"/>
      <c r="J605" s="146"/>
      <c r="K605" s="147"/>
      <c r="L605" s="146"/>
      <c r="M605" s="146"/>
      <c r="N605" s="146"/>
      <c r="O605" s="146"/>
      <c r="P605" s="146"/>
      <c r="Q605" s="146"/>
      <c r="R605" s="148"/>
      <c r="T605" s="149"/>
      <c r="U605" s="146"/>
      <c r="V605" s="146"/>
      <c r="W605" s="146"/>
      <c r="X605" s="146"/>
      <c r="Y605" s="146"/>
      <c r="Z605" s="146"/>
      <c r="AA605" s="150"/>
      <c r="AT605" s="151" t="s">
        <v>168</v>
      </c>
      <c r="AU605" s="151" t="s">
        <v>78</v>
      </c>
      <c r="AV605" s="144" t="s">
        <v>80</v>
      </c>
      <c r="AW605" s="144" t="s">
        <v>28</v>
      </c>
      <c r="AX605" s="144" t="s">
        <v>72</v>
      </c>
      <c r="AY605" s="151" t="s">
        <v>156</v>
      </c>
    </row>
    <row r="606" spans="2:65" s="144" customFormat="1" ht="16.5" customHeight="1" x14ac:dyDescent="0.45">
      <c r="B606" s="145"/>
      <c r="C606" s="146"/>
      <c r="D606" s="146"/>
      <c r="E606" s="147"/>
      <c r="F606" s="258" t="s">
        <v>742</v>
      </c>
      <c r="G606" s="258"/>
      <c r="H606" s="258"/>
      <c r="I606" s="258"/>
      <c r="J606" s="146"/>
      <c r="K606" s="147"/>
      <c r="L606" s="146"/>
      <c r="M606" s="146"/>
      <c r="N606" s="146"/>
      <c r="O606" s="146"/>
      <c r="P606" s="146"/>
      <c r="Q606" s="146"/>
      <c r="R606" s="148"/>
      <c r="T606" s="149"/>
      <c r="U606" s="146"/>
      <c r="V606" s="146"/>
      <c r="W606" s="146"/>
      <c r="X606" s="146"/>
      <c r="Y606" s="146"/>
      <c r="Z606" s="146"/>
      <c r="AA606" s="150"/>
      <c r="AT606" s="151" t="s">
        <v>168</v>
      </c>
      <c r="AU606" s="151" t="s">
        <v>78</v>
      </c>
      <c r="AV606" s="144" t="s">
        <v>80</v>
      </c>
      <c r="AW606" s="144" t="s">
        <v>28</v>
      </c>
      <c r="AX606" s="144" t="s">
        <v>72</v>
      </c>
      <c r="AY606" s="151" t="s">
        <v>156</v>
      </c>
    </row>
    <row r="607" spans="2:65" s="152" customFormat="1" ht="16.5" customHeight="1" x14ac:dyDescent="0.45">
      <c r="B607" s="153"/>
      <c r="C607" s="154"/>
      <c r="D607" s="154"/>
      <c r="E607" s="155"/>
      <c r="F607" s="254" t="s">
        <v>743</v>
      </c>
      <c r="G607" s="254"/>
      <c r="H607" s="254"/>
      <c r="I607" s="254"/>
      <c r="J607" s="154"/>
      <c r="K607" s="156">
        <v>32.182000000000002</v>
      </c>
      <c r="L607" s="154"/>
      <c r="M607" s="154"/>
      <c r="N607" s="154"/>
      <c r="O607" s="154"/>
      <c r="P607" s="154"/>
      <c r="Q607" s="154"/>
      <c r="R607" s="157"/>
      <c r="T607" s="158"/>
      <c r="U607" s="154"/>
      <c r="V607" s="154"/>
      <c r="W607" s="154"/>
      <c r="X607" s="154"/>
      <c r="Y607" s="154"/>
      <c r="Z607" s="154"/>
      <c r="AA607" s="159"/>
      <c r="AT607" s="160" t="s">
        <v>168</v>
      </c>
      <c r="AU607" s="160" t="s">
        <v>78</v>
      </c>
      <c r="AV607" s="152" t="s">
        <v>78</v>
      </c>
      <c r="AW607" s="152" t="s">
        <v>28</v>
      </c>
      <c r="AX607" s="152" t="s">
        <v>72</v>
      </c>
      <c r="AY607" s="160" t="s">
        <v>156</v>
      </c>
    </row>
    <row r="608" spans="2:65" s="152" customFormat="1" ht="16.5" customHeight="1" x14ac:dyDescent="0.45">
      <c r="B608" s="153"/>
      <c r="C608" s="154"/>
      <c r="D608" s="154"/>
      <c r="E608" s="155"/>
      <c r="F608" s="254" t="s">
        <v>410</v>
      </c>
      <c r="G608" s="254"/>
      <c r="H608" s="254"/>
      <c r="I608" s="254"/>
      <c r="J608" s="154"/>
      <c r="K608" s="156">
        <v>-1.2</v>
      </c>
      <c r="L608" s="154"/>
      <c r="M608" s="154"/>
      <c r="N608" s="154"/>
      <c r="O608" s="154"/>
      <c r="P608" s="154"/>
      <c r="Q608" s="154"/>
      <c r="R608" s="157"/>
      <c r="T608" s="158"/>
      <c r="U608" s="154"/>
      <c r="V608" s="154"/>
      <c r="W608" s="154"/>
      <c r="X608" s="154"/>
      <c r="Y608" s="154"/>
      <c r="Z608" s="154"/>
      <c r="AA608" s="159"/>
      <c r="AT608" s="160" t="s">
        <v>168</v>
      </c>
      <c r="AU608" s="160" t="s">
        <v>78</v>
      </c>
      <c r="AV608" s="152" t="s">
        <v>78</v>
      </c>
      <c r="AW608" s="152" t="s">
        <v>28</v>
      </c>
      <c r="AX608" s="152" t="s">
        <v>72</v>
      </c>
      <c r="AY608" s="160" t="s">
        <v>156</v>
      </c>
    </row>
    <row r="609" spans="2:51" s="152" customFormat="1" ht="16.5" customHeight="1" x14ac:dyDescent="0.45">
      <c r="B609" s="153"/>
      <c r="C609" s="154"/>
      <c r="D609" s="154"/>
      <c r="E609" s="155"/>
      <c r="F609" s="254" t="s">
        <v>394</v>
      </c>
      <c r="G609" s="254"/>
      <c r="H609" s="254"/>
      <c r="I609" s="254"/>
      <c r="J609" s="154"/>
      <c r="K609" s="156">
        <v>-1.8</v>
      </c>
      <c r="L609" s="154"/>
      <c r="M609" s="154"/>
      <c r="N609" s="154"/>
      <c r="O609" s="154"/>
      <c r="P609" s="154"/>
      <c r="Q609" s="154"/>
      <c r="R609" s="157"/>
      <c r="T609" s="158"/>
      <c r="U609" s="154"/>
      <c r="V609" s="154"/>
      <c r="W609" s="154"/>
      <c r="X609" s="154"/>
      <c r="Y609" s="154"/>
      <c r="Z609" s="154"/>
      <c r="AA609" s="159"/>
      <c r="AT609" s="160" t="s">
        <v>168</v>
      </c>
      <c r="AU609" s="160" t="s">
        <v>78</v>
      </c>
      <c r="AV609" s="152" t="s">
        <v>78</v>
      </c>
      <c r="AW609" s="152" t="s">
        <v>28</v>
      </c>
      <c r="AX609" s="152" t="s">
        <v>72</v>
      </c>
      <c r="AY609" s="160" t="s">
        <v>156</v>
      </c>
    </row>
    <row r="610" spans="2:51" s="144" customFormat="1" ht="16.5" customHeight="1" x14ac:dyDescent="0.45">
      <c r="B610" s="145"/>
      <c r="C610" s="146"/>
      <c r="D610" s="146"/>
      <c r="E610" s="147"/>
      <c r="F610" s="258" t="s">
        <v>744</v>
      </c>
      <c r="G610" s="258"/>
      <c r="H610" s="258"/>
      <c r="I610" s="258"/>
      <c r="J610" s="146"/>
      <c r="K610" s="147"/>
      <c r="L610" s="146"/>
      <c r="M610" s="146"/>
      <c r="N610" s="146"/>
      <c r="O610" s="146"/>
      <c r="P610" s="146"/>
      <c r="Q610" s="146"/>
      <c r="R610" s="148"/>
      <c r="T610" s="149"/>
      <c r="U610" s="146"/>
      <c r="V610" s="146"/>
      <c r="W610" s="146"/>
      <c r="X610" s="146"/>
      <c r="Y610" s="146"/>
      <c r="Z610" s="146"/>
      <c r="AA610" s="150"/>
      <c r="AT610" s="151" t="s">
        <v>168</v>
      </c>
      <c r="AU610" s="151" t="s">
        <v>78</v>
      </c>
      <c r="AV610" s="144" t="s">
        <v>80</v>
      </c>
      <c r="AW610" s="144" t="s">
        <v>28</v>
      </c>
      <c r="AX610" s="144" t="s">
        <v>72</v>
      </c>
      <c r="AY610" s="151" t="s">
        <v>156</v>
      </c>
    </row>
    <row r="611" spans="2:51" s="152" customFormat="1" ht="16.5" customHeight="1" x14ac:dyDescent="0.45">
      <c r="B611" s="153"/>
      <c r="C611" s="154"/>
      <c r="D611" s="154"/>
      <c r="E611" s="155"/>
      <c r="F611" s="254" t="s">
        <v>745</v>
      </c>
      <c r="G611" s="254"/>
      <c r="H611" s="254"/>
      <c r="I611" s="254"/>
      <c r="J611" s="154"/>
      <c r="K611" s="156">
        <v>4.0179999999999998</v>
      </c>
      <c r="L611" s="154"/>
      <c r="M611" s="154"/>
      <c r="N611" s="154"/>
      <c r="O611" s="154"/>
      <c r="P611" s="154"/>
      <c r="Q611" s="154"/>
      <c r="R611" s="157"/>
      <c r="T611" s="158"/>
      <c r="U611" s="154"/>
      <c r="V611" s="154"/>
      <c r="W611" s="154"/>
      <c r="X611" s="154"/>
      <c r="Y611" s="154"/>
      <c r="Z611" s="154"/>
      <c r="AA611" s="159"/>
      <c r="AT611" s="160" t="s">
        <v>168</v>
      </c>
      <c r="AU611" s="160" t="s">
        <v>78</v>
      </c>
      <c r="AV611" s="152" t="s">
        <v>78</v>
      </c>
      <c r="AW611" s="152" t="s">
        <v>28</v>
      </c>
      <c r="AX611" s="152" t="s">
        <v>72</v>
      </c>
      <c r="AY611" s="160" t="s">
        <v>156</v>
      </c>
    </row>
    <row r="612" spans="2:51" s="152" customFormat="1" ht="16.5" customHeight="1" x14ac:dyDescent="0.45">
      <c r="B612" s="153"/>
      <c r="C612" s="154"/>
      <c r="D612" s="154"/>
      <c r="E612" s="155"/>
      <c r="F612" s="254" t="s">
        <v>394</v>
      </c>
      <c r="G612" s="254"/>
      <c r="H612" s="254"/>
      <c r="I612" s="254"/>
      <c r="J612" s="154"/>
      <c r="K612" s="156">
        <v>-1.8</v>
      </c>
      <c r="L612" s="154"/>
      <c r="M612" s="154"/>
      <c r="N612" s="154"/>
      <c r="O612" s="154"/>
      <c r="P612" s="154"/>
      <c r="Q612" s="154"/>
      <c r="R612" s="157"/>
      <c r="T612" s="158"/>
      <c r="U612" s="154"/>
      <c r="V612" s="154"/>
      <c r="W612" s="154"/>
      <c r="X612" s="154"/>
      <c r="Y612" s="154"/>
      <c r="Z612" s="154"/>
      <c r="AA612" s="159"/>
      <c r="AT612" s="160" t="s">
        <v>168</v>
      </c>
      <c r="AU612" s="160" t="s">
        <v>78</v>
      </c>
      <c r="AV612" s="152" t="s">
        <v>78</v>
      </c>
      <c r="AW612" s="152" t="s">
        <v>28</v>
      </c>
      <c r="AX612" s="152" t="s">
        <v>72</v>
      </c>
      <c r="AY612" s="160" t="s">
        <v>156</v>
      </c>
    </row>
    <row r="613" spans="2:51" s="152" customFormat="1" ht="16.5" customHeight="1" x14ac:dyDescent="0.45">
      <c r="B613" s="153"/>
      <c r="C613" s="154"/>
      <c r="D613" s="154"/>
      <c r="E613" s="155"/>
      <c r="F613" s="254" t="s">
        <v>746</v>
      </c>
      <c r="G613" s="254"/>
      <c r="H613" s="254"/>
      <c r="I613" s="254"/>
      <c r="J613" s="154"/>
      <c r="K613" s="156">
        <v>9.6150000000000002</v>
      </c>
      <c r="L613" s="154"/>
      <c r="M613" s="154"/>
      <c r="N613" s="154"/>
      <c r="O613" s="154"/>
      <c r="P613" s="154"/>
      <c r="Q613" s="154"/>
      <c r="R613" s="157"/>
      <c r="T613" s="158"/>
      <c r="U613" s="154"/>
      <c r="V613" s="154"/>
      <c r="W613" s="154"/>
      <c r="X613" s="154"/>
      <c r="Y613" s="154"/>
      <c r="Z613" s="154"/>
      <c r="AA613" s="159"/>
      <c r="AT613" s="160" t="s">
        <v>168</v>
      </c>
      <c r="AU613" s="160" t="s">
        <v>78</v>
      </c>
      <c r="AV613" s="152" t="s">
        <v>78</v>
      </c>
      <c r="AW613" s="152" t="s">
        <v>28</v>
      </c>
      <c r="AX613" s="152" t="s">
        <v>72</v>
      </c>
      <c r="AY613" s="160" t="s">
        <v>156</v>
      </c>
    </row>
    <row r="614" spans="2:51" s="152" customFormat="1" ht="16.5" customHeight="1" x14ac:dyDescent="0.45">
      <c r="B614" s="153"/>
      <c r="C614" s="154"/>
      <c r="D614" s="154"/>
      <c r="E614" s="155"/>
      <c r="F614" s="254" t="s">
        <v>394</v>
      </c>
      <c r="G614" s="254"/>
      <c r="H614" s="254"/>
      <c r="I614" s="254"/>
      <c r="J614" s="154"/>
      <c r="K614" s="156">
        <v>-1.8</v>
      </c>
      <c r="L614" s="154"/>
      <c r="M614" s="154"/>
      <c r="N614" s="154"/>
      <c r="O614" s="154"/>
      <c r="P614" s="154"/>
      <c r="Q614" s="154"/>
      <c r="R614" s="157"/>
      <c r="T614" s="158"/>
      <c r="U614" s="154"/>
      <c r="V614" s="154"/>
      <c r="W614" s="154"/>
      <c r="X614" s="154"/>
      <c r="Y614" s="154"/>
      <c r="Z614" s="154"/>
      <c r="AA614" s="159"/>
      <c r="AT614" s="160" t="s">
        <v>168</v>
      </c>
      <c r="AU614" s="160" t="s">
        <v>78</v>
      </c>
      <c r="AV614" s="152" t="s">
        <v>78</v>
      </c>
      <c r="AW614" s="152" t="s">
        <v>28</v>
      </c>
      <c r="AX614" s="152" t="s">
        <v>72</v>
      </c>
      <c r="AY614" s="160" t="s">
        <v>156</v>
      </c>
    </row>
    <row r="615" spans="2:51" s="144" customFormat="1" ht="16.5" customHeight="1" x14ac:dyDescent="0.45">
      <c r="B615" s="145"/>
      <c r="C615" s="146"/>
      <c r="D615" s="146"/>
      <c r="E615" s="147"/>
      <c r="F615" s="258" t="s">
        <v>747</v>
      </c>
      <c r="G615" s="258"/>
      <c r="H615" s="258"/>
      <c r="I615" s="258"/>
      <c r="J615" s="146"/>
      <c r="K615" s="147"/>
      <c r="L615" s="146"/>
      <c r="M615" s="146"/>
      <c r="N615" s="146"/>
      <c r="O615" s="146"/>
      <c r="P615" s="146"/>
      <c r="Q615" s="146"/>
      <c r="R615" s="148"/>
      <c r="T615" s="149"/>
      <c r="U615" s="146"/>
      <c r="V615" s="146"/>
      <c r="W615" s="146"/>
      <c r="X615" s="146"/>
      <c r="Y615" s="146"/>
      <c r="Z615" s="146"/>
      <c r="AA615" s="150"/>
      <c r="AT615" s="151" t="s">
        <v>168</v>
      </c>
      <c r="AU615" s="151" t="s">
        <v>78</v>
      </c>
      <c r="AV615" s="144" t="s">
        <v>80</v>
      </c>
      <c r="AW615" s="144" t="s">
        <v>28</v>
      </c>
      <c r="AX615" s="144" t="s">
        <v>72</v>
      </c>
      <c r="AY615" s="151" t="s">
        <v>156</v>
      </c>
    </row>
    <row r="616" spans="2:51" s="152" customFormat="1" ht="16.5" customHeight="1" x14ac:dyDescent="0.45">
      <c r="B616" s="153"/>
      <c r="C616" s="154"/>
      <c r="D616" s="154"/>
      <c r="E616" s="155"/>
      <c r="F616" s="254" t="s">
        <v>748</v>
      </c>
      <c r="G616" s="254"/>
      <c r="H616" s="254"/>
      <c r="I616" s="254"/>
      <c r="J616" s="154"/>
      <c r="K616" s="156">
        <v>13.420999999999999</v>
      </c>
      <c r="L616" s="154"/>
      <c r="M616" s="154"/>
      <c r="N616" s="154"/>
      <c r="O616" s="154"/>
      <c r="P616" s="154"/>
      <c r="Q616" s="154"/>
      <c r="R616" s="157"/>
      <c r="T616" s="158"/>
      <c r="U616" s="154"/>
      <c r="V616" s="154"/>
      <c r="W616" s="154"/>
      <c r="X616" s="154"/>
      <c r="Y616" s="154"/>
      <c r="Z616" s="154"/>
      <c r="AA616" s="159"/>
      <c r="AT616" s="160" t="s">
        <v>168</v>
      </c>
      <c r="AU616" s="160" t="s">
        <v>78</v>
      </c>
      <c r="AV616" s="152" t="s">
        <v>78</v>
      </c>
      <c r="AW616" s="152" t="s">
        <v>28</v>
      </c>
      <c r="AX616" s="152" t="s">
        <v>72</v>
      </c>
      <c r="AY616" s="160" t="s">
        <v>156</v>
      </c>
    </row>
    <row r="617" spans="2:51" s="152" customFormat="1" ht="16.5" customHeight="1" x14ac:dyDescent="0.45">
      <c r="B617" s="153"/>
      <c r="C617" s="154"/>
      <c r="D617" s="154"/>
      <c r="E617" s="155"/>
      <c r="F617" s="254" t="s">
        <v>749</v>
      </c>
      <c r="G617" s="254"/>
      <c r="H617" s="254"/>
      <c r="I617" s="254"/>
      <c r="J617" s="154"/>
      <c r="K617" s="156">
        <v>-6.048</v>
      </c>
      <c r="L617" s="154"/>
      <c r="M617" s="154"/>
      <c r="N617" s="154"/>
      <c r="O617" s="154"/>
      <c r="P617" s="154"/>
      <c r="Q617" s="154"/>
      <c r="R617" s="157"/>
      <c r="T617" s="158"/>
      <c r="U617" s="154"/>
      <c r="V617" s="154"/>
      <c r="W617" s="154"/>
      <c r="X617" s="154"/>
      <c r="Y617" s="154"/>
      <c r="Z617" s="154"/>
      <c r="AA617" s="159"/>
      <c r="AT617" s="160" t="s">
        <v>168</v>
      </c>
      <c r="AU617" s="160" t="s">
        <v>78</v>
      </c>
      <c r="AV617" s="152" t="s">
        <v>78</v>
      </c>
      <c r="AW617" s="152" t="s">
        <v>28</v>
      </c>
      <c r="AX617" s="152" t="s">
        <v>72</v>
      </c>
      <c r="AY617" s="160" t="s">
        <v>156</v>
      </c>
    </row>
    <row r="618" spans="2:51" s="144" customFormat="1" ht="16.5" customHeight="1" x14ac:dyDescent="0.45">
      <c r="B618" s="145"/>
      <c r="C618" s="146"/>
      <c r="D618" s="146"/>
      <c r="E618" s="147"/>
      <c r="F618" s="258" t="s">
        <v>750</v>
      </c>
      <c r="G618" s="258"/>
      <c r="H618" s="258"/>
      <c r="I618" s="258"/>
      <c r="J618" s="146"/>
      <c r="K618" s="147"/>
      <c r="L618" s="146"/>
      <c r="M618" s="146"/>
      <c r="N618" s="146"/>
      <c r="O618" s="146"/>
      <c r="P618" s="146"/>
      <c r="Q618" s="146"/>
      <c r="R618" s="148"/>
      <c r="T618" s="149"/>
      <c r="U618" s="146"/>
      <c r="V618" s="146"/>
      <c r="W618" s="146"/>
      <c r="X618" s="146"/>
      <c r="Y618" s="146"/>
      <c r="Z618" s="146"/>
      <c r="AA618" s="150"/>
      <c r="AT618" s="151" t="s">
        <v>168</v>
      </c>
      <c r="AU618" s="151" t="s">
        <v>78</v>
      </c>
      <c r="AV618" s="144" t="s">
        <v>80</v>
      </c>
      <c r="AW618" s="144" t="s">
        <v>28</v>
      </c>
      <c r="AX618" s="144" t="s">
        <v>72</v>
      </c>
      <c r="AY618" s="151" t="s">
        <v>156</v>
      </c>
    </row>
    <row r="619" spans="2:51" s="152" customFormat="1" ht="25.5" customHeight="1" x14ac:dyDescent="0.45">
      <c r="B619" s="153"/>
      <c r="C619" s="154"/>
      <c r="D619" s="154"/>
      <c r="E619" s="155"/>
      <c r="F619" s="254" t="s">
        <v>751</v>
      </c>
      <c r="G619" s="254"/>
      <c r="H619" s="254"/>
      <c r="I619" s="254"/>
      <c r="J619" s="154"/>
      <c r="K619" s="156">
        <v>206.09399999999999</v>
      </c>
      <c r="L619" s="154"/>
      <c r="M619" s="154"/>
      <c r="N619" s="154"/>
      <c r="O619" s="154"/>
      <c r="P619" s="154"/>
      <c r="Q619" s="154"/>
      <c r="R619" s="157"/>
      <c r="T619" s="158"/>
      <c r="U619" s="154"/>
      <c r="V619" s="154"/>
      <c r="W619" s="154"/>
      <c r="X619" s="154"/>
      <c r="Y619" s="154"/>
      <c r="Z619" s="154"/>
      <c r="AA619" s="159"/>
      <c r="AT619" s="160" t="s">
        <v>168</v>
      </c>
      <c r="AU619" s="160" t="s">
        <v>78</v>
      </c>
      <c r="AV619" s="152" t="s">
        <v>78</v>
      </c>
      <c r="AW619" s="152" t="s">
        <v>28</v>
      </c>
      <c r="AX619" s="152" t="s">
        <v>72</v>
      </c>
      <c r="AY619" s="160" t="s">
        <v>156</v>
      </c>
    </row>
    <row r="620" spans="2:51" s="152" customFormat="1" ht="16.5" customHeight="1" x14ac:dyDescent="0.45">
      <c r="B620" s="153"/>
      <c r="C620" s="154"/>
      <c r="D620" s="154"/>
      <c r="E620" s="155"/>
      <c r="F620" s="254" t="s">
        <v>752</v>
      </c>
      <c r="G620" s="254"/>
      <c r="H620" s="254"/>
      <c r="I620" s="254"/>
      <c r="J620" s="154"/>
      <c r="K620" s="156">
        <v>-9.6</v>
      </c>
      <c r="L620" s="154"/>
      <c r="M620" s="154"/>
      <c r="N620" s="154"/>
      <c r="O620" s="154"/>
      <c r="P620" s="154"/>
      <c r="Q620" s="154"/>
      <c r="R620" s="157"/>
      <c r="T620" s="158"/>
      <c r="U620" s="154"/>
      <c r="V620" s="154"/>
      <c r="W620" s="154"/>
      <c r="X620" s="154"/>
      <c r="Y620" s="154"/>
      <c r="Z620" s="154"/>
      <c r="AA620" s="159"/>
      <c r="AT620" s="160" t="s">
        <v>168</v>
      </c>
      <c r="AU620" s="160" t="s">
        <v>78</v>
      </c>
      <c r="AV620" s="152" t="s">
        <v>78</v>
      </c>
      <c r="AW620" s="152" t="s">
        <v>28</v>
      </c>
      <c r="AX620" s="152" t="s">
        <v>72</v>
      </c>
      <c r="AY620" s="160" t="s">
        <v>156</v>
      </c>
    </row>
    <row r="621" spans="2:51" s="152" customFormat="1" ht="16.5" customHeight="1" x14ac:dyDescent="0.45">
      <c r="B621" s="153"/>
      <c r="C621" s="154"/>
      <c r="D621" s="154"/>
      <c r="E621" s="155"/>
      <c r="F621" s="254" t="s">
        <v>405</v>
      </c>
      <c r="G621" s="254"/>
      <c r="H621" s="254"/>
      <c r="I621" s="254"/>
      <c r="J621" s="154"/>
      <c r="K621" s="156">
        <v>-2.2000000000000002</v>
      </c>
      <c r="L621" s="154"/>
      <c r="M621" s="154"/>
      <c r="N621" s="154"/>
      <c r="O621" s="154"/>
      <c r="P621" s="154"/>
      <c r="Q621" s="154"/>
      <c r="R621" s="157"/>
      <c r="T621" s="158"/>
      <c r="U621" s="154"/>
      <c r="V621" s="154"/>
      <c r="W621" s="154"/>
      <c r="X621" s="154"/>
      <c r="Y621" s="154"/>
      <c r="Z621" s="154"/>
      <c r="AA621" s="159"/>
      <c r="AT621" s="160" t="s">
        <v>168</v>
      </c>
      <c r="AU621" s="160" t="s">
        <v>78</v>
      </c>
      <c r="AV621" s="152" t="s">
        <v>78</v>
      </c>
      <c r="AW621" s="152" t="s">
        <v>28</v>
      </c>
      <c r="AX621" s="152" t="s">
        <v>72</v>
      </c>
      <c r="AY621" s="160" t="s">
        <v>156</v>
      </c>
    </row>
    <row r="622" spans="2:51" s="152" customFormat="1" ht="16.5" customHeight="1" x14ac:dyDescent="0.45">
      <c r="B622" s="153"/>
      <c r="C622" s="154"/>
      <c r="D622" s="154"/>
      <c r="E622" s="155"/>
      <c r="F622" s="254" t="s">
        <v>753</v>
      </c>
      <c r="G622" s="254"/>
      <c r="H622" s="254"/>
      <c r="I622" s="254"/>
      <c r="J622" s="154"/>
      <c r="K622" s="156">
        <v>2.9039999999999999</v>
      </c>
      <c r="L622" s="154"/>
      <c r="M622" s="154"/>
      <c r="N622" s="154"/>
      <c r="O622" s="154"/>
      <c r="P622" s="154"/>
      <c r="Q622" s="154"/>
      <c r="R622" s="157"/>
      <c r="T622" s="158"/>
      <c r="U622" s="154"/>
      <c r="V622" s="154"/>
      <c r="W622" s="154"/>
      <c r="X622" s="154"/>
      <c r="Y622" s="154"/>
      <c r="Z622" s="154"/>
      <c r="AA622" s="159"/>
      <c r="AT622" s="160" t="s">
        <v>168</v>
      </c>
      <c r="AU622" s="160" t="s">
        <v>78</v>
      </c>
      <c r="AV622" s="152" t="s">
        <v>78</v>
      </c>
      <c r="AW622" s="152" t="s">
        <v>28</v>
      </c>
      <c r="AX622" s="152" t="s">
        <v>72</v>
      </c>
      <c r="AY622" s="160" t="s">
        <v>156</v>
      </c>
    </row>
    <row r="623" spans="2:51" s="144" customFormat="1" ht="16.5" customHeight="1" x14ac:dyDescent="0.45">
      <c r="B623" s="145"/>
      <c r="C623" s="146"/>
      <c r="D623" s="146"/>
      <c r="E623" s="147"/>
      <c r="F623" s="258" t="s">
        <v>754</v>
      </c>
      <c r="G623" s="258"/>
      <c r="H623" s="258"/>
      <c r="I623" s="258"/>
      <c r="J623" s="146"/>
      <c r="K623" s="147"/>
      <c r="L623" s="146"/>
      <c r="M623" s="146"/>
      <c r="N623" s="146"/>
      <c r="O623" s="146"/>
      <c r="P623" s="146"/>
      <c r="Q623" s="146"/>
      <c r="R623" s="148"/>
      <c r="T623" s="149"/>
      <c r="U623" s="146"/>
      <c r="V623" s="146"/>
      <c r="W623" s="146"/>
      <c r="X623" s="146"/>
      <c r="Y623" s="146"/>
      <c r="Z623" s="146"/>
      <c r="AA623" s="150"/>
      <c r="AT623" s="151" t="s">
        <v>168</v>
      </c>
      <c r="AU623" s="151" t="s">
        <v>78</v>
      </c>
      <c r="AV623" s="144" t="s">
        <v>80</v>
      </c>
      <c r="AW623" s="144" t="s">
        <v>28</v>
      </c>
      <c r="AX623" s="144" t="s">
        <v>72</v>
      </c>
      <c r="AY623" s="151" t="s">
        <v>156</v>
      </c>
    </row>
    <row r="624" spans="2:51" s="152" customFormat="1" ht="16.5" customHeight="1" x14ac:dyDescent="0.45">
      <c r="B624" s="153"/>
      <c r="C624" s="154"/>
      <c r="D624" s="154"/>
      <c r="E624" s="155"/>
      <c r="F624" s="254" t="s">
        <v>755</v>
      </c>
      <c r="G624" s="254"/>
      <c r="H624" s="254"/>
      <c r="I624" s="254"/>
      <c r="J624" s="154"/>
      <c r="K624" s="156">
        <v>34.591000000000001</v>
      </c>
      <c r="L624" s="154"/>
      <c r="M624" s="154"/>
      <c r="N624" s="154"/>
      <c r="O624" s="154"/>
      <c r="P624" s="154"/>
      <c r="Q624" s="154"/>
      <c r="R624" s="157"/>
      <c r="T624" s="158"/>
      <c r="U624" s="154"/>
      <c r="V624" s="154"/>
      <c r="W624" s="154"/>
      <c r="X624" s="154"/>
      <c r="Y624" s="154"/>
      <c r="Z624" s="154"/>
      <c r="AA624" s="159"/>
      <c r="AT624" s="160" t="s">
        <v>168</v>
      </c>
      <c r="AU624" s="160" t="s">
        <v>78</v>
      </c>
      <c r="AV624" s="152" t="s">
        <v>78</v>
      </c>
      <c r="AW624" s="152" t="s">
        <v>28</v>
      </c>
      <c r="AX624" s="152" t="s">
        <v>72</v>
      </c>
      <c r="AY624" s="160" t="s">
        <v>156</v>
      </c>
    </row>
    <row r="625" spans="2:51" s="152" customFormat="1" ht="16.5" customHeight="1" x14ac:dyDescent="0.45">
      <c r="B625" s="153"/>
      <c r="C625" s="154"/>
      <c r="D625" s="154"/>
      <c r="E625" s="155"/>
      <c r="F625" s="254" t="s">
        <v>410</v>
      </c>
      <c r="G625" s="254"/>
      <c r="H625" s="254"/>
      <c r="I625" s="254"/>
      <c r="J625" s="154"/>
      <c r="K625" s="156">
        <v>-1.2</v>
      </c>
      <c r="L625" s="154"/>
      <c r="M625" s="154"/>
      <c r="N625" s="154"/>
      <c r="O625" s="154"/>
      <c r="P625" s="154"/>
      <c r="Q625" s="154"/>
      <c r="R625" s="157"/>
      <c r="T625" s="158"/>
      <c r="U625" s="154"/>
      <c r="V625" s="154"/>
      <c r="W625" s="154"/>
      <c r="X625" s="154"/>
      <c r="Y625" s="154"/>
      <c r="Z625" s="154"/>
      <c r="AA625" s="159"/>
      <c r="AT625" s="160" t="s">
        <v>168</v>
      </c>
      <c r="AU625" s="160" t="s">
        <v>78</v>
      </c>
      <c r="AV625" s="152" t="s">
        <v>78</v>
      </c>
      <c r="AW625" s="152" t="s">
        <v>28</v>
      </c>
      <c r="AX625" s="152" t="s">
        <v>72</v>
      </c>
      <c r="AY625" s="160" t="s">
        <v>156</v>
      </c>
    </row>
    <row r="626" spans="2:51" s="152" customFormat="1" ht="16.5" customHeight="1" x14ac:dyDescent="0.45">
      <c r="B626" s="153"/>
      <c r="C626" s="154"/>
      <c r="D626" s="154"/>
      <c r="E626" s="155"/>
      <c r="F626" s="254" t="s">
        <v>756</v>
      </c>
      <c r="G626" s="254"/>
      <c r="H626" s="254"/>
      <c r="I626" s="254"/>
      <c r="J626" s="154"/>
      <c r="K626" s="156">
        <v>-4.4000000000000004</v>
      </c>
      <c r="L626" s="154"/>
      <c r="M626" s="154"/>
      <c r="N626" s="154"/>
      <c r="O626" s="154"/>
      <c r="P626" s="154"/>
      <c r="Q626" s="154"/>
      <c r="R626" s="157"/>
      <c r="T626" s="158"/>
      <c r="U626" s="154"/>
      <c r="V626" s="154"/>
      <c r="W626" s="154"/>
      <c r="X626" s="154"/>
      <c r="Y626" s="154"/>
      <c r="Z626" s="154"/>
      <c r="AA626" s="159"/>
      <c r="AT626" s="160" t="s">
        <v>168</v>
      </c>
      <c r="AU626" s="160" t="s">
        <v>78</v>
      </c>
      <c r="AV626" s="152" t="s">
        <v>78</v>
      </c>
      <c r="AW626" s="152" t="s">
        <v>28</v>
      </c>
      <c r="AX626" s="152" t="s">
        <v>72</v>
      </c>
      <c r="AY626" s="160" t="s">
        <v>156</v>
      </c>
    </row>
    <row r="627" spans="2:51" s="144" customFormat="1" ht="16.5" customHeight="1" x14ac:dyDescent="0.45">
      <c r="B627" s="145"/>
      <c r="C627" s="146"/>
      <c r="D627" s="146"/>
      <c r="E627" s="147"/>
      <c r="F627" s="258" t="s">
        <v>757</v>
      </c>
      <c r="G627" s="258"/>
      <c r="H627" s="258"/>
      <c r="I627" s="258"/>
      <c r="J627" s="146"/>
      <c r="K627" s="147"/>
      <c r="L627" s="146"/>
      <c r="M627" s="146"/>
      <c r="N627" s="146"/>
      <c r="O627" s="146"/>
      <c r="P627" s="146"/>
      <c r="Q627" s="146"/>
      <c r="R627" s="148"/>
      <c r="T627" s="149"/>
      <c r="U627" s="146"/>
      <c r="V627" s="146"/>
      <c r="W627" s="146"/>
      <c r="X627" s="146"/>
      <c r="Y627" s="146"/>
      <c r="Z627" s="146"/>
      <c r="AA627" s="150"/>
      <c r="AT627" s="151" t="s">
        <v>168</v>
      </c>
      <c r="AU627" s="151" t="s">
        <v>78</v>
      </c>
      <c r="AV627" s="144" t="s">
        <v>80</v>
      </c>
      <c r="AW627" s="144" t="s">
        <v>28</v>
      </c>
      <c r="AX627" s="144" t="s">
        <v>72</v>
      </c>
      <c r="AY627" s="151" t="s">
        <v>156</v>
      </c>
    </row>
    <row r="628" spans="2:51" s="152" customFormat="1" ht="16.5" customHeight="1" x14ac:dyDescent="0.45">
      <c r="B628" s="153"/>
      <c r="C628" s="154"/>
      <c r="D628" s="154"/>
      <c r="E628" s="155"/>
      <c r="F628" s="254" t="s">
        <v>758</v>
      </c>
      <c r="G628" s="254"/>
      <c r="H628" s="254"/>
      <c r="I628" s="254"/>
      <c r="J628" s="154"/>
      <c r="K628" s="156">
        <v>4.3280000000000003</v>
      </c>
      <c r="L628" s="154"/>
      <c r="M628" s="154"/>
      <c r="N628" s="154"/>
      <c r="O628" s="154"/>
      <c r="P628" s="154"/>
      <c r="Q628" s="154"/>
      <c r="R628" s="157"/>
      <c r="T628" s="158"/>
      <c r="U628" s="154"/>
      <c r="V628" s="154"/>
      <c r="W628" s="154"/>
      <c r="X628" s="154"/>
      <c r="Y628" s="154"/>
      <c r="Z628" s="154"/>
      <c r="AA628" s="159"/>
      <c r="AT628" s="160" t="s">
        <v>168</v>
      </c>
      <c r="AU628" s="160" t="s">
        <v>78</v>
      </c>
      <c r="AV628" s="152" t="s">
        <v>78</v>
      </c>
      <c r="AW628" s="152" t="s">
        <v>28</v>
      </c>
      <c r="AX628" s="152" t="s">
        <v>72</v>
      </c>
      <c r="AY628" s="160" t="s">
        <v>156</v>
      </c>
    </row>
    <row r="629" spans="2:51" s="152" customFormat="1" ht="16.5" customHeight="1" x14ac:dyDescent="0.45">
      <c r="B629" s="153"/>
      <c r="C629" s="154"/>
      <c r="D629" s="154"/>
      <c r="E629" s="155"/>
      <c r="F629" s="254" t="s">
        <v>759</v>
      </c>
      <c r="G629" s="254"/>
      <c r="H629" s="254"/>
      <c r="I629" s="254"/>
      <c r="J629" s="154"/>
      <c r="K629" s="156">
        <v>21.262</v>
      </c>
      <c r="L629" s="154"/>
      <c r="M629" s="154"/>
      <c r="N629" s="154"/>
      <c r="O629" s="154"/>
      <c r="P629" s="154"/>
      <c r="Q629" s="154"/>
      <c r="R629" s="157"/>
      <c r="T629" s="158"/>
      <c r="U629" s="154"/>
      <c r="V629" s="154"/>
      <c r="W629" s="154"/>
      <c r="X629" s="154"/>
      <c r="Y629" s="154"/>
      <c r="Z629" s="154"/>
      <c r="AA629" s="159"/>
      <c r="AT629" s="160" t="s">
        <v>168</v>
      </c>
      <c r="AU629" s="160" t="s">
        <v>78</v>
      </c>
      <c r="AV629" s="152" t="s">
        <v>78</v>
      </c>
      <c r="AW629" s="152" t="s">
        <v>28</v>
      </c>
      <c r="AX629" s="152" t="s">
        <v>72</v>
      </c>
      <c r="AY629" s="160" t="s">
        <v>156</v>
      </c>
    </row>
    <row r="630" spans="2:51" s="152" customFormat="1" ht="16.5" customHeight="1" x14ac:dyDescent="0.45">
      <c r="B630" s="153"/>
      <c r="C630" s="154"/>
      <c r="D630" s="154"/>
      <c r="E630" s="155"/>
      <c r="F630" s="254" t="s">
        <v>410</v>
      </c>
      <c r="G630" s="254"/>
      <c r="H630" s="254"/>
      <c r="I630" s="254"/>
      <c r="J630" s="154"/>
      <c r="K630" s="156">
        <v>-1.2</v>
      </c>
      <c r="L630" s="154"/>
      <c r="M630" s="154"/>
      <c r="N630" s="154"/>
      <c r="O630" s="154"/>
      <c r="P630" s="154"/>
      <c r="Q630" s="154"/>
      <c r="R630" s="157"/>
      <c r="T630" s="158"/>
      <c r="U630" s="154"/>
      <c r="V630" s="154"/>
      <c r="W630" s="154"/>
      <c r="X630" s="154"/>
      <c r="Y630" s="154"/>
      <c r="Z630" s="154"/>
      <c r="AA630" s="159"/>
      <c r="AT630" s="160" t="s">
        <v>168</v>
      </c>
      <c r="AU630" s="160" t="s">
        <v>78</v>
      </c>
      <c r="AV630" s="152" t="s">
        <v>78</v>
      </c>
      <c r="AW630" s="152" t="s">
        <v>28</v>
      </c>
      <c r="AX630" s="152" t="s">
        <v>72</v>
      </c>
      <c r="AY630" s="160" t="s">
        <v>156</v>
      </c>
    </row>
    <row r="631" spans="2:51" s="144" customFormat="1" ht="16.5" customHeight="1" x14ac:dyDescent="0.45">
      <c r="B631" s="145"/>
      <c r="C631" s="146"/>
      <c r="D631" s="146"/>
      <c r="E631" s="147"/>
      <c r="F631" s="258" t="s">
        <v>760</v>
      </c>
      <c r="G631" s="258"/>
      <c r="H631" s="258"/>
      <c r="I631" s="258"/>
      <c r="J631" s="146"/>
      <c r="K631" s="147"/>
      <c r="L631" s="146"/>
      <c r="M631" s="146"/>
      <c r="N631" s="146"/>
      <c r="O631" s="146"/>
      <c r="P631" s="146"/>
      <c r="Q631" s="146"/>
      <c r="R631" s="148"/>
      <c r="T631" s="149"/>
      <c r="U631" s="146"/>
      <c r="V631" s="146"/>
      <c r="W631" s="146"/>
      <c r="X631" s="146"/>
      <c r="Y631" s="146"/>
      <c r="Z631" s="146"/>
      <c r="AA631" s="150"/>
      <c r="AT631" s="151" t="s">
        <v>168</v>
      </c>
      <c r="AU631" s="151" t="s">
        <v>78</v>
      </c>
      <c r="AV631" s="144" t="s">
        <v>80</v>
      </c>
      <c r="AW631" s="144" t="s">
        <v>28</v>
      </c>
      <c r="AX631" s="144" t="s">
        <v>72</v>
      </c>
      <c r="AY631" s="151" t="s">
        <v>156</v>
      </c>
    </row>
    <row r="632" spans="2:51" s="152" customFormat="1" ht="16.5" customHeight="1" x14ac:dyDescent="0.45">
      <c r="B632" s="153"/>
      <c r="C632" s="154"/>
      <c r="D632" s="154"/>
      <c r="E632" s="155"/>
      <c r="F632" s="254" t="s">
        <v>761</v>
      </c>
      <c r="G632" s="254"/>
      <c r="H632" s="254"/>
      <c r="I632" s="254"/>
      <c r="J632" s="154"/>
      <c r="K632" s="156">
        <v>6.3029999999999999</v>
      </c>
      <c r="L632" s="154"/>
      <c r="M632" s="154"/>
      <c r="N632" s="154"/>
      <c r="O632" s="154"/>
      <c r="P632" s="154"/>
      <c r="Q632" s="154"/>
      <c r="R632" s="157"/>
      <c r="T632" s="158"/>
      <c r="U632" s="154"/>
      <c r="V632" s="154"/>
      <c r="W632" s="154"/>
      <c r="X632" s="154"/>
      <c r="Y632" s="154"/>
      <c r="Z632" s="154"/>
      <c r="AA632" s="159"/>
      <c r="AT632" s="160" t="s">
        <v>168</v>
      </c>
      <c r="AU632" s="160" t="s">
        <v>78</v>
      </c>
      <c r="AV632" s="152" t="s">
        <v>78</v>
      </c>
      <c r="AW632" s="152" t="s">
        <v>28</v>
      </c>
      <c r="AX632" s="152" t="s">
        <v>72</v>
      </c>
      <c r="AY632" s="160" t="s">
        <v>156</v>
      </c>
    </row>
    <row r="633" spans="2:51" s="152" customFormat="1" ht="16.5" customHeight="1" x14ac:dyDescent="0.45">
      <c r="B633" s="153"/>
      <c r="C633" s="154"/>
      <c r="D633" s="154"/>
      <c r="E633" s="155"/>
      <c r="F633" s="254" t="s">
        <v>394</v>
      </c>
      <c r="G633" s="254"/>
      <c r="H633" s="254"/>
      <c r="I633" s="254"/>
      <c r="J633" s="154"/>
      <c r="K633" s="156">
        <v>-1.8</v>
      </c>
      <c r="L633" s="154"/>
      <c r="M633" s="154"/>
      <c r="N633" s="154"/>
      <c r="O633" s="154"/>
      <c r="P633" s="154"/>
      <c r="Q633" s="154"/>
      <c r="R633" s="157"/>
      <c r="T633" s="158"/>
      <c r="U633" s="154"/>
      <c r="V633" s="154"/>
      <c r="W633" s="154"/>
      <c r="X633" s="154"/>
      <c r="Y633" s="154"/>
      <c r="Z633" s="154"/>
      <c r="AA633" s="159"/>
      <c r="AT633" s="160" t="s">
        <v>168</v>
      </c>
      <c r="AU633" s="160" t="s">
        <v>78</v>
      </c>
      <c r="AV633" s="152" t="s">
        <v>78</v>
      </c>
      <c r="AW633" s="152" t="s">
        <v>28</v>
      </c>
      <c r="AX633" s="152" t="s">
        <v>72</v>
      </c>
      <c r="AY633" s="160" t="s">
        <v>156</v>
      </c>
    </row>
    <row r="634" spans="2:51" s="170" customFormat="1" ht="16.5" customHeight="1" x14ac:dyDescent="0.45">
      <c r="B634" s="171"/>
      <c r="C634" s="172"/>
      <c r="D634" s="172"/>
      <c r="E634" s="173"/>
      <c r="F634" s="259" t="s">
        <v>238</v>
      </c>
      <c r="G634" s="259"/>
      <c r="H634" s="259"/>
      <c r="I634" s="259"/>
      <c r="J634" s="172"/>
      <c r="K634" s="174">
        <v>301.67</v>
      </c>
      <c r="L634" s="172"/>
      <c r="M634" s="172"/>
      <c r="N634" s="172"/>
      <c r="O634" s="172"/>
      <c r="P634" s="172"/>
      <c r="Q634" s="172"/>
      <c r="R634" s="175"/>
      <c r="T634" s="176"/>
      <c r="U634" s="172"/>
      <c r="V634" s="172"/>
      <c r="W634" s="172"/>
      <c r="X634" s="172"/>
      <c r="Y634" s="172"/>
      <c r="Z634" s="172"/>
      <c r="AA634" s="177"/>
      <c r="AT634" s="178" t="s">
        <v>168</v>
      </c>
      <c r="AU634" s="178" t="s">
        <v>78</v>
      </c>
      <c r="AV634" s="170" t="s">
        <v>82</v>
      </c>
      <c r="AW634" s="170" t="s">
        <v>28</v>
      </c>
      <c r="AX634" s="170" t="s">
        <v>72</v>
      </c>
      <c r="AY634" s="178" t="s">
        <v>156</v>
      </c>
    </row>
    <row r="635" spans="2:51" s="144" customFormat="1" ht="16.5" customHeight="1" x14ac:dyDescent="0.45">
      <c r="B635" s="145"/>
      <c r="C635" s="146"/>
      <c r="D635" s="146"/>
      <c r="E635" s="147"/>
      <c r="F635" s="258" t="s">
        <v>762</v>
      </c>
      <c r="G635" s="258"/>
      <c r="H635" s="258"/>
      <c r="I635" s="258"/>
      <c r="J635" s="146"/>
      <c r="K635" s="147"/>
      <c r="L635" s="146"/>
      <c r="M635" s="146"/>
      <c r="N635" s="146"/>
      <c r="O635" s="146"/>
      <c r="P635" s="146"/>
      <c r="Q635" s="146"/>
      <c r="R635" s="148"/>
      <c r="T635" s="149"/>
      <c r="U635" s="146"/>
      <c r="V635" s="146"/>
      <c r="W635" s="146"/>
      <c r="X635" s="146"/>
      <c r="Y635" s="146"/>
      <c r="Z635" s="146"/>
      <c r="AA635" s="150"/>
      <c r="AT635" s="151" t="s">
        <v>168</v>
      </c>
      <c r="AU635" s="151" t="s">
        <v>78</v>
      </c>
      <c r="AV635" s="144" t="s">
        <v>80</v>
      </c>
      <c r="AW635" s="144" t="s">
        <v>28</v>
      </c>
      <c r="AX635" s="144" t="s">
        <v>72</v>
      </c>
      <c r="AY635" s="151" t="s">
        <v>156</v>
      </c>
    </row>
    <row r="636" spans="2:51" s="144" customFormat="1" ht="16.5" customHeight="1" x14ac:dyDescent="0.45">
      <c r="B636" s="145"/>
      <c r="C636" s="146"/>
      <c r="D636" s="146"/>
      <c r="E636" s="147"/>
      <c r="F636" s="258" t="s">
        <v>742</v>
      </c>
      <c r="G636" s="258"/>
      <c r="H636" s="258"/>
      <c r="I636" s="258"/>
      <c r="J636" s="146"/>
      <c r="K636" s="147"/>
      <c r="L636" s="146"/>
      <c r="M636" s="146"/>
      <c r="N636" s="146"/>
      <c r="O636" s="146"/>
      <c r="P636" s="146"/>
      <c r="Q636" s="146"/>
      <c r="R636" s="148"/>
      <c r="T636" s="149"/>
      <c r="U636" s="146"/>
      <c r="V636" s="146"/>
      <c r="W636" s="146"/>
      <c r="X636" s="146"/>
      <c r="Y636" s="146"/>
      <c r="Z636" s="146"/>
      <c r="AA636" s="150"/>
      <c r="AT636" s="151" t="s">
        <v>168</v>
      </c>
      <c r="AU636" s="151" t="s">
        <v>78</v>
      </c>
      <c r="AV636" s="144" t="s">
        <v>80</v>
      </c>
      <c r="AW636" s="144" t="s">
        <v>28</v>
      </c>
      <c r="AX636" s="144" t="s">
        <v>72</v>
      </c>
      <c r="AY636" s="151" t="s">
        <v>156</v>
      </c>
    </row>
    <row r="637" spans="2:51" s="152" customFormat="1" ht="16.5" customHeight="1" x14ac:dyDescent="0.45">
      <c r="B637" s="153"/>
      <c r="C637" s="154"/>
      <c r="D637" s="154"/>
      <c r="E637" s="155"/>
      <c r="F637" s="254" t="s">
        <v>763</v>
      </c>
      <c r="G637" s="254"/>
      <c r="H637" s="254"/>
      <c r="I637" s="254"/>
      <c r="J637" s="154"/>
      <c r="K637" s="156">
        <v>2.4</v>
      </c>
      <c r="L637" s="154"/>
      <c r="M637" s="154"/>
      <c r="N637" s="154"/>
      <c r="O637" s="154"/>
      <c r="P637" s="154"/>
      <c r="Q637" s="154"/>
      <c r="R637" s="157"/>
      <c r="T637" s="158"/>
      <c r="U637" s="154"/>
      <c r="V637" s="154"/>
      <c r="W637" s="154"/>
      <c r="X637" s="154"/>
      <c r="Y637" s="154"/>
      <c r="Z637" s="154"/>
      <c r="AA637" s="159"/>
      <c r="AT637" s="160" t="s">
        <v>168</v>
      </c>
      <c r="AU637" s="160" t="s">
        <v>78</v>
      </c>
      <c r="AV637" s="152" t="s">
        <v>78</v>
      </c>
      <c r="AW637" s="152" t="s">
        <v>28</v>
      </c>
      <c r="AX637" s="152" t="s">
        <v>72</v>
      </c>
      <c r="AY637" s="160" t="s">
        <v>156</v>
      </c>
    </row>
    <row r="638" spans="2:51" s="144" customFormat="1" ht="16.5" customHeight="1" x14ac:dyDescent="0.45">
      <c r="B638" s="145"/>
      <c r="C638" s="146"/>
      <c r="D638" s="146"/>
      <c r="E638" s="147"/>
      <c r="F638" s="258" t="s">
        <v>744</v>
      </c>
      <c r="G638" s="258"/>
      <c r="H638" s="258"/>
      <c r="I638" s="258"/>
      <c r="J638" s="146"/>
      <c r="K638" s="147"/>
      <c r="L638" s="146"/>
      <c r="M638" s="146"/>
      <c r="N638" s="146"/>
      <c r="O638" s="146"/>
      <c r="P638" s="146"/>
      <c r="Q638" s="146"/>
      <c r="R638" s="148"/>
      <c r="T638" s="149"/>
      <c r="U638" s="146"/>
      <c r="V638" s="146"/>
      <c r="W638" s="146"/>
      <c r="X638" s="146"/>
      <c r="Y638" s="146"/>
      <c r="Z638" s="146"/>
      <c r="AA638" s="150"/>
      <c r="AT638" s="151" t="s">
        <v>168</v>
      </c>
      <c r="AU638" s="151" t="s">
        <v>78</v>
      </c>
      <c r="AV638" s="144" t="s">
        <v>80</v>
      </c>
      <c r="AW638" s="144" t="s">
        <v>28</v>
      </c>
      <c r="AX638" s="144" t="s">
        <v>72</v>
      </c>
      <c r="AY638" s="151" t="s">
        <v>156</v>
      </c>
    </row>
    <row r="639" spans="2:51" s="152" customFormat="1" ht="16.5" customHeight="1" x14ac:dyDescent="0.45">
      <c r="B639" s="153"/>
      <c r="C639" s="154"/>
      <c r="D639" s="154"/>
      <c r="E639" s="155"/>
      <c r="F639" s="254" t="s">
        <v>764</v>
      </c>
      <c r="G639" s="254"/>
      <c r="H639" s="254"/>
      <c r="I639" s="254"/>
      <c r="J639" s="154"/>
      <c r="K639" s="156">
        <v>0.22800000000000001</v>
      </c>
      <c r="L639" s="154"/>
      <c r="M639" s="154"/>
      <c r="N639" s="154"/>
      <c r="O639" s="154"/>
      <c r="P639" s="154"/>
      <c r="Q639" s="154"/>
      <c r="R639" s="157"/>
      <c r="T639" s="158"/>
      <c r="U639" s="154"/>
      <c r="V639" s="154"/>
      <c r="W639" s="154"/>
      <c r="X639" s="154"/>
      <c r="Y639" s="154"/>
      <c r="Z639" s="154"/>
      <c r="AA639" s="159"/>
      <c r="AT639" s="160" t="s">
        <v>168</v>
      </c>
      <c r="AU639" s="160" t="s">
        <v>78</v>
      </c>
      <c r="AV639" s="152" t="s">
        <v>78</v>
      </c>
      <c r="AW639" s="152" t="s">
        <v>28</v>
      </c>
      <c r="AX639" s="152" t="s">
        <v>72</v>
      </c>
      <c r="AY639" s="160" t="s">
        <v>156</v>
      </c>
    </row>
    <row r="640" spans="2:51" s="144" customFormat="1" ht="16.5" customHeight="1" x14ac:dyDescent="0.45">
      <c r="B640" s="145"/>
      <c r="C640" s="146"/>
      <c r="D640" s="146"/>
      <c r="E640" s="147"/>
      <c r="F640" s="258" t="s">
        <v>765</v>
      </c>
      <c r="G640" s="258"/>
      <c r="H640" s="258"/>
      <c r="I640" s="258"/>
      <c r="J640" s="146"/>
      <c r="K640" s="147"/>
      <c r="L640" s="146"/>
      <c r="M640" s="146"/>
      <c r="N640" s="146"/>
      <c r="O640" s="146"/>
      <c r="P640" s="146"/>
      <c r="Q640" s="146"/>
      <c r="R640" s="148"/>
      <c r="T640" s="149"/>
      <c r="U640" s="146"/>
      <c r="V640" s="146"/>
      <c r="W640" s="146"/>
      <c r="X640" s="146"/>
      <c r="Y640" s="146"/>
      <c r="Z640" s="146"/>
      <c r="AA640" s="150"/>
      <c r="AT640" s="151" t="s">
        <v>168</v>
      </c>
      <c r="AU640" s="151" t="s">
        <v>78</v>
      </c>
      <c r="AV640" s="144" t="s">
        <v>80</v>
      </c>
      <c r="AW640" s="144" t="s">
        <v>28</v>
      </c>
      <c r="AX640" s="144" t="s">
        <v>72</v>
      </c>
      <c r="AY640" s="151" t="s">
        <v>156</v>
      </c>
    </row>
    <row r="641" spans="2:65" s="152" customFormat="1" ht="16.5" customHeight="1" x14ac:dyDescent="0.45">
      <c r="B641" s="153"/>
      <c r="C641" s="154"/>
      <c r="D641" s="154"/>
      <c r="E641" s="155"/>
      <c r="F641" s="254" t="s">
        <v>766</v>
      </c>
      <c r="G641" s="254"/>
      <c r="H641" s="254"/>
      <c r="I641" s="254"/>
      <c r="J641" s="154"/>
      <c r="K641" s="156">
        <v>0.79200000000000004</v>
      </c>
      <c r="L641" s="154"/>
      <c r="M641" s="154"/>
      <c r="N641" s="154"/>
      <c r="O641" s="154"/>
      <c r="P641" s="154"/>
      <c r="Q641" s="154"/>
      <c r="R641" s="157"/>
      <c r="T641" s="158"/>
      <c r="U641" s="154"/>
      <c r="V641" s="154"/>
      <c r="W641" s="154"/>
      <c r="X641" s="154"/>
      <c r="Y641" s="154"/>
      <c r="Z641" s="154"/>
      <c r="AA641" s="159"/>
      <c r="AT641" s="160" t="s">
        <v>168</v>
      </c>
      <c r="AU641" s="160" t="s">
        <v>78</v>
      </c>
      <c r="AV641" s="152" t="s">
        <v>78</v>
      </c>
      <c r="AW641" s="152" t="s">
        <v>28</v>
      </c>
      <c r="AX641" s="152" t="s">
        <v>72</v>
      </c>
      <c r="AY641" s="160" t="s">
        <v>156</v>
      </c>
    </row>
    <row r="642" spans="2:65" s="144" customFormat="1" ht="16.5" customHeight="1" x14ac:dyDescent="0.45">
      <c r="B642" s="145"/>
      <c r="C642" s="146"/>
      <c r="D642" s="146"/>
      <c r="E642" s="147"/>
      <c r="F642" s="258" t="s">
        <v>757</v>
      </c>
      <c r="G642" s="258"/>
      <c r="H642" s="258"/>
      <c r="I642" s="258"/>
      <c r="J642" s="146"/>
      <c r="K642" s="147"/>
      <c r="L642" s="146"/>
      <c r="M642" s="146"/>
      <c r="N642" s="146"/>
      <c r="O642" s="146"/>
      <c r="P642" s="146"/>
      <c r="Q642" s="146"/>
      <c r="R642" s="148"/>
      <c r="T642" s="149"/>
      <c r="U642" s="146"/>
      <c r="V642" s="146"/>
      <c r="W642" s="146"/>
      <c r="X642" s="146"/>
      <c r="Y642" s="146"/>
      <c r="Z642" s="146"/>
      <c r="AA642" s="150"/>
      <c r="AT642" s="151" t="s">
        <v>168</v>
      </c>
      <c r="AU642" s="151" t="s">
        <v>78</v>
      </c>
      <c r="AV642" s="144" t="s">
        <v>80</v>
      </c>
      <c r="AW642" s="144" t="s">
        <v>28</v>
      </c>
      <c r="AX642" s="144" t="s">
        <v>72</v>
      </c>
      <c r="AY642" s="151" t="s">
        <v>156</v>
      </c>
    </row>
    <row r="643" spans="2:65" s="152" customFormat="1" ht="16.5" customHeight="1" x14ac:dyDescent="0.45">
      <c r="B643" s="153"/>
      <c r="C643" s="154"/>
      <c r="D643" s="154"/>
      <c r="E643" s="155"/>
      <c r="F643" s="254" t="s">
        <v>767</v>
      </c>
      <c r="G643" s="254"/>
      <c r="H643" s="254"/>
      <c r="I643" s="254"/>
      <c r="J643" s="154"/>
      <c r="K643" s="156">
        <v>1.982</v>
      </c>
      <c r="L643" s="154"/>
      <c r="M643" s="154"/>
      <c r="N643" s="154"/>
      <c r="O643" s="154"/>
      <c r="P643" s="154"/>
      <c r="Q643" s="154"/>
      <c r="R643" s="157"/>
      <c r="T643" s="158"/>
      <c r="U643" s="154"/>
      <c r="V643" s="154"/>
      <c r="W643" s="154"/>
      <c r="X643" s="154"/>
      <c r="Y643" s="154"/>
      <c r="Z643" s="154"/>
      <c r="AA643" s="159"/>
      <c r="AT643" s="160" t="s">
        <v>168</v>
      </c>
      <c r="AU643" s="160" t="s">
        <v>78</v>
      </c>
      <c r="AV643" s="152" t="s">
        <v>78</v>
      </c>
      <c r="AW643" s="152" t="s">
        <v>28</v>
      </c>
      <c r="AX643" s="152" t="s">
        <v>72</v>
      </c>
      <c r="AY643" s="160" t="s">
        <v>156</v>
      </c>
    </row>
    <row r="644" spans="2:65" s="144" customFormat="1" ht="16.5" customHeight="1" x14ac:dyDescent="0.45">
      <c r="B644" s="145"/>
      <c r="C644" s="146"/>
      <c r="D644" s="146"/>
      <c r="E644" s="147"/>
      <c r="F644" s="258" t="s">
        <v>760</v>
      </c>
      <c r="G644" s="258"/>
      <c r="H644" s="258"/>
      <c r="I644" s="258"/>
      <c r="J644" s="146"/>
      <c r="K644" s="147"/>
      <c r="L644" s="146"/>
      <c r="M644" s="146"/>
      <c r="N644" s="146"/>
      <c r="O644" s="146"/>
      <c r="P644" s="146"/>
      <c r="Q644" s="146"/>
      <c r="R644" s="148"/>
      <c r="T644" s="149"/>
      <c r="U644" s="146"/>
      <c r="V644" s="146"/>
      <c r="W644" s="146"/>
      <c r="X644" s="146"/>
      <c r="Y644" s="146"/>
      <c r="Z644" s="146"/>
      <c r="AA644" s="150"/>
      <c r="AT644" s="151" t="s">
        <v>168</v>
      </c>
      <c r="AU644" s="151" t="s">
        <v>78</v>
      </c>
      <c r="AV644" s="144" t="s">
        <v>80</v>
      </c>
      <c r="AW644" s="144" t="s">
        <v>28</v>
      </c>
      <c r="AX644" s="144" t="s">
        <v>72</v>
      </c>
      <c r="AY644" s="151" t="s">
        <v>156</v>
      </c>
    </row>
    <row r="645" spans="2:65" s="152" customFormat="1" ht="16.5" customHeight="1" x14ac:dyDescent="0.45">
      <c r="B645" s="153"/>
      <c r="C645" s="154"/>
      <c r="D645" s="154"/>
      <c r="E645" s="155"/>
      <c r="F645" s="254" t="s">
        <v>768</v>
      </c>
      <c r="G645" s="254"/>
      <c r="H645" s="254"/>
      <c r="I645" s="254"/>
      <c r="J645" s="154"/>
      <c r="K645" s="156">
        <v>3.1469999999999998</v>
      </c>
      <c r="L645" s="154"/>
      <c r="M645" s="154"/>
      <c r="N645" s="154"/>
      <c r="O645" s="154"/>
      <c r="P645" s="154"/>
      <c r="Q645" s="154"/>
      <c r="R645" s="157"/>
      <c r="T645" s="158"/>
      <c r="U645" s="154"/>
      <c r="V645" s="154"/>
      <c r="W645" s="154"/>
      <c r="X645" s="154"/>
      <c r="Y645" s="154"/>
      <c r="Z645" s="154"/>
      <c r="AA645" s="159"/>
      <c r="AT645" s="160" t="s">
        <v>168</v>
      </c>
      <c r="AU645" s="160" t="s">
        <v>78</v>
      </c>
      <c r="AV645" s="152" t="s">
        <v>78</v>
      </c>
      <c r="AW645" s="152" t="s">
        <v>28</v>
      </c>
      <c r="AX645" s="152" t="s">
        <v>72</v>
      </c>
      <c r="AY645" s="160" t="s">
        <v>156</v>
      </c>
    </row>
    <row r="646" spans="2:65" s="144" customFormat="1" ht="16.5" customHeight="1" x14ac:dyDescent="0.45">
      <c r="B646" s="145"/>
      <c r="C646" s="146"/>
      <c r="D646" s="146"/>
      <c r="E646" s="147"/>
      <c r="F646" s="258" t="s">
        <v>769</v>
      </c>
      <c r="G646" s="258"/>
      <c r="H646" s="258"/>
      <c r="I646" s="258"/>
      <c r="J646" s="146"/>
      <c r="K646" s="147"/>
      <c r="L646" s="146"/>
      <c r="M646" s="146"/>
      <c r="N646" s="146"/>
      <c r="O646" s="146"/>
      <c r="P646" s="146"/>
      <c r="Q646" s="146"/>
      <c r="R646" s="148"/>
      <c r="T646" s="149"/>
      <c r="U646" s="146"/>
      <c r="V646" s="146"/>
      <c r="W646" s="146"/>
      <c r="X646" s="146"/>
      <c r="Y646" s="146"/>
      <c r="Z646" s="146"/>
      <c r="AA646" s="150"/>
      <c r="AT646" s="151" t="s">
        <v>168</v>
      </c>
      <c r="AU646" s="151" t="s">
        <v>78</v>
      </c>
      <c r="AV646" s="144" t="s">
        <v>80</v>
      </c>
      <c r="AW646" s="144" t="s">
        <v>28</v>
      </c>
      <c r="AX646" s="144" t="s">
        <v>72</v>
      </c>
      <c r="AY646" s="151" t="s">
        <v>156</v>
      </c>
    </row>
    <row r="647" spans="2:65" s="152" customFormat="1" ht="16.5" customHeight="1" x14ac:dyDescent="0.45">
      <c r="B647" s="153"/>
      <c r="C647" s="154"/>
      <c r="D647" s="154"/>
      <c r="E647" s="155"/>
      <c r="F647" s="254" t="s">
        <v>770</v>
      </c>
      <c r="G647" s="254"/>
      <c r="H647" s="254"/>
      <c r="I647" s="254"/>
      <c r="J647" s="154"/>
      <c r="K647" s="156">
        <v>2.069</v>
      </c>
      <c r="L647" s="154"/>
      <c r="M647" s="154"/>
      <c r="N647" s="154"/>
      <c r="O647" s="154"/>
      <c r="P647" s="154"/>
      <c r="Q647" s="154"/>
      <c r="R647" s="157"/>
      <c r="T647" s="158"/>
      <c r="U647" s="154"/>
      <c r="V647" s="154"/>
      <c r="W647" s="154"/>
      <c r="X647" s="154"/>
      <c r="Y647" s="154"/>
      <c r="Z647" s="154"/>
      <c r="AA647" s="159"/>
      <c r="AT647" s="160" t="s">
        <v>168</v>
      </c>
      <c r="AU647" s="160" t="s">
        <v>78</v>
      </c>
      <c r="AV647" s="152" t="s">
        <v>78</v>
      </c>
      <c r="AW647" s="152" t="s">
        <v>28</v>
      </c>
      <c r="AX647" s="152" t="s">
        <v>72</v>
      </c>
      <c r="AY647" s="160" t="s">
        <v>156</v>
      </c>
    </row>
    <row r="648" spans="2:65" s="152" customFormat="1" ht="16.5" customHeight="1" x14ac:dyDescent="0.45">
      <c r="B648" s="153"/>
      <c r="C648" s="154"/>
      <c r="D648" s="154"/>
      <c r="E648" s="155"/>
      <c r="F648" s="254" t="s">
        <v>771</v>
      </c>
      <c r="G648" s="254"/>
      <c r="H648" s="254"/>
      <c r="I648" s="254"/>
      <c r="J648" s="154"/>
      <c r="K648" s="156">
        <v>0.13200000000000001</v>
      </c>
      <c r="L648" s="154"/>
      <c r="M648" s="154"/>
      <c r="N648" s="154"/>
      <c r="O648" s="154"/>
      <c r="P648" s="154"/>
      <c r="Q648" s="154"/>
      <c r="R648" s="157"/>
      <c r="T648" s="158"/>
      <c r="U648" s="154"/>
      <c r="V648" s="154"/>
      <c r="W648" s="154"/>
      <c r="X648" s="154"/>
      <c r="Y648" s="154"/>
      <c r="Z648" s="154"/>
      <c r="AA648" s="159"/>
      <c r="AT648" s="160" t="s">
        <v>168</v>
      </c>
      <c r="AU648" s="160" t="s">
        <v>78</v>
      </c>
      <c r="AV648" s="152" t="s">
        <v>78</v>
      </c>
      <c r="AW648" s="152" t="s">
        <v>28</v>
      </c>
      <c r="AX648" s="152" t="s">
        <v>72</v>
      </c>
      <c r="AY648" s="160" t="s">
        <v>156</v>
      </c>
    </row>
    <row r="649" spans="2:65" s="170" customFormat="1" ht="16.5" customHeight="1" x14ac:dyDescent="0.45">
      <c r="B649" s="171"/>
      <c r="C649" s="172"/>
      <c r="D649" s="172"/>
      <c r="E649" s="173"/>
      <c r="F649" s="259" t="s">
        <v>238</v>
      </c>
      <c r="G649" s="259"/>
      <c r="H649" s="259"/>
      <c r="I649" s="259"/>
      <c r="J649" s="172"/>
      <c r="K649" s="174">
        <v>10.75</v>
      </c>
      <c r="L649" s="172"/>
      <c r="M649" s="172"/>
      <c r="N649" s="172"/>
      <c r="O649" s="172"/>
      <c r="P649" s="172"/>
      <c r="Q649" s="172"/>
      <c r="R649" s="175"/>
      <c r="T649" s="176"/>
      <c r="U649" s="172"/>
      <c r="V649" s="172"/>
      <c r="W649" s="172"/>
      <c r="X649" s="172"/>
      <c r="Y649" s="172"/>
      <c r="Z649" s="172"/>
      <c r="AA649" s="177"/>
      <c r="AT649" s="178" t="s">
        <v>168</v>
      </c>
      <c r="AU649" s="178" t="s">
        <v>78</v>
      </c>
      <c r="AV649" s="170" t="s">
        <v>82</v>
      </c>
      <c r="AW649" s="170" t="s">
        <v>28</v>
      </c>
      <c r="AX649" s="170" t="s">
        <v>72</v>
      </c>
      <c r="AY649" s="178" t="s">
        <v>156</v>
      </c>
    </row>
    <row r="650" spans="2:65" s="161" customFormat="1" ht="16.5" customHeight="1" x14ac:dyDescent="0.45">
      <c r="B650" s="162"/>
      <c r="C650" s="163"/>
      <c r="D650" s="163"/>
      <c r="E650" s="164"/>
      <c r="F650" s="255" t="s">
        <v>170</v>
      </c>
      <c r="G650" s="255"/>
      <c r="H650" s="255"/>
      <c r="I650" s="255"/>
      <c r="J650" s="163"/>
      <c r="K650" s="165">
        <v>312.42</v>
      </c>
      <c r="L650" s="163"/>
      <c r="M650" s="163"/>
      <c r="N650" s="163"/>
      <c r="O650" s="163"/>
      <c r="P650" s="163"/>
      <c r="Q650" s="163"/>
      <c r="R650" s="166"/>
      <c r="T650" s="167"/>
      <c r="U650" s="163"/>
      <c r="V650" s="163"/>
      <c r="W650" s="163"/>
      <c r="X650" s="163"/>
      <c r="Y650" s="163"/>
      <c r="Z650" s="163"/>
      <c r="AA650" s="168"/>
      <c r="AT650" s="169" t="s">
        <v>168</v>
      </c>
      <c r="AU650" s="169" t="s">
        <v>78</v>
      </c>
      <c r="AV650" s="161" t="s">
        <v>161</v>
      </c>
      <c r="AW650" s="161" t="s">
        <v>28</v>
      </c>
      <c r="AX650" s="161" t="s">
        <v>80</v>
      </c>
      <c r="AY650" s="169" t="s">
        <v>156</v>
      </c>
    </row>
    <row r="651" spans="2:65" s="23" customFormat="1" ht="38.25" customHeight="1" x14ac:dyDescent="0.45">
      <c r="B651" s="134"/>
      <c r="C651" s="135" t="s">
        <v>772</v>
      </c>
      <c r="D651" s="135" t="s">
        <v>157</v>
      </c>
      <c r="E651" s="136" t="s">
        <v>773</v>
      </c>
      <c r="F651" s="251" t="s">
        <v>774</v>
      </c>
      <c r="G651" s="251"/>
      <c r="H651" s="251"/>
      <c r="I651" s="251"/>
      <c r="J651" s="137" t="s">
        <v>165</v>
      </c>
      <c r="K651" s="138">
        <v>12.484999999999999</v>
      </c>
      <c r="L651" s="252"/>
      <c r="M651" s="252"/>
      <c r="N651" s="260">
        <f>ROUND(L651*K651,2)</f>
        <v>0</v>
      </c>
      <c r="O651" s="261"/>
      <c r="P651" s="261"/>
      <c r="Q651" s="262"/>
      <c r="R651" s="139"/>
      <c r="T651" s="140"/>
      <c r="U651" s="34" t="s">
        <v>39</v>
      </c>
      <c r="V651" s="141">
        <v>0</v>
      </c>
      <c r="W651" s="141">
        <f>V651*K651</f>
        <v>0</v>
      </c>
      <c r="X651" s="141">
        <v>0</v>
      </c>
      <c r="Y651" s="141">
        <f>X651*K651</f>
        <v>0</v>
      </c>
      <c r="Z651" s="141">
        <v>0</v>
      </c>
      <c r="AA651" s="142">
        <f>Z651*K651</f>
        <v>0</v>
      </c>
      <c r="AR651" s="8" t="s">
        <v>161</v>
      </c>
      <c r="AT651" s="8" t="s">
        <v>157</v>
      </c>
      <c r="AU651" s="8" t="s">
        <v>78</v>
      </c>
      <c r="AY651" s="8" t="s">
        <v>156</v>
      </c>
      <c r="BE651" s="143">
        <f>IF(U651="základná",N651,0)</f>
        <v>0</v>
      </c>
      <c r="BF651" s="143">
        <f>IF(U651="znížená",N651,0)</f>
        <v>0</v>
      </c>
      <c r="BG651" s="143">
        <f>IF(U651="zákl. prenesená",N651,0)</f>
        <v>0</v>
      </c>
      <c r="BH651" s="143">
        <f>IF(U651="zníž. prenesená",N651,0)</f>
        <v>0</v>
      </c>
      <c r="BI651" s="143">
        <f>IF(U651="nulová",N651,0)</f>
        <v>0</v>
      </c>
      <c r="BJ651" s="8" t="s">
        <v>78</v>
      </c>
      <c r="BK651" s="121">
        <f>ROUND(L651*K651,3)</f>
        <v>0</v>
      </c>
      <c r="BL651" s="8" t="s">
        <v>161</v>
      </c>
      <c r="BM651" s="8" t="s">
        <v>775</v>
      </c>
    </row>
    <row r="652" spans="2:65" s="144" customFormat="1" ht="16.5" customHeight="1" x14ac:dyDescent="0.45">
      <c r="B652" s="145"/>
      <c r="C652" s="146"/>
      <c r="D652" s="146"/>
      <c r="E652" s="147"/>
      <c r="F652" s="253" t="s">
        <v>225</v>
      </c>
      <c r="G652" s="253"/>
      <c r="H652" s="253"/>
      <c r="I652" s="253"/>
      <c r="J652" s="146"/>
      <c r="K652" s="147"/>
      <c r="L652" s="146"/>
      <c r="M652" s="146"/>
      <c r="N652" s="146"/>
      <c r="O652" s="146"/>
      <c r="P652" s="146"/>
      <c r="Q652" s="146"/>
      <c r="R652" s="148"/>
      <c r="T652" s="149"/>
      <c r="U652" s="146"/>
      <c r="V652" s="146"/>
      <c r="W652" s="146"/>
      <c r="X652" s="146"/>
      <c r="Y652" s="146"/>
      <c r="Z652" s="146"/>
      <c r="AA652" s="150"/>
      <c r="AT652" s="151" t="s">
        <v>168</v>
      </c>
      <c r="AU652" s="151" t="s">
        <v>78</v>
      </c>
      <c r="AV652" s="144" t="s">
        <v>80</v>
      </c>
      <c r="AW652" s="144" t="s">
        <v>28</v>
      </c>
      <c r="AX652" s="144" t="s">
        <v>72</v>
      </c>
      <c r="AY652" s="151" t="s">
        <v>156</v>
      </c>
    </row>
    <row r="653" spans="2:65" s="144" customFormat="1" ht="16.5" customHeight="1" x14ac:dyDescent="0.45">
      <c r="B653" s="145"/>
      <c r="C653" s="146"/>
      <c r="D653" s="146"/>
      <c r="E653" s="147"/>
      <c r="F653" s="258" t="s">
        <v>744</v>
      </c>
      <c r="G653" s="258"/>
      <c r="H653" s="258"/>
      <c r="I653" s="258"/>
      <c r="J653" s="146"/>
      <c r="K653" s="147"/>
      <c r="L653" s="146"/>
      <c r="M653" s="146"/>
      <c r="N653" s="146"/>
      <c r="O653" s="146"/>
      <c r="P653" s="146"/>
      <c r="Q653" s="146"/>
      <c r="R653" s="148"/>
      <c r="T653" s="149"/>
      <c r="U653" s="146"/>
      <c r="V653" s="146"/>
      <c r="W653" s="146"/>
      <c r="X653" s="146"/>
      <c r="Y653" s="146"/>
      <c r="Z653" s="146"/>
      <c r="AA653" s="150"/>
      <c r="AT653" s="151" t="s">
        <v>168</v>
      </c>
      <c r="AU653" s="151" t="s">
        <v>78</v>
      </c>
      <c r="AV653" s="144" t="s">
        <v>80</v>
      </c>
      <c r="AW653" s="144" t="s">
        <v>28</v>
      </c>
      <c r="AX653" s="144" t="s">
        <v>72</v>
      </c>
      <c r="AY653" s="151" t="s">
        <v>156</v>
      </c>
    </row>
    <row r="654" spans="2:65" s="152" customFormat="1" ht="16.5" customHeight="1" x14ac:dyDescent="0.45">
      <c r="B654" s="153"/>
      <c r="C654" s="154"/>
      <c r="D654" s="154"/>
      <c r="E654" s="155"/>
      <c r="F654" s="254" t="s">
        <v>776</v>
      </c>
      <c r="G654" s="254"/>
      <c r="H654" s="254"/>
      <c r="I654" s="254"/>
      <c r="J654" s="154"/>
      <c r="K654" s="156">
        <v>4.3049999999999997</v>
      </c>
      <c r="L654" s="154"/>
      <c r="M654" s="154"/>
      <c r="N654" s="154"/>
      <c r="O654" s="154"/>
      <c r="P654" s="154"/>
      <c r="Q654" s="154"/>
      <c r="R654" s="157"/>
      <c r="T654" s="158"/>
      <c r="U654" s="154"/>
      <c r="V654" s="154"/>
      <c r="W654" s="154"/>
      <c r="X654" s="154"/>
      <c r="Y654" s="154"/>
      <c r="Z654" s="154"/>
      <c r="AA654" s="159"/>
      <c r="AT654" s="160" t="s">
        <v>168</v>
      </c>
      <c r="AU654" s="160" t="s">
        <v>78</v>
      </c>
      <c r="AV654" s="152" t="s">
        <v>78</v>
      </c>
      <c r="AW654" s="152" t="s">
        <v>28</v>
      </c>
      <c r="AX654" s="152" t="s">
        <v>72</v>
      </c>
      <c r="AY654" s="160" t="s">
        <v>156</v>
      </c>
    </row>
    <row r="655" spans="2:65" s="152" customFormat="1" ht="16.5" customHeight="1" x14ac:dyDescent="0.45">
      <c r="B655" s="153"/>
      <c r="C655" s="154"/>
      <c r="D655" s="154"/>
      <c r="E655" s="155"/>
      <c r="F655" s="254" t="s">
        <v>777</v>
      </c>
      <c r="G655" s="254"/>
      <c r="H655" s="254"/>
      <c r="I655" s="254"/>
      <c r="J655" s="154"/>
      <c r="K655" s="156">
        <v>3.5880000000000001</v>
      </c>
      <c r="L655" s="154"/>
      <c r="M655" s="154"/>
      <c r="N655" s="154"/>
      <c r="O655" s="154"/>
      <c r="P655" s="154"/>
      <c r="Q655" s="154"/>
      <c r="R655" s="157"/>
      <c r="T655" s="158"/>
      <c r="U655" s="154"/>
      <c r="V655" s="154"/>
      <c r="W655" s="154"/>
      <c r="X655" s="154"/>
      <c r="Y655" s="154"/>
      <c r="Z655" s="154"/>
      <c r="AA655" s="159"/>
      <c r="AT655" s="160" t="s">
        <v>168</v>
      </c>
      <c r="AU655" s="160" t="s">
        <v>78</v>
      </c>
      <c r="AV655" s="152" t="s">
        <v>78</v>
      </c>
      <c r="AW655" s="152" t="s">
        <v>28</v>
      </c>
      <c r="AX655" s="152" t="s">
        <v>72</v>
      </c>
      <c r="AY655" s="160" t="s">
        <v>156</v>
      </c>
    </row>
    <row r="656" spans="2:65" s="144" customFormat="1" ht="16.5" customHeight="1" x14ac:dyDescent="0.45">
      <c r="B656" s="145"/>
      <c r="C656" s="146"/>
      <c r="D656" s="146"/>
      <c r="E656" s="147"/>
      <c r="F656" s="258" t="s">
        <v>760</v>
      </c>
      <c r="G656" s="258"/>
      <c r="H656" s="258"/>
      <c r="I656" s="258"/>
      <c r="J656" s="146"/>
      <c r="K656" s="147"/>
      <c r="L656" s="146"/>
      <c r="M656" s="146"/>
      <c r="N656" s="146"/>
      <c r="O656" s="146"/>
      <c r="P656" s="146"/>
      <c r="Q656" s="146"/>
      <c r="R656" s="148"/>
      <c r="T656" s="149"/>
      <c r="U656" s="146"/>
      <c r="V656" s="146"/>
      <c r="W656" s="146"/>
      <c r="X656" s="146"/>
      <c r="Y656" s="146"/>
      <c r="Z656" s="146"/>
      <c r="AA656" s="150"/>
      <c r="AT656" s="151" t="s">
        <v>168</v>
      </c>
      <c r="AU656" s="151" t="s">
        <v>78</v>
      </c>
      <c r="AV656" s="144" t="s">
        <v>80</v>
      </c>
      <c r="AW656" s="144" t="s">
        <v>28</v>
      </c>
      <c r="AX656" s="144" t="s">
        <v>72</v>
      </c>
      <c r="AY656" s="151" t="s">
        <v>156</v>
      </c>
    </row>
    <row r="657" spans="2:65" s="152" customFormat="1" ht="16.5" customHeight="1" x14ac:dyDescent="0.45">
      <c r="B657" s="153"/>
      <c r="C657" s="154"/>
      <c r="D657" s="154"/>
      <c r="E657" s="155"/>
      <c r="F657" s="254" t="s">
        <v>778</v>
      </c>
      <c r="G657" s="254"/>
      <c r="H657" s="254"/>
      <c r="I657" s="254"/>
      <c r="J657" s="154"/>
      <c r="K657" s="156">
        <v>4.5919999999999996</v>
      </c>
      <c r="L657" s="154"/>
      <c r="M657" s="154"/>
      <c r="N657" s="154"/>
      <c r="O657" s="154"/>
      <c r="P657" s="154"/>
      <c r="Q657" s="154"/>
      <c r="R657" s="157"/>
      <c r="T657" s="158"/>
      <c r="U657" s="154"/>
      <c r="V657" s="154"/>
      <c r="W657" s="154"/>
      <c r="X657" s="154"/>
      <c r="Y657" s="154"/>
      <c r="Z657" s="154"/>
      <c r="AA657" s="159"/>
      <c r="AT657" s="160" t="s">
        <v>168</v>
      </c>
      <c r="AU657" s="160" t="s">
        <v>78</v>
      </c>
      <c r="AV657" s="152" t="s">
        <v>78</v>
      </c>
      <c r="AW657" s="152" t="s">
        <v>28</v>
      </c>
      <c r="AX657" s="152" t="s">
        <v>72</v>
      </c>
      <c r="AY657" s="160" t="s">
        <v>156</v>
      </c>
    </row>
    <row r="658" spans="2:65" s="161" customFormat="1" ht="16.5" customHeight="1" x14ac:dyDescent="0.45">
      <c r="B658" s="162"/>
      <c r="C658" s="163"/>
      <c r="D658" s="163"/>
      <c r="E658" s="164"/>
      <c r="F658" s="255" t="s">
        <v>170</v>
      </c>
      <c r="G658" s="255"/>
      <c r="H658" s="255"/>
      <c r="I658" s="255"/>
      <c r="J658" s="163"/>
      <c r="K658" s="165">
        <v>12.484999999999999</v>
      </c>
      <c r="L658" s="163"/>
      <c r="M658" s="163"/>
      <c r="N658" s="163"/>
      <c r="O658" s="163"/>
      <c r="P658" s="163"/>
      <c r="Q658" s="163"/>
      <c r="R658" s="166"/>
      <c r="T658" s="167"/>
      <c r="U658" s="163"/>
      <c r="V658" s="163"/>
      <c r="W658" s="163"/>
      <c r="X658" s="163"/>
      <c r="Y658" s="163"/>
      <c r="Z658" s="163"/>
      <c r="AA658" s="168"/>
      <c r="AT658" s="169" t="s">
        <v>168</v>
      </c>
      <c r="AU658" s="169" t="s">
        <v>78</v>
      </c>
      <c r="AV658" s="161" t="s">
        <v>161</v>
      </c>
      <c r="AW658" s="161" t="s">
        <v>28</v>
      </c>
      <c r="AX658" s="161" t="s">
        <v>80</v>
      </c>
      <c r="AY658" s="169" t="s">
        <v>156</v>
      </c>
    </row>
    <row r="659" spans="2:65" s="23" customFormat="1" ht="25.5" customHeight="1" x14ac:dyDescent="0.45">
      <c r="B659" s="134"/>
      <c r="C659" s="135" t="s">
        <v>779</v>
      </c>
      <c r="D659" s="135" t="s">
        <v>157</v>
      </c>
      <c r="E659" s="136" t="s">
        <v>780</v>
      </c>
      <c r="F659" s="251" t="s">
        <v>781</v>
      </c>
      <c r="G659" s="251"/>
      <c r="H659" s="251"/>
      <c r="I659" s="251"/>
      <c r="J659" s="137" t="s">
        <v>260</v>
      </c>
      <c r="K659" s="138">
        <v>1</v>
      </c>
      <c r="L659" s="252"/>
      <c r="M659" s="252"/>
      <c r="N659" s="260">
        <f>ROUND(L659*K659,2)</f>
        <v>0</v>
      </c>
      <c r="O659" s="261"/>
      <c r="P659" s="261"/>
      <c r="Q659" s="262"/>
      <c r="R659" s="139"/>
      <c r="T659" s="140"/>
      <c r="U659" s="34" t="s">
        <v>39</v>
      </c>
      <c r="V659" s="141">
        <v>0</v>
      </c>
      <c r="W659" s="141">
        <f t="shared" ref="W659:W693" si="46">V659*K659</f>
        <v>0</v>
      </c>
      <c r="X659" s="141">
        <v>0</v>
      </c>
      <c r="Y659" s="141">
        <f t="shared" ref="Y659:Y693" si="47">X659*K659</f>
        <v>0</v>
      </c>
      <c r="Z659" s="141">
        <v>0</v>
      </c>
      <c r="AA659" s="142">
        <f t="shared" ref="AA659:AA693" si="48">Z659*K659</f>
        <v>0</v>
      </c>
      <c r="AR659" s="8" t="s">
        <v>161</v>
      </c>
      <c r="AT659" s="8" t="s">
        <v>157</v>
      </c>
      <c r="AU659" s="8" t="s">
        <v>78</v>
      </c>
      <c r="AY659" s="8" t="s">
        <v>156</v>
      </c>
      <c r="BE659" s="143">
        <f t="shared" ref="BE659:BE693" si="49">IF(U659="základná",N659,0)</f>
        <v>0</v>
      </c>
      <c r="BF659" s="143">
        <f t="shared" ref="BF659:BF693" si="50">IF(U659="znížená",N659,0)</f>
        <v>0</v>
      </c>
      <c r="BG659" s="143">
        <f t="shared" ref="BG659:BG693" si="51">IF(U659="zákl. prenesená",N659,0)</f>
        <v>0</v>
      </c>
      <c r="BH659" s="143">
        <f t="shared" ref="BH659:BH693" si="52">IF(U659="zníž. prenesená",N659,0)</f>
        <v>0</v>
      </c>
      <c r="BI659" s="143">
        <f t="shared" ref="BI659:BI693" si="53">IF(U659="nulová",N659,0)</f>
        <v>0</v>
      </c>
      <c r="BJ659" s="8" t="s">
        <v>78</v>
      </c>
      <c r="BK659" s="121">
        <f t="shared" ref="BK659:BK693" si="54">ROUND(L659*K659,3)</f>
        <v>0</v>
      </c>
      <c r="BL659" s="8" t="s">
        <v>161</v>
      </c>
      <c r="BM659" s="8" t="s">
        <v>782</v>
      </c>
    </row>
    <row r="660" spans="2:65" s="23" customFormat="1" ht="25.5" customHeight="1" x14ac:dyDescent="0.45">
      <c r="B660" s="134"/>
      <c r="C660" s="135" t="s">
        <v>783</v>
      </c>
      <c r="D660" s="135" t="s">
        <v>157</v>
      </c>
      <c r="E660" s="136" t="s">
        <v>784</v>
      </c>
      <c r="F660" s="251" t="s">
        <v>785</v>
      </c>
      <c r="G660" s="251"/>
      <c r="H660" s="251"/>
      <c r="I660" s="251"/>
      <c r="J660" s="137" t="s">
        <v>260</v>
      </c>
      <c r="K660" s="138">
        <v>1</v>
      </c>
      <c r="L660" s="252"/>
      <c r="M660" s="252"/>
      <c r="N660" s="260">
        <f t="shared" ref="N660:N693" si="55">ROUND(L660*K660,2)</f>
        <v>0</v>
      </c>
      <c r="O660" s="261"/>
      <c r="P660" s="261"/>
      <c r="Q660" s="262"/>
      <c r="R660" s="139"/>
      <c r="T660" s="140"/>
      <c r="U660" s="34" t="s">
        <v>39</v>
      </c>
      <c r="V660" s="141">
        <v>0</v>
      </c>
      <c r="W660" s="141">
        <f t="shared" si="46"/>
        <v>0</v>
      </c>
      <c r="X660" s="141">
        <v>0</v>
      </c>
      <c r="Y660" s="141">
        <f t="shared" si="47"/>
        <v>0</v>
      </c>
      <c r="Z660" s="141">
        <v>0</v>
      </c>
      <c r="AA660" s="142">
        <f t="shared" si="48"/>
        <v>0</v>
      </c>
      <c r="AR660" s="8" t="s">
        <v>161</v>
      </c>
      <c r="AT660" s="8" t="s">
        <v>157</v>
      </c>
      <c r="AU660" s="8" t="s">
        <v>78</v>
      </c>
      <c r="AY660" s="8" t="s">
        <v>156</v>
      </c>
      <c r="BE660" s="143">
        <f t="shared" si="49"/>
        <v>0</v>
      </c>
      <c r="BF660" s="143">
        <f t="shared" si="50"/>
        <v>0</v>
      </c>
      <c r="BG660" s="143">
        <f t="shared" si="51"/>
        <v>0</v>
      </c>
      <c r="BH660" s="143">
        <f t="shared" si="52"/>
        <v>0</v>
      </c>
      <c r="BI660" s="143">
        <f t="shared" si="53"/>
        <v>0</v>
      </c>
      <c r="BJ660" s="8" t="s">
        <v>78</v>
      </c>
      <c r="BK660" s="121">
        <f t="shared" si="54"/>
        <v>0</v>
      </c>
      <c r="BL660" s="8" t="s">
        <v>161</v>
      </c>
      <c r="BM660" s="8" t="s">
        <v>786</v>
      </c>
    </row>
    <row r="661" spans="2:65" s="23" customFormat="1" ht="25.5" customHeight="1" x14ac:dyDescent="0.45">
      <c r="B661" s="134"/>
      <c r="C661" s="135" t="s">
        <v>787</v>
      </c>
      <c r="D661" s="135" t="s">
        <v>157</v>
      </c>
      <c r="E661" s="136" t="s">
        <v>788</v>
      </c>
      <c r="F661" s="251" t="s">
        <v>789</v>
      </c>
      <c r="G661" s="251"/>
      <c r="H661" s="251"/>
      <c r="I661" s="251"/>
      <c r="J661" s="137" t="s">
        <v>260</v>
      </c>
      <c r="K661" s="138">
        <v>1</v>
      </c>
      <c r="L661" s="252"/>
      <c r="M661" s="252"/>
      <c r="N661" s="260">
        <f t="shared" si="55"/>
        <v>0</v>
      </c>
      <c r="O661" s="261"/>
      <c r="P661" s="261"/>
      <c r="Q661" s="262"/>
      <c r="R661" s="139"/>
      <c r="T661" s="140"/>
      <c r="U661" s="34" t="s">
        <v>39</v>
      </c>
      <c r="V661" s="141">
        <v>0</v>
      </c>
      <c r="W661" s="141">
        <f t="shared" si="46"/>
        <v>0</v>
      </c>
      <c r="X661" s="141">
        <v>0</v>
      </c>
      <c r="Y661" s="141">
        <f t="shared" si="47"/>
        <v>0</v>
      </c>
      <c r="Z661" s="141">
        <v>0</v>
      </c>
      <c r="AA661" s="142">
        <f t="shared" si="48"/>
        <v>0</v>
      </c>
      <c r="AR661" s="8" t="s">
        <v>161</v>
      </c>
      <c r="AT661" s="8" t="s">
        <v>157</v>
      </c>
      <c r="AU661" s="8" t="s">
        <v>78</v>
      </c>
      <c r="AY661" s="8" t="s">
        <v>156</v>
      </c>
      <c r="BE661" s="143">
        <f t="shared" si="49"/>
        <v>0</v>
      </c>
      <c r="BF661" s="143">
        <f t="shared" si="50"/>
        <v>0</v>
      </c>
      <c r="BG661" s="143">
        <f t="shared" si="51"/>
        <v>0</v>
      </c>
      <c r="BH661" s="143">
        <f t="shared" si="52"/>
        <v>0</v>
      </c>
      <c r="BI661" s="143">
        <f t="shared" si="53"/>
        <v>0</v>
      </c>
      <c r="BJ661" s="8" t="s">
        <v>78</v>
      </c>
      <c r="BK661" s="121">
        <f t="shared" si="54"/>
        <v>0</v>
      </c>
      <c r="BL661" s="8" t="s">
        <v>161</v>
      </c>
      <c r="BM661" s="8" t="s">
        <v>790</v>
      </c>
    </row>
    <row r="662" spans="2:65" s="23" customFormat="1" ht="25.5" customHeight="1" x14ac:dyDescent="0.45">
      <c r="B662" s="134"/>
      <c r="C662" s="135" t="s">
        <v>791</v>
      </c>
      <c r="D662" s="135" t="s">
        <v>157</v>
      </c>
      <c r="E662" s="136" t="s">
        <v>792</v>
      </c>
      <c r="F662" s="251" t="s">
        <v>793</v>
      </c>
      <c r="G662" s="251"/>
      <c r="H662" s="251"/>
      <c r="I662" s="251"/>
      <c r="J662" s="137" t="s">
        <v>260</v>
      </c>
      <c r="K662" s="138">
        <v>1</v>
      </c>
      <c r="L662" s="252"/>
      <c r="M662" s="252"/>
      <c r="N662" s="260">
        <f t="shared" si="55"/>
        <v>0</v>
      </c>
      <c r="O662" s="261"/>
      <c r="P662" s="261"/>
      <c r="Q662" s="262"/>
      <c r="R662" s="139"/>
      <c r="T662" s="140"/>
      <c r="U662" s="34" t="s">
        <v>39</v>
      </c>
      <c r="V662" s="141">
        <v>0</v>
      </c>
      <c r="W662" s="141">
        <f t="shared" si="46"/>
        <v>0</v>
      </c>
      <c r="X662" s="141">
        <v>0</v>
      </c>
      <c r="Y662" s="141">
        <f t="shared" si="47"/>
        <v>0</v>
      </c>
      <c r="Z662" s="141">
        <v>0</v>
      </c>
      <c r="AA662" s="142">
        <f t="shared" si="48"/>
        <v>0</v>
      </c>
      <c r="AR662" s="8" t="s">
        <v>161</v>
      </c>
      <c r="AT662" s="8" t="s">
        <v>157</v>
      </c>
      <c r="AU662" s="8" t="s">
        <v>78</v>
      </c>
      <c r="AY662" s="8" t="s">
        <v>156</v>
      </c>
      <c r="BE662" s="143">
        <f t="shared" si="49"/>
        <v>0</v>
      </c>
      <c r="BF662" s="143">
        <f t="shared" si="50"/>
        <v>0</v>
      </c>
      <c r="BG662" s="143">
        <f t="shared" si="51"/>
        <v>0</v>
      </c>
      <c r="BH662" s="143">
        <f t="shared" si="52"/>
        <v>0</v>
      </c>
      <c r="BI662" s="143">
        <f t="shared" si="53"/>
        <v>0</v>
      </c>
      <c r="BJ662" s="8" t="s">
        <v>78</v>
      </c>
      <c r="BK662" s="121">
        <f t="shared" si="54"/>
        <v>0</v>
      </c>
      <c r="BL662" s="8" t="s">
        <v>161</v>
      </c>
      <c r="BM662" s="8" t="s">
        <v>794</v>
      </c>
    </row>
    <row r="663" spans="2:65" s="23" customFormat="1" ht="25.5" customHeight="1" x14ac:dyDescent="0.45">
      <c r="B663" s="134"/>
      <c r="C663" s="135" t="s">
        <v>795</v>
      </c>
      <c r="D663" s="135" t="s">
        <v>157</v>
      </c>
      <c r="E663" s="136" t="s">
        <v>796</v>
      </c>
      <c r="F663" s="251" t="s">
        <v>797</v>
      </c>
      <c r="G663" s="251"/>
      <c r="H663" s="251"/>
      <c r="I663" s="251"/>
      <c r="J663" s="137" t="s">
        <v>260</v>
      </c>
      <c r="K663" s="138">
        <v>2</v>
      </c>
      <c r="L663" s="252"/>
      <c r="M663" s="252"/>
      <c r="N663" s="260">
        <f t="shared" si="55"/>
        <v>0</v>
      </c>
      <c r="O663" s="261"/>
      <c r="P663" s="261"/>
      <c r="Q663" s="262"/>
      <c r="R663" s="139"/>
      <c r="T663" s="140"/>
      <c r="U663" s="34" t="s">
        <v>39</v>
      </c>
      <c r="V663" s="141">
        <v>0</v>
      </c>
      <c r="W663" s="141">
        <f t="shared" si="46"/>
        <v>0</v>
      </c>
      <c r="X663" s="141">
        <v>0</v>
      </c>
      <c r="Y663" s="141">
        <f t="shared" si="47"/>
        <v>0</v>
      </c>
      <c r="Z663" s="141">
        <v>0</v>
      </c>
      <c r="AA663" s="142">
        <f t="shared" si="48"/>
        <v>0</v>
      </c>
      <c r="AR663" s="8" t="s">
        <v>161</v>
      </c>
      <c r="AT663" s="8" t="s">
        <v>157</v>
      </c>
      <c r="AU663" s="8" t="s">
        <v>78</v>
      </c>
      <c r="AY663" s="8" t="s">
        <v>156</v>
      </c>
      <c r="BE663" s="143">
        <f t="shared" si="49"/>
        <v>0</v>
      </c>
      <c r="BF663" s="143">
        <f t="shared" si="50"/>
        <v>0</v>
      </c>
      <c r="BG663" s="143">
        <f t="shared" si="51"/>
        <v>0</v>
      </c>
      <c r="BH663" s="143">
        <f t="shared" si="52"/>
        <v>0</v>
      </c>
      <c r="BI663" s="143">
        <f t="shared" si="53"/>
        <v>0</v>
      </c>
      <c r="BJ663" s="8" t="s">
        <v>78</v>
      </c>
      <c r="BK663" s="121">
        <f t="shared" si="54"/>
        <v>0</v>
      </c>
      <c r="BL663" s="8" t="s">
        <v>161</v>
      </c>
      <c r="BM663" s="8" t="s">
        <v>798</v>
      </c>
    </row>
    <row r="664" spans="2:65" s="23" customFormat="1" ht="25.5" customHeight="1" x14ac:dyDescent="0.45">
      <c r="B664" s="134"/>
      <c r="C664" s="135" t="s">
        <v>799</v>
      </c>
      <c r="D664" s="135" t="s">
        <v>157</v>
      </c>
      <c r="E664" s="136" t="s">
        <v>800</v>
      </c>
      <c r="F664" s="251" t="s">
        <v>801</v>
      </c>
      <c r="G664" s="251"/>
      <c r="H664" s="251"/>
      <c r="I664" s="251"/>
      <c r="J664" s="137" t="s">
        <v>260</v>
      </c>
      <c r="K664" s="138">
        <v>4</v>
      </c>
      <c r="L664" s="252"/>
      <c r="M664" s="252"/>
      <c r="N664" s="260">
        <f t="shared" si="55"/>
        <v>0</v>
      </c>
      <c r="O664" s="261"/>
      <c r="P664" s="261"/>
      <c r="Q664" s="262"/>
      <c r="R664" s="139"/>
      <c r="T664" s="140"/>
      <c r="U664" s="34" t="s">
        <v>39</v>
      </c>
      <c r="V664" s="141">
        <v>0</v>
      </c>
      <c r="W664" s="141">
        <f t="shared" si="46"/>
        <v>0</v>
      </c>
      <c r="X664" s="141">
        <v>0</v>
      </c>
      <c r="Y664" s="141">
        <f t="shared" si="47"/>
        <v>0</v>
      </c>
      <c r="Z664" s="141">
        <v>0</v>
      </c>
      <c r="AA664" s="142">
        <f t="shared" si="48"/>
        <v>0</v>
      </c>
      <c r="AR664" s="8" t="s">
        <v>161</v>
      </c>
      <c r="AT664" s="8" t="s">
        <v>157</v>
      </c>
      <c r="AU664" s="8" t="s">
        <v>78</v>
      </c>
      <c r="AY664" s="8" t="s">
        <v>156</v>
      </c>
      <c r="BE664" s="143">
        <f t="shared" si="49"/>
        <v>0</v>
      </c>
      <c r="BF664" s="143">
        <f t="shared" si="50"/>
        <v>0</v>
      </c>
      <c r="BG664" s="143">
        <f t="shared" si="51"/>
        <v>0</v>
      </c>
      <c r="BH664" s="143">
        <f t="shared" si="52"/>
        <v>0</v>
      </c>
      <c r="BI664" s="143">
        <f t="shared" si="53"/>
        <v>0</v>
      </c>
      <c r="BJ664" s="8" t="s">
        <v>78</v>
      </c>
      <c r="BK664" s="121">
        <f t="shared" si="54"/>
        <v>0</v>
      </c>
      <c r="BL664" s="8" t="s">
        <v>161</v>
      </c>
      <c r="BM664" s="8" t="s">
        <v>802</v>
      </c>
    </row>
    <row r="665" spans="2:65" s="23" customFormat="1" ht="25.5" customHeight="1" x14ac:dyDescent="0.45">
      <c r="B665" s="134"/>
      <c r="C665" s="135" t="s">
        <v>803</v>
      </c>
      <c r="D665" s="135" t="s">
        <v>157</v>
      </c>
      <c r="E665" s="136" t="s">
        <v>804</v>
      </c>
      <c r="F665" s="251" t="s">
        <v>805</v>
      </c>
      <c r="G665" s="251"/>
      <c r="H665" s="251"/>
      <c r="I665" s="251"/>
      <c r="J665" s="137" t="s">
        <v>260</v>
      </c>
      <c r="K665" s="138">
        <v>1</v>
      </c>
      <c r="L665" s="252"/>
      <c r="M665" s="252"/>
      <c r="N665" s="260">
        <f t="shared" si="55"/>
        <v>0</v>
      </c>
      <c r="O665" s="261"/>
      <c r="P665" s="261"/>
      <c r="Q665" s="262"/>
      <c r="R665" s="139"/>
      <c r="T665" s="140"/>
      <c r="U665" s="34" t="s">
        <v>39</v>
      </c>
      <c r="V665" s="141">
        <v>0</v>
      </c>
      <c r="W665" s="141">
        <f t="shared" si="46"/>
        <v>0</v>
      </c>
      <c r="X665" s="141">
        <v>0</v>
      </c>
      <c r="Y665" s="141">
        <f t="shared" si="47"/>
        <v>0</v>
      </c>
      <c r="Z665" s="141">
        <v>0</v>
      </c>
      <c r="AA665" s="142">
        <f t="shared" si="48"/>
        <v>0</v>
      </c>
      <c r="AR665" s="8" t="s">
        <v>161</v>
      </c>
      <c r="AT665" s="8" t="s">
        <v>157</v>
      </c>
      <c r="AU665" s="8" t="s">
        <v>78</v>
      </c>
      <c r="AY665" s="8" t="s">
        <v>156</v>
      </c>
      <c r="BE665" s="143">
        <f t="shared" si="49"/>
        <v>0</v>
      </c>
      <c r="BF665" s="143">
        <f t="shared" si="50"/>
        <v>0</v>
      </c>
      <c r="BG665" s="143">
        <f t="shared" si="51"/>
        <v>0</v>
      </c>
      <c r="BH665" s="143">
        <f t="shared" si="52"/>
        <v>0</v>
      </c>
      <c r="BI665" s="143">
        <f t="shared" si="53"/>
        <v>0</v>
      </c>
      <c r="BJ665" s="8" t="s">
        <v>78</v>
      </c>
      <c r="BK665" s="121">
        <f t="shared" si="54"/>
        <v>0</v>
      </c>
      <c r="BL665" s="8" t="s">
        <v>161</v>
      </c>
      <c r="BM665" s="8" t="s">
        <v>806</v>
      </c>
    </row>
    <row r="666" spans="2:65" s="23" customFormat="1" ht="25.5" customHeight="1" x14ac:dyDescent="0.45">
      <c r="B666" s="134"/>
      <c r="C666" s="135" t="s">
        <v>807</v>
      </c>
      <c r="D666" s="135" t="s">
        <v>157</v>
      </c>
      <c r="E666" s="136" t="s">
        <v>808</v>
      </c>
      <c r="F666" s="251" t="s">
        <v>809</v>
      </c>
      <c r="G666" s="251"/>
      <c r="H666" s="251"/>
      <c r="I666" s="251"/>
      <c r="J666" s="137" t="s">
        <v>260</v>
      </c>
      <c r="K666" s="138">
        <v>2</v>
      </c>
      <c r="L666" s="252"/>
      <c r="M666" s="252"/>
      <c r="N666" s="260">
        <f t="shared" si="55"/>
        <v>0</v>
      </c>
      <c r="O666" s="261"/>
      <c r="P666" s="261"/>
      <c r="Q666" s="262"/>
      <c r="R666" s="139"/>
      <c r="T666" s="140"/>
      <c r="U666" s="34" t="s">
        <v>39</v>
      </c>
      <c r="V666" s="141">
        <v>0</v>
      </c>
      <c r="W666" s="141">
        <f t="shared" si="46"/>
        <v>0</v>
      </c>
      <c r="X666" s="141">
        <v>0</v>
      </c>
      <c r="Y666" s="141">
        <f t="shared" si="47"/>
        <v>0</v>
      </c>
      <c r="Z666" s="141">
        <v>0</v>
      </c>
      <c r="AA666" s="142">
        <f t="shared" si="48"/>
        <v>0</v>
      </c>
      <c r="AR666" s="8" t="s">
        <v>161</v>
      </c>
      <c r="AT666" s="8" t="s">
        <v>157</v>
      </c>
      <c r="AU666" s="8" t="s">
        <v>78</v>
      </c>
      <c r="AY666" s="8" t="s">
        <v>156</v>
      </c>
      <c r="BE666" s="143">
        <f t="shared" si="49"/>
        <v>0</v>
      </c>
      <c r="BF666" s="143">
        <f t="shared" si="50"/>
        <v>0</v>
      </c>
      <c r="BG666" s="143">
        <f t="shared" si="51"/>
        <v>0</v>
      </c>
      <c r="BH666" s="143">
        <f t="shared" si="52"/>
        <v>0</v>
      </c>
      <c r="BI666" s="143">
        <f t="shared" si="53"/>
        <v>0</v>
      </c>
      <c r="BJ666" s="8" t="s">
        <v>78</v>
      </c>
      <c r="BK666" s="121">
        <f t="shared" si="54"/>
        <v>0</v>
      </c>
      <c r="BL666" s="8" t="s">
        <v>161</v>
      </c>
      <c r="BM666" s="8" t="s">
        <v>810</v>
      </c>
    </row>
    <row r="667" spans="2:65" s="23" customFormat="1" ht="25.5" customHeight="1" x14ac:dyDescent="0.45">
      <c r="B667" s="134"/>
      <c r="C667" s="135" t="s">
        <v>811</v>
      </c>
      <c r="D667" s="135" t="s">
        <v>157</v>
      </c>
      <c r="E667" s="136" t="s">
        <v>812</v>
      </c>
      <c r="F667" s="251" t="s">
        <v>813</v>
      </c>
      <c r="G667" s="251"/>
      <c r="H667" s="251"/>
      <c r="I667" s="251"/>
      <c r="J667" s="137" t="s">
        <v>260</v>
      </c>
      <c r="K667" s="138">
        <v>4</v>
      </c>
      <c r="L667" s="252"/>
      <c r="M667" s="252"/>
      <c r="N667" s="260">
        <f t="shared" si="55"/>
        <v>0</v>
      </c>
      <c r="O667" s="261"/>
      <c r="P667" s="261"/>
      <c r="Q667" s="262"/>
      <c r="R667" s="139"/>
      <c r="T667" s="140"/>
      <c r="U667" s="34" t="s">
        <v>39</v>
      </c>
      <c r="V667" s="141">
        <v>0</v>
      </c>
      <c r="W667" s="141">
        <f t="shared" si="46"/>
        <v>0</v>
      </c>
      <c r="X667" s="141">
        <v>0</v>
      </c>
      <c r="Y667" s="141">
        <f t="shared" si="47"/>
        <v>0</v>
      </c>
      <c r="Z667" s="141">
        <v>0</v>
      </c>
      <c r="AA667" s="142">
        <f t="shared" si="48"/>
        <v>0</v>
      </c>
      <c r="AR667" s="8" t="s">
        <v>161</v>
      </c>
      <c r="AT667" s="8" t="s">
        <v>157</v>
      </c>
      <c r="AU667" s="8" t="s">
        <v>78</v>
      </c>
      <c r="AY667" s="8" t="s">
        <v>156</v>
      </c>
      <c r="BE667" s="143">
        <f t="shared" si="49"/>
        <v>0</v>
      </c>
      <c r="BF667" s="143">
        <f t="shared" si="50"/>
        <v>0</v>
      </c>
      <c r="BG667" s="143">
        <f t="shared" si="51"/>
        <v>0</v>
      </c>
      <c r="BH667" s="143">
        <f t="shared" si="52"/>
        <v>0</v>
      </c>
      <c r="BI667" s="143">
        <f t="shared" si="53"/>
        <v>0</v>
      </c>
      <c r="BJ667" s="8" t="s">
        <v>78</v>
      </c>
      <c r="BK667" s="121">
        <f t="shared" si="54"/>
        <v>0</v>
      </c>
      <c r="BL667" s="8" t="s">
        <v>161</v>
      </c>
      <c r="BM667" s="8" t="s">
        <v>814</v>
      </c>
    </row>
    <row r="668" spans="2:65" s="23" customFormat="1" ht="25.5" customHeight="1" x14ac:dyDescent="0.45">
      <c r="B668" s="134"/>
      <c r="C668" s="135" t="s">
        <v>815</v>
      </c>
      <c r="D668" s="135" t="s">
        <v>157</v>
      </c>
      <c r="E668" s="136" t="s">
        <v>816</v>
      </c>
      <c r="F668" s="251" t="s">
        <v>817</v>
      </c>
      <c r="G668" s="251"/>
      <c r="H668" s="251"/>
      <c r="I668" s="251"/>
      <c r="J668" s="137" t="s">
        <v>260</v>
      </c>
      <c r="K668" s="138">
        <v>4</v>
      </c>
      <c r="L668" s="252"/>
      <c r="M668" s="252"/>
      <c r="N668" s="260">
        <f t="shared" si="55"/>
        <v>0</v>
      </c>
      <c r="O668" s="261"/>
      <c r="P668" s="261"/>
      <c r="Q668" s="262"/>
      <c r="R668" s="139"/>
      <c r="T668" s="140"/>
      <c r="U668" s="34" t="s">
        <v>39</v>
      </c>
      <c r="V668" s="141">
        <v>0</v>
      </c>
      <c r="W668" s="141">
        <f t="shared" si="46"/>
        <v>0</v>
      </c>
      <c r="X668" s="141">
        <v>0</v>
      </c>
      <c r="Y668" s="141">
        <f t="shared" si="47"/>
        <v>0</v>
      </c>
      <c r="Z668" s="141">
        <v>0</v>
      </c>
      <c r="AA668" s="142">
        <f t="shared" si="48"/>
        <v>0</v>
      </c>
      <c r="AR668" s="8" t="s">
        <v>161</v>
      </c>
      <c r="AT668" s="8" t="s">
        <v>157</v>
      </c>
      <c r="AU668" s="8" t="s">
        <v>78</v>
      </c>
      <c r="AY668" s="8" t="s">
        <v>156</v>
      </c>
      <c r="BE668" s="143">
        <f t="shared" si="49"/>
        <v>0</v>
      </c>
      <c r="BF668" s="143">
        <f t="shared" si="50"/>
        <v>0</v>
      </c>
      <c r="BG668" s="143">
        <f t="shared" si="51"/>
        <v>0</v>
      </c>
      <c r="BH668" s="143">
        <f t="shared" si="52"/>
        <v>0</v>
      </c>
      <c r="BI668" s="143">
        <f t="shared" si="53"/>
        <v>0</v>
      </c>
      <c r="BJ668" s="8" t="s">
        <v>78</v>
      </c>
      <c r="BK668" s="121">
        <f t="shared" si="54"/>
        <v>0</v>
      </c>
      <c r="BL668" s="8" t="s">
        <v>161</v>
      </c>
      <c r="BM668" s="8" t="s">
        <v>818</v>
      </c>
    </row>
    <row r="669" spans="2:65" s="23" customFormat="1" ht="25.5" customHeight="1" x14ac:dyDescent="0.45">
      <c r="B669" s="134"/>
      <c r="C669" s="135" t="s">
        <v>819</v>
      </c>
      <c r="D669" s="135" t="s">
        <v>157</v>
      </c>
      <c r="E669" s="136" t="s">
        <v>820</v>
      </c>
      <c r="F669" s="251" t="s">
        <v>821</v>
      </c>
      <c r="G669" s="251"/>
      <c r="H669" s="251"/>
      <c r="I669" s="251"/>
      <c r="J669" s="137" t="s">
        <v>260</v>
      </c>
      <c r="K669" s="138">
        <v>1</v>
      </c>
      <c r="L669" s="252"/>
      <c r="M669" s="252"/>
      <c r="N669" s="260">
        <f t="shared" si="55"/>
        <v>0</v>
      </c>
      <c r="O669" s="261"/>
      <c r="P669" s="261"/>
      <c r="Q669" s="262"/>
      <c r="R669" s="139"/>
      <c r="T669" s="140"/>
      <c r="U669" s="34" t="s">
        <v>39</v>
      </c>
      <c r="V669" s="141">
        <v>0</v>
      </c>
      <c r="W669" s="141">
        <f t="shared" si="46"/>
        <v>0</v>
      </c>
      <c r="X669" s="141">
        <v>0</v>
      </c>
      <c r="Y669" s="141">
        <f t="shared" si="47"/>
        <v>0</v>
      </c>
      <c r="Z669" s="141">
        <v>0</v>
      </c>
      <c r="AA669" s="142">
        <f t="shared" si="48"/>
        <v>0</v>
      </c>
      <c r="AR669" s="8" t="s">
        <v>161</v>
      </c>
      <c r="AT669" s="8" t="s">
        <v>157</v>
      </c>
      <c r="AU669" s="8" t="s">
        <v>78</v>
      </c>
      <c r="AY669" s="8" t="s">
        <v>156</v>
      </c>
      <c r="BE669" s="143">
        <f t="shared" si="49"/>
        <v>0</v>
      </c>
      <c r="BF669" s="143">
        <f t="shared" si="50"/>
        <v>0</v>
      </c>
      <c r="BG669" s="143">
        <f t="shared" si="51"/>
        <v>0</v>
      </c>
      <c r="BH669" s="143">
        <f t="shared" si="52"/>
        <v>0</v>
      </c>
      <c r="BI669" s="143">
        <f t="shared" si="53"/>
        <v>0</v>
      </c>
      <c r="BJ669" s="8" t="s">
        <v>78</v>
      </c>
      <c r="BK669" s="121">
        <f t="shared" si="54"/>
        <v>0</v>
      </c>
      <c r="BL669" s="8" t="s">
        <v>161</v>
      </c>
      <c r="BM669" s="8" t="s">
        <v>822</v>
      </c>
    </row>
    <row r="670" spans="2:65" s="23" customFormat="1" ht="25.5" customHeight="1" x14ac:dyDescent="0.45">
      <c r="B670" s="134"/>
      <c r="C670" s="135" t="s">
        <v>823</v>
      </c>
      <c r="D670" s="135" t="s">
        <v>157</v>
      </c>
      <c r="E670" s="136" t="s">
        <v>824</v>
      </c>
      <c r="F670" s="251" t="s">
        <v>825</v>
      </c>
      <c r="G670" s="251"/>
      <c r="H670" s="251"/>
      <c r="I670" s="251"/>
      <c r="J670" s="137" t="s">
        <v>260</v>
      </c>
      <c r="K670" s="138">
        <v>1</v>
      </c>
      <c r="L670" s="252"/>
      <c r="M670" s="252"/>
      <c r="N670" s="260">
        <f t="shared" si="55"/>
        <v>0</v>
      </c>
      <c r="O670" s="261"/>
      <c r="P670" s="261"/>
      <c r="Q670" s="262"/>
      <c r="R670" s="139"/>
      <c r="T670" s="140"/>
      <c r="U670" s="34" t="s">
        <v>39</v>
      </c>
      <c r="V670" s="141">
        <v>0</v>
      </c>
      <c r="W670" s="141">
        <f t="shared" si="46"/>
        <v>0</v>
      </c>
      <c r="X670" s="141">
        <v>0</v>
      </c>
      <c r="Y670" s="141">
        <f t="shared" si="47"/>
        <v>0</v>
      </c>
      <c r="Z670" s="141">
        <v>0</v>
      </c>
      <c r="AA670" s="142">
        <f t="shared" si="48"/>
        <v>0</v>
      </c>
      <c r="AR670" s="8" t="s">
        <v>161</v>
      </c>
      <c r="AT670" s="8" t="s">
        <v>157</v>
      </c>
      <c r="AU670" s="8" t="s">
        <v>78</v>
      </c>
      <c r="AY670" s="8" t="s">
        <v>156</v>
      </c>
      <c r="BE670" s="143">
        <f t="shared" si="49"/>
        <v>0</v>
      </c>
      <c r="BF670" s="143">
        <f t="shared" si="50"/>
        <v>0</v>
      </c>
      <c r="BG670" s="143">
        <f t="shared" si="51"/>
        <v>0</v>
      </c>
      <c r="BH670" s="143">
        <f t="shared" si="52"/>
        <v>0</v>
      </c>
      <c r="BI670" s="143">
        <f t="shared" si="53"/>
        <v>0</v>
      </c>
      <c r="BJ670" s="8" t="s">
        <v>78</v>
      </c>
      <c r="BK670" s="121">
        <f t="shared" si="54"/>
        <v>0</v>
      </c>
      <c r="BL670" s="8" t="s">
        <v>161</v>
      </c>
      <c r="BM670" s="8" t="s">
        <v>826</v>
      </c>
    </row>
    <row r="671" spans="2:65" s="23" customFormat="1" ht="25.5" customHeight="1" x14ac:dyDescent="0.45">
      <c r="B671" s="134"/>
      <c r="C671" s="135" t="s">
        <v>827</v>
      </c>
      <c r="D671" s="135" t="s">
        <v>157</v>
      </c>
      <c r="E671" s="136" t="s">
        <v>828</v>
      </c>
      <c r="F671" s="251" t="s">
        <v>829</v>
      </c>
      <c r="G671" s="251"/>
      <c r="H671" s="251"/>
      <c r="I671" s="251"/>
      <c r="J671" s="137" t="s">
        <v>260</v>
      </c>
      <c r="K671" s="138">
        <v>1</v>
      </c>
      <c r="L671" s="252"/>
      <c r="M671" s="252"/>
      <c r="N671" s="260">
        <f t="shared" si="55"/>
        <v>0</v>
      </c>
      <c r="O671" s="261"/>
      <c r="P671" s="261"/>
      <c r="Q671" s="262"/>
      <c r="R671" s="139"/>
      <c r="T671" s="140"/>
      <c r="U671" s="34" t="s">
        <v>39</v>
      </c>
      <c r="V671" s="141">
        <v>0</v>
      </c>
      <c r="W671" s="141">
        <f t="shared" si="46"/>
        <v>0</v>
      </c>
      <c r="X671" s="141">
        <v>0</v>
      </c>
      <c r="Y671" s="141">
        <f t="shared" si="47"/>
        <v>0</v>
      </c>
      <c r="Z671" s="141">
        <v>0</v>
      </c>
      <c r="AA671" s="142">
        <f t="shared" si="48"/>
        <v>0</v>
      </c>
      <c r="AR671" s="8" t="s">
        <v>161</v>
      </c>
      <c r="AT671" s="8" t="s">
        <v>157</v>
      </c>
      <c r="AU671" s="8" t="s">
        <v>78</v>
      </c>
      <c r="AY671" s="8" t="s">
        <v>156</v>
      </c>
      <c r="BE671" s="143">
        <f t="shared" si="49"/>
        <v>0</v>
      </c>
      <c r="BF671" s="143">
        <f t="shared" si="50"/>
        <v>0</v>
      </c>
      <c r="BG671" s="143">
        <f t="shared" si="51"/>
        <v>0</v>
      </c>
      <c r="BH671" s="143">
        <f t="shared" si="52"/>
        <v>0</v>
      </c>
      <c r="BI671" s="143">
        <f t="shared" si="53"/>
        <v>0</v>
      </c>
      <c r="BJ671" s="8" t="s">
        <v>78</v>
      </c>
      <c r="BK671" s="121">
        <f t="shared" si="54"/>
        <v>0</v>
      </c>
      <c r="BL671" s="8" t="s">
        <v>161</v>
      </c>
      <c r="BM671" s="8" t="s">
        <v>830</v>
      </c>
    </row>
    <row r="672" spans="2:65" s="23" customFormat="1" ht="25.5" customHeight="1" x14ac:dyDescent="0.45">
      <c r="B672" s="134"/>
      <c r="C672" s="135" t="s">
        <v>831</v>
      </c>
      <c r="D672" s="135" t="s">
        <v>157</v>
      </c>
      <c r="E672" s="136" t="s">
        <v>832</v>
      </c>
      <c r="F672" s="251" t="s">
        <v>833</v>
      </c>
      <c r="G672" s="251"/>
      <c r="H672" s="251"/>
      <c r="I672" s="251"/>
      <c r="J672" s="137" t="s">
        <v>260</v>
      </c>
      <c r="K672" s="138">
        <v>1</v>
      </c>
      <c r="L672" s="252"/>
      <c r="M672" s="252"/>
      <c r="N672" s="260">
        <f t="shared" si="55"/>
        <v>0</v>
      </c>
      <c r="O672" s="261"/>
      <c r="P672" s="261"/>
      <c r="Q672" s="262"/>
      <c r="R672" s="139"/>
      <c r="T672" s="140"/>
      <c r="U672" s="34" t="s">
        <v>39</v>
      </c>
      <c r="V672" s="141">
        <v>0</v>
      </c>
      <c r="W672" s="141">
        <f t="shared" si="46"/>
        <v>0</v>
      </c>
      <c r="X672" s="141">
        <v>0</v>
      </c>
      <c r="Y672" s="141">
        <f t="shared" si="47"/>
        <v>0</v>
      </c>
      <c r="Z672" s="141">
        <v>0</v>
      </c>
      <c r="AA672" s="142">
        <f t="shared" si="48"/>
        <v>0</v>
      </c>
      <c r="AR672" s="8" t="s">
        <v>161</v>
      </c>
      <c r="AT672" s="8" t="s">
        <v>157</v>
      </c>
      <c r="AU672" s="8" t="s">
        <v>78</v>
      </c>
      <c r="AY672" s="8" t="s">
        <v>156</v>
      </c>
      <c r="BE672" s="143">
        <f t="shared" si="49"/>
        <v>0</v>
      </c>
      <c r="BF672" s="143">
        <f t="shared" si="50"/>
        <v>0</v>
      </c>
      <c r="BG672" s="143">
        <f t="shared" si="51"/>
        <v>0</v>
      </c>
      <c r="BH672" s="143">
        <f t="shared" si="52"/>
        <v>0</v>
      </c>
      <c r="BI672" s="143">
        <f t="shared" si="53"/>
        <v>0</v>
      </c>
      <c r="BJ672" s="8" t="s">
        <v>78</v>
      </c>
      <c r="BK672" s="121">
        <f t="shared" si="54"/>
        <v>0</v>
      </c>
      <c r="BL672" s="8" t="s">
        <v>161</v>
      </c>
      <c r="BM672" s="8" t="s">
        <v>834</v>
      </c>
    </row>
    <row r="673" spans="2:65" s="23" customFormat="1" ht="25.5" customHeight="1" x14ac:dyDescent="0.45">
      <c r="B673" s="134"/>
      <c r="C673" s="135" t="s">
        <v>835</v>
      </c>
      <c r="D673" s="135" t="s">
        <v>157</v>
      </c>
      <c r="E673" s="136" t="s">
        <v>836</v>
      </c>
      <c r="F673" s="251" t="s">
        <v>837</v>
      </c>
      <c r="G673" s="251"/>
      <c r="H673" s="251"/>
      <c r="I673" s="251"/>
      <c r="J673" s="137" t="s">
        <v>260</v>
      </c>
      <c r="K673" s="138">
        <v>1</v>
      </c>
      <c r="L673" s="252"/>
      <c r="M673" s="252"/>
      <c r="N673" s="260">
        <f t="shared" si="55"/>
        <v>0</v>
      </c>
      <c r="O673" s="261"/>
      <c r="P673" s="261"/>
      <c r="Q673" s="262"/>
      <c r="R673" s="139"/>
      <c r="T673" s="140"/>
      <c r="U673" s="34" t="s">
        <v>39</v>
      </c>
      <c r="V673" s="141">
        <v>0</v>
      </c>
      <c r="W673" s="141">
        <f t="shared" si="46"/>
        <v>0</v>
      </c>
      <c r="X673" s="141">
        <v>0</v>
      </c>
      <c r="Y673" s="141">
        <f t="shared" si="47"/>
        <v>0</v>
      </c>
      <c r="Z673" s="141">
        <v>0</v>
      </c>
      <c r="AA673" s="142">
        <f t="shared" si="48"/>
        <v>0</v>
      </c>
      <c r="AR673" s="8" t="s">
        <v>161</v>
      </c>
      <c r="AT673" s="8" t="s">
        <v>157</v>
      </c>
      <c r="AU673" s="8" t="s">
        <v>78</v>
      </c>
      <c r="AY673" s="8" t="s">
        <v>156</v>
      </c>
      <c r="BE673" s="143">
        <f t="shared" si="49"/>
        <v>0</v>
      </c>
      <c r="BF673" s="143">
        <f t="shared" si="50"/>
        <v>0</v>
      </c>
      <c r="BG673" s="143">
        <f t="shared" si="51"/>
        <v>0</v>
      </c>
      <c r="BH673" s="143">
        <f t="shared" si="52"/>
        <v>0</v>
      </c>
      <c r="BI673" s="143">
        <f t="shared" si="53"/>
        <v>0</v>
      </c>
      <c r="BJ673" s="8" t="s">
        <v>78</v>
      </c>
      <c r="BK673" s="121">
        <f t="shared" si="54"/>
        <v>0</v>
      </c>
      <c r="BL673" s="8" t="s">
        <v>161</v>
      </c>
      <c r="BM673" s="8" t="s">
        <v>838</v>
      </c>
    </row>
    <row r="674" spans="2:65" s="23" customFormat="1" ht="25.5" customHeight="1" x14ac:dyDescent="0.45">
      <c r="B674" s="134"/>
      <c r="C674" s="135" t="s">
        <v>839</v>
      </c>
      <c r="D674" s="135" t="s">
        <v>157</v>
      </c>
      <c r="E674" s="136" t="s">
        <v>840</v>
      </c>
      <c r="F674" s="251" t="s">
        <v>841</v>
      </c>
      <c r="G674" s="251"/>
      <c r="H674" s="251"/>
      <c r="I674" s="251"/>
      <c r="J674" s="137" t="s">
        <v>260</v>
      </c>
      <c r="K674" s="138">
        <v>1</v>
      </c>
      <c r="L674" s="252"/>
      <c r="M674" s="252"/>
      <c r="N674" s="260">
        <f t="shared" si="55"/>
        <v>0</v>
      </c>
      <c r="O674" s="261"/>
      <c r="P674" s="261"/>
      <c r="Q674" s="262"/>
      <c r="R674" s="139"/>
      <c r="T674" s="140"/>
      <c r="U674" s="34" t="s">
        <v>39</v>
      </c>
      <c r="V674" s="141">
        <v>0</v>
      </c>
      <c r="W674" s="141">
        <f t="shared" si="46"/>
        <v>0</v>
      </c>
      <c r="X674" s="141">
        <v>0</v>
      </c>
      <c r="Y674" s="141">
        <f t="shared" si="47"/>
        <v>0</v>
      </c>
      <c r="Z674" s="141">
        <v>0</v>
      </c>
      <c r="AA674" s="142">
        <f t="shared" si="48"/>
        <v>0</v>
      </c>
      <c r="AR674" s="8" t="s">
        <v>161</v>
      </c>
      <c r="AT674" s="8" t="s">
        <v>157</v>
      </c>
      <c r="AU674" s="8" t="s">
        <v>78</v>
      </c>
      <c r="AY674" s="8" t="s">
        <v>156</v>
      </c>
      <c r="BE674" s="143">
        <f t="shared" si="49"/>
        <v>0</v>
      </c>
      <c r="BF674" s="143">
        <f t="shared" si="50"/>
        <v>0</v>
      </c>
      <c r="BG674" s="143">
        <f t="shared" si="51"/>
        <v>0</v>
      </c>
      <c r="BH674" s="143">
        <f t="shared" si="52"/>
        <v>0</v>
      </c>
      <c r="BI674" s="143">
        <f t="shared" si="53"/>
        <v>0</v>
      </c>
      <c r="BJ674" s="8" t="s">
        <v>78</v>
      </c>
      <c r="BK674" s="121">
        <f t="shared" si="54"/>
        <v>0</v>
      </c>
      <c r="BL674" s="8" t="s">
        <v>161</v>
      </c>
      <c r="BM674" s="8" t="s">
        <v>842</v>
      </c>
    </row>
    <row r="675" spans="2:65" s="23" customFormat="1" ht="25.5" customHeight="1" x14ac:dyDescent="0.45">
      <c r="B675" s="134"/>
      <c r="C675" s="135" t="s">
        <v>843</v>
      </c>
      <c r="D675" s="135" t="s">
        <v>157</v>
      </c>
      <c r="E675" s="136" t="s">
        <v>844</v>
      </c>
      <c r="F675" s="251" t="s">
        <v>845</v>
      </c>
      <c r="G675" s="251"/>
      <c r="H675" s="251"/>
      <c r="I675" s="251"/>
      <c r="J675" s="137" t="s">
        <v>260</v>
      </c>
      <c r="K675" s="138">
        <v>1</v>
      </c>
      <c r="L675" s="252"/>
      <c r="M675" s="252"/>
      <c r="N675" s="260">
        <f t="shared" si="55"/>
        <v>0</v>
      </c>
      <c r="O675" s="261"/>
      <c r="P675" s="261"/>
      <c r="Q675" s="262"/>
      <c r="R675" s="139"/>
      <c r="T675" s="140"/>
      <c r="U675" s="34" t="s">
        <v>39</v>
      </c>
      <c r="V675" s="141">
        <v>0</v>
      </c>
      <c r="W675" s="141">
        <f t="shared" si="46"/>
        <v>0</v>
      </c>
      <c r="X675" s="141">
        <v>0</v>
      </c>
      <c r="Y675" s="141">
        <f t="shared" si="47"/>
        <v>0</v>
      </c>
      <c r="Z675" s="141">
        <v>0</v>
      </c>
      <c r="AA675" s="142">
        <f t="shared" si="48"/>
        <v>0</v>
      </c>
      <c r="AR675" s="8" t="s">
        <v>161</v>
      </c>
      <c r="AT675" s="8" t="s">
        <v>157</v>
      </c>
      <c r="AU675" s="8" t="s">
        <v>78</v>
      </c>
      <c r="AY675" s="8" t="s">
        <v>156</v>
      </c>
      <c r="BE675" s="143">
        <f t="shared" si="49"/>
        <v>0</v>
      </c>
      <c r="BF675" s="143">
        <f t="shared" si="50"/>
        <v>0</v>
      </c>
      <c r="BG675" s="143">
        <f t="shared" si="51"/>
        <v>0</v>
      </c>
      <c r="BH675" s="143">
        <f t="shared" si="52"/>
        <v>0</v>
      </c>
      <c r="BI675" s="143">
        <f t="shared" si="53"/>
        <v>0</v>
      </c>
      <c r="BJ675" s="8" t="s">
        <v>78</v>
      </c>
      <c r="BK675" s="121">
        <f t="shared" si="54"/>
        <v>0</v>
      </c>
      <c r="BL675" s="8" t="s">
        <v>161</v>
      </c>
      <c r="BM675" s="8" t="s">
        <v>846</v>
      </c>
    </row>
    <row r="676" spans="2:65" s="23" customFormat="1" ht="25.5" customHeight="1" x14ac:dyDescent="0.45">
      <c r="B676" s="134"/>
      <c r="C676" s="135" t="s">
        <v>847</v>
      </c>
      <c r="D676" s="135" t="s">
        <v>157</v>
      </c>
      <c r="E676" s="136" t="s">
        <v>848</v>
      </c>
      <c r="F676" s="251" t="s">
        <v>849</v>
      </c>
      <c r="G676" s="251"/>
      <c r="H676" s="251"/>
      <c r="I676" s="251"/>
      <c r="J676" s="137" t="s">
        <v>260</v>
      </c>
      <c r="K676" s="138">
        <v>4</v>
      </c>
      <c r="L676" s="252"/>
      <c r="M676" s="252"/>
      <c r="N676" s="260">
        <f t="shared" si="55"/>
        <v>0</v>
      </c>
      <c r="O676" s="261"/>
      <c r="P676" s="261"/>
      <c r="Q676" s="262"/>
      <c r="R676" s="139"/>
      <c r="T676" s="140"/>
      <c r="U676" s="34" t="s">
        <v>39</v>
      </c>
      <c r="V676" s="141">
        <v>0</v>
      </c>
      <c r="W676" s="141">
        <f t="shared" si="46"/>
        <v>0</v>
      </c>
      <c r="X676" s="141">
        <v>0</v>
      </c>
      <c r="Y676" s="141">
        <f t="shared" si="47"/>
        <v>0</v>
      </c>
      <c r="Z676" s="141">
        <v>0</v>
      </c>
      <c r="AA676" s="142">
        <f t="shared" si="48"/>
        <v>0</v>
      </c>
      <c r="AR676" s="8" t="s">
        <v>161</v>
      </c>
      <c r="AT676" s="8" t="s">
        <v>157</v>
      </c>
      <c r="AU676" s="8" t="s">
        <v>78</v>
      </c>
      <c r="AY676" s="8" t="s">
        <v>156</v>
      </c>
      <c r="BE676" s="143">
        <f t="shared" si="49"/>
        <v>0</v>
      </c>
      <c r="BF676" s="143">
        <f t="shared" si="50"/>
        <v>0</v>
      </c>
      <c r="BG676" s="143">
        <f t="shared" si="51"/>
        <v>0</v>
      </c>
      <c r="BH676" s="143">
        <f t="shared" si="52"/>
        <v>0</v>
      </c>
      <c r="BI676" s="143">
        <f t="shared" si="53"/>
        <v>0</v>
      </c>
      <c r="BJ676" s="8" t="s">
        <v>78</v>
      </c>
      <c r="BK676" s="121">
        <f t="shared" si="54"/>
        <v>0</v>
      </c>
      <c r="BL676" s="8" t="s">
        <v>161</v>
      </c>
      <c r="BM676" s="8" t="s">
        <v>850</v>
      </c>
    </row>
    <row r="677" spans="2:65" s="23" customFormat="1" ht="25.5" customHeight="1" x14ac:dyDescent="0.45">
      <c r="B677" s="134"/>
      <c r="C677" s="135" t="s">
        <v>851</v>
      </c>
      <c r="D677" s="135" t="s">
        <v>157</v>
      </c>
      <c r="E677" s="136" t="s">
        <v>852</v>
      </c>
      <c r="F677" s="251" t="s">
        <v>853</v>
      </c>
      <c r="G677" s="251"/>
      <c r="H677" s="251"/>
      <c r="I677" s="251"/>
      <c r="J677" s="137" t="s">
        <v>260</v>
      </c>
      <c r="K677" s="138">
        <v>2</v>
      </c>
      <c r="L677" s="252"/>
      <c r="M677" s="252"/>
      <c r="N677" s="260">
        <f t="shared" si="55"/>
        <v>0</v>
      </c>
      <c r="O677" s="261"/>
      <c r="P677" s="261"/>
      <c r="Q677" s="262"/>
      <c r="R677" s="139"/>
      <c r="T677" s="140"/>
      <c r="U677" s="34" t="s">
        <v>39</v>
      </c>
      <c r="V677" s="141">
        <v>0</v>
      </c>
      <c r="W677" s="141">
        <f t="shared" si="46"/>
        <v>0</v>
      </c>
      <c r="X677" s="141">
        <v>0</v>
      </c>
      <c r="Y677" s="141">
        <f t="shared" si="47"/>
        <v>0</v>
      </c>
      <c r="Z677" s="141">
        <v>0</v>
      </c>
      <c r="AA677" s="142">
        <f t="shared" si="48"/>
        <v>0</v>
      </c>
      <c r="AR677" s="8" t="s">
        <v>161</v>
      </c>
      <c r="AT677" s="8" t="s">
        <v>157</v>
      </c>
      <c r="AU677" s="8" t="s">
        <v>78</v>
      </c>
      <c r="AY677" s="8" t="s">
        <v>156</v>
      </c>
      <c r="BE677" s="143">
        <f t="shared" si="49"/>
        <v>0</v>
      </c>
      <c r="BF677" s="143">
        <f t="shared" si="50"/>
        <v>0</v>
      </c>
      <c r="BG677" s="143">
        <f t="shared" si="51"/>
        <v>0</v>
      </c>
      <c r="BH677" s="143">
        <f t="shared" si="52"/>
        <v>0</v>
      </c>
      <c r="BI677" s="143">
        <f t="shared" si="53"/>
        <v>0</v>
      </c>
      <c r="BJ677" s="8" t="s">
        <v>78</v>
      </c>
      <c r="BK677" s="121">
        <f t="shared" si="54"/>
        <v>0</v>
      </c>
      <c r="BL677" s="8" t="s">
        <v>161</v>
      </c>
      <c r="BM677" s="8" t="s">
        <v>854</v>
      </c>
    </row>
    <row r="678" spans="2:65" s="23" customFormat="1" ht="25.5" customHeight="1" x14ac:dyDescent="0.45">
      <c r="B678" s="134"/>
      <c r="C678" s="135" t="s">
        <v>855</v>
      </c>
      <c r="D678" s="135" t="s">
        <v>157</v>
      </c>
      <c r="E678" s="136" t="s">
        <v>856</v>
      </c>
      <c r="F678" s="251" t="s">
        <v>857</v>
      </c>
      <c r="G678" s="251"/>
      <c r="H678" s="251"/>
      <c r="I678" s="251"/>
      <c r="J678" s="137" t="s">
        <v>260</v>
      </c>
      <c r="K678" s="138">
        <v>1</v>
      </c>
      <c r="L678" s="252"/>
      <c r="M678" s="252"/>
      <c r="N678" s="260">
        <f t="shared" si="55"/>
        <v>0</v>
      </c>
      <c r="O678" s="261"/>
      <c r="P678" s="261"/>
      <c r="Q678" s="262"/>
      <c r="R678" s="139"/>
      <c r="T678" s="140"/>
      <c r="U678" s="34" t="s">
        <v>39</v>
      </c>
      <c r="V678" s="141">
        <v>0</v>
      </c>
      <c r="W678" s="141">
        <f t="shared" si="46"/>
        <v>0</v>
      </c>
      <c r="X678" s="141">
        <v>0</v>
      </c>
      <c r="Y678" s="141">
        <f t="shared" si="47"/>
        <v>0</v>
      </c>
      <c r="Z678" s="141">
        <v>0</v>
      </c>
      <c r="AA678" s="142">
        <f t="shared" si="48"/>
        <v>0</v>
      </c>
      <c r="AR678" s="8" t="s">
        <v>161</v>
      </c>
      <c r="AT678" s="8" t="s">
        <v>157</v>
      </c>
      <c r="AU678" s="8" t="s">
        <v>78</v>
      </c>
      <c r="AY678" s="8" t="s">
        <v>156</v>
      </c>
      <c r="BE678" s="143">
        <f t="shared" si="49"/>
        <v>0</v>
      </c>
      <c r="BF678" s="143">
        <f t="shared" si="50"/>
        <v>0</v>
      </c>
      <c r="BG678" s="143">
        <f t="shared" si="51"/>
        <v>0</v>
      </c>
      <c r="BH678" s="143">
        <f t="shared" si="52"/>
        <v>0</v>
      </c>
      <c r="BI678" s="143">
        <f t="shared" si="53"/>
        <v>0</v>
      </c>
      <c r="BJ678" s="8" t="s">
        <v>78</v>
      </c>
      <c r="BK678" s="121">
        <f t="shared" si="54"/>
        <v>0</v>
      </c>
      <c r="BL678" s="8" t="s">
        <v>161</v>
      </c>
      <c r="BM678" s="8" t="s">
        <v>858</v>
      </c>
    </row>
    <row r="679" spans="2:65" s="23" customFormat="1" ht="25.5" customHeight="1" x14ac:dyDescent="0.45">
      <c r="B679" s="134"/>
      <c r="C679" s="135" t="s">
        <v>859</v>
      </c>
      <c r="D679" s="135" t="s">
        <v>157</v>
      </c>
      <c r="E679" s="136" t="s">
        <v>860</v>
      </c>
      <c r="F679" s="251" t="s">
        <v>861</v>
      </c>
      <c r="G679" s="251"/>
      <c r="H679" s="251"/>
      <c r="I679" s="251"/>
      <c r="J679" s="137" t="s">
        <v>260</v>
      </c>
      <c r="K679" s="138">
        <v>1</v>
      </c>
      <c r="L679" s="252"/>
      <c r="M679" s="252"/>
      <c r="N679" s="260">
        <f t="shared" si="55"/>
        <v>0</v>
      </c>
      <c r="O679" s="261"/>
      <c r="P679" s="261"/>
      <c r="Q679" s="262"/>
      <c r="R679" s="139"/>
      <c r="T679" s="140"/>
      <c r="U679" s="34" t="s">
        <v>39</v>
      </c>
      <c r="V679" s="141">
        <v>0</v>
      </c>
      <c r="W679" s="141">
        <f t="shared" si="46"/>
        <v>0</v>
      </c>
      <c r="X679" s="141">
        <v>0</v>
      </c>
      <c r="Y679" s="141">
        <f t="shared" si="47"/>
        <v>0</v>
      </c>
      <c r="Z679" s="141">
        <v>0</v>
      </c>
      <c r="AA679" s="142">
        <f t="shared" si="48"/>
        <v>0</v>
      </c>
      <c r="AR679" s="8" t="s">
        <v>161</v>
      </c>
      <c r="AT679" s="8" t="s">
        <v>157</v>
      </c>
      <c r="AU679" s="8" t="s">
        <v>78</v>
      </c>
      <c r="AY679" s="8" t="s">
        <v>156</v>
      </c>
      <c r="BE679" s="143">
        <f t="shared" si="49"/>
        <v>0</v>
      </c>
      <c r="BF679" s="143">
        <f t="shared" si="50"/>
        <v>0</v>
      </c>
      <c r="BG679" s="143">
        <f t="shared" si="51"/>
        <v>0</v>
      </c>
      <c r="BH679" s="143">
        <f t="shared" si="52"/>
        <v>0</v>
      </c>
      <c r="BI679" s="143">
        <f t="shared" si="53"/>
        <v>0</v>
      </c>
      <c r="BJ679" s="8" t="s">
        <v>78</v>
      </c>
      <c r="BK679" s="121">
        <f t="shared" si="54"/>
        <v>0</v>
      </c>
      <c r="BL679" s="8" t="s">
        <v>161</v>
      </c>
      <c r="BM679" s="8" t="s">
        <v>862</v>
      </c>
    </row>
    <row r="680" spans="2:65" s="23" customFormat="1" ht="25.5" customHeight="1" x14ac:dyDescent="0.45">
      <c r="B680" s="134"/>
      <c r="C680" s="135" t="s">
        <v>863</v>
      </c>
      <c r="D680" s="135" t="s">
        <v>157</v>
      </c>
      <c r="E680" s="136" t="s">
        <v>864</v>
      </c>
      <c r="F680" s="251" t="s">
        <v>865</v>
      </c>
      <c r="G680" s="251"/>
      <c r="H680" s="251"/>
      <c r="I680" s="251"/>
      <c r="J680" s="137" t="s">
        <v>260</v>
      </c>
      <c r="K680" s="138">
        <v>1</v>
      </c>
      <c r="L680" s="252"/>
      <c r="M680" s="252"/>
      <c r="N680" s="260">
        <f t="shared" si="55"/>
        <v>0</v>
      </c>
      <c r="O680" s="261"/>
      <c r="P680" s="261"/>
      <c r="Q680" s="262"/>
      <c r="R680" s="139"/>
      <c r="T680" s="140"/>
      <c r="U680" s="34" t="s">
        <v>39</v>
      </c>
      <c r="V680" s="141">
        <v>0</v>
      </c>
      <c r="W680" s="141">
        <f t="shared" si="46"/>
        <v>0</v>
      </c>
      <c r="X680" s="141">
        <v>0</v>
      </c>
      <c r="Y680" s="141">
        <f t="shared" si="47"/>
        <v>0</v>
      </c>
      <c r="Z680" s="141">
        <v>0</v>
      </c>
      <c r="AA680" s="142">
        <f t="shared" si="48"/>
        <v>0</v>
      </c>
      <c r="AR680" s="8" t="s">
        <v>161</v>
      </c>
      <c r="AT680" s="8" t="s">
        <v>157</v>
      </c>
      <c r="AU680" s="8" t="s">
        <v>78</v>
      </c>
      <c r="AY680" s="8" t="s">
        <v>156</v>
      </c>
      <c r="BE680" s="143">
        <f t="shared" si="49"/>
        <v>0</v>
      </c>
      <c r="BF680" s="143">
        <f t="shared" si="50"/>
        <v>0</v>
      </c>
      <c r="BG680" s="143">
        <f t="shared" si="51"/>
        <v>0</v>
      </c>
      <c r="BH680" s="143">
        <f t="shared" si="52"/>
        <v>0</v>
      </c>
      <c r="BI680" s="143">
        <f t="shared" si="53"/>
        <v>0</v>
      </c>
      <c r="BJ680" s="8" t="s">
        <v>78</v>
      </c>
      <c r="BK680" s="121">
        <f t="shared" si="54"/>
        <v>0</v>
      </c>
      <c r="BL680" s="8" t="s">
        <v>161</v>
      </c>
      <c r="BM680" s="8" t="s">
        <v>866</v>
      </c>
    </row>
    <row r="681" spans="2:65" s="23" customFormat="1" ht="25.5" customHeight="1" x14ac:dyDescent="0.45">
      <c r="B681" s="134"/>
      <c r="C681" s="135" t="s">
        <v>867</v>
      </c>
      <c r="D681" s="135" t="s">
        <v>157</v>
      </c>
      <c r="E681" s="136" t="s">
        <v>868</v>
      </c>
      <c r="F681" s="251" t="s">
        <v>869</v>
      </c>
      <c r="G681" s="251"/>
      <c r="H681" s="251"/>
      <c r="I681" s="251"/>
      <c r="J681" s="137" t="s">
        <v>260</v>
      </c>
      <c r="K681" s="138">
        <v>1</v>
      </c>
      <c r="L681" s="252"/>
      <c r="M681" s="252"/>
      <c r="N681" s="260">
        <f t="shared" si="55"/>
        <v>0</v>
      </c>
      <c r="O681" s="261"/>
      <c r="P681" s="261"/>
      <c r="Q681" s="262"/>
      <c r="R681" s="139"/>
      <c r="T681" s="140"/>
      <c r="U681" s="34" t="s">
        <v>39</v>
      </c>
      <c r="V681" s="141">
        <v>0</v>
      </c>
      <c r="W681" s="141">
        <f t="shared" si="46"/>
        <v>0</v>
      </c>
      <c r="X681" s="141">
        <v>0</v>
      </c>
      <c r="Y681" s="141">
        <f t="shared" si="47"/>
        <v>0</v>
      </c>
      <c r="Z681" s="141">
        <v>0</v>
      </c>
      <c r="AA681" s="142">
        <f t="shared" si="48"/>
        <v>0</v>
      </c>
      <c r="AR681" s="8" t="s">
        <v>161</v>
      </c>
      <c r="AT681" s="8" t="s">
        <v>157</v>
      </c>
      <c r="AU681" s="8" t="s">
        <v>78</v>
      </c>
      <c r="AY681" s="8" t="s">
        <v>156</v>
      </c>
      <c r="BE681" s="143">
        <f t="shared" si="49"/>
        <v>0</v>
      </c>
      <c r="BF681" s="143">
        <f t="shared" si="50"/>
        <v>0</v>
      </c>
      <c r="BG681" s="143">
        <f t="shared" si="51"/>
        <v>0</v>
      </c>
      <c r="BH681" s="143">
        <f t="shared" si="52"/>
        <v>0</v>
      </c>
      <c r="BI681" s="143">
        <f t="shared" si="53"/>
        <v>0</v>
      </c>
      <c r="BJ681" s="8" t="s">
        <v>78</v>
      </c>
      <c r="BK681" s="121">
        <f t="shared" si="54"/>
        <v>0</v>
      </c>
      <c r="BL681" s="8" t="s">
        <v>161</v>
      </c>
      <c r="BM681" s="8" t="s">
        <v>870</v>
      </c>
    </row>
    <row r="682" spans="2:65" s="23" customFormat="1" ht="25.5" customHeight="1" x14ac:dyDescent="0.45">
      <c r="B682" s="134"/>
      <c r="C682" s="135" t="s">
        <v>871</v>
      </c>
      <c r="D682" s="135" t="s">
        <v>157</v>
      </c>
      <c r="E682" s="136" t="s">
        <v>872</v>
      </c>
      <c r="F682" s="251" t="s">
        <v>873</v>
      </c>
      <c r="G682" s="251"/>
      <c r="H682" s="251"/>
      <c r="I682" s="251"/>
      <c r="J682" s="137" t="s">
        <v>260</v>
      </c>
      <c r="K682" s="138">
        <v>1</v>
      </c>
      <c r="L682" s="252"/>
      <c r="M682" s="252"/>
      <c r="N682" s="260">
        <f t="shared" si="55"/>
        <v>0</v>
      </c>
      <c r="O682" s="261"/>
      <c r="P682" s="261"/>
      <c r="Q682" s="262"/>
      <c r="R682" s="139"/>
      <c r="T682" s="140"/>
      <c r="U682" s="34" t="s">
        <v>39</v>
      </c>
      <c r="V682" s="141">
        <v>0</v>
      </c>
      <c r="W682" s="141">
        <f t="shared" si="46"/>
        <v>0</v>
      </c>
      <c r="X682" s="141">
        <v>0</v>
      </c>
      <c r="Y682" s="141">
        <f t="shared" si="47"/>
        <v>0</v>
      </c>
      <c r="Z682" s="141">
        <v>0</v>
      </c>
      <c r="AA682" s="142">
        <f t="shared" si="48"/>
        <v>0</v>
      </c>
      <c r="AR682" s="8" t="s">
        <v>161</v>
      </c>
      <c r="AT682" s="8" t="s">
        <v>157</v>
      </c>
      <c r="AU682" s="8" t="s">
        <v>78</v>
      </c>
      <c r="AY682" s="8" t="s">
        <v>156</v>
      </c>
      <c r="BE682" s="143">
        <f t="shared" si="49"/>
        <v>0</v>
      </c>
      <c r="BF682" s="143">
        <f t="shared" si="50"/>
        <v>0</v>
      </c>
      <c r="BG682" s="143">
        <f t="shared" si="51"/>
        <v>0</v>
      </c>
      <c r="BH682" s="143">
        <f t="shared" si="52"/>
        <v>0</v>
      </c>
      <c r="BI682" s="143">
        <f t="shared" si="53"/>
        <v>0</v>
      </c>
      <c r="BJ682" s="8" t="s">
        <v>78</v>
      </c>
      <c r="BK682" s="121">
        <f t="shared" si="54"/>
        <v>0</v>
      </c>
      <c r="BL682" s="8" t="s">
        <v>161</v>
      </c>
      <c r="BM682" s="8" t="s">
        <v>874</v>
      </c>
    </row>
    <row r="683" spans="2:65" s="23" customFormat="1" ht="25.5" customHeight="1" x14ac:dyDescent="0.45">
      <c r="B683" s="134"/>
      <c r="C683" s="135" t="s">
        <v>875</v>
      </c>
      <c r="D683" s="135" t="s">
        <v>157</v>
      </c>
      <c r="E683" s="136" t="s">
        <v>876</v>
      </c>
      <c r="F683" s="251" t="s">
        <v>877</v>
      </c>
      <c r="G683" s="251"/>
      <c r="H683" s="251"/>
      <c r="I683" s="251"/>
      <c r="J683" s="137" t="s">
        <v>260</v>
      </c>
      <c r="K683" s="138">
        <v>1</v>
      </c>
      <c r="L683" s="252"/>
      <c r="M683" s="252"/>
      <c r="N683" s="260">
        <f t="shared" si="55"/>
        <v>0</v>
      </c>
      <c r="O683" s="261"/>
      <c r="P683" s="261"/>
      <c r="Q683" s="262"/>
      <c r="R683" s="139"/>
      <c r="T683" s="140"/>
      <c r="U683" s="34" t="s">
        <v>39</v>
      </c>
      <c r="V683" s="141">
        <v>0</v>
      </c>
      <c r="W683" s="141">
        <f t="shared" si="46"/>
        <v>0</v>
      </c>
      <c r="X683" s="141">
        <v>0</v>
      </c>
      <c r="Y683" s="141">
        <f t="shared" si="47"/>
        <v>0</v>
      </c>
      <c r="Z683" s="141">
        <v>0</v>
      </c>
      <c r="AA683" s="142">
        <f t="shared" si="48"/>
        <v>0</v>
      </c>
      <c r="AR683" s="8" t="s">
        <v>161</v>
      </c>
      <c r="AT683" s="8" t="s">
        <v>157</v>
      </c>
      <c r="AU683" s="8" t="s">
        <v>78</v>
      </c>
      <c r="AY683" s="8" t="s">
        <v>156</v>
      </c>
      <c r="BE683" s="143">
        <f t="shared" si="49"/>
        <v>0</v>
      </c>
      <c r="BF683" s="143">
        <f t="shared" si="50"/>
        <v>0</v>
      </c>
      <c r="BG683" s="143">
        <f t="shared" si="51"/>
        <v>0</v>
      </c>
      <c r="BH683" s="143">
        <f t="shared" si="52"/>
        <v>0</v>
      </c>
      <c r="BI683" s="143">
        <f t="shared" si="53"/>
        <v>0</v>
      </c>
      <c r="BJ683" s="8" t="s">
        <v>78</v>
      </c>
      <c r="BK683" s="121">
        <f t="shared" si="54"/>
        <v>0</v>
      </c>
      <c r="BL683" s="8" t="s">
        <v>161</v>
      </c>
      <c r="BM683" s="8" t="s">
        <v>878</v>
      </c>
    </row>
    <row r="684" spans="2:65" s="23" customFormat="1" ht="25.5" customHeight="1" x14ac:dyDescent="0.45">
      <c r="B684" s="134"/>
      <c r="C684" s="135" t="s">
        <v>879</v>
      </c>
      <c r="D684" s="135" t="s">
        <v>157</v>
      </c>
      <c r="E684" s="136" t="s">
        <v>880</v>
      </c>
      <c r="F684" s="251" t="s">
        <v>881</v>
      </c>
      <c r="G684" s="251"/>
      <c r="H684" s="251"/>
      <c r="I684" s="251"/>
      <c r="J684" s="137" t="s">
        <v>260</v>
      </c>
      <c r="K684" s="138">
        <v>1</v>
      </c>
      <c r="L684" s="252"/>
      <c r="M684" s="252"/>
      <c r="N684" s="260">
        <f t="shared" si="55"/>
        <v>0</v>
      </c>
      <c r="O684" s="261"/>
      <c r="P684" s="261"/>
      <c r="Q684" s="262"/>
      <c r="R684" s="139"/>
      <c r="T684" s="140"/>
      <c r="U684" s="34" t="s">
        <v>39</v>
      </c>
      <c r="V684" s="141">
        <v>0</v>
      </c>
      <c r="W684" s="141">
        <f t="shared" si="46"/>
        <v>0</v>
      </c>
      <c r="X684" s="141">
        <v>0</v>
      </c>
      <c r="Y684" s="141">
        <f t="shared" si="47"/>
        <v>0</v>
      </c>
      <c r="Z684" s="141">
        <v>0</v>
      </c>
      <c r="AA684" s="142">
        <f t="shared" si="48"/>
        <v>0</v>
      </c>
      <c r="AR684" s="8" t="s">
        <v>161</v>
      </c>
      <c r="AT684" s="8" t="s">
        <v>157</v>
      </c>
      <c r="AU684" s="8" t="s">
        <v>78</v>
      </c>
      <c r="AY684" s="8" t="s">
        <v>156</v>
      </c>
      <c r="BE684" s="143">
        <f t="shared" si="49"/>
        <v>0</v>
      </c>
      <c r="BF684" s="143">
        <f t="shared" si="50"/>
        <v>0</v>
      </c>
      <c r="BG684" s="143">
        <f t="shared" si="51"/>
        <v>0</v>
      </c>
      <c r="BH684" s="143">
        <f t="shared" si="52"/>
        <v>0</v>
      </c>
      <c r="BI684" s="143">
        <f t="shared" si="53"/>
        <v>0</v>
      </c>
      <c r="BJ684" s="8" t="s">
        <v>78</v>
      </c>
      <c r="BK684" s="121">
        <f t="shared" si="54"/>
        <v>0</v>
      </c>
      <c r="BL684" s="8" t="s">
        <v>161</v>
      </c>
      <c r="BM684" s="8" t="s">
        <v>882</v>
      </c>
    </row>
    <row r="685" spans="2:65" s="23" customFormat="1" ht="25.5" customHeight="1" x14ac:dyDescent="0.45">
      <c r="B685" s="134"/>
      <c r="C685" s="135" t="s">
        <v>883</v>
      </c>
      <c r="D685" s="135" t="s">
        <v>157</v>
      </c>
      <c r="E685" s="136" t="s">
        <v>884</v>
      </c>
      <c r="F685" s="251" t="s">
        <v>885</v>
      </c>
      <c r="G685" s="251"/>
      <c r="H685" s="251"/>
      <c r="I685" s="251"/>
      <c r="J685" s="137" t="s">
        <v>260</v>
      </c>
      <c r="K685" s="138">
        <v>1</v>
      </c>
      <c r="L685" s="252"/>
      <c r="M685" s="252"/>
      <c r="N685" s="260">
        <f t="shared" si="55"/>
        <v>0</v>
      </c>
      <c r="O685" s="261"/>
      <c r="P685" s="261"/>
      <c r="Q685" s="262"/>
      <c r="R685" s="139"/>
      <c r="T685" s="140"/>
      <c r="U685" s="34" t="s">
        <v>39</v>
      </c>
      <c r="V685" s="141">
        <v>0</v>
      </c>
      <c r="W685" s="141">
        <f t="shared" si="46"/>
        <v>0</v>
      </c>
      <c r="X685" s="141">
        <v>0</v>
      </c>
      <c r="Y685" s="141">
        <f t="shared" si="47"/>
        <v>0</v>
      </c>
      <c r="Z685" s="141">
        <v>0</v>
      </c>
      <c r="AA685" s="142">
        <f t="shared" si="48"/>
        <v>0</v>
      </c>
      <c r="AR685" s="8" t="s">
        <v>161</v>
      </c>
      <c r="AT685" s="8" t="s">
        <v>157</v>
      </c>
      <c r="AU685" s="8" t="s">
        <v>78</v>
      </c>
      <c r="AY685" s="8" t="s">
        <v>156</v>
      </c>
      <c r="BE685" s="143">
        <f t="shared" si="49"/>
        <v>0</v>
      </c>
      <c r="BF685" s="143">
        <f t="shared" si="50"/>
        <v>0</v>
      </c>
      <c r="BG685" s="143">
        <f t="shared" si="51"/>
        <v>0</v>
      </c>
      <c r="BH685" s="143">
        <f t="shared" si="52"/>
        <v>0</v>
      </c>
      <c r="BI685" s="143">
        <f t="shared" si="53"/>
        <v>0</v>
      </c>
      <c r="BJ685" s="8" t="s">
        <v>78</v>
      </c>
      <c r="BK685" s="121">
        <f t="shared" si="54"/>
        <v>0</v>
      </c>
      <c r="BL685" s="8" t="s">
        <v>161</v>
      </c>
      <c r="BM685" s="8" t="s">
        <v>886</v>
      </c>
    </row>
    <row r="686" spans="2:65" s="23" customFormat="1" ht="25.5" customHeight="1" x14ac:dyDescent="0.45">
      <c r="B686" s="134"/>
      <c r="C686" s="135" t="s">
        <v>887</v>
      </c>
      <c r="D686" s="135" t="s">
        <v>157</v>
      </c>
      <c r="E686" s="136" t="s">
        <v>888</v>
      </c>
      <c r="F686" s="251" t="s">
        <v>889</v>
      </c>
      <c r="G686" s="251"/>
      <c r="H686" s="251"/>
      <c r="I686" s="251"/>
      <c r="J686" s="137" t="s">
        <v>260</v>
      </c>
      <c r="K686" s="138">
        <v>1</v>
      </c>
      <c r="L686" s="252"/>
      <c r="M686" s="252"/>
      <c r="N686" s="260">
        <f t="shared" si="55"/>
        <v>0</v>
      </c>
      <c r="O686" s="261"/>
      <c r="P686" s="261"/>
      <c r="Q686" s="262"/>
      <c r="R686" s="139"/>
      <c r="T686" s="140"/>
      <c r="U686" s="34" t="s">
        <v>39</v>
      </c>
      <c r="V686" s="141">
        <v>0</v>
      </c>
      <c r="W686" s="141">
        <f t="shared" si="46"/>
        <v>0</v>
      </c>
      <c r="X686" s="141">
        <v>0</v>
      </c>
      <c r="Y686" s="141">
        <f t="shared" si="47"/>
        <v>0</v>
      </c>
      <c r="Z686" s="141">
        <v>0</v>
      </c>
      <c r="AA686" s="142">
        <f t="shared" si="48"/>
        <v>0</v>
      </c>
      <c r="AR686" s="8" t="s">
        <v>161</v>
      </c>
      <c r="AT686" s="8" t="s">
        <v>157</v>
      </c>
      <c r="AU686" s="8" t="s">
        <v>78</v>
      </c>
      <c r="AY686" s="8" t="s">
        <v>156</v>
      </c>
      <c r="BE686" s="143">
        <f t="shared" si="49"/>
        <v>0</v>
      </c>
      <c r="BF686" s="143">
        <f t="shared" si="50"/>
        <v>0</v>
      </c>
      <c r="BG686" s="143">
        <f t="shared" si="51"/>
        <v>0</v>
      </c>
      <c r="BH686" s="143">
        <f t="shared" si="52"/>
        <v>0</v>
      </c>
      <c r="BI686" s="143">
        <f t="shared" si="53"/>
        <v>0</v>
      </c>
      <c r="BJ686" s="8" t="s">
        <v>78</v>
      </c>
      <c r="BK686" s="121">
        <f t="shared" si="54"/>
        <v>0</v>
      </c>
      <c r="BL686" s="8" t="s">
        <v>161</v>
      </c>
      <c r="BM686" s="8" t="s">
        <v>890</v>
      </c>
    </row>
    <row r="687" spans="2:65" s="23" customFormat="1" ht="25.5" customHeight="1" x14ac:dyDescent="0.45">
      <c r="B687" s="134"/>
      <c r="C687" s="135" t="s">
        <v>891</v>
      </c>
      <c r="D687" s="135" t="s">
        <v>157</v>
      </c>
      <c r="E687" s="136" t="s">
        <v>892</v>
      </c>
      <c r="F687" s="251" t="s">
        <v>893</v>
      </c>
      <c r="G687" s="251"/>
      <c r="H687" s="251"/>
      <c r="I687" s="251"/>
      <c r="J687" s="137" t="s">
        <v>260</v>
      </c>
      <c r="K687" s="138">
        <v>1</v>
      </c>
      <c r="L687" s="252"/>
      <c r="M687" s="252"/>
      <c r="N687" s="260">
        <f t="shared" si="55"/>
        <v>0</v>
      </c>
      <c r="O687" s="261"/>
      <c r="P687" s="261"/>
      <c r="Q687" s="262"/>
      <c r="R687" s="139"/>
      <c r="T687" s="140"/>
      <c r="U687" s="34" t="s">
        <v>39</v>
      </c>
      <c r="V687" s="141">
        <v>0</v>
      </c>
      <c r="W687" s="141">
        <f t="shared" si="46"/>
        <v>0</v>
      </c>
      <c r="X687" s="141">
        <v>0</v>
      </c>
      <c r="Y687" s="141">
        <f t="shared" si="47"/>
        <v>0</v>
      </c>
      <c r="Z687" s="141">
        <v>0</v>
      </c>
      <c r="AA687" s="142">
        <f t="shared" si="48"/>
        <v>0</v>
      </c>
      <c r="AR687" s="8" t="s">
        <v>161</v>
      </c>
      <c r="AT687" s="8" t="s">
        <v>157</v>
      </c>
      <c r="AU687" s="8" t="s">
        <v>78</v>
      </c>
      <c r="AY687" s="8" t="s">
        <v>156</v>
      </c>
      <c r="BE687" s="143">
        <f t="shared" si="49"/>
        <v>0</v>
      </c>
      <c r="BF687" s="143">
        <f t="shared" si="50"/>
        <v>0</v>
      </c>
      <c r="BG687" s="143">
        <f t="shared" si="51"/>
        <v>0</v>
      </c>
      <c r="BH687" s="143">
        <f t="shared" si="52"/>
        <v>0</v>
      </c>
      <c r="BI687" s="143">
        <f t="shared" si="53"/>
        <v>0</v>
      </c>
      <c r="BJ687" s="8" t="s">
        <v>78</v>
      </c>
      <c r="BK687" s="121">
        <f t="shared" si="54"/>
        <v>0</v>
      </c>
      <c r="BL687" s="8" t="s">
        <v>161</v>
      </c>
      <c r="BM687" s="8" t="s">
        <v>894</v>
      </c>
    </row>
    <row r="688" spans="2:65" s="23" customFormat="1" ht="25.5" customHeight="1" x14ac:dyDescent="0.45">
      <c r="B688" s="134"/>
      <c r="C688" s="135" t="s">
        <v>895</v>
      </c>
      <c r="D688" s="135" t="s">
        <v>157</v>
      </c>
      <c r="E688" s="136" t="s">
        <v>896</v>
      </c>
      <c r="F688" s="251" t="s">
        <v>897</v>
      </c>
      <c r="G688" s="251"/>
      <c r="H688" s="251"/>
      <c r="I688" s="251"/>
      <c r="J688" s="137" t="s">
        <v>260</v>
      </c>
      <c r="K688" s="138">
        <v>1</v>
      </c>
      <c r="L688" s="252"/>
      <c r="M688" s="252"/>
      <c r="N688" s="260">
        <f t="shared" si="55"/>
        <v>0</v>
      </c>
      <c r="O688" s="261"/>
      <c r="P688" s="261"/>
      <c r="Q688" s="262"/>
      <c r="R688" s="139"/>
      <c r="T688" s="140"/>
      <c r="U688" s="34" t="s">
        <v>39</v>
      </c>
      <c r="V688" s="141">
        <v>0</v>
      </c>
      <c r="W688" s="141">
        <f t="shared" si="46"/>
        <v>0</v>
      </c>
      <c r="X688" s="141">
        <v>0</v>
      </c>
      <c r="Y688" s="141">
        <f t="shared" si="47"/>
        <v>0</v>
      </c>
      <c r="Z688" s="141">
        <v>0</v>
      </c>
      <c r="AA688" s="142">
        <f t="shared" si="48"/>
        <v>0</v>
      </c>
      <c r="AR688" s="8" t="s">
        <v>161</v>
      </c>
      <c r="AT688" s="8" t="s">
        <v>157</v>
      </c>
      <c r="AU688" s="8" t="s">
        <v>78</v>
      </c>
      <c r="AY688" s="8" t="s">
        <v>156</v>
      </c>
      <c r="BE688" s="143">
        <f t="shared" si="49"/>
        <v>0</v>
      </c>
      <c r="BF688" s="143">
        <f t="shared" si="50"/>
        <v>0</v>
      </c>
      <c r="BG688" s="143">
        <f t="shared" si="51"/>
        <v>0</v>
      </c>
      <c r="BH688" s="143">
        <f t="shared" si="52"/>
        <v>0</v>
      </c>
      <c r="BI688" s="143">
        <f t="shared" si="53"/>
        <v>0</v>
      </c>
      <c r="BJ688" s="8" t="s">
        <v>78</v>
      </c>
      <c r="BK688" s="121">
        <f t="shared" si="54"/>
        <v>0</v>
      </c>
      <c r="BL688" s="8" t="s">
        <v>161</v>
      </c>
      <c r="BM688" s="8" t="s">
        <v>898</v>
      </c>
    </row>
    <row r="689" spans="2:65" s="23" customFormat="1" ht="25.5" customHeight="1" x14ac:dyDescent="0.45">
      <c r="B689" s="134"/>
      <c r="C689" s="135" t="s">
        <v>899</v>
      </c>
      <c r="D689" s="135" t="s">
        <v>157</v>
      </c>
      <c r="E689" s="136" t="s">
        <v>900</v>
      </c>
      <c r="F689" s="251" t="s">
        <v>901</v>
      </c>
      <c r="G689" s="251"/>
      <c r="H689" s="251"/>
      <c r="I689" s="251"/>
      <c r="J689" s="137" t="s">
        <v>260</v>
      </c>
      <c r="K689" s="138">
        <v>1</v>
      </c>
      <c r="L689" s="252"/>
      <c r="M689" s="252"/>
      <c r="N689" s="260">
        <f t="shared" si="55"/>
        <v>0</v>
      </c>
      <c r="O689" s="261"/>
      <c r="P689" s="261"/>
      <c r="Q689" s="262"/>
      <c r="R689" s="139"/>
      <c r="T689" s="140"/>
      <c r="U689" s="34" t="s">
        <v>39</v>
      </c>
      <c r="V689" s="141">
        <v>0</v>
      </c>
      <c r="W689" s="141">
        <f t="shared" si="46"/>
        <v>0</v>
      </c>
      <c r="X689" s="141">
        <v>0</v>
      </c>
      <c r="Y689" s="141">
        <f t="shared" si="47"/>
        <v>0</v>
      </c>
      <c r="Z689" s="141">
        <v>0</v>
      </c>
      <c r="AA689" s="142">
        <f t="shared" si="48"/>
        <v>0</v>
      </c>
      <c r="AR689" s="8" t="s">
        <v>161</v>
      </c>
      <c r="AT689" s="8" t="s">
        <v>157</v>
      </c>
      <c r="AU689" s="8" t="s">
        <v>78</v>
      </c>
      <c r="AY689" s="8" t="s">
        <v>156</v>
      </c>
      <c r="BE689" s="143">
        <f t="shared" si="49"/>
        <v>0</v>
      </c>
      <c r="BF689" s="143">
        <f t="shared" si="50"/>
        <v>0</v>
      </c>
      <c r="BG689" s="143">
        <f t="shared" si="51"/>
        <v>0</v>
      </c>
      <c r="BH689" s="143">
        <f t="shared" si="52"/>
        <v>0</v>
      </c>
      <c r="BI689" s="143">
        <f t="shared" si="53"/>
        <v>0</v>
      </c>
      <c r="BJ689" s="8" t="s">
        <v>78</v>
      </c>
      <c r="BK689" s="121">
        <f t="shared" si="54"/>
        <v>0</v>
      </c>
      <c r="BL689" s="8" t="s">
        <v>161</v>
      </c>
      <c r="BM689" s="8" t="s">
        <v>902</v>
      </c>
    </row>
    <row r="690" spans="2:65" s="23" customFormat="1" ht="25.5" customHeight="1" x14ac:dyDescent="0.45">
      <c r="B690" s="134"/>
      <c r="C690" s="135" t="s">
        <v>903</v>
      </c>
      <c r="D690" s="135" t="s">
        <v>157</v>
      </c>
      <c r="E690" s="136" t="s">
        <v>904</v>
      </c>
      <c r="F690" s="251" t="s">
        <v>905</v>
      </c>
      <c r="G690" s="251"/>
      <c r="H690" s="251"/>
      <c r="I690" s="251"/>
      <c r="J690" s="137" t="s">
        <v>260</v>
      </c>
      <c r="K690" s="138">
        <v>1</v>
      </c>
      <c r="L690" s="252"/>
      <c r="M690" s="252"/>
      <c r="N690" s="260">
        <f t="shared" si="55"/>
        <v>0</v>
      </c>
      <c r="O690" s="261"/>
      <c r="P690" s="261"/>
      <c r="Q690" s="262"/>
      <c r="R690" s="139"/>
      <c r="T690" s="140"/>
      <c r="U690" s="34" t="s">
        <v>39</v>
      </c>
      <c r="V690" s="141">
        <v>0</v>
      </c>
      <c r="W690" s="141">
        <f t="shared" si="46"/>
        <v>0</v>
      </c>
      <c r="X690" s="141">
        <v>0</v>
      </c>
      <c r="Y690" s="141">
        <f t="shared" si="47"/>
        <v>0</v>
      </c>
      <c r="Z690" s="141">
        <v>0</v>
      </c>
      <c r="AA690" s="142">
        <f t="shared" si="48"/>
        <v>0</v>
      </c>
      <c r="AR690" s="8" t="s">
        <v>161</v>
      </c>
      <c r="AT690" s="8" t="s">
        <v>157</v>
      </c>
      <c r="AU690" s="8" t="s">
        <v>78</v>
      </c>
      <c r="AY690" s="8" t="s">
        <v>156</v>
      </c>
      <c r="BE690" s="143">
        <f t="shared" si="49"/>
        <v>0</v>
      </c>
      <c r="BF690" s="143">
        <f t="shared" si="50"/>
        <v>0</v>
      </c>
      <c r="BG690" s="143">
        <f t="shared" si="51"/>
        <v>0</v>
      </c>
      <c r="BH690" s="143">
        <f t="shared" si="52"/>
        <v>0</v>
      </c>
      <c r="BI690" s="143">
        <f t="shared" si="53"/>
        <v>0</v>
      </c>
      <c r="BJ690" s="8" t="s">
        <v>78</v>
      </c>
      <c r="BK690" s="121">
        <f t="shared" si="54"/>
        <v>0</v>
      </c>
      <c r="BL690" s="8" t="s">
        <v>161</v>
      </c>
      <c r="BM690" s="8" t="s">
        <v>906</v>
      </c>
    </row>
    <row r="691" spans="2:65" s="23" customFormat="1" ht="25.5" customHeight="1" x14ac:dyDescent="0.45">
      <c r="B691" s="134"/>
      <c r="C691" s="135" t="s">
        <v>907</v>
      </c>
      <c r="D691" s="135" t="s">
        <v>157</v>
      </c>
      <c r="E691" s="136" t="s">
        <v>908</v>
      </c>
      <c r="F691" s="251" t="s">
        <v>909</v>
      </c>
      <c r="G691" s="251"/>
      <c r="H691" s="251"/>
      <c r="I691" s="251"/>
      <c r="J691" s="137" t="s">
        <v>260</v>
      </c>
      <c r="K691" s="138">
        <v>1</v>
      </c>
      <c r="L691" s="252"/>
      <c r="M691" s="252"/>
      <c r="N691" s="260">
        <f t="shared" si="55"/>
        <v>0</v>
      </c>
      <c r="O691" s="261"/>
      <c r="P691" s="261"/>
      <c r="Q691" s="262"/>
      <c r="R691" s="139"/>
      <c r="T691" s="140"/>
      <c r="U691" s="34" t="s">
        <v>39</v>
      </c>
      <c r="V691" s="141">
        <v>0</v>
      </c>
      <c r="W691" s="141">
        <f t="shared" si="46"/>
        <v>0</v>
      </c>
      <c r="X691" s="141">
        <v>0</v>
      </c>
      <c r="Y691" s="141">
        <f t="shared" si="47"/>
        <v>0</v>
      </c>
      <c r="Z691" s="141">
        <v>0</v>
      </c>
      <c r="AA691" s="142">
        <f t="shared" si="48"/>
        <v>0</v>
      </c>
      <c r="AR691" s="8" t="s">
        <v>161</v>
      </c>
      <c r="AT691" s="8" t="s">
        <v>157</v>
      </c>
      <c r="AU691" s="8" t="s">
        <v>78</v>
      </c>
      <c r="AY691" s="8" t="s">
        <v>156</v>
      </c>
      <c r="BE691" s="143">
        <f t="shared" si="49"/>
        <v>0</v>
      </c>
      <c r="BF691" s="143">
        <f t="shared" si="50"/>
        <v>0</v>
      </c>
      <c r="BG691" s="143">
        <f t="shared" si="51"/>
        <v>0</v>
      </c>
      <c r="BH691" s="143">
        <f t="shared" si="52"/>
        <v>0</v>
      </c>
      <c r="BI691" s="143">
        <f t="shared" si="53"/>
        <v>0</v>
      </c>
      <c r="BJ691" s="8" t="s">
        <v>78</v>
      </c>
      <c r="BK691" s="121">
        <f t="shared" si="54"/>
        <v>0</v>
      </c>
      <c r="BL691" s="8" t="s">
        <v>161</v>
      </c>
      <c r="BM691" s="8" t="s">
        <v>910</v>
      </c>
    </row>
    <row r="692" spans="2:65" s="23" customFormat="1" ht="25.5" customHeight="1" x14ac:dyDescent="0.45">
      <c r="B692" s="134"/>
      <c r="C692" s="135" t="s">
        <v>911</v>
      </c>
      <c r="D692" s="135" t="s">
        <v>157</v>
      </c>
      <c r="E692" s="136" t="s">
        <v>912</v>
      </c>
      <c r="F692" s="251" t="s">
        <v>913</v>
      </c>
      <c r="G692" s="251"/>
      <c r="H692" s="251"/>
      <c r="I692" s="251"/>
      <c r="J692" s="137" t="s">
        <v>260</v>
      </c>
      <c r="K692" s="138">
        <v>1</v>
      </c>
      <c r="L692" s="252"/>
      <c r="M692" s="252"/>
      <c r="N692" s="260">
        <f t="shared" si="55"/>
        <v>0</v>
      </c>
      <c r="O692" s="261"/>
      <c r="P692" s="261"/>
      <c r="Q692" s="262"/>
      <c r="R692" s="139"/>
      <c r="T692" s="140"/>
      <c r="U692" s="34" t="s">
        <v>39</v>
      </c>
      <c r="V692" s="141">
        <v>0</v>
      </c>
      <c r="W692" s="141">
        <f t="shared" si="46"/>
        <v>0</v>
      </c>
      <c r="X692" s="141">
        <v>0</v>
      </c>
      <c r="Y692" s="141">
        <f t="shared" si="47"/>
        <v>0</v>
      </c>
      <c r="Z692" s="141">
        <v>0</v>
      </c>
      <c r="AA692" s="142">
        <f t="shared" si="48"/>
        <v>0</v>
      </c>
      <c r="AR692" s="8" t="s">
        <v>161</v>
      </c>
      <c r="AT692" s="8" t="s">
        <v>157</v>
      </c>
      <c r="AU692" s="8" t="s">
        <v>78</v>
      </c>
      <c r="AY692" s="8" t="s">
        <v>156</v>
      </c>
      <c r="BE692" s="143">
        <f t="shared" si="49"/>
        <v>0</v>
      </c>
      <c r="BF692" s="143">
        <f t="shared" si="50"/>
        <v>0</v>
      </c>
      <c r="BG692" s="143">
        <f t="shared" si="51"/>
        <v>0</v>
      </c>
      <c r="BH692" s="143">
        <f t="shared" si="52"/>
        <v>0</v>
      </c>
      <c r="BI692" s="143">
        <f t="shared" si="53"/>
        <v>0</v>
      </c>
      <c r="BJ692" s="8" t="s">
        <v>78</v>
      </c>
      <c r="BK692" s="121">
        <f t="shared" si="54"/>
        <v>0</v>
      </c>
      <c r="BL692" s="8" t="s">
        <v>161</v>
      </c>
      <c r="BM692" s="8" t="s">
        <v>914</v>
      </c>
    </row>
    <row r="693" spans="2:65" s="23" customFormat="1" ht="25.5" customHeight="1" x14ac:dyDescent="0.45">
      <c r="B693" s="134"/>
      <c r="C693" s="135" t="s">
        <v>915</v>
      </c>
      <c r="D693" s="135" t="s">
        <v>157</v>
      </c>
      <c r="E693" s="136" t="s">
        <v>916</v>
      </c>
      <c r="F693" s="251" t="s">
        <v>917</v>
      </c>
      <c r="G693" s="251"/>
      <c r="H693" s="251"/>
      <c r="I693" s="251"/>
      <c r="J693" s="137" t="s">
        <v>260</v>
      </c>
      <c r="K693" s="138">
        <v>39</v>
      </c>
      <c r="L693" s="252"/>
      <c r="M693" s="252"/>
      <c r="N693" s="260">
        <f t="shared" si="55"/>
        <v>0</v>
      </c>
      <c r="O693" s="261"/>
      <c r="P693" s="261"/>
      <c r="Q693" s="262"/>
      <c r="R693" s="139"/>
      <c r="T693" s="140"/>
      <c r="U693" s="34" t="s">
        <v>39</v>
      </c>
      <c r="V693" s="141">
        <v>0</v>
      </c>
      <c r="W693" s="141">
        <f t="shared" si="46"/>
        <v>0</v>
      </c>
      <c r="X693" s="141">
        <v>0</v>
      </c>
      <c r="Y693" s="141">
        <f t="shared" si="47"/>
        <v>0</v>
      </c>
      <c r="Z693" s="141">
        <v>0</v>
      </c>
      <c r="AA693" s="142">
        <f t="shared" si="48"/>
        <v>0</v>
      </c>
      <c r="AR693" s="8" t="s">
        <v>161</v>
      </c>
      <c r="AT693" s="8" t="s">
        <v>157</v>
      </c>
      <c r="AU693" s="8" t="s">
        <v>78</v>
      </c>
      <c r="AY693" s="8" t="s">
        <v>156</v>
      </c>
      <c r="BE693" s="143">
        <f t="shared" si="49"/>
        <v>0</v>
      </c>
      <c r="BF693" s="143">
        <f t="shared" si="50"/>
        <v>0</v>
      </c>
      <c r="BG693" s="143">
        <f t="shared" si="51"/>
        <v>0</v>
      </c>
      <c r="BH693" s="143">
        <f t="shared" si="52"/>
        <v>0</v>
      </c>
      <c r="BI693" s="143">
        <f t="shared" si="53"/>
        <v>0</v>
      </c>
      <c r="BJ693" s="8" t="s">
        <v>78</v>
      </c>
      <c r="BK693" s="121">
        <f t="shared" si="54"/>
        <v>0</v>
      </c>
      <c r="BL693" s="8" t="s">
        <v>161</v>
      </c>
      <c r="BM693" s="8" t="s">
        <v>918</v>
      </c>
    </row>
    <row r="694" spans="2:65" s="144" customFormat="1" ht="16.5" customHeight="1" x14ac:dyDescent="0.45">
      <c r="B694" s="145"/>
      <c r="C694" s="146"/>
      <c r="D694" s="146"/>
      <c r="E694" s="147"/>
      <c r="F694" s="253" t="s">
        <v>225</v>
      </c>
      <c r="G694" s="253"/>
      <c r="H694" s="253"/>
      <c r="I694" s="253"/>
      <c r="J694" s="146"/>
      <c r="K694" s="147"/>
      <c r="L694" s="146"/>
      <c r="M694" s="146"/>
      <c r="N694" s="146"/>
      <c r="O694" s="146"/>
      <c r="P694" s="146"/>
      <c r="Q694" s="146"/>
      <c r="R694" s="148"/>
      <c r="T694" s="149"/>
      <c r="U694" s="146"/>
      <c r="V694" s="146"/>
      <c r="W694" s="146"/>
      <c r="X694" s="146"/>
      <c r="Y694" s="146"/>
      <c r="Z694" s="146"/>
      <c r="AA694" s="150"/>
      <c r="AT694" s="151" t="s">
        <v>168</v>
      </c>
      <c r="AU694" s="151" t="s">
        <v>78</v>
      </c>
      <c r="AV694" s="144" t="s">
        <v>80</v>
      </c>
      <c r="AW694" s="144" t="s">
        <v>28</v>
      </c>
      <c r="AX694" s="144" t="s">
        <v>72</v>
      </c>
      <c r="AY694" s="151" t="s">
        <v>156</v>
      </c>
    </row>
    <row r="695" spans="2:65" s="144" customFormat="1" ht="16.5" customHeight="1" x14ac:dyDescent="0.45">
      <c r="B695" s="145"/>
      <c r="C695" s="146"/>
      <c r="D695" s="146"/>
      <c r="E695" s="147"/>
      <c r="F695" s="258" t="s">
        <v>742</v>
      </c>
      <c r="G695" s="258"/>
      <c r="H695" s="258"/>
      <c r="I695" s="258"/>
      <c r="J695" s="146"/>
      <c r="K695" s="147"/>
      <c r="L695" s="146"/>
      <c r="M695" s="146"/>
      <c r="N695" s="146"/>
      <c r="O695" s="146"/>
      <c r="P695" s="146"/>
      <c r="Q695" s="146"/>
      <c r="R695" s="148"/>
      <c r="T695" s="149"/>
      <c r="U695" s="146"/>
      <c r="V695" s="146"/>
      <c r="W695" s="146"/>
      <c r="X695" s="146"/>
      <c r="Y695" s="146"/>
      <c r="Z695" s="146"/>
      <c r="AA695" s="150"/>
      <c r="AT695" s="151" t="s">
        <v>168</v>
      </c>
      <c r="AU695" s="151" t="s">
        <v>78</v>
      </c>
      <c r="AV695" s="144" t="s">
        <v>80</v>
      </c>
      <c r="AW695" s="144" t="s">
        <v>28</v>
      </c>
      <c r="AX695" s="144" t="s">
        <v>72</v>
      </c>
      <c r="AY695" s="151" t="s">
        <v>156</v>
      </c>
    </row>
    <row r="696" spans="2:65" s="152" customFormat="1" ht="16.5" customHeight="1" x14ac:dyDescent="0.45">
      <c r="B696" s="153"/>
      <c r="C696" s="154"/>
      <c r="D696" s="154"/>
      <c r="E696" s="155"/>
      <c r="F696" s="254" t="s">
        <v>161</v>
      </c>
      <c r="G696" s="254"/>
      <c r="H696" s="254"/>
      <c r="I696" s="254"/>
      <c r="J696" s="154"/>
      <c r="K696" s="156">
        <v>4</v>
      </c>
      <c r="L696" s="154"/>
      <c r="M696" s="154"/>
      <c r="N696" s="154"/>
      <c r="O696" s="154"/>
      <c r="P696" s="154"/>
      <c r="Q696" s="154"/>
      <c r="R696" s="157"/>
      <c r="T696" s="158"/>
      <c r="U696" s="154"/>
      <c r="V696" s="154"/>
      <c r="W696" s="154"/>
      <c r="X696" s="154"/>
      <c r="Y696" s="154"/>
      <c r="Z696" s="154"/>
      <c r="AA696" s="159"/>
      <c r="AT696" s="160" t="s">
        <v>168</v>
      </c>
      <c r="AU696" s="160" t="s">
        <v>78</v>
      </c>
      <c r="AV696" s="152" t="s">
        <v>78</v>
      </c>
      <c r="AW696" s="152" t="s">
        <v>28</v>
      </c>
      <c r="AX696" s="152" t="s">
        <v>72</v>
      </c>
      <c r="AY696" s="160" t="s">
        <v>156</v>
      </c>
    </row>
    <row r="697" spans="2:65" s="144" customFormat="1" ht="16.5" customHeight="1" x14ac:dyDescent="0.45">
      <c r="B697" s="145"/>
      <c r="C697" s="146"/>
      <c r="D697" s="146"/>
      <c r="E697" s="147"/>
      <c r="F697" s="258" t="s">
        <v>744</v>
      </c>
      <c r="G697" s="258"/>
      <c r="H697" s="258"/>
      <c r="I697" s="258"/>
      <c r="J697" s="146"/>
      <c r="K697" s="147"/>
      <c r="L697" s="146"/>
      <c r="M697" s="146"/>
      <c r="N697" s="146"/>
      <c r="O697" s="146"/>
      <c r="P697" s="146"/>
      <c r="Q697" s="146"/>
      <c r="R697" s="148"/>
      <c r="T697" s="149"/>
      <c r="U697" s="146"/>
      <c r="V697" s="146"/>
      <c r="W697" s="146"/>
      <c r="X697" s="146"/>
      <c r="Y697" s="146"/>
      <c r="Z697" s="146"/>
      <c r="AA697" s="150"/>
      <c r="AT697" s="151" t="s">
        <v>168</v>
      </c>
      <c r="AU697" s="151" t="s">
        <v>78</v>
      </c>
      <c r="AV697" s="144" t="s">
        <v>80</v>
      </c>
      <c r="AW697" s="144" t="s">
        <v>28</v>
      </c>
      <c r="AX697" s="144" t="s">
        <v>72</v>
      </c>
      <c r="AY697" s="151" t="s">
        <v>156</v>
      </c>
    </row>
    <row r="698" spans="2:65" s="152" customFormat="1" ht="16.5" customHeight="1" x14ac:dyDescent="0.45">
      <c r="B698" s="153"/>
      <c r="C698" s="154"/>
      <c r="D698" s="154"/>
      <c r="E698" s="155"/>
      <c r="F698" s="254" t="s">
        <v>919</v>
      </c>
      <c r="G698" s="254"/>
      <c r="H698" s="254"/>
      <c r="I698" s="254"/>
      <c r="J698" s="154"/>
      <c r="K698" s="156">
        <v>5</v>
      </c>
      <c r="L698" s="154"/>
      <c r="M698" s="154"/>
      <c r="N698" s="154"/>
      <c r="O698" s="154"/>
      <c r="P698" s="154"/>
      <c r="Q698" s="154"/>
      <c r="R698" s="157"/>
      <c r="T698" s="158"/>
      <c r="U698" s="154"/>
      <c r="V698" s="154"/>
      <c r="W698" s="154"/>
      <c r="X698" s="154"/>
      <c r="Y698" s="154"/>
      <c r="Z698" s="154"/>
      <c r="AA698" s="159"/>
      <c r="AT698" s="160" t="s">
        <v>168</v>
      </c>
      <c r="AU698" s="160" t="s">
        <v>78</v>
      </c>
      <c r="AV698" s="152" t="s">
        <v>78</v>
      </c>
      <c r="AW698" s="152" t="s">
        <v>28</v>
      </c>
      <c r="AX698" s="152" t="s">
        <v>72</v>
      </c>
      <c r="AY698" s="160" t="s">
        <v>156</v>
      </c>
    </row>
    <row r="699" spans="2:65" s="144" customFormat="1" ht="16.5" customHeight="1" x14ac:dyDescent="0.45">
      <c r="B699" s="145"/>
      <c r="C699" s="146"/>
      <c r="D699" s="146"/>
      <c r="E699" s="147"/>
      <c r="F699" s="258" t="s">
        <v>747</v>
      </c>
      <c r="G699" s="258"/>
      <c r="H699" s="258"/>
      <c r="I699" s="258"/>
      <c r="J699" s="146"/>
      <c r="K699" s="147"/>
      <c r="L699" s="146"/>
      <c r="M699" s="146"/>
      <c r="N699" s="146"/>
      <c r="O699" s="146"/>
      <c r="P699" s="146"/>
      <c r="Q699" s="146"/>
      <c r="R699" s="148"/>
      <c r="T699" s="149"/>
      <c r="U699" s="146"/>
      <c r="V699" s="146"/>
      <c r="W699" s="146"/>
      <c r="X699" s="146"/>
      <c r="Y699" s="146"/>
      <c r="Z699" s="146"/>
      <c r="AA699" s="150"/>
      <c r="AT699" s="151" t="s">
        <v>168</v>
      </c>
      <c r="AU699" s="151" t="s">
        <v>78</v>
      </c>
      <c r="AV699" s="144" t="s">
        <v>80</v>
      </c>
      <c r="AW699" s="144" t="s">
        <v>28</v>
      </c>
      <c r="AX699" s="144" t="s">
        <v>72</v>
      </c>
      <c r="AY699" s="151" t="s">
        <v>156</v>
      </c>
    </row>
    <row r="700" spans="2:65" s="152" customFormat="1" ht="16.5" customHeight="1" x14ac:dyDescent="0.45">
      <c r="B700" s="153"/>
      <c r="C700" s="154"/>
      <c r="D700" s="154"/>
      <c r="E700" s="155"/>
      <c r="F700" s="254" t="s">
        <v>80</v>
      </c>
      <c r="G700" s="254"/>
      <c r="H700" s="254"/>
      <c r="I700" s="254"/>
      <c r="J700" s="154"/>
      <c r="K700" s="156">
        <v>1</v>
      </c>
      <c r="L700" s="154"/>
      <c r="M700" s="154"/>
      <c r="N700" s="154"/>
      <c r="O700" s="154"/>
      <c r="P700" s="154"/>
      <c r="Q700" s="154"/>
      <c r="R700" s="157"/>
      <c r="T700" s="158"/>
      <c r="U700" s="154"/>
      <c r="V700" s="154"/>
      <c r="W700" s="154"/>
      <c r="X700" s="154"/>
      <c r="Y700" s="154"/>
      <c r="Z700" s="154"/>
      <c r="AA700" s="159"/>
      <c r="AT700" s="160" t="s">
        <v>168</v>
      </c>
      <c r="AU700" s="160" t="s">
        <v>78</v>
      </c>
      <c r="AV700" s="152" t="s">
        <v>78</v>
      </c>
      <c r="AW700" s="152" t="s">
        <v>28</v>
      </c>
      <c r="AX700" s="152" t="s">
        <v>72</v>
      </c>
      <c r="AY700" s="160" t="s">
        <v>156</v>
      </c>
    </row>
    <row r="701" spans="2:65" s="144" customFormat="1" ht="16.5" customHeight="1" x14ac:dyDescent="0.45">
      <c r="B701" s="145"/>
      <c r="C701" s="146"/>
      <c r="D701" s="146"/>
      <c r="E701" s="147"/>
      <c r="F701" s="258" t="s">
        <v>750</v>
      </c>
      <c r="G701" s="258"/>
      <c r="H701" s="258"/>
      <c r="I701" s="258"/>
      <c r="J701" s="146"/>
      <c r="K701" s="147"/>
      <c r="L701" s="146"/>
      <c r="M701" s="146"/>
      <c r="N701" s="146"/>
      <c r="O701" s="146"/>
      <c r="P701" s="146"/>
      <c r="Q701" s="146"/>
      <c r="R701" s="148"/>
      <c r="T701" s="149"/>
      <c r="U701" s="146"/>
      <c r="V701" s="146"/>
      <c r="W701" s="146"/>
      <c r="X701" s="146"/>
      <c r="Y701" s="146"/>
      <c r="Z701" s="146"/>
      <c r="AA701" s="150"/>
      <c r="AT701" s="151" t="s">
        <v>168</v>
      </c>
      <c r="AU701" s="151" t="s">
        <v>78</v>
      </c>
      <c r="AV701" s="144" t="s">
        <v>80</v>
      </c>
      <c r="AW701" s="144" t="s">
        <v>28</v>
      </c>
      <c r="AX701" s="144" t="s">
        <v>72</v>
      </c>
      <c r="AY701" s="151" t="s">
        <v>156</v>
      </c>
    </row>
    <row r="702" spans="2:65" s="152" customFormat="1" ht="16.5" customHeight="1" x14ac:dyDescent="0.45">
      <c r="B702" s="153"/>
      <c r="C702" s="154"/>
      <c r="D702" s="154"/>
      <c r="E702" s="155"/>
      <c r="F702" s="254" t="s">
        <v>920</v>
      </c>
      <c r="G702" s="254"/>
      <c r="H702" s="254"/>
      <c r="I702" s="254"/>
      <c r="J702" s="154"/>
      <c r="K702" s="156">
        <v>9</v>
      </c>
      <c r="L702" s="154"/>
      <c r="M702" s="154"/>
      <c r="N702" s="154"/>
      <c r="O702" s="154"/>
      <c r="P702" s="154"/>
      <c r="Q702" s="154"/>
      <c r="R702" s="157"/>
      <c r="T702" s="158"/>
      <c r="U702" s="154"/>
      <c r="V702" s="154"/>
      <c r="W702" s="154"/>
      <c r="X702" s="154"/>
      <c r="Y702" s="154"/>
      <c r="Z702" s="154"/>
      <c r="AA702" s="159"/>
      <c r="AT702" s="160" t="s">
        <v>168</v>
      </c>
      <c r="AU702" s="160" t="s">
        <v>78</v>
      </c>
      <c r="AV702" s="152" t="s">
        <v>78</v>
      </c>
      <c r="AW702" s="152" t="s">
        <v>28</v>
      </c>
      <c r="AX702" s="152" t="s">
        <v>72</v>
      </c>
      <c r="AY702" s="160" t="s">
        <v>156</v>
      </c>
    </row>
    <row r="703" spans="2:65" s="144" customFormat="1" ht="16.5" customHeight="1" x14ac:dyDescent="0.45">
      <c r="B703" s="145"/>
      <c r="C703" s="146"/>
      <c r="D703" s="146"/>
      <c r="E703" s="147"/>
      <c r="F703" s="258" t="s">
        <v>754</v>
      </c>
      <c r="G703" s="258"/>
      <c r="H703" s="258"/>
      <c r="I703" s="258"/>
      <c r="J703" s="146"/>
      <c r="K703" s="147"/>
      <c r="L703" s="146"/>
      <c r="M703" s="146"/>
      <c r="N703" s="146"/>
      <c r="O703" s="146"/>
      <c r="P703" s="146"/>
      <c r="Q703" s="146"/>
      <c r="R703" s="148"/>
      <c r="T703" s="149"/>
      <c r="U703" s="146"/>
      <c r="V703" s="146"/>
      <c r="W703" s="146"/>
      <c r="X703" s="146"/>
      <c r="Y703" s="146"/>
      <c r="Z703" s="146"/>
      <c r="AA703" s="150"/>
      <c r="AT703" s="151" t="s">
        <v>168</v>
      </c>
      <c r="AU703" s="151" t="s">
        <v>78</v>
      </c>
      <c r="AV703" s="144" t="s">
        <v>80</v>
      </c>
      <c r="AW703" s="144" t="s">
        <v>28</v>
      </c>
      <c r="AX703" s="144" t="s">
        <v>72</v>
      </c>
      <c r="AY703" s="151" t="s">
        <v>156</v>
      </c>
    </row>
    <row r="704" spans="2:65" s="152" customFormat="1" ht="16.5" customHeight="1" x14ac:dyDescent="0.45">
      <c r="B704" s="153"/>
      <c r="C704" s="154"/>
      <c r="D704" s="154"/>
      <c r="E704" s="155"/>
      <c r="F704" s="254" t="s">
        <v>921</v>
      </c>
      <c r="G704" s="254"/>
      <c r="H704" s="254"/>
      <c r="I704" s="254"/>
      <c r="J704" s="154"/>
      <c r="K704" s="156">
        <v>3</v>
      </c>
      <c r="L704" s="154"/>
      <c r="M704" s="154"/>
      <c r="N704" s="154"/>
      <c r="O704" s="154"/>
      <c r="P704" s="154"/>
      <c r="Q704" s="154"/>
      <c r="R704" s="157"/>
      <c r="T704" s="158"/>
      <c r="U704" s="154"/>
      <c r="V704" s="154"/>
      <c r="W704" s="154"/>
      <c r="X704" s="154"/>
      <c r="Y704" s="154"/>
      <c r="Z704" s="154"/>
      <c r="AA704" s="159"/>
      <c r="AT704" s="160" t="s">
        <v>168</v>
      </c>
      <c r="AU704" s="160" t="s">
        <v>78</v>
      </c>
      <c r="AV704" s="152" t="s">
        <v>78</v>
      </c>
      <c r="AW704" s="152" t="s">
        <v>28</v>
      </c>
      <c r="AX704" s="152" t="s">
        <v>72</v>
      </c>
      <c r="AY704" s="160" t="s">
        <v>156</v>
      </c>
    </row>
    <row r="705" spans="2:51" s="144" customFormat="1" ht="16.5" customHeight="1" x14ac:dyDescent="0.45">
      <c r="B705" s="145"/>
      <c r="C705" s="146"/>
      <c r="D705" s="146"/>
      <c r="E705" s="147"/>
      <c r="F705" s="258" t="s">
        <v>757</v>
      </c>
      <c r="G705" s="258"/>
      <c r="H705" s="258"/>
      <c r="I705" s="258"/>
      <c r="J705" s="146"/>
      <c r="K705" s="147"/>
      <c r="L705" s="146"/>
      <c r="M705" s="146"/>
      <c r="N705" s="146"/>
      <c r="O705" s="146"/>
      <c r="P705" s="146"/>
      <c r="Q705" s="146"/>
      <c r="R705" s="148"/>
      <c r="T705" s="149"/>
      <c r="U705" s="146"/>
      <c r="V705" s="146"/>
      <c r="W705" s="146"/>
      <c r="X705" s="146"/>
      <c r="Y705" s="146"/>
      <c r="Z705" s="146"/>
      <c r="AA705" s="150"/>
      <c r="AT705" s="151" t="s">
        <v>168</v>
      </c>
      <c r="AU705" s="151" t="s">
        <v>78</v>
      </c>
      <c r="AV705" s="144" t="s">
        <v>80</v>
      </c>
      <c r="AW705" s="144" t="s">
        <v>28</v>
      </c>
      <c r="AX705" s="144" t="s">
        <v>72</v>
      </c>
      <c r="AY705" s="151" t="s">
        <v>156</v>
      </c>
    </row>
    <row r="706" spans="2:51" s="152" customFormat="1" ht="16.5" customHeight="1" x14ac:dyDescent="0.45">
      <c r="B706" s="153"/>
      <c r="C706" s="154"/>
      <c r="D706" s="154"/>
      <c r="E706" s="155"/>
      <c r="F706" s="254" t="s">
        <v>922</v>
      </c>
      <c r="G706" s="254"/>
      <c r="H706" s="254"/>
      <c r="I706" s="254"/>
      <c r="J706" s="154"/>
      <c r="K706" s="156">
        <v>3</v>
      </c>
      <c r="L706" s="154"/>
      <c r="M706" s="154"/>
      <c r="N706" s="154"/>
      <c r="O706" s="154"/>
      <c r="P706" s="154"/>
      <c r="Q706" s="154"/>
      <c r="R706" s="157"/>
      <c r="T706" s="158"/>
      <c r="U706" s="154"/>
      <c r="V706" s="154"/>
      <c r="W706" s="154"/>
      <c r="X706" s="154"/>
      <c r="Y706" s="154"/>
      <c r="Z706" s="154"/>
      <c r="AA706" s="159"/>
      <c r="AT706" s="160" t="s">
        <v>168</v>
      </c>
      <c r="AU706" s="160" t="s">
        <v>78</v>
      </c>
      <c r="AV706" s="152" t="s">
        <v>78</v>
      </c>
      <c r="AW706" s="152" t="s">
        <v>28</v>
      </c>
      <c r="AX706" s="152" t="s">
        <v>72</v>
      </c>
      <c r="AY706" s="160" t="s">
        <v>156</v>
      </c>
    </row>
    <row r="707" spans="2:51" s="144" customFormat="1" ht="16.5" customHeight="1" x14ac:dyDescent="0.45">
      <c r="B707" s="145"/>
      <c r="C707" s="146"/>
      <c r="D707" s="146"/>
      <c r="E707" s="147"/>
      <c r="F707" s="258" t="s">
        <v>760</v>
      </c>
      <c r="G707" s="258"/>
      <c r="H707" s="258"/>
      <c r="I707" s="258"/>
      <c r="J707" s="146"/>
      <c r="K707" s="147"/>
      <c r="L707" s="146"/>
      <c r="M707" s="146"/>
      <c r="N707" s="146"/>
      <c r="O707" s="146"/>
      <c r="P707" s="146"/>
      <c r="Q707" s="146"/>
      <c r="R707" s="148"/>
      <c r="T707" s="149"/>
      <c r="U707" s="146"/>
      <c r="V707" s="146"/>
      <c r="W707" s="146"/>
      <c r="X707" s="146"/>
      <c r="Y707" s="146"/>
      <c r="Z707" s="146"/>
      <c r="AA707" s="150"/>
      <c r="AT707" s="151" t="s">
        <v>168</v>
      </c>
      <c r="AU707" s="151" t="s">
        <v>78</v>
      </c>
      <c r="AV707" s="144" t="s">
        <v>80</v>
      </c>
      <c r="AW707" s="144" t="s">
        <v>28</v>
      </c>
      <c r="AX707" s="144" t="s">
        <v>72</v>
      </c>
      <c r="AY707" s="151" t="s">
        <v>156</v>
      </c>
    </row>
    <row r="708" spans="2:51" s="152" customFormat="1" ht="16.5" customHeight="1" x14ac:dyDescent="0.45">
      <c r="B708" s="153"/>
      <c r="C708" s="154"/>
      <c r="D708" s="154"/>
      <c r="E708" s="155"/>
      <c r="F708" s="254" t="s">
        <v>80</v>
      </c>
      <c r="G708" s="254"/>
      <c r="H708" s="254"/>
      <c r="I708" s="254"/>
      <c r="J708" s="154"/>
      <c r="K708" s="156">
        <v>1</v>
      </c>
      <c r="L708" s="154"/>
      <c r="M708" s="154"/>
      <c r="N708" s="154"/>
      <c r="O708" s="154"/>
      <c r="P708" s="154"/>
      <c r="Q708" s="154"/>
      <c r="R708" s="157"/>
      <c r="T708" s="158"/>
      <c r="U708" s="154"/>
      <c r="V708" s="154"/>
      <c r="W708" s="154"/>
      <c r="X708" s="154"/>
      <c r="Y708" s="154"/>
      <c r="Z708" s="154"/>
      <c r="AA708" s="159"/>
      <c r="AT708" s="160" t="s">
        <v>168</v>
      </c>
      <c r="AU708" s="160" t="s">
        <v>78</v>
      </c>
      <c r="AV708" s="152" t="s">
        <v>78</v>
      </c>
      <c r="AW708" s="152" t="s">
        <v>28</v>
      </c>
      <c r="AX708" s="152" t="s">
        <v>72</v>
      </c>
      <c r="AY708" s="160" t="s">
        <v>156</v>
      </c>
    </row>
    <row r="709" spans="2:51" s="144" customFormat="1" ht="16.5" customHeight="1" x14ac:dyDescent="0.45">
      <c r="B709" s="145"/>
      <c r="C709" s="146"/>
      <c r="D709" s="146"/>
      <c r="E709" s="147"/>
      <c r="F709" s="258" t="s">
        <v>923</v>
      </c>
      <c r="G709" s="258"/>
      <c r="H709" s="258"/>
      <c r="I709" s="258"/>
      <c r="J709" s="146"/>
      <c r="K709" s="147"/>
      <c r="L709" s="146"/>
      <c r="M709" s="146"/>
      <c r="N709" s="146"/>
      <c r="O709" s="146"/>
      <c r="P709" s="146"/>
      <c r="Q709" s="146"/>
      <c r="R709" s="148"/>
      <c r="T709" s="149"/>
      <c r="U709" s="146"/>
      <c r="V709" s="146"/>
      <c r="W709" s="146"/>
      <c r="X709" s="146"/>
      <c r="Y709" s="146"/>
      <c r="Z709" s="146"/>
      <c r="AA709" s="150"/>
      <c r="AT709" s="151" t="s">
        <v>168</v>
      </c>
      <c r="AU709" s="151" t="s">
        <v>78</v>
      </c>
      <c r="AV709" s="144" t="s">
        <v>80</v>
      </c>
      <c r="AW709" s="144" t="s">
        <v>28</v>
      </c>
      <c r="AX709" s="144" t="s">
        <v>72</v>
      </c>
      <c r="AY709" s="151" t="s">
        <v>156</v>
      </c>
    </row>
    <row r="710" spans="2:51" s="152" customFormat="1" ht="16.5" customHeight="1" x14ac:dyDescent="0.45">
      <c r="B710" s="153"/>
      <c r="C710" s="154"/>
      <c r="D710" s="154"/>
      <c r="E710" s="155"/>
      <c r="F710" s="254" t="s">
        <v>80</v>
      </c>
      <c r="G710" s="254"/>
      <c r="H710" s="254"/>
      <c r="I710" s="254"/>
      <c r="J710" s="154"/>
      <c r="K710" s="156">
        <v>1</v>
      </c>
      <c r="L710" s="154"/>
      <c r="M710" s="154"/>
      <c r="N710" s="154"/>
      <c r="O710" s="154"/>
      <c r="P710" s="154"/>
      <c r="Q710" s="154"/>
      <c r="R710" s="157"/>
      <c r="T710" s="158"/>
      <c r="U710" s="154"/>
      <c r="V710" s="154"/>
      <c r="W710" s="154"/>
      <c r="X710" s="154"/>
      <c r="Y710" s="154"/>
      <c r="Z710" s="154"/>
      <c r="AA710" s="159"/>
      <c r="AT710" s="160" t="s">
        <v>168</v>
      </c>
      <c r="AU710" s="160" t="s">
        <v>78</v>
      </c>
      <c r="AV710" s="152" t="s">
        <v>78</v>
      </c>
      <c r="AW710" s="152" t="s">
        <v>28</v>
      </c>
      <c r="AX710" s="152" t="s">
        <v>72</v>
      </c>
      <c r="AY710" s="160" t="s">
        <v>156</v>
      </c>
    </row>
    <row r="711" spans="2:51" s="144" customFormat="1" ht="16.5" customHeight="1" x14ac:dyDescent="0.45">
      <c r="B711" s="145"/>
      <c r="C711" s="146"/>
      <c r="D711" s="146"/>
      <c r="E711" s="147"/>
      <c r="F711" s="258" t="s">
        <v>924</v>
      </c>
      <c r="G711" s="258"/>
      <c r="H711" s="258"/>
      <c r="I711" s="258"/>
      <c r="J711" s="146"/>
      <c r="K711" s="147"/>
      <c r="L711" s="146"/>
      <c r="M711" s="146"/>
      <c r="N711" s="146"/>
      <c r="O711" s="146"/>
      <c r="P711" s="146"/>
      <c r="Q711" s="146"/>
      <c r="R711" s="148"/>
      <c r="T711" s="149"/>
      <c r="U711" s="146"/>
      <c r="V711" s="146"/>
      <c r="W711" s="146"/>
      <c r="X711" s="146"/>
      <c r="Y711" s="146"/>
      <c r="Z711" s="146"/>
      <c r="AA711" s="150"/>
      <c r="AT711" s="151" t="s">
        <v>168</v>
      </c>
      <c r="AU711" s="151" t="s">
        <v>78</v>
      </c>
      <c r="AV711" s="144" t="s">
        <v>80</v>
      </c>
      <c r="AW711" s="144" t="s">
        <v>28</v>
      </c>
      <c r="AX711" s="144" t="s">
        <v>72</v>
      </c>
      <c r="AY711" s="151" t="s">
        <v>156</v>
      </c>
    </row>
    <row r="712" spans="2:51" s="152" customFormat="1" ht="16.5" customHeight="1" x14ac:dyDescent="0.45">
      <c r="B712" s="153"/>
      <c r="C712" s="154"/>
      <c r="D712" s="154"/>
      <c r="E712" s="155"/>
      <c r="F712" s="254" t="s">
        <v>925</v>
      </c>
      <c r="G712" s="254"/>
      <c r="H712" s="254"/>
      <c r="I712" s="254"/>
      <c r="J712" s="154"/>
      <c r="K712" s="156">
        <v>5</v>
      </c>
      <c r="L712" s="154"/>
      <c r="M712" s="154"/>
      <c r="N712" s="154"/>
      <c r="O712" s="154"/>
      <c r="P712" s="154"/>
      <c r="Q712" s="154"/>
      <c r="R712" s="157"/>
      <c r="T712" s="158"/>
      <c r="U712" s="154"/>
      <c r="V712" s="154"/>
      <c r="W712" s="154"/>
      <c r="X712" s="154"/>
      <c r="Y712" s="154"/>
      <c r="Z712" s="154"/>
      <c r="AA712" s="159"/>
      <c r="AT712" s="160" t="s">
        <v>168</v>
      </c>
      <c r="AU712" s="160" t="s">
        <v>78</v>
      </c>
      <c r="AV712" s="152" t="s">
        <v>78</v>
      </c>
      <c r="AW712" s="152" t="s">
        <v>28</v>
      </c>
      <c r="AX712" s="152" t="s">
        <v>72</v>
      </c>
      <c r="AY712" s="160" t="s">
        <v>156</v>
      </c>
    </row>
    <row r="713" spans="2:51" s="144" customFormat="1" ht="16.5" customHeight="1" x14ac:dyDescent="0.45">
      <c r="B713" s="145"/>
      <c r="C713" s="146"/>
      <c r="D713" s="146"/>
      <c r="E713" s="147"/>
      <c r="F713" s="258" t="s">
        <v>926</v>
      </c>
      <c r="G713" s="258"/>
      <c r="H713" s="258"/>
      <c r="I713" s="258"/>
      <c r="J713" s="146"/>
      <c r="K713" s="147"/>
      <c r="L713" s="146"/>
      <c r="M713" s="146"/>
      <c r="N713" s="146"/>
      <c r="O713" s="146"/>
      <c r="P713" s="146"/>
      <c r="Q713" s="146"/>
      <c r="R713" s="148"/>
      <c r="T713" s="149"/>
      <c r="U713" s="146"/>
      <c r="V713" s="146"/>
      <c r="W713" s="146"/>
      <c r="X713" s="146"/>
      <c r="Y713" s="146"/>
      <c r="Z713" s="146"/>
      <c r="AA713" s="150"/>
      <c r="AT713" s="151" t="s">
        <v>168</v>
      </c>
      <c r="AU713" s="151" t="s">
        <v>78</v>
      </c>
      <c r="AV713" s="144" t="s">
        <v>80</v>
      </c>
      <c r="AW713" s="144" t="s">
        <v>28</v>
      </c>
      <c r="AX713" s="144" t="s">
        <v>72</v>
      </c>
      <c r="AY713" s="151" t="s">
        <v>156</v>
      </c>
    </row>
    <row r="714" spans="2:51" s="152" customFormat="1" ht="16.5" customHeight="1" x14ac:dyDescent="0.45">
      <c r="B714" s="153"/>
      <c r="C714" s="154"/>
      <c r="D714" s="154"/>
      <c r="E714" s="155"/>
      <c r="F714" s="254" t="s">
        <v>927</v>
      </c>
      <c r="G714" s="254"/>
      <c r="H714" s="254"/>
      <c r="I714" s="254"/>
      <c r="J714" s="154"/>
      <c r="K714" s="156">
        <v>2</v>
      </c>
      <c r="L714" s="154"/>
      <c r="M714" s="154"/>
      <c r="N714" s="154"/>
      <c r="O714" s="154"/>
      <c r="P714" s="154"/>
      <c r="Q714" s="154"/>
      <c r="R714" s="157"/>
      <c r="T714" s="158"/>
      <c r="U714" s="154"/>
      <c r="V714" s="154"/>
      <c r="W714" s="154"/>
      <c r="X714" s="154"/>
      <c r="Y714" s="154"/>
      <c r="Z714" s="154"/>
      <c r="AA714" s="159"/>
      <c r="AT714" s="160" t="s">
        <v>168</v>
      </c>
      <c r="AU714" s="160" t="s">
        <v>78</v>
      </c>
      <c r="AV714" s="152" t="s">
        <v>78</v>
      </c>
      <c r="AW714" s="152" t="s">
        <v>28</v>
      </c>
      <c r="AX714" s="152" t="s">
        <v>72</v>
      </c>
      <c r="AY714" s="160" t="s">
        <v>156</v>
      </c>
    </row>
    <row r="715" spans="2:51" s="144" customFormat="1" ht="16.5" customHeight="1" x14ac:dyDescent="0.45">
      <c r="B715" s="145"/>
      <c r="C715" s="146"/>
      <c r="D715" s="146"/>
      <c r="E715" s="147"/>
      <c r="F715" s="258" t="s">
        <v>928</v>
      </c>
      <c r="G715" s="258"/>
      <c r="H715" s="258"/>
      <c r="I715" s="258"/>
      <c r="J715" s="146"/>
      <c r="K715" s="147"/>
      <c r="L715" s="146"/>
      <c r="M715" s="146"/>
      <c r="N715" s="146"/>
      <c r="O715" s="146"/>
      <c r="P715" s="146"/>
      <c r="Q715" s="146"/>
      <c r="R715" s="148"/>
      <c r="T715" s="149"/>
      <c r="U715" s="146"/>
      <c r="V715" s="146"/>
      <c r="W715" s="146"/>
      <c r="X715" s="146"/>
      <c r="Y715" s="146"/>
      <c r="Z715" s="146"/>
      <c r="AA715" s="150"/>
      <c r="AT715" s="151" t="s">
        <v>168</v>
      </c>
      <c r="AU715" s="151" t="s">
        <v>78</v>
      </c>
      <c r="AV715" s="144" t="s">
        <v>80</v>
      </c>
      <c r="AW715" s="144" t="s">
        <v>28</v>
      </c>
      <c r="AX715" s="144" t="s">
        <v>72</v>
      </c>
      <c r="AY715" s="151" t="s">
        <v>156</v>
      </c>
    </row>
    <row r="716" spans="2:51" s="152" customFormat="1" ht="16.5" customHeight="1" x14ac:dyDescent="0.45">
      <c r="B716" s="153"/>
      <c r="C716" s="154"/>
      <c r="D716" s="154"/>
      <c r="E716" s="155"/>
      <c r="F716" s="254" t="s">
        <v>80</v>
      </c>
      <c r="G716" s="254"/>
      <c r="H716" s="254"/>
      <c r="I716" s="254"/>
      <c r="J716" s="154"/>
      <c r="K716" s="156">
        <v>1</v>
      </c>
      <c r="L716" s="154"/>
      <c r="M716" s="154"/>
      <c r="N716" s="154"/>
      <c r="O716" s="154"/>
      <c r="P716" s="154"/>
      <c r="Q716" s="154"/>
      <c r="R716" s="157"/>
      <c r="T716" s="158"/>
      <c r="U716" s="154"/>
      <c r="V716" s="154"/>
      <c r="W716" s="154"/>
      <c r="X716" s="154"/>
      <c r="Y716" s="154"/>
      <c r="Z716" s="154"/>
      <c r="AA716" s="159"/>
      <c r="AT716" s="160" t="s">
        <v>168</v>
      </c>
      <c r="AU716" s="160" t="s">
        <v>78</v>
      </c>
      <c r="AV716" s="152" t="s">
        <v>78</v>
      </c>
      <c r="AW716" s="152" t="s">
        <v>28</v>
      </c>
      <c r="AX716" s="152" t="s">
        <v>72</v>
      </c>
      <c r="AY716" s="160" t="s">
        <v>156</v>
      </c>
    </row>
    <row r="717" spans="2:51" s="144" customFormat="1" ht="16.5" customHeight="1" x14ac:dyDescent="0.45">
      <c r="B717" s="145"/>
      <c r="C717" s="146"/>
      <c r="D717" s="146"/>
      <c r="E717" s="147"/>
      <c r="F717" s="258" t="s">
        <v>929</v>
      </c>
      <c r="G717" s="258"/>
      <c r="H717" s="258"/>
      <c r="I717" s="258"/>
      <c r="J717" s="146"/>
      <c r="K717" s="147"/>
      <c r="L717" s="146"/>
      <c r="M717" s="146"/>
      <c r="N717" s="146"/>
      <c r="O717" s="146"/>
      <c r="P717" s="146"/>
      <c r="Q717" s="146"/>
      <c r="R717" s="148"/>
      <c r="T717" s="149"/>
      <c r="U717" s="146"/>
      <c r="V717" s="146"/>
      <c r="W717" s="146"/>
      <c r="X717" s="146"/>
      <c r="Y717" s="146"/>
      <c r="Z717" s="146"/>
      <c r="AA717" s="150"/>
      <c r="AT717" s="151" t="s">
        <v>168</v>
      </c>
      <c r="AU717" s="151" t="s">
        <v>78</v>
      </c>
      <c r="AV717" s="144" t="s">
        <v>80</v>
      </c>
      <c r="AW717" s="144" t="s">
        <v>28</v>
      </c>
      <c r="AX717" s="144" t="s">
        <v>72</v>
      </c>
      <c r="AY717" s="151" t="s">
        <v>156</v>
      </c>
    </row>
    <row r="718" spans="2:51" s="152" customFormat="1" ht="16.5" customHeight="1" x14ac:dyDescent="0.45">
      <c r="B718" s="153"/>
      <c r="C718" s="154"/>
      <c r="D718" s="154"/>
      <c r="E718" s="155"/>
      <c r="F718" s="254" t="s">
        <v>80</v>
      </c>
      <c r="G718" s="254"/>
      <c r="H718" s="254"/>
      <c r="I718" s="254"/>
      <c r="J718" s="154"/>
      <c r="K718" s="156">
        <v>1</v>
      </c>
      <c r="L718" s="154"/>
      <c r="M718" s="154"/>
      <c r="N718" s="154"/>
      <c r="O718" s="154"/>
      <c r="P718" s="154"/>
      <c r="Q718" s="154"/>
      <c r="R718" s="157"/>
      <c r="T718" s="158"/>
      <c r="U718" s="154"/>
      <c r="V718" s="154"/>
      <c r="W718" s="154"/>
      <c r="X718" s="154"/>
      <c r="Y718" s="154"/>
      <c r="Z718" s="154"/>
      <c r="AA718" s="159"/>
      <c r="AT718" s="160" t="s">
        <v>168</v>
      </c>
      <c r="AU718" s="160" t="s">
        <v>78</v>
      </c>
      <c r="AV718" s="152" t="s">
        <v>78</v>
      </c>
      <c r="AW718" s="152" t="s">
        <v>28</v>
      </c>
      <c r="AX718" s="152" t="s">
        <v>72</v>
      </c>
      <c r="AY718" s="160" t="s">
        <v>156</v>
      </c>
    </row>
    <row r="719" spans="2:51" s="144" customFormat="1" ht="16.5" customHeight="1" x14ac:dyDescent="0.45">
      <c r="B719" s="145"/>
      <c r="C719" s="146"/>
      <c r="D719" s="146"/>
      <c r="E719" s="147"/>
      <c r="F719" s="258" t="s">
        <v>930</v>
      </c>
      <c r="G719" s="258"/>
      <c r="H719" s="258"/>
      <c r="I719" s="258"/>
      <c r="J719" s="146"/>
      <c r="K719" s="147"/>
      <c r="L719" s="146"/>
      <c r="M719" s="146"/>
      <c r="N719" s="146"/>
      <c r="O719" s="146"/>
      <c r="P719" s="146"/>
      <c r="Q719" s="146"/>
      <c r="R719" s="148"/>
      <c r="T719" s="149"/>
      <c r="U719" s="146"/>
      <c r="V719" s="146"/>
      <c r="W719" s="146"/>
      <c r="X719" s="146"/>
      <c r="Y719" s="146"/>
      <c r="Z719" s="146"/>
      <c r="AA719" s="150"/>
      <c r="AT719" s="151" t="s">
        <v>168</v>
      </c>
      <c r="AU719" s="151" t="s">
        <v>78</v>
      </c>
      <c r="AV719" s="144" t="s">
        <v>80</v>
      </c>
      <c r="AW719" s="144" t="s">
        <v>28</v>
      </c>
      <c r="AX719" s="144" t="s">
        <v>72</v>
      </c>
      <c r="AY719" s="151" t="s">
        <v>156</v>
      </c>
    </row>
    <row r="720" spans="2:51" s="152" customFormat="1" ht="16.5" customHeight="1" x14ac:dyDescent="0.45">
      <c r="B720" s="153"/>
      <c r="C720" s="154"/>
      <c r="D720" s="154"/>
      <c r="E720" s="155"/>
      <c r="F720" s="254" t="s">
        <v>921</v>
      </c>
      <c r="G720" s="254"/>
      <c r="H720" s="254"/>
      <c r="I720" s="254"/>
      <c r="J720" s="154"/>
      <c r="K720" s="156">
        <v>3</v>
      </c>
      <c r="L720" s="154"/>
      <c r="M720" s="154"/>
      <c r="N720" s="154"/>
      <c r="O720" s="154"/>
      <c r="P720" s="154"/>
      <c r="Q720" s="154"/>
      <c r="R720" s="157"/>
      <c r="T720" s="158"/>
      <c r="U720" s="154"/>
      <c r="V720" s="154"/>
      <c r="W720" s="154"/>
      <c r="X720" s="154"/>
      <c r="Y720" s="154"/>
      <c r="Z720" s="154"/>
      <c r="AA720" s="159"/>
      <c r="AT720" s="160" t="s">
        <v>168</v>
      </c>
      <c r="AU720" s="160" t="s">
        <v>78</v>
      </c>
      <c r="AV720" s="152" t="s">
        <v>78</v>
      </c>
      <c r="AW720" s="152" t="s">
        <v>28</v>
      </c>
      <c r="AX720" s="152" t="s">
        <v>72</v>
      </c>
      <c r="AY720" s="160" t="s">
        <v>156</v>
      </c>
    </row>
    <row r="721" spans="2:65" s="161" customFormat="1" ht="16.5" customHeight="1" x14ac:dyDescent="0.45">
      <c r="B721" s="162"/>
      <c r="C721" s="163"/>
      <c r="D721" s="163"/>
      <c r="E721" s="164"/>
      <c r="F721" s="255" t="s">
        <v>170</v>
      </c>
      <c r="G721" s="255"/>
      <c r="H721" s="255"/>
      <c r="I721" s="255"/>
      <c r="J721" s="163"/>
      <c r="K721" s="165">
        <v>39</v>
      </c>
      <c r="L721" s="163"/>
      <c r="M721" s="163"/>
      <c r="N721" s="163"/>
      <c r="O721" s="163"/>
      <c r="P721" s="163"/>
      <c r="Q721" s="163"/>
      <c r="R721" s="166"/>
      <c r="T721" s="167"/>
      <c r="U721" s="163"/>
      <c r="V721" s="163"/>
      <c r="W721" s="163"/>
      <c r="X721" s="163"/>
      <c r="Y721" s="163"/>
      <c r="Z721" s="163"/>
      <c r="AA721" s="168"/>
      <c r="AT721" s="169" t="s">
        <v>168</v>
      </c>
      <c r="AU721" s="169" t="s">
        <v>78</v>
      </c>
      <c r="AV721" s="161" t="s">
        <v>161</v>
      </c>
      <c r="AW721" s="161" t="s">
        <v>28</v>
      </c>
      <c r="AX721" s="161" t="s">
        <v>80</v>
      </c>
      <c r="AY721" s="169" t="s">
        <v>156</v>
      </c>
    </row>
    <row r="722" spans="2:65" s="23" customFormat="1" ht="25.5" customHeight="1" x14ac:dyDescent="0.45">
      <c r="B722" s="134"/>
      <c r="C722" s="135" t="s">
        <v>931</v>
      </c>
      <c r="D722" s="135" t="s">
        <v>157</v>
      </c>
      <c r="E722" s="136" t="s">
        <v>932</v>
      </c>
      <c r="F722" s="251" t="s">
        <v>933</v>
      </c>
      <c r="G722" s="251"/>
      <c r="H722" s="251"/>
      <c r="I722" s="251"/>
      <c r="J722" s="137" t="s">
        <v>260</v>
      </c>
      <c r="K722" s="138">
        <v>2</v>
      </c>
      <c r="L722" s="252"/>
      <c r="M722" s="252"/>
      <c r="N722" s="260">
        <f>ROUND(L722*K722,2)</f>
        <v>0</v>
      </c>
      <c r="O722" s="261"/>
      <c r="P722" s="261"/>
      <c r="Q722" s="262"/>
      <c r="R722" s="139"/>
      <c r="T722" s="140"/>
      <c r="U722" s="34" t="s">
        <v>39</v>
      </c>
      <c r="V722" s="141">
        <v>0</v>
      </c>
      <c r="W722" s="141">
        <f>V722*K722</f>
        <v>0</v>
      </c>
      <c r="X722" s="141">
        <v>0</v>
      </c>
      <c r="Y722" s="141">
        <f>X722*K722</f>
        <v>0</v>
      </c>
      <c r="Z722" s="141">
        <v>0</v>
      </c>
      <c r="AA722" s="142">
        <f>Z722*K722</f>
        <v>0</v>
      </c>
      <c r="AR722" s="8" t="s">
        <v>161</v>
      </c>
      <c r="AT722" s="8" t="s">
        <v>157</v>
      </c>
      <c r="AU722" s="8" t="s">
        <v>78</v>
      </c>
      <c r="AY722" s="8" t="s">
        <v>156</v>
      </c>
      <c r="BE722" s="143">
        <f>IF(U722="základná",N722,0)</f>
        <v>0</v>
      </c>
      <c r="BF722" s="143">
        <f>IF(U722="znížená",N722,0)</f>
        <v>0</v>
      </c>
      <c r="BG722" s="143">
        <f>IF(U722="zákl. prenesená",N722,0)</f>
        <v>0</v>
      </c>
      <c r="BH722" s="143">
        <f>IF(U722="zníž. prenesená",N722,0)</f>
        <v>0</v>
      </c>
      <c r="BI722" s="143">
        <f>IF(U722="nulová",N722,0)</f>
        <v>0</v>
      </c>
      <c r="BJ722" s="8" t="s">
        <v>78</v>
      </c>
      <c r="BK722" s="121">
        <f>ROUND(L722*K722,3)</f>
        <v>0</v>
      </c>
      <c r="BL722" s="8" t="s">
        <v>161</v>
      </c>
      <c r="BM722" s="8" t="s">
        <v>934</v>
      </c>
    </row>
    <row r="723" spans="2:65" s="144" customFormat="1" ht="16.5" customHeight="1" x14ac:dyDescent="0.45">
      <c r="B723" s="145"/>
      <c r="C723" s="146"/>
      <c r="D723" s="146"/>
      <c r="E723" s="147"/>
      <c r="F723" s="253" t="s">
        <v>235</v>
      </c>
      <c r="G723" s="253"/>
      <c r="H723" s="253"/>
      <c r="I723" s="253"/>
      <c r="J723" s="146"/>
      <c r="K723" s="147"/>
      <c r="L723" s="146"/>
      <c r="M723" s="146"/>
      <c r="N723" s="146"/>
      <c r="O723" s="146"/>
      <c r="P723" s="146"/>
      <c r="Q723" s="146"/>
      <c r="R723" s="148"/>
      <c r="T723" s="149"/>
      <c r="U723" s="146"/>
      <c r="V723" s="146"/>
      <c r="W723" s="146"/>
      <c r="X723" s="146"/>
      <c r="Y723" s="146"/>
      <c r="Z723" s="146"/>
      <c r="AA723" s="150"/>
      <c r="AT723" s="151" t="s">
        <v>168</v>
      </c>
      <c r="AU723" s="151" t="s">
        <v>78</v>
      </c>
      <c r="AV723" s="144" t="s">
        <v>80</v>
      </c>
      <c r="AW723" s="144" t="s">
        <v>28</v>
      </c>
      <c r="AX723" s="144" t="s">
        <v>72</v>
      </c>
      <c r="AY723" s="151" t="s">
        <v>156</v>
      </c>
    </row>
    <row r="724" spans="2:65" s="144" customFormat="1" ht="16.5" customHeight="1" x14ac:dyDescent="0.45">
      <c r="B724" s="145"/>
      <c r="C724" s="146"/>
      <c r="D724" s="146"/>
      <c r="E724" s="147"/>
      <c r="F724" s="258" t="s">
        <v>935</v>
      </c>
      <c r="G724" s="258"/>
      <c r="H724" s="258"/>
      <c r="I724" s="258"/>
      <c r="J724" s="146"/>
      <c r="K724" s="147"/>
      <c r="L724" s="146"/>
      <c r="M724" s="146"/>
      <c r="N724" s="146"/>
      <c r="O724" s="146"/>
      <c r="P724" s="146"/>
      <c r="Q724" s="146"/>
      <c r="R724" s="148"/>
      <c r="T724" s="149"/>
      <c r="U724" s="146"/>
      <c r="V724" s="146"/>
      <c r="W724" s="146"/>
      <c r="X724" s="146"/>
      <c r="Y724" s="146"/>
      <c r="Z724" s="146"/>
      <c r="AA724" s="150"/>
      <c r="AT724" s="151" t="s">
        <v>168</v>
      </c>
      <c r="AU724" s="151" t="s">
        <v>78</v>
      </c>
      <c r="AV724" s="144" t="s">
        <v>80</v>
      </c>
      <c r="AW724" s="144" t="s">
        <v>28</v>
      </c>
      <c r="AX724" s="144" t="s">
        <v>72</v>
      </c>
      <c r="AY724" s="151" t="s">
        <v>156</v>
      </c>
    </row>
    <row r="725" spans="2:65" s="152" customFormat="1" ht="16.5" customHeight="1" x14ac:dyDescent="0.45">
      <c r="B725" s="153"/>
      <c r="C725" s="154"/>
      <c r="D725" s="154"/>
      <c r="E725" s="155"/>
      <c r="F725" s="254" t="s">
        <v>936</v>
      </c>
      <c r="G725" s="254"/>
      <c r="H725" s="254"/>
      <c r="I725" s="254"/>
      <c r="J725" s="154"/>
      <c r="K725" s="156">
        <v>2</v>
      </c>
      <c r="L725" s="154"/>
      <c r="M725" s="154"/>
      <c r="N725" s="154"/>
      <c r="O725" s="154"/>
      <c r="P725" s="154"/>
      <c r="Q725" s="154"/>
      <c r="R725" s="157"/>
      <c r="T725" s="158"/>
      <c r="U725" s="154"/>
      <c r="V725" s="154"/>
      <c r="W725" s="154"/>
      <c r="X725" s="154"/>
      <c r="Y725" s="154"/>
      <c r="Z725" s="154"/>
      <c r="AA725" s="159"/>
      <c r="AT725" s="160" t="s">
        <v>168</v>
      </c>
      <c r="AU725" s="160" t="s">
        <v>78</v>
      </c>
      <c r="AV725" s="152" t="s">
        <v>78</v>
      </c>
      <c r="AW725" s="152" t="s">
        <v>28</v>
      </c>
      <c r="AX725" s="152" t="s">
        <v>72</v>
      </c>
      <c r="AY725" s="160" t="s">
        <v>156</v>
      </c>
    </row>
    <row r="726" spans="2:65" s="161" customFormat="1" ht="16.5" customHeight="1" x14ac:dyDescent="0.45">
      <c r="B726" s="162"/>
      <c r="C726" s="163"/>
      <c r="D726" s="163"/>
      <c r="E726" s="164"/>
      <c r="F726" s="255" t="s">
        <v>170</v>
      </c>
      <c r="G726" s="255"/>
      <c r="H726" s="255"/>
      <c r="I726" s="255"/>
      <c r="J726" s="163"/>
      <c r="K726" s="165">
        <v>2</v>
      </c>
      <c r="L726" s="163"/>
      <c r="M726" s="163"/>
      <c r="N726" s="163"/>
      <c r="O726" s="163"/>
      <c r="P726" s="163"/>
      <c r="Q726" s="163"/>
      <c r="R726" s="166"/>
      <c r="T726" s="167"/>
      <c r="U726" s="163"/>
      <c r="V726" s="163"/>
      <c r="W726" s="163"/>
      <c r="X726" s="163"/>
      <c r="Y726" s="163"/>
      <c r="Z726" s="163"/>
      <c r="AA726" s="168"/>
      <c r="AT726" s="169" t="s">
        <v>168</v>
      </c>
      <c r="AU726" s="169" t="s">
        <v>78</v>
      </c>
      <c r="AV726" s="161" t="s">
        <v>161</v>
      </c>
      <c r="AW726" s="161" t="s">
        <v>28</v>
      </c>
      <c r="AX726" s="161" t="s">
        <v>80</v>
      </c>
      <c r="AY726" s="169" t="s">
        <v>156</v>
      </c>
    </row>
    <row r="727" spans="2:65" s="23" customFormat="1" ht="25.5" customHeight="1" x14ac:dyDescent="0.45">
      <c r="B727" s="134"/>
      <c r="C727" s="135" t="s">
        <v>937</v>
      </c>
      <c r="D727" s="135" t="s">
        <v>157</v>
      </c>
      <c r="E727" s="136" t="s">
        <v>938</v>
      </c>
      <c r="F727" s="251" t="s">
        <v>939</v>
      </c>
      <c r="G727" s="251"/>
      <c r="H727" s="251"/>
      <c r="I727" s="251"/>
      <c r="J727" s="137" t="s">
        <v>160</v>
      </c>
      <c r="K727" s="138">
        <v>52.2</v>
      </c>
      <c r="L727" s="252"/>
      <c r="M727" s="252"/>
      <c r="N727" s="252">
        <f>ROUND(L727*K727,2)</f>
        <v>0</v>
      </c>
      <c r="O727" s="261"/>
      <c r="P727" s="261"/>
      <c r="Q727" s="262"/>
      <c r="R727" s="139"/>
      <c r="T727" s="140"/>
      <c r="U727" s="34" t="s">
        <v>39</v>
      </c>
      <c r="V727" s="141">
        <v>0</v>
      </c>
      <c r="W727" s="141">
        <f>V727*K727</f>
        <v>0</v>
      </c>
      <c r="X727" s="141">
        <v>0</v>
      </c>
      <c r="Y727" s="141">
        <f>X727*K727</f>
        <v>0</v>
      </c>
      <c r="Z727" s="141">
        <v>0</v>
      </c>
      <c r="AA727" s="142">
        <f>Z727*K727</f>
        <v>0</v>
      </c>
      <c r="AR727" s="8" t="s">
        <v>161</v>
      </c>
      <c r="AT727" s="8" t="s">
        <v>157</v>
      </c>
      <c r="AU727" s="8" t="s">
        <v>78</v>
      </c>
      <c r="AY727" s="8" t="s">
        <v>156</v>
      </c>
      <c r="BE727" s="143">
        <f>IF(U727="základná",N727,0)</f>
        <v>0</v>
      </c>
      <c r="BF727" s="143">
        <f>IF(U727="znížená",N727,0)</f>
        <v>0</v>
      </c>
      <c r="BG727" s="143">
        <f>IF(U727="zákl. prenesená",N727,0)</f>
        <v>0</v>
      </c>
      <c r="BH727" s="143">
        <f>IF(U727="zníž. prenesená",N727,0)</f>
        <v>0</v>
      </c>
      <c r="BI727" s="143">
        <f>IF(U727="nulová",N727,0)</f>
        <v>0</v>
      </c>
      <c r="BJ727" s="8" t="s">
        <v>78</v>
      </c>
      <c r="BK727" s="121">
        <f>ROUND(L727*K727,3)</f>
        <v>0</v>
      </c>
      <c r="BL727" s="8" t="s">
        <v>161</v>
      </c>
      <c r="BM727" s="8" t="s">
        <v>940</v>
      </c>
    </row>
    <row r="728" spans="2:65" s="23" customFormat="1" ht="25.5" customHeight="1" x14ac:dyDescent="0.45">
      <c r="B728" s="134"/>
      <c r="C728" s="135" t="s">
        <v>941</v>
      </c>
      <c r="D728" s="135" t="s">
        <v>157</v>
      </c>
      <c r="E728" s="136" t="s">
        <v>942</v>
      </c>
      <c r="F728" s="251" t="s">
        <v>943</v>
      </c>
      <c r="G728" s="251"/>
      <c r="H728" s="251"/>
      <c r="I728" s="251"/>
      <c r="J728" s="137" t="s">
        <v>260</v>
      </c>
      <c r="K728" s="138">
        <v>1</v>
      </c>
      <c r="L728" s="252"/>
      <c r="M728" s="252"/>
      <c r="N728" s="252">
        <f t="shared" ref="N728:N729" si="56">ROUND(L728*K728,2)</f>
        <v>0</v>
      </c>
      <c r="O728" s="261"/>
      <c r="P728" s="261"/>
      <c r="Q728" s="262"/>
      <c r="R728" s="139"/>
      <c r="T728" s="140"/>
      <c r="U728" s="34" t="s">
        <v>39</v>
      </c>
      <c r="V728" s="141">
        <v>0</v>
      </c>
      <c r="W728" s="141">
        <f>V728*K728</f>
        <v>0</v>
      </c>
      <c r="X728" s="141">
        <v>0</v>
      </c>
      <c r="Y728" s="141">
        <f>X728*K728</f>
        <v>0</v>
      </c>
      <c r="Z728" s="141">
        <v>0</v>
      </c>
      <c r="AA728" s="142">
        <f>Z728*K728</f>
        <v>0</v>
      </c>
      <c r="AR728" s="8" t="s">
        <v>161</v>
      </c>
      <c r="AT728" s="8" t="s">
        <v>157</v>
      </c>
      <c r="AU728" s="8" t="s">
        <v>78</v>
      </c>
      <c r="AY728" s="8" t="s">
        <v>156</v>
      </c>
      <c r="BE728" s="143">
        <f>IF(U728="základná",N728,0)</f>
        <v>0</v>
      </c>
      <c r="BF728" s="143">
        <f>IF(U728="znížená",N728,0)</f>
        <v>0</v>
      </c>
      <c r="BG728" s="143">
        <f>IF(U728="zákl. prenesená",N728,0)</f>
        <v>0</v>
      </c>
      <c r="BH728" s="143">
        <f>IF(U728="zníž. prenesená",N728,0)</f>
        <v>0</v>
      </c>
      <c r="BI728" s="143">
        <f>IF(U728="nulová",N728,0)</f>
        <v>0</v>
      </c>
      <c r="BJ728" s="8" t="s">
        <v>78</v>
      </c>
      <c r="BK728" s="121">
        <f>ROUND(L728*K728,3)</f>
        <v>0</v>
      </c>
      <c r="BL728" s="8" t="s">
        <v>161</v>
      </c>
      <c r="BM728" s="8" t="s">
        <v>944</v>
      </c>
    </row>
    <row r="729" spans="2:65" s="23" customFormat="1" ht="25.5" customHeight="1" x14ac:dyDescent="0.45">
      <c r="B729" s="134"/>
      <c r="C729" s="135" t="s">
        <v>945</v>
      </c>
      <c r="D729" s="135" t="s">
        <v>157</v>
      </c>
      <c r="E729" s="136" t="s">
        <v>946</v>
      </c>
      <c r="F729" s="251" t="s">
        <v>947</v>
      </c>
      <c r="G729" s="251"/>
      <c r="H729" s="251"/>
      <c r="I729" s="251"/>
      <c r="J729" s="137" t="s">
        <v>358</v>
      </c>
      <c r="K729" s="138">
        <v>6.56</v>
      </c>
      <c r="L729" s="252"/>
      <c r="M729" s="252"/>
      <c r="N729" s="252">
        <f t="shared" si="56"/>
        <v>0</v>
      </c>
      <c r="O729" s="261"/>
      <c r="P729" s="261"/>
      <c r="Q729" s="262"/>
      <c r="R729" s="139"/>
      <c r="T729" s="140"/>
      <c r="U729" s="34" t="s">
        <v>39</v>
      </c>
      <c r="V729" s="141">
        <v>0</v>
      </c>
      <c r="W729" s="141">
        <f>V729*K729</f>
        <v>0</v>
      </c>
      <c r="X729" s="141">
        <v>0</v>
      </c>
      <c r="Y729" s="141">
        <f>X729*K729</f>
        <v>0</v>
      </c>
      <c r="Z729" s="141">
        <v>0</v>
      </c>
      <c r="AA729" s="142">
        <f>Z729*K729</f>
        <v>0</v>
      </c>
      <c r="AR729" s="8" t="s">
        <v>161</v>
      </c>
      <c r="AT729" s="8" t="s">
        <v>157</v>
      </c>
      <c r="AU729" s="8" t="s">
        <v>78</v>
      </c>
      <c r="AY729" s="8" t="s">
        <v>156</v>
      </c>
      <c r="BE729" s="143">
        <f>IF(U729="základná",N729,0)</f>
        <v>0</v>
      </c>
      <c r="BF729" s="143">
        <f>IF(U729="znížená",N729,0)</f>
        <v>0</v>
      </c>
      <c r="BG729" s="143">
        <f>IF(U729="zákl. prenesená",N729,0)</f>
        <v>0</v>
      </c>
      <c r="BH729" s="143">
        <f>IF(U729="zníž. prenesená",N729,0)</f>
        <v>0</v>
      </c>
      <c r="BI729" s="143">
        <f>IF(U729="nulová",N729,0)</f>
        <v>0</v>
      </c>
      <c r="BJ729" s="8" t="s">
        <v>78</v>
      </c>
      <c r="BK729" s="121">
        <f>ROUND(L729*K729,3)</f>
        <v>0</v>
      </c>
      <c r="BL729" s="8" t="s">
        <v>161</v>
      </c>
      <c r="BM729" s="8" t="s">
        <v>948</v>
      </c>
    </row>
    <row r="730" spans="2:65" s="144" customFormat="1" ht="16.5" customHeight="1" x14ac:dyDescent="0.45">
      <c r="B730" s="145"/>
      <c r="C730" s="146"/>
      <c r="D730" s="146"/>
      <c r="E730" s="147"/>
      <c r="F730" s="253" t="s">
        <v>949</v>
      </c>
      <c r="G730" s="253"/>
      <c r="H730" s="253"/>
      <c r="I730" s="253"/>
      <c r="J730" s="146"/>
      <c r="K730" s="147"/>
      <c r="L730" s="146"/>
      <c r="M730" s="146"/>
      <c r="N730" s="146"/>
      <c r="O730" s="146"/>
      <c r="P730" s="146"/>
      <c r="Q730" s="146"/>
      <c r="R730" s="148"/>
      <c r="T730" s="149"/>
      <c r="U730" s="146"/>
      <c r="V730" s="146"/>
      <c r="W730" s="146"/>
      <c r="X730" s="146"/>
      <c r="Y730" s="146"/>
      <c r="Z730" s="146"/>
      <c r="AA730" s="150"/>
      <c r="AT730" s="151" t="s">
        <v>168</v>
      </c>
      <c r="AU730" s="151" t="s">
        <v>78</v>
      </c>
      <c r="AV730" s="144" t="s">
        <v>80</v>
      </c>
      <c r="AW730" s="144" t="s">
        <v>28</v>
      </c>
      <c r="AX730" s="144" t="s">
        <v>72</v>
      </c>
      <c r="AY730" s="151" t="s">
        <v>156</v>
      </c>
    </row>
    <row r="731" spans="2:65" s="152" customFormat="1" ht="16.5" customHeight="1" x14ac:dyDescent="0.45">
      <c r="B731" s="153"/>
      <c r="C731" s="154"/>
      <c r="D731" s="154"/>
      <c r="E731" s="155"/>
      <c r="F731" s="254" t="s">
        <v>950</v>
      </c>
      <c r="G731" s="254"/>
      <c r="H731" s="254"/>
      <c r="I731" s="254"/>
      <c r="J731" s="154"/>
      <c r="K731" s="156">
        <v>6.56</v>
      </c>
      <c r="L731" s="154"/>
      <c r="M731" s="154"/>
      <c r="N731" s="154"/>
      <c r="O731" s="154"/>
      <c r="P731" s="154"/>
      <c r="Q731" s="154"/>
      <c r="R731" s="157"/>
      <c r="T731" s="158"/>
      <c r="U731" s="154"/>
      <c r="V731" s="154"/>
      <c r="W731" s="154"/>
      <c r="X731" s="154"/>
      <c r="Y731" s="154"/>
      <c r="Z731" s="154"/>
      <c r="AA731" s="159"/>
      <c r="AT731" s="160" t="s">
        <v>168</v>
      </c>
      <c r="AU731" s="160" t="s">
        <v>78</v>
      </c>
      <c r="AV731" s="152" t="s">
        <v>78</v>
      </c>
      <c r="AW731" s="152" t="s">
        <v>28</v>
      </c>
      <c r="AX731" s="152" t="s">
        <v>72</v>
      </c>
      <c r="AY731" s="160" t="s">
        <v>156</v>
      </c>
    </row>
    <row r="732" spans="2:65" s="161" customFormat="1" ht="16.5" customHeight="1" x14ac:dyDescent="0.45">
      <c r="B732" s="162"/>
      <c r="C732" s="163"/>
      <c r="D732" s="163"/>
      <c r="E732" s="164"/>
      <c r="F732" s="255" t="s">
        <v>170</v>
      </c>
      <c r="G732" s="255"/>
      <c r="H732" s="255"/>
      <c r="I732" s="255"/>
      <c r="J732" s="163"/>
      <c r="K732" s="165">
        <v>6.56</v>
      </c>
      <c r="L732" s="163"/>
      <c r="M732" s="163"/>
      <c r="N732" s="163"/>
      <c r="O732" s="163"/>
      <c r="P732" s="163"/>
      <c r="Q732" s="163"/>
      <c r="R732" s="166"/>
      <c r="T732" s="167"/>
      <c r="U732" s="163"/>
      <c r="V732" s="163"/>
      <c r="W732" s="163"/>
      <c r="X732" s="163"/>
      <c r="Y732" s="163"/>
      <c r="Z732" s="163"/>
      <c r="AA732" s="168"/>
      <c r="AT732" s="169" t="s">
        <v>168</v>
      </c>
      <c r="AU732" s="169" t="s">
        <v>78</v>
      </c>
      <c r="AV732" s="161" t="s">
        <v>161</v>
      </c>
      <c r="AW732" s="161" t="s">
        <v>28</v>
      </c>
      <c r="AX732" s="161" t="s">
        <v>80</v>
      </c>
      <c r="AY732" s="169" t="s">
        <v>156</v>
      </c>
    </row>
    <row r="733" spans="2:65" s="23" customFormat="1" ht="25.5" customHeight="1" x14ac:dyDescent="0.45">
      <c r="B733" s="134"/>
      <c r="C733" s="135" t="s">
        <v>951</v>
      </c>
      <c r="D733" s="135" t="s">
        <v>157</v>
      </c>
      <c r="E733" s="136" t="s">
        <v>952</v>
      </c>
      <c r="F733" s="251" t="s">
        <v>953</v>
      </c>
      <c r="G733" s="251"/>
      <c r="H733" s="251"/>
      <c r="I733" s="251"/>
      <c r="J733" s="137" t="s">
        <v>358</v>
      </c>
      <c r="K733" s="138">
        <v>6.81</v>
      </c>
      <c r="L733" s="252"/>
      <c r="M733" s="252"/>
      <c r="N733" s="260">
        <f>ROUND(L733*K733,2)</f>
        <v>0</v>
      </c>
      <c r="O733" s="261"/>
      <c r="P733" s="261"/>
      <c r="Q733" s="262"/>
      <c r="R733" s="139"/>
      <c r="T733" s="140"/>
      <c r="U733" s="34" t="s">
        <v>39</v>
      </c>
      <c r="V733" s="141">
        <v>0</v>
      </c>
      <c r="W733" s="141">
        <f>V733*K733</f>
        <v>0</v>
      </c>
      <c r="X733" s="141">
        <v>0</v>
      </c>
      <c r="Y733" s="141">
        <f>X733*K733</f>
        <v>0</v>
      </c>
      <c r="Z733" s="141">
        <v>0</v>
      </c>
      <c r="AA733" s="142">
        <f>Z733*K733</f>
        <v>0</v>
      </c>
      <c r="AR733" s="8" t="s">
        <v>161</v>
      </c>
      <c r="AT733" s="8" t="s">
        <v>157</v>
      </c>
      <c r="AU733" s="8" t="s">
        <v>78</v>
      </c>
      <c r="AY733" s="8" t="s">
        <v>156</v>
      </c>
      <c r="BE733" s="143">
        <f>IF(U733="základná",N733,0)</f>
        <v>0</v>
      </c>
      <c r="BF733" s="143">
        <f>IF(U733="znížená",N733,0)</f>
        <v>0</v>
      </c>
      <c r="BG733" s="143">
        <f>IF(U733="zákl. prenesená",N733,0)</f>
        <v>0</v>
      </c>
      <c r="BH733" s="143">
        <f>IF(U733="zníž. prenesená",N733,0)</f>
        <v>0</v>
      </c>
      <c r="BI733" s="143">
        <f>IF(U733="nulová",N733,0)</f>
        <v>0</v>
      </c>
      <c r="BJ733" s="8" t="s">
        <v>78</v>
      </c>
      <c r="BK733" s="121">
        <f>ROUND(L733*K733,3)</f>
        <v>0</v>
      </c>
      <c r="BL733" s="8" t="s">
        <v>161</v>
      </c>
      <c r="BM733" s="8" t="s">
        <v>954</v>
      </c>
    </row>
    <row r="734" spans="2:65" s="23" customFormat="1" ht="25.5" customHeight="1" x14ac:dyDescent="0.45">
      <c r="B734" s="134"/>
      <c r="C734" s="135" t="s">
        <v>955</v>
      </c>
      <c r="D734" s="135" t="s">
        <v>157</v>
      </c>
      <c r="E734" s="136" t="s">
        <v>956</v>
      </c>
      <c r="F734" s="251" t="s">
        <v>957</v>
      </c>
      <c r="G734" s="251"/>
      <c r="H734" s="251"/>
      <c r="I734" s="251"/>
      <c r="J734" s="137" t="s">
        <v>260</v>
      </c>
      <c r="K734" s="138">
        <v>1</v>
      </c>
      <c r="L734" s="252"/>
      <c r="M734" s="252"/>
      <c r="N734" s="260">
        <f t="shared" ref="N734:N735" si="57">ROUND(L734*K734,2)</f>
        <v>0</v>
      </c>
      <c r="O734" s="261"/>
      <c r="P734" s="261"/>
      <c r="Q734" s="262"/>
      <c r="R734" s="139"/>
      <c r="T734" s="140"/>
      <c r="U734" s="34" t="s">
        <v>39</v>
      </c>
      <c r="V734" s="141">
        <v>0</v>
      </c>
      <c r="W734" s="141">
        <f>V734*K734</f>
        <v>0</v>
      </c>
      <c r="X734" s="141">
        <v>0</v>
      </c>
      <c r="Y734" s="141">
        <f>X734*K734</f>
        <v>0</v>
      </c>
      <c r="Z734" s="141">
        <v>0</v>
      </c>
      <c r="AA734" s="142">
        <f>Z734*K734</f>
        <v>0</v>
      </c>
      <c r="AR734" s="8" t="s">
        <v>161</v>
      </c>
      <c r="AT734" s="8" t="s">
        <v>157</v>
      </c>
      <c r="AU734" s="8" t="s">
        <v>78</v>
      </c>
      <c r="AY734" s="8" t="s">
        <v>156</v>
      </c>
      <c r="BE734" s="143">
        <f>IF(U734="základná",N734,0)</f>
        <v>0</v>
      </c>
      <c r="BF734" s="143">
        <f>IF(U734="znížená",N734,0)</f>
        <v>0</v>
      </c>
      <c r="BG734" s="143">
        <f>IF(U734="zákl. prenesená",N734,0)</f>
        <v>0</v>
      </c>
      <c r="BH734" s="143">
        <f>IF(U734="zníž. prenesená",N734,0)</f>
        <v>0</v>
      </c>
      <c r="BI734" s="143">
        <f>IF(U734="nulová",N734,0)</f>
        <v>0</v>
      </c>
      <c r="BJ734" s="8" t="s">
        <v>78</v>
      </c>
      <c r="BK734" s="121">
        <f>ROUND(L734*K734,3)</f>
        <v>0</v>
      </c>
      <c r="BL734" s="8" t="s">
        <v>161</v>
      </c>
      <c r="BM734" s="8" t="s">
        <v>958</v>
      </c>
    </row>
    <row r="735" spans="2:65" s="23" customFormat="1" ht="25.5" customHeight="1" x14ac:dyDescent="0.45">
      <c r="B735" s="134"/>
      <c r="C735" s="135" t="s">
        <v>959</v>
      </c>
      <c r="D735" s="135" t="s">
        <v>157</v>
      </c>
      <c r="E735" s="136" t="s">
        <v>960</v>
      </c>
      <c r="F735" s="251" t="s">
        <v>961</v>
      </c>
      <c r="G735" s="251"/>
      <c r="H735" s="251"/>
      <c r="I735" s="251"/>
      <c r="J735" s="137" t="s">
        <v>160</v>
      </c>
      <c r="K735" s="138">
        <v>6.71</v>
      </c>
      <c r="L735" s="252"/>
      <c r="M735" s="252"/>
      <c r="N735" s="260">
        <f t="shared" si="57"/>
        <v>0</v>
      </c>
      <c r="O735" s="261"/>
      <c r="P735" s="261"/>
      <c r="Q735" s="262"/>
      <c r="R735" s="139"/>
      <c r="T735" s="140"/>
      <c r="U735" s="34" t="s">
        <v>39</v>
      </c>
      <c r="V735" s="141">
        <v>0</v>
      </c>
      <c r="W735" s="141">
        <f>V735*K735</f>
        <v>0</v>
      </c>
      <c r="X735" s="141">
        <v>0</v>
      </c>
      <c r="Y735" s="141">
        <f>X735*K735</f>
        <v>0</v>
      </c>
      <c r="Z735" s="141">
        <v>0</v>
      </c>
      <c r="AA735" s="142">
        <f>Z735*K735</f>
        <v>0</v>
      </c>
      <c r="AR735" s="8" t="s">
        <v>161</v>
      </c>
      <c r="AT735" s="8" t="s">
        <v>157</v>
      </c>
      <c r="AU735" s="8" t="s">
        <v>78</v>
      </c>
      <c r="AY735" s="8" t="s">
        <v>156</v>
      </c>
      <c r="BE735" s="143">
        <f>IF(U735="základná",N735,0)</f>
        <v>0</v>
      </c>
      <c r="BF735" s="143">
        <f>IF(U735="znížená",N735,0)</f>
        <v>0</v>
      </c>
      <c r="BG735" s="143">
        <f>IF(U735="zákl. prenesená",N735,0)</f>
        <v>0</v>
      </c>
      <c r="BH735" s="143">
        <f>IF(U735="zníž. prenesená",N735,0)</f>
        <v>0</v>
      </c>
      <c r="BI735" s="143">
        <f>IF(U735="nulová",N735,0)</f>
        <v>0</v>
      </c>
      <c r="BJ735" s="8" t="s">
        <v>78</v>
      </c>
      <c r="BK735" s="121">
        <f>ROUND(L735*K735,3)</f>
        <v>0</v>
      </c>
      <c r="BL735" s="8" t="s">
        <v>161</v>
      </c>
      <c r="BM735" s="8" t="s">
        <v>962</v>
      </c>
    </row>
    <row r="736" spans="2:65" s="144" customFormat="1" ht="16.5" customHeight="1" x14ac:dyDescent="0.45">
      <c r="B736" s="145"/>
      <c r="C736" s="146"/>
      <c r="D736" s="146"/>
      <c r="E736" s="147"/>
      <c r="F736" s="253" t="s">
        <v>225</v>
      </c>
      <c r="G736" s="253"/>
      <c r="H736" s="253"/>
      <c r="I736" s="253"/>
      <c r="J736" s="146"/>
      <c r="K736" s="147"/>
      <c r="L736" s="146"/>
      <c r="M736" s="146"/>
      <c r="N736" s="146"/>
      <c r="O736" s="146"/>
      <c r="P736" s="146"/>
      <c r="Q736" s="146"/>
      <c r="R736" s="148"/>
      <c r="T736" s="149"/>
      <c r="U736" s="146"/>
      <c r="V736" s="146"/>
      <c r="W736" s="146"/>
      <c r="X736" s="146"/>
      <c r="Y736" s="146"/>
      <c r="Z736" s="146"/>
      <c r="AA736" s="150"/>
      <c r="AT736" s="151" t="s">
        <v>168</v>
      </c>
      <c r="AU736" s="151" t="s">
        <v>78</v>
      </c>
      <c r="AV736" s="144" t="s">
        <v>80</v>
      </c>
      <c r="AW736" s="144" t="s">
        <v>28</v>
      </c>
      <c r="AX736" s="144" t="s">
        <v>72</v>
      </c>
      <c r="AY736" s="151" t="s">
        <v>156</v>
      </c>
    </row>
    <row r="737" spans="2:65" s="144" customFormat="1" ht="16.5" customHeight="1" x14ac:dyDescent="0.45">
      <c r="B737" s="145"/>
      <c r="C737" s="146"/>
      <c r="D737" s="146"/>
      <c r="E737" s="147"/>
      <c r="F737" s="258" t="s">
        <v>747</v>
      </c>
      <c r="G737" s="258"/>
      <c r="H737" s="258"/>
      <c r="I737" s="258"/>
      <c r="J737" s="146"/>
      <c r="K737" s="147"/>
      <c r="L737" s="146"/>
      <c r="M737" s="146"/>
      <c r="N737" s="146"/>
      <c r="O737" s="146"/>
      <c r="P737" s="146"/>
      <c r="Q737" s="146"/>
      <c r="R737" s="148"/>
      <c r="T737" s="149"/>
      <c r="U737" s="146"/>
      <c r="V737" s="146"/>
      <c r="W737" s="146"/>
      <c r="X737" s="146"/>
      <c r="Y737" s="146"/>
      <c r="Z737" s="146"/>
      <c r="AA737" s="150"/>
      <c r="AT737" s="151" t="s">
        <v>168</v>
      </c>
      <c r="AU737" s="151" t="s">
        <v>78</v>
      </c>
      <c r="AV737" s="144" t="s">
        <v>80</v>
      </c>
      <c r="AW737" s="144" t="s">
        <v>28</v>
      </c>
      <c r="AX737" s="144" t="s">
        <v>72</v>
      </c>
      <c r="AY737" s="151" t="s">
        <v>156</v>
      </c>
    </row>
    <row r="738" spans="2:65" s="152" customFormat="1" ht="16.5" customHeight="1" x14ac:dyDescent="0.45">
      <c r="B738" s="153"/>
      <c r="C738" s="154"/>
      <c r="D738" s="154"/>
      <c r="E738" s="155"/>
      <c r="F738" s="254" t="s">
        <v>963</v>
      </c>
      <c r="G738" s="254"/>
      <c r="H738" s="254"/>
      <c r="I738" s="254"/>
      <c r="J738" s="154"/>
      <c r="K738" s="156">
        <v>6.71</v>
      </c>
      <c r="L738" s="154"/>
      <c r="M738" s="154"/>
      <c r="N738" s="154"/>
      <c r="O738" s="154"/>
      <c r="P738" s="154"/>
      <c r="Q738" s="154"/>
      <c r="R738" s="157"/>
      <c r="T738" s="158"/>
      <c r="U738" s="154"/>
      <c r="V738" s="154"/>
      <c r="W738" s="154"/>
      <c r="X738" s="154"/>
      <c r="Y738" s="154"/>
      <c r="Z738" s="154"/>
      <c r="AA738" s="159"/>
      <c r="AT738" s="160" t="s">
        <v>168</v>
      </c>
      <c r="AU738" s="160" t="s">
        <v>78</v>
      </c>
      <c r="AV738" s="152" t="s">
        <v>78</v>
      </c>
      <c r="AW738" s="152" t="s">
        <v>28</v>
      </c>
      <c r="AX738" s="152" t="s">
        <v>72</v>
      </c>
      <c r="AY738" s="160" t="s">
        <v>156</v>
      </c>
    </row>
    <row r="739" spans="2:65" s="161" customFormat="1" ht="16.5" customHeight="1" x14ac:dyDescent="0.45">
      <c r="B739" s="162"/>
      <c r="C739" s="163"/>
      <c r="D739" s="163"/>
      <c r="E739" s="164"/>
      <c r="F739" s="255" t="s">
        <v>170</v>
      </c>
      <c r="G739" s="255"/>
      <c r="H739" s="255"/>
      <c r="I739" s="255"/>
      <c r="J739" s="163"/>
      <c r="K739" s="165">
        <v>6.71</v>
      </c>
      <c r="L739" s="163"/>
      <c r="M739" s="163"/>
      <c r="N739" s="163"/>
      <c r="O739" s="163"/>
      <c r="P739" s="163"/>
      <c r="Q739" s="163"/>
      <c r="R739" s="166"/>
      <c r="T739" s="167"/>
      <c r="U739" s="163"/>
      <c r="V739" s="163"/>
      <c r="W739" s="163"/>
      <c r="X739" s="163"/>
      <c r="Y739" s="163"/>
      <c r="Z739" s="163"/>
      <c r="AA739" s="168"/>
      <c r="AT739" s="169" t="s">
        <v>168</v>
      </c>
      <c r="AU739" s="169" t="s">
        <v>78</v>
      </c>
      <c r="AV739" s="161" t="s">
        <v>161</v>
      </c>
      <c r="AW739" s="161" t="s">
        <v>28</v>
      </c>
      <c r="AX739" s="161" t="s">
        <v>80</v>
      </c>
      <c r="AY739" s="169" t="s">
        <v>156</v>
      </c>
    </row>
    <row r="740" spans="2:65" s="23" customFormat="1" ht="16.5" customHeight="1" x14ac:dyDescent="0.45">
      <c r="B740" s="134"/>
      <c r="C740" s="135" t="s">
        <v>964</v>
      </c>
      <c r="D740" s="135" t="s">
        <v>157</v>
      </c>
      <c r="E740" s="136" t="s">
        <v>965</v>
      </c>
      <c r="F740" s="251" t="s">
        <v>966</v>
      </c>
      <c r="G740" s="251"/>
      <c r="H740" s="251"/>
      <c r="I740" s="251"/>
      <c r="J740" s="137" t="s">
        <v>160</v>
      </c>
      <c r="K740" s="138">
        <v>29.26</v>
      </c>
      <c r="L740" s="252"/>
      <c r="M740" s="252"/>
      <c r="N740" s="260">
        <f t="shared" ref="N740:N741" si="58">ROUND(L740*K740,2)</f>
        <v>0</v>
      </c>
      <c r="O740" s="261"/>
      <c r="P740" s="261"/>
      <c r="Q740" s="262"/>
      <c r="R740" s="139"/>
      <c r="T740" s="140"/>
      <c r="U740" s="34" t="s">
        <v>39</v>
      </c>
      <c r="V740" s="141">
        <v>0</v>
      </c>
      <c r="W740" s="141">
        <f>V740*K740</f>
        <v>0</v>
      </c>
      <c r="X740" s="141">
        <v>0</v>
      </c>
      <c r="Y740" s="141">
        <f>X740*K740</f>
        <v>0</v>
      </c>
      <c r="Z740" s="141">
        <v>0</v>
      </c>
      <c r="AA740" s="142">
        <f>Z740*K740</f>
        <v>0</v>
      </c>
      <c r="AR740" s="8" t="s">
        <v>161</v>
      </c>
      <c r="AT740" s="8" t="s">
        <v>157</v>
      </c>
      <c r="AU740" s="8" t="s">
        <v>78</v>
      </c>
      <c r="AY740" s="8" t="s">
        <v>156</v>
      </c>
      <c r="BE740" s="143">
        <f>IF(U740="základná",N740,0)</f>
        <v>0</v>
      </c>
      <c r="BF740" s="143">
        <f>IF(U740="znížená",N740,0)</f>
        <v>0</v>
      </c>
      <c r="BG740" s="143">
        <f>IF(U740="zákl. prenesená",N740,0)</f>
        <v>0</v>
      </c>
      <c r="BH740" s="143">
        <f>IF(U740="zníž. prenesená",N740,0)</f>
        <v>0</v>
      </c>
      <c r="BI740" s="143">
        <f>IF(U740="nulová",N740,0)</f>
        <v>0</v>
      </c>
      <c r="BJ740" s="8" t="s">
        <v>78</v>
      </c>
      <c r="BK740" s="121">
        <f>ROUND(L740*K740,3)</f>
        <v>0</v>
      </c>
      <c r="BL740" s="8" t="s">
        <v>161</v>
      </c>
      <c r="BM740" s="8" t="s">
        <v>967</v>
      </c>
    </row>
    <row r="741" spans="2:65" s="23" customFormat="1" ht="25.5" customHeight="1" x14ac:dyDescent="0.45">
      <c r="B741" s="134"/>
      <c r="C741" s="135" t="s">
        <v>968</v>
      </c>
      <c r="D741" s="135" t="s">
        <v>157</v>
      </c>
      <c r="E741" s="136" t="s">
        <v>969</v>
      </c>
      <c r="F741" s="251" t="s">
        <v>970</v>
      </c>
      <c r="G741" s="251"/>
      <c r="H741" s="251"/>
      <c r="I741" s="251"/>
      <c r="J741" s="137" t="s">
        <v>160</v>
      </c>
      <c r="K741" s="138">
        <v>3.63</v>
      </c>
      <c r="L741" s="252"/>
      <c r="M741" s="252"/>
      <c r="N741" s="260">
        <f t="shared" si="58"/>
        <v>0</v>
      </c>
      <c r="O741" s="261"/>
      <c r="P741" s="261"/>
      <c r="Q741" s="262"/>
      <c r="R741" s="139"/>
      <c r="T741" s="140"/>
      <c r="U741" s="34" t="s">
        <v>39</v>
      </c>
      <c r="V741" s="141">
        <v>0</v>
      </c>
      <c r="W741" s="141">
        <f>V741*K741</f>
        <v>0</v>
      </c>
      <c r="X741" s="141">
        <v>0</v>
      </c>
      <c r="Y741" s="141">
        <f>X741*K741</f>
        <v>0</v>
      </c>
      <c r="Z741" s="141">
        <v>0</v>
      </c>
      <c r="AA741" s="142">
        <f>Z741*K741</f>
        <v>0</v>
      </c>
      <c r="AR741" s="8" t="s">
        <v>161</v>
      </c>
      <c r="AT741" s="8" t="s">
        <v>157</v>
      </c>
      <c r="AU741" s="8" t="s">
        <v>78</v>
      </c>
      <c r="AY741" s="8" t="s">
        <v>156</v>
      </c>
      <c r="BE741" s="143">
        <f>IF(U741="základná",N741,0)</f>
        <v>0</v>
      </c>
      <c r="BF741" s="143">
        <f>IF(U741="znížená",N741,0)</f>
        <v>0</v>
      </c>
      <c r="BG741" s="143">
        <f>IF(U741="zákl. prenesená",N741,0)</f>
        <v>0</v>
      </c>
      <c r="BH741" s="143">
        <f>IF(U741="zníž. prenesená",N741,0)</f>
        <v>0</v>
      </c>
      <c r="BI741" s="143">
        <f>IF(U741="nulová",N741,0)</f>
        <v>0</v>
      </c>
      <c r="BJ741" s="8" t="s">
        <v>78</v>
      </c>
      <c r="BK741" s="121">
        <f>ROUND(L741*K741,3)</f>
        <v>0</v>
      </c>
      <c r="BL741" s="8" t="s">
        <v>161</v>
      </c>
      <c r="BM741" s="8" t="s">
        <v>971</v>
      </c>
    </row>
    <row r="742" spans="2:65" s="144" customFormat="1" ht="16.5" customHeight="1" x14ac:dyDescent="0.45">
      <c r="B742" s="145"/>
      <c r="C742" s="146"/>
      <c r="D742" s="146"/>
      <c r="E742" s="147"/>
      <c r="F742" s="253" t="s">
        <v>972</v>
      </c>
      <c r="G742" s="253"/>
      <c r="H742" s="253"/>
      <c r="I742" s="253"/>
      <c r="J742" s="146"/>
      <c r="K742" s="147"/>
      <c r="L742" s="146"/>
      <c r="M742" s="146"/>
      <c r="N742" s="146"/>
      <c r="O742" s="146"/>
      <c r="P742" s="146"/>
      <c r="Q742" s="146"/>
      <c r="R742" s="148"/>
      <c r="T742" s="149"/>
      <c r="U742" s="146"/>
      <c r="V742" s="146"/>
      <c r="W742" s="146"/>
      <c r="X742" s="146"/>
      <c r="Y742" s="146"/>
      <c r="Z742" s="146"/>
      <c r="AA742" s="150"/>
      <c r="AT742" s="151" t="s">
        <v>168</v>
      </c>
      <c r="AU742" s="151" t="s">
        <v>78</v>
      </c>
      <c r="AV742" s="144" t="s">
        <v>80</v>
      </c>
      <c r="AW742" s="144" t="s">
        <v>28</v>
      </c>
      <c r="AX742" s="144" t="s">
        <v>72</v>
      </c>
      <c r="AY742" s="151" t="s">
        <v>156</v>
      </c>
    </row>
    <row r="743" spans="2:65" s="152" customFormat="1" ht="16.5" customHeight="1" x14ac:dyDescent="0.45">
      <c r="B743" s="153"/>
      <c r="C743" s="154"/>
      <c r="D743" s="154"/>
      <c r="E743" s="155"/>
      <c r="F743" s="254" t="s">
        <v>973</v>
      </c>
      <c r="G743" s="254"/>
      <c r="H743" s="254"/>
      <c r="I743" s="254"/>
      <c r="J743" s="154"/>
      <c r="K743" s="156">
        <v>0.36</v>
      </c>
      <c r="L743" s="154"/>
      <c r="M743" s="154"/>
      <c r="N743" s="154"/>
      <c r="O743" s="154"/>
      <c r="P743" s="154"/>
      <c r="Q743" s="154"/>
      <c r="R743" s="157"/>
      <c r="T743" s="158"/>
      <c r="U743" s="154"/>
      <c r="V743" s="154"/>
      <c r="W743" s="154"/>
      <c r="X743" s="154"/>
      <c r="Y743" s="154"/>
      <c r="Z743" s="154"/>
      <c r="AA743" s="159"/>
      <c r="AT743" s="160" t="s">
        <v>168</v>
      </c>
      <c r="AU743" s="160" t="s">
        <v>78</v>
      </c>
      <c r="AV743" s="152" t="s">
        <v>78</v>
      </c>
      <c r="AW743" s="152" t="s">
        <v>28</v>
      </c>
      <c r="AX743" s="152" t="s">
        <v>72</v>
      </c>
      <c r="AY743" s="160" t="s">
        <v>156</v>
      </c>
    </row>
    <row r="744" spans="2:65" s="144" customFormat="1" ht="16.5" customHeight="1" x14ac:dyDescent="0.45">
      <c r="B744" s="145"/>
      <c r="C744" s="146"/>
      <c r="D744" s="146"/>
      <c r="E744" s="147"/>
      <c r="F744" s="258" t="s">
        <v>974</v>
      </c>
      <c r="G744" s="258"/>
      <c r="H744" s="258"/>
      <c r="I744" s="258"/>
      <c r="J744" s="146"/>
      <c r="K744" s="147"/>
      <c r="L744" s="146"/>
      <c r="M744" s="146"/>
      <c r="N744" s="146"/>
      <c r="O744" s="146"/>
      <c r="P744" s="146"/>
      <c r="Q744" s="146"/>
      <c r="R744" s="148"/>
      <c r="T744" s="149"/>
      <c r="U744" s="146"/>
      <c r="V744" s="146"/>
      <c r="W744" s="146"/>
      <c r="X744" s="146"/>
      <c r="Y744" s="146"/>
      <c r="Z744" s="146"/>
      <c r="AA744" s="150"/>
      <c r="AT744" s="151" t="s">
        <v>168</v>
      </c>
      <c r="AU744" s="151" t="s">
        <v>78</v>
      </c>
      <c r="AV744" s="144" t="s">
        <v>80</v>
      </c>
      <c r="AW744" s="144" t="s">
        <v>28</v>
      </c>
      <c r="AX744" s="144" t="s">
        <v>72</v>
      </c>
      <c r="AY744" s="151" t="s">
        <v>156</v>
      </c>
    </row>
    <row r="745" spans="2:65" s="152" customFormat="1" ht="16.5" customHeight="1" x14ac:dyDescent="0.45">
      <c r="B745" s="153"/>
      <c r="C745" s="154"/>
      <c r="D745" s="154"/>
      <c r="E745" s="155"/>
      <c r="F745" s="254" t="s">
        <v>973</v>
      </c>
      <c r="G745" s="254"/>
      <c r="H745" s="254"/>
      <c r="I745" s="254"/>
      <c r="J745" s="154"/>
      <c r="K745" s="156">
        <v>0.36</v>
      </c>
      <c r="L745" s="154"/>
      <c r="M745" s="154"/>
      <c r="N745" s="154"/>
      <c r="O745" s="154"/>
      <c r="P745" s="154"/>
      <c r="Q745" s="154"/>
      <c r="R745" s="157"/>
      <c r="T745" s="158"/>
      <c r="U745" s="154"/>
      <c r="V745" s="154"/>
      <c r="W745" s="154"/>
      <c r="X745" s="154"/>
      <c r="Y745" s="154"/>
      <c r="Z745" s="154"/>
      <c r="AA745" s="159"/>
      <c r="AT745" s="160" t="s">
        <v>168</v>
      </c>
      <c r="AU745" s="160" t="s">
        <v>78</v>
      </c>
      <c r="AV745" s="152" t="s">
        <v>78</v>
      </c>
      <c r="AW745" s="152" t="s">
        <v>28</v>
      </c>
      <c r="AX745" s="152" t="s">
        <v>72</v>
      </c>
      <c r="AY745" s="160" t="s">
        <v>156</v>
      </c>
    </row>
    <row r="746" spans="2:65" s="144" customFormat="1" ht="16.5" customHeight="1" x14ac:dyDescent="0.45">
      <c r="B746" s="145"/>
      <c r="C746" s="146"/>
      <c r="D746" s="146"/>
      <c r="E746" s="147"/>
      <c r="F746" s="258" t="s">
        <v>975</v>
      </c>
      <c r="G746" s="258"/>
      <c r="H746" s="258"/>
      <c r="I746" s="258"/>
      <c r="J746" s="146"/>
      <c r="K746" s="147"/>
      <c r="L746" s="146"/>
      <c r="M746" s="146"/>
      <c r="N746" s="146"/>
      <c r="O746" s="146"/>
      <c r="P746" s="146"/>
      <c r="Q746" s="146"/>
      <c r="R746" s="148"/>
      <c r="T746" s="149"/>
      <c r="U746" s="146"/>
      <c r="V746" s="146"/>
      <c r="W746" s="146"/>
      <c r="X746" s="146"/>
      <c r="Y746" s="146"/>
      <c r="Z746" s="146"/>
      <c r="AA746" s="150"/>
      <c r="AT746" s="151" t="s">
        <v>168</v>
      </c>
      <c r="AU746" s="151" t="s">
        <v>78</v>
      </c>
      <c r="AV746" s="144" t="s">
        <v>80</v>
      </c>
      <c r="AW746" s="144" t="s">
        <v>28</v>
      </c>
      <c r="AX746" s="144" t="s">
        <v>72</v>
      </c>
      <c r="AY746" s="151" t="s">
        <v>156</v>
      </c>
    </row>
    <row r="747" spans="2:65" s="152" customFormat="1" ht="16.5" customHeight="1" x14ac:dyDescent="0.45">
      <c r="B747" s="153"/>
      <c r="C747" s="154"/>
      <c r="D747" s="154"/>
      <c r="E747" s="155"/>
      <c r="F747" s="254" t="s">
        <v>976</v>
      </c>
      <c r="G747" s="254"/>
      <c r="H747" s="254"/>
      <c r="I747" s="254"/>
      <c r="J747" s="154"/>
      <c r="K747" s="156">
        <v>0.48</v>
      </c>
      <c r="L747" s="154"/>
      <c r="M747" s="154"/>
      <c r="N747" s="154"/>
      <c r="O747" s="154"/>
      <c r="P747" s="154"/>
      <c r="Q747" s="154"/>
      <c r="R747" s="157"/>
      <c r="T747" s="158"/>
      <c r="U747" s="154"/>
      <c r="V747" s="154"/>
      <c r="W747" s="154"/>
      <c r="X747" s="154"/>
      <c r="Y747" s="154"/>
      <c r="Z747" s="154"/>
      <c r="AA747" s="159"/>
      <c r="AT747" s="160" t="s">
        <v>168</v>
      </c>
      <c r="AU747" s="160" t="s">
        <v>78</v>
      </c>
      <c r="AV747" s="152" t="s">
        <v>78</v>
      </c>
      <c r="AW747" s="152" t="s">
        <v>28</v>
      </c>
      <c r="AX747" s="152" t="s">
        <v>72</v>
      </c>
      <c r="AY747" s="160" t="s">
        <v>156</v>
      </c>
    </row>
    <row r="748" spans="2:65" s="144" customFormat="1" ht="16.5" customHeight="1" x14ac:dyDescent="0.45">
      <c r="B748" s="145"/>
      <c r="C748" s="146"/>
      <c r="D748" s="146"/>
      <c r="E748" s="147"/>
      <c r="F748" s="258" t="s">
        <v>977</v>
      </c>
      <c r="G748" s="258"/>
      <c r="H748" s="258"/>
      <c r="I748" s="258"/>
      <c r="J748" s="146"/>
      <c r="K748" s="147"/>
      <c r="L748" s="146"/>
      <c r="M748" s="146"/>
      <c r="N748" s="146"/>
      <c r="O748" s="146"/>
      <c r="P748" s="146"/>
      <c r="Q748" s="146"/>
      <c r="R748" s="148"/>
      <c r="T748" s="149"/>
      <c r="U748" s="146"/>
      <c r="V748" s="146"/>
      <c r="W748" s="146"/>
      <c r="X748" s="146"/>
      <c r="Y748" s="146"/>
      <c r="Z748" s="146"/>
      <c r="AA748" s="150"/>
      <c r="AT748" s="151" t="s">
        <v>168</v>
      </c>
      <c r="AU748" s="151" t="s">
        <v>78</v>
      </c>
      <c r="AV748" s="144" t="s">
        <v>80</v>
      </c>
      <c r="AW748" s="144" t="s">
        <v>28</v>
      </c>
      <c r="AX748" s="144" t="s">
        <v>72</v>
      </c>
      <c r="AY748" s="151" t="s">
        <v>156</v>
      </c>
    </row>
    <row r="749" spans="2:65" s="152" customFormat="1" ht="16.5" customHeight="1" x14ac:dyDescent="0.45">
      <c r="B749" s="153"/>
      <c r="C749" s="154"/>
      <c r="D749" s="154"/>
      <c r="E749" s="155"/>
      <c r="F749" s="254" t="s">
        <v>978</v>
      </c>
      <c r="G749" s="254"/>
      <c r="H749" s="254"/>
      <c r="I749" s="254"/>
      <c r="J749" s="154"/>
      <c r="K749" s="156">
        <v>0.15</v>
      </c>
      <c r="L749" s="154"/>
      <c r="M749" s="154"/>
      <c r="N749" s="154"/>
      <c r="O749" s="154"/>
      <c r="P749" s="154"/>
      <c r="Q749" s="154"/>
      <c r="R749" s="157"/>
      <c r="T749" s="158"/>
      <c r="U749" s="154"/>
      <c r="V749" s="154"/>
      <c r="W749" s="154"/>
      <c r="X749" s="154"/>
      <c r="Y749" s="154"/>
      <c r="Z749" s="154"/>
      <c r="AA749" s="159"/>
      <c r="AT749" s="160" t="s">
        <v>168</v>
      </c>
      <c r="AU749" s="160" t="s">
        <v>78</v>
      </c>
      <c r="AV749" s="152" t="s">
        <v>78</v>
      </c>
      <c r="AW749" s="152" t="s">
        <v>28</v>
      </c>
      <c r="AX749" s="152" t="s">
        <v>72</v>
      </c>
      <c r="AY749" s="160" t="s">
        <v>156</v>
      </c>
    </row>
    <row r="750" spans="2:65" s="152" customFormat="1" ht="16.5" customHeight="1" x14ac:dyDescent="0.45">
      <c r="B750" s="153"/>
      <c r="C750" s="154"/>
      <c r="D750" s="154"/>
      <c r="E750" s="155"/>
      <c r="F750" s="254" t="s">
        <v>973</v>
      </c>
      <c r="G750" s="254"/>
      <c r="H750" s="254"/>
      <c r="I750" s="254"/>
      <c r="J750" s="154"/>
      <c r="K750" s="156">
        <v>0.36</v>
      </c>
      <c r="L750" s="154"/>
      <c r="M750" s="154"/>
      <c r="N750" s="154"/>
      <c r="O750" s="154"/>
      <c r="P750" s="154"/>
      <c r="Q750" s="154"/>
      <c r="R750" s="157"/>
      <c r="T750" s="158"/>
      <c r="U750" s="154"/>
      <c r="V750" s="154"/>
      <c r="W750" s="154"/>
      <c r="X750" s="154"/>
      <c r="Y750" s="154"/>
      <c r="Z750" s="154"/>
      <c r="AA750" s="159"/>
      <c r="AT750" s="160" t="s">
        <v>168</v>
      </c>
      <c r="AU750" s="160" t="s">
        <v>78</v>
      </c>
      <c r="AV750" s="152" t="s">
        <v>78</v>
      </c>
      <c r="AW750" s="152" t="s">
        <v>28</v>
      </c>
      <c r="AX750" s="152" t="s">
        <v>72</v>
      </c>
      <c r="AY750" s="160" t="s">
        <v>156</v>
      </c>
    </row>
    <row r="751" spans="2:65" s="144" customFormat="1" ht="16.5" customHeight="1" x14ac:dyDescent="0.45">
      <c r="B751" s="145"/>
      <c r="C751" s="146"/>
      <c r="D751" s="146"/>
      <c r="E751" s="147"/>
      <c r="F751" s="258" t="s">
        <v>979</v>
      </c>
      <c r="G751" s="258"/>
      <c r="H751" s="258"/>
      <c r="I751" s="258"/>
      <c r="J751" s="146"/>
      <c r="K751" s="147"/>
      <c r="L751" s="146"/>
      <c r="M751" s="146"/>
      <c r="N751" s="146"/>
      <c r="O751" s="146"/>
      <c r="P751" s="146"/>
      <c r="Q751" s="146"/>
      <c r="R751" s="148"/>
      <c r="T751" s="149"/>
      <c r="U751" s="146"/>
      <c r="V751" s="146"/>
      <c r="W751" s="146"/>
      <c r="X751" s="146"/>
      <c r="Y751" s="146"/>
      <c r="Z751" s="146"/>
      <c r="AA751" s="150"/>
      <c r="AT751" s="151" t="s">
        <v>168</v>
      </c>
      <c r="AU751" s="151" t="s">
        <v>78</v>
      </c>
      <c r="AV751" s="144" t="s">
        <v>80</v>
      </c>
      <c r="AW751" s="144" t="s">
        <v>28</v>
      </c>
      <c r="AX751" s="144" t="s">
        <v>72</v>
      </c>
      <c r="AY751" s="151" t="s">
        <v>156</v>
      </c>
    </row>
    <row r="752" spans="2:65" s="152" customFormat="1" ht="16.5" customHeight="1" x14ac:dyDescent="0.45">
      <c r="B752" s="153"/>
      <c r="C752" s="154"/>
      <c r="D752" s="154"/>
      <c r="E752" s="155"/>
      <c r="F752" s="254" t="s">
        <v>980</v>
      </c>
      <c r="G752" s="254"/>
      <c r="H752" s="254"/>
      <c r="I752" s="254"/>
      <c r="J752" s="154"/>
      <c r="K752" s="156">
        <v>0.24</v>
      </c>
      <c r="L752" s="154"/>
      <c r="M752" s="154"/>
      <c r="N752" s="154"/>
      <c r="O752" s="154"/>
      <c r="P752" s="154"/>
      <c r="Q752" s="154"/>
      <c r="R752" s="157"/>
      <c r="T752" s="158"/>
      <c r="U752" s="154"/>
      <c r="V752" s="154"/>
      <c r="W752" s="154"/>
      <c r="X752" s="154"/>
      <c r="Y752" s="154"/>
      <c r="Z752" s="154"/>
      <c r="AA752" s="159"/>
      <c r="AT752" s="160" t="s">
        <v>168</v>
      </c>
      <c r="AU752" s="160" t="s">
        <v>78</v>
      </c>
      <c r="AV752" s="152" t="s">
        <v>78</v>
      </c>
      <c r="AW752" s="152" t="s">
        <v>28</v>
      </c>
      <c r="AX752" s="152" t="s">
        <v>72</v>
      </c>
      <c r="AY752" s="160" t="s">
        <v>156</v>
      </c>
    </row>
    <row r="753" spans="2:65" s="152" customFormat="1" ht="16.5" customHeight="1" x14ac:dyDescent="0.45">
      <c r="B753" s="153"/>
      <c r="C753" s="154"/>
      <c r="D753" s="154"/>
      <c r="E753" s="155"/>
      <c r="F753" s="254" t="s">
        <v>973</v>
      </c>
      <c r="G753" s="254"/>
      <c r="H753" s="254"/>
      <c r="I753" s="254"/>
      <c r="J753" s="154"/>
      <c r="K753" s="156">
        <v>0.36</v>
      </c>
      <c r="L753" s="154"/>
      <c r="M753" s="154"/>
      <c r="N753" s="154"/>
      <c r="O753" s="154"/>
      <c r="P753" s="154"/>
      <c r="Q753" s="154"/>
      <c r="R753" s="157"/>
      <c r="T753" s="158"/>
      <c r="U753" s="154"/>
      <c r="V753" s="154"/>
      <c r="W753" s="154"/>
      <c r="X753" s="154"/>
      <c r="Y753" s="154"/>
      <c r="Z753" s="154"/>
      <c r="AA753" s="159"/>
      <c r="AT753" s="160" t="s">
        <v>168</v>
      </c>
      <c r="AU753" s="160" t="s">
        <v>78</v>
      </c>
      <c r="AV753" s="152" t="s">
        <v>78</v>
      </c>
      <c r="AW753" s="152" t="s">
        <v>28</v>
      </c>
      <c r="AX753" s="152" t="s">
        <v>72</v>
      </c>
      <c r="AY753" s="160" t="s">
        <v>156</v>
      </c>
    </row>
    <row r="754" spans="2:65" s="144" customFormat="1" ht="16.5" customHeight="1" x14ac:dyDescent="0.45">
      <c r="B754" s="145"/>
      <c r="C754" s="146"/>
      <c r="D754" s="146"/>
      <c r="E754" s="147"/>
      <c r="F754" s="258" t="s">
        <v>981</v>
      </c>
      <c r="G754" s="258"/>
      <c r="H754" s="258"/>
      <c r="I754" s="258"/>
      <c r="J754" s="146"/>
      <c r="K754" s="147"/>
      <c r="L754" s="146"/>
      <c r="M754" s="146"/>
      <c r="N754" s="146"/>
      <c r="O754" s="146"/>
      <c r="P754" s="146"/>
      <c r="Q754" s="146"/>
      <c r="R754" s="148"/>
      <c r="T754" s="149"/>
      <c r="U754" s="146"/>
      <c r="V754" s="146"/>
      <c r="W754" s="146"/>
      <c r="X754" s="146"/>
      <c r="Y754" s="146"/>
      <c r="Z754" s="146"/>
      <c r="AA754" s="150"/>
      <c r="AT754" s="151" t="s">
        <v>168</v>
      </c>
      <c r="AU754" s="151" t="s">
        <v>78</v>
      </c>
      <c r="AV754" s="144" t="s">
        <v>80</v>
      </c>
      <c r="AW754" s="144" t="s">
        <v>28</v>
      </c>
      <c r="AX754" s="144" t="s">
        <v>72</v>
      </c>
      <c r="AY754" s="151" t="s">
        <v>156</v>
      </c>
    </row>
    <row r="755" spans="2:65" s="152" customFormat="1" ht="16.5" customHeight="1" x14ac:dyDescent="0.45">
      <c r="B755" s="153"/>
      <c r="C755" s="154"/>
      <c r="D755" s="154"/>
      <c r="E755" s="155"/>
      <c r="F755" s="254" t="s">
        <v>973</v>
      </c>
      <c r="G755" s="254"/>
      <c r="H755" s="254"/>
      <c r="I755" s="254"/>
      <c r="J755" s="154"/>
      <c r="K755" s="156">
        <v>0.36</v>
      </c>
      <c r="L755" s="154"/>
      <c r="M755" s="154"/>
      <c r="N755" s="154"/>
      <c r="O755" s="154"/>
      <c r="P755" s="154"/>
      <c r="Q755" s="154"/>
      <c r="R755" s="157"/>
      <c r="T755" s="158"/>
      <c r="U755" s="154"/>
      <c r="V755" s="154"/>
      <c r="W755" s="154"/>
      <c r="X755" s="154"/>
      <c r="Y755" s="154"/>
      <c r="Z755" s="154"/>
      <c r="AA755" s="159"/>
      <c r="AT755" s="160" t="s">
        <v>168</v>
      </c>
      <c r="AU755" s="160" t="s">
        <v>78</v>
      </c>
      <c r="AV755" s="152" t="s">
        <v>78</v>
      </c>
      <c r="AW755" s="152" t="s">
        <v>28</v>
      </c>
      <c r="AX755" s="152" t="s">
        <v>72</v>
      </c>
      <c r="AY755" s="160" t="s">
        <v>156</v>
      </c>
    </row>
    <row r="756" spans="2:65" s="144" customFormat="1" ht="16.5" customHeight="1" x14ac:dyDescent="0.45">
      <c r="B756" s="145"/>
      <c r="C756" s="146"/>
      <c r="D756" s="146"/>
      <c r="E756" s="147"/>
      <c r="F756" s="258" t="s">
        <v>982</v>
      </c>
      <c r="G756" s="258"/>
      <c r="H756" s="258"/>
      <c r="I756" s="258"/>
      <c r="J756" s="146"/>
      <c r="K756" s="147"/>
      <c r="L756" s="146"/>
      <c r="M756" s="146"/>
      <c r="N756" s="146"/>
      <c r="O756" s="146"/>
      <c r="P756" s="146"/>
      <c r="Q756" s="146"/>
      <c r="R756" s="148"/>
      <c r="T756" s="149"/>
      <c r="U756" s="146"/>
      <c r="V756" s="146"/>
      <c r="W756" s="146"/>
      <c r="X756" s="146"/>
      <c r="Y756" s="146"/>
      <c r="Z756" s="146"/>
      <c r="AA756" s="150"/>
      <c r="AT756" s="151" t="s">
        <v>168</v>
      </c>
      <c r="AU756" s="151" t="s">
        <v>78</v>
      </c>
      <c r="AV756" s="144" t="s">
        <v>80</v>
      </c>
      <c r="AW756" s="144" t="s">
        <v>28</v>
      </c>
      <c r="AX756" s="144" t="s">
        <v>72</v>
      </c>
      <c r="AY756" s="151" t="s">
        <v>156</v>
      </c>
    </row>
    <row r="757" spans="2:65" s="152" customFormat="1" ht="16.5" customHeight="1" x14ac:dyDescent="0.45">
      <c r="B757" s="153"/>
      <c r="C757" s="154"/>
      <c r="D757" s="154"/>
      <c r="E757" s="155"/>
      <c r="F757" s="254" t="s">
        <v>973</v>
      </c>
      <c r="G757" s="254"/>
      <c r="H757" s="254"/>
      <c r="I757" s="254"/>
      <c r="J757" s="154"/>
      <c r="K757" s="156">
        <v>0.36</v>
      </c>
      <c r="L757" s="154"/>
      <c r="M757" s="154"/>
      <c r="N757" s="154"/>
      <c r="O757" s="154"/>
      <c r="P757" s="154"/>
      <c r="Q757" s="154"/>
      <c r="R757" s="157"/>
      <c r="T757" s="158"/>
      <c r="U757" s="154"/>
      <c r="V757" s="154"/>
      <c r="W757" s="154"/>
      <c r="X757" s="154"/>
      <c r="Y757" s="154"/>
      <c r="Z757" s="154"/>
      <c r="AA757" s="159"/>
      <c r="AT757" s="160" t="s">
        <v>168</v>
      </c>
      <c r="AU757" s="160" t="s">
        <v>78</v>
      </c>
      <c r="AV757" s="152" t="s">
        <v>78</v>
      </c>
      <c r="AW757" s="152" t="s">
        <v>28</v>
      </c>
      <c r="AX757" s="152" t="s">
        <v>72</v>
      </c>
      <c r="AY757" s="160" t="s">
        <v>156</v>
      </c>
    </row>
    <row r="758" spans="2:65" s="144" customFormat="1" ht="16.5" customHeight="1" x14ac:dyDescent="0.45">
      <c r="B758" s="145"/>
      <c r="C758" s="146"/>
      <c r="D758" s="146"/>
      <c r="E758" s="147"/>
      <c r="F758" s="258" t="s">
        <v>983</v>
      </c>
      <c r="G758" s="258"/>
      <c r="H758" s="258"/>
      <c r="I758" s="258"/>
      <c r="J758" s="146"/>
      <c r="K758" s="147"/>
      <c r="L758" s="146"/>
      <c r="M758" s="146"/>
      <c r="N758" s="146"/>
      <c r="O758" s="146"/>
      <c r="P758" s="146"/>
      <c r="Q758" s="146"/>
      <c r="R758" s="148"/>
      <c r="T758" s="149"/>
      <c r="U758" s="146"/>
      <c r="V758" s="146"/>
      <c r="W758" s="146"/>
      <c r="X758" s="146"/>
      <c r="Y758" s="146"/>
      <c r="Z758" s="146"/>
      <c r="AA758" s="150"/>
      <c r="AT758" s="151" t="s">
        <v>168</v>
      </c>
      <c r="AU758" s="151" t="s">
        <v>78</v>
      </c>
      <c r="AV758" s="144" t="s">
        <v>80</v>
      </c>
      <c r="AW758" s="144" t="s">
        <v>28</v>
      </c>
      <c r="AX758" s="144" t="s">
        <v>72</v>
      </c>
      <c r="AY758" s="151" t="s">
        <v>156</v>
      </c>
    </row>
    <row r="759" spans="2:65" s="152" customFormat="1" ht="16.5" customHeight="1" x14ac:dyDescent="0.45">
      <c r="B759" s="153"/>
      <c r="C759" s="154"/>
      <c r="D759" s="154"/>
      <c r="E759" s="155"/>
      <c r="F759" s="254" t="s">
        <v>980</v>
      </c>
      <c r="G759" s="254"/>
      <c r="H759" s="254"/>
      <c r="I759" s="254"/>
      <c r="J759" s="154"/>
      <c r="K759" s="156">
        <v>0.24</v>
      </c>
      <c r="L759" s="154"/>
      <c r="M759" s="154"/>
      <c r="N759" s="154"/>
      <c r="O759" s="154"/>
      <c r="P759" s="154"/>
      <c r="Q759" s="154"/>
      <c r="R759" s="157"/>
      <c r="T759" s="158"/>
      <c r="U759" s="154"/>
      <c r="V759" s="154"/>
      <c r="W759" s="154"/>
      <c r="X759" s="154"/>
      <c r="Y759" s="154"/>
      <c r="Z759" s="154"/>
      <c r="AA759" s="159"/>
      <c r="AT759" s="160" t="s">
        <v>168</v>
      </c>
      <c r="AU759" s="160" t="s">
        <v>78</v>
      </c>
      <c r="AV759" s="152" t="s">
        <v>78</v>
      </c>
      <c r="AW759" s="152" t="s">
        <v>28</v>
      </c>
      <c r="AX759" s="152" t="s">
        <v>72</v>
      </c>
      <c r="AY759" s="160" t="s">
        <v>156</v>
      </c>
    </row>
    <row r="760" spans="2:65" s="144" customFormat="1" ht="16.5" customHeight="1" x14ac:dyDescent="0.45">
      <c r="B760" s="145"/>
      <c r="C760" s="146"/>
      <c r="D760" s="146"/>
      <c r="E760" s="147"/>
      <c r="F760" s="258" t="s">
        <v>984</v>
      </c>
      <c r="G760" s="258"/>
      <c r="H760" s="258"/>
      <c r="I760" s="258"/>
      <c r="J760" s="146"/>
      <c r="K760" s="147"/>
      <c r="L760" s="146"/>
      <c r="M760" s="146"/>
      <c r="N760" s="146"/>
      <c r="O760" s="146"/>
      <c r="P760" s="146"/>
      <c r="Q760" s="146"/>
      <c r="R760" s="148"/>
      <c r="T760" s="149"/>
      <c r="U760" s="146"/>
      <c r="V760" s="146"/>
      <c r="W760" s="146"/>
      <c r="X760" s="146"/>
      <c r="Y760" s="146"/>
      <c r="Z760" s="146"/>
      <c r="AA760" s="150"/>
      <c r="AT760" s="151" t="s">
        <v>168</v>
      </c>
      <c r="AU760" s="151" t="s">
        <v>78</v>
      </c>
      <c r="AV760" s="144" t="s">
        <v>80</v>
      </c>
      <c r="AW760" s="144" t="s">
        <v>28</v>
      </c>
      <c r="AX760" s="144" t="s">
        <v>72</v>
      </c>
      <c r="AY760" s="151" t="s">
        <v>156</v>
      </c>
    </row>
    <row r="761" spans="2:65" s="152" customFormat="1" ht="16.5" customHeight="1" x14ac:dyDescent="0.45">
      <c r="B761" s="153"/>
      <c r="C761" s="154"/>
      <c r="D761" s="154"/>
      <c r="E761" s="155"/>
      <c r="F761" s="254" t="s">
        <v>973</v>
      </c>
      <c r="G761" s="254"/>
      <c r="H761" s="254"/>
      <c r="I761" s="254"/>
      <c r="J761" s="154"/>
      <c r="K761" s="156">
        <v>0.36</v>
      </c>
      <c r="L761" s="154"/>
      <c r="M761" s="154"/>
      <c r="N761" s="154"/>
      <c r="O761" s="154"/>
      <c r="P761" s="154"/>
      <c r="Q761" s="154"/>
      <c r="R761" s="157"/>
      <c r="T761" s="158"/>
      <c r="U761" s="154"/>
      <c r="V761" s="154"/>
      <c r="W761" s="154"/>
      <c r="X761" s="154"/>
      <c r="Y761" s="154"/>
      <c r="Z761" s="154"/>
      <c r="AA761" s="159"/>
      <c r="AT761" s="160" t="s">
        <v>168</v>
      </c>
      <c r="AU761" s="160" t="s">
        <v>78</v>
      </c>
      <c r="AV761" s="152" t="s">
        <v>78</v>
      </c>
      <c r="AW761" s="152" t="s">
        <v>28</v>
      </c>
      <c r="AX761" s="152" t="s">
        <v>72</v>
      </c>
      <c r="AY761" s="160" t="s">
        <v>156</v>
      </c>
    </row>
    <row r="762" spans="2:65" s="161" customFormat="1" ht="16.5" customHeight="1" x14ac:dyDescent="0.45">
      <c r="B762" s="162"/>
      <c r="C762" s="163"/>
      <c r="D762" s="163"/>
      <c r="E762" s="164"/>
      <c r="F762" s="255" t="s">
        <v>170</v>
      </c>
      <c r="G762" s="255"/>
      <c r="H762" s="255"/>
      <c r="I762" s="255"/>
      <c r="J762" s="163"/>
      <c r="K762" s="165">
        <v>3.63</v>
      </c>
      <c r="L762" s="163"/>
      <c r="M762" s="163"/>
      <c r="N762" s="163"/>
      <c r="O762" s="163"/>
      <c r="P762" s="163"/>
      <c r="Q762" s="163"/>
      <c r="R762" s="166"/>
      <c r="T762" s="167"/>
      <c r="U762" s="163"/>
      <c r="V762" s="163"/>
      <c r="W762" s="163"/>
      <c r="X762" s="163"/>
      <c r="Y762" s="163"/>
      <c r="Z762" s="163"/>
      <c r="AA762" s="168"/>
      <c r="AT762" s="169" t="s">
        <v>168</v>
      </c>
      <c r="AU762" s="169" t="s">
        <v>78</v>
      </c>
      <c r="AV762" s="161" t="s">
        <v>161</v>
      </c>
      <c r="AW762" s="161" t="s">
        <v>28</v>
      </c>
      <c r="AX762" s="161" t="s">
        <v>80</v>
      </c>
      <c r="AY762" s="169" t="s">
        <v>156</v>
      </c>
    </row>
    <row r="763" spans="2:65" s="23" customFormat="1" ht="25.5" customHeight="1" x14ac:dyDescent="0.45">
      <c r="B763" s="134"/>
      <c r="C763" s="135" t="s">
        <v>985</v>
      </c>
      <c r="D763" s="135" t="s">
        <v>157</v>
      </c>
      <c r="E763" s="136" t="s">
        <v>986</v>
      </c>
      <c r="F763" s="251" t="s">
        <v>987</v>
      </c>
      <c r="G763" s="251"/>
      <c r="H763" s="251"/>
      <c r="I763" s="251"/>
      <c r="J763" s="137" t="s">
        <v>160</v>
      </c>
      <c r="K763" s="138">
        <v>5.1820000000000004</v>
      </c>
      <c r="L763" s="252"/>
      <c r="M763" s="252"/>
      <c r="N763" s="260">
        <f>ROUND(L763*K763,2)</f>
        <v>0</v>
      </c>
      <c r="O763" s="261"/>
      <c r="P763" s="261"/>
      <c r="Q763" s="262"/>
      <c r="R763" s="139"/>
      <c r="T763" s="140"/>
      <c r="U763" s="34" t="s">
        <v>39</v>
      </c>
      <c r="V763" s="141">
        <v>0</v>
      </c>
      <c r="W763" s="141">
        <f>V763*K763</f>
        <v>0</v>
      </c>
      <c r="X763" s="141">
        <v>0</v>
      </c>
      <c r="Y763" s="141">
        <f>X763*K763</f>
        <v>0</v>
      </c>
      <c r="Z763" s="141">
        <v>0</v>
      </c>
      <c r="AA763" s="142">
        <f>Z763*K763</f>
        <v>0</v>
      </c>
      <c r="AR763" s="8" t="s">
        <v>161</v>
      </c>
      <c r="AT763" s="8" t="s">
        <v>157</v>
      </c>
      <c r="AU763" s="8" t="s">
        <v>78</v>
      </c>
      <c r="AY763" s="8" t="s">
        <v>156</v>
      </c>
      <c r="BE763" s="143">
        <f>IF(U763="základná",N763,0)</f>
        <v>0</v>
      </c>
      <c r="BF763" s="143">
        <f>IF(U763="znížená",N763,0)</f>
        <v>0</v>
      </c>
      <c r="BG763" s="143">
        <f>IF(U763="zákl. prenesená",N763,0)</f>
        <v>0</v>
      </c>
      <c r="BH763" s="143">
        <f>IF(U763="zníž. prenesená",N763,0)</f>
        <v>0</v>
      </c>
      <c r="BI763" s="143">
        <f>IF(U763="nulová",N763,0)</f>
        <v>0</v>
      </c>
      <c r="BJ763" s="8" t="s">
        <v>78</v>
      </c>
      <c r="BK763" s="121">
        <f>ROUND(L763*K763,3)</f>
        <v>0</v>
      </c>
      <c r="BL763" s="8" t="s">
        <v>161</v>
      </c>
      <c r="BM763" s="8" t="s">
        <v>988</v>
      </c>
    </row>
    <row r="764" spans="2:65" s="144" customFormat="1" ht="16.5" customHeight="1" x14ac:dyDescent="0.45">
      <c r="B764" s="145"/>
      <c r="C764" s="146"/>
      <c r="D764" s="146"/>
      <c r="E764" s="147"/>
      <c r="F764" s="253" t="s">
        <v>225</v>
      </c>
      <c r="G764" s="253"/>
      <c r="H764" s="253"/>
      <c r="I764" s="253"/>
      <c r="J764" s="146"/>
      <c r="K764" s="147"/>
      <c r="L764" s="146"/>
      <c r="M764" s="146"/>
      <c r="N764" s="146"/>
      <c r="O764" s="146"/>
      <c r="P764" s="146"/>
      <c r="Q764" s="146"/>
      <c r="R764" s="148"/>
      <c r="T764" s="149"/>
      <c r="U764" s="146"/>
      <c r="V764" s="146"/>
      <c r="W764" s="146"/>
      <c r="X764" s="146"/>
      <c r="Y764" s="146"/>
      <c r="Z764" s="146"/>
      <c r="AA764" s="150"/>
      <c r="AT764" s="151" t="s">
        <v>168</v>
      </c>
      <c r="AU764" s="151" t="s">
        <v>78</v>
      </c>
      <c r="AV764" s="144" t="s">
        <v>80</v>
      </c>
      <c r="AW764" s="144" t="s">
        <v>28</v>
      </c>
      <c r="AX764" s="144" t="s">
        <v>72</v>
      </c>
      <c r="AY764" s="151" t="s">
        <v>156</v>
      </c>
    </row>
    <row r="765" spans="2:65" s="144" customFormat="1" ht="16.5" customHeight="1" x14ac:dyDescent="0.45">
      <c r="B765" s="145"/>
      <c r="C765" s="146"/>
      <c r="D765" s="146"/>
      <c r="E765" s="147"/>
      <c r="F765" s="258" t="s">
        <v>742</v>
      </c>
      <c r="G765" s="258"/>
      <c r="H765" s="258"/>
      <c r="I765" s="258"/>
      <c r="J765" s="146"/>
      <c r="K765" s="147"/>
      <c r="L765" s="146"/>
      <c r="M765" s="146"/>
      <c r="N765" s="146"/>
      <c r="O765" s="146"/>
      <c r="P765" s="146"/>
      <c r="Q765" s="146"/>
      <c r="R765" s="148"/>
      <c r="T765" s="149"/>
      <c r="U765" s="146"/>
      <c r="V765" s="146"/>
      <c r="W765" s="146"/>
      <c r="X765" s="146"/>
      <c r="Y765" s="146"/>
      <c r="Z765" s="146"/>
      <c r="AA765" s="150"/>
      <c r="AT765" s="151" t="s">
        <v>168</v>
      </c>
      <c r="AU765" s="151" t="s">
        <v>78</v>
      </c>
      <c r="AV765" s="144" t="s">
        <v>80</v>
      </c>
      <c r="AW765" s="144" t="s">
        <v>28</v>
      </c>
      <c r="AX765" s="144" t="s">
        <v>72</v>
      </c>
      <c r="AY765" s="151" t="s">
        <v>156</v>
      </c>
    </row>
    <row r="766" spans="2:65" s="152" customFormat="1" ht="16.5" customHeight="1" x14ac:dyDescent="0.45">
      <c r="B766" s="153"/>
      <c r="C766" s="154"/>
      <c r="D766" s="154"/>
      <c r="E766" s="155"/>
      <c r="F766" s="254" t="s">
        <v>989</v>
      </c>
      <c r="G766" s="254"/>
      <c r="H766" s="254"/>
      <c r="I766" s="254"/>
      <c r="J766" s="154"/>
      <c r="K766" s="156">
        <v>0.66200000000000003</v>
      </c>
      <c r="L766" s="154"/>
      <c r="M766" s="154"/>
      <c r="N766" s="154"/>
      <c r="O766" s="154"/>
      <c r="P766" s="154"/>
      <c r="Q766" s="154"/>
      <c r="R766" s="157"/>
      <c r="T766" s="158"/>
      <c r="U766" s="154"/>
      <c r="V766" s="154"/>
      <c r="W766" s="154"/>
      <c r="X766" s="154"/>
      <c r="Y766" s="154"/>
      <c r="Z766" s="154"/>
      <c r="AA766" s="159"/>
      <c r="AT766" s="160" t="s">
        <v>168</v>
      </c>
      <c r="AU766" s="160" t="s">
        <v>78</v>
      </c>
      <c r="AV766" s="152" t="s">
        <v>78</v>
      </c>
      <c r="AW766" s="152" t="s">
        <v>28</v>
      </c>
      <c r="AX766" s="152" t="s">
        <v>72</v>
      </c>
      <c r="AY766" s="160" t="s">
        <v>156</v>
      </c>
    </row>
    <row r="767" spans="2:65" s="144" customFormat="1" ht="16.5" customHeight="1" x14ac:dyDescent="0.45">
      <c r="B767" s="145"/>
      <c r="C767" s="146"/>
      <c r="D767" s="146"/>
      <c r="E767" s="147"/>
      <c r="F767" s="258" t="s">
        <v>972</v>
      </c>
      <c r="G767" s="258"/>
      <c r="H767" s="258"/>
      <c r="I767" s="258"/>
      <c r="J767" s="146"/>
      <c r="K767" s="147"/>
      <c r="L767" s="146"/>
      <c r="M767" s="146"/>
      <c r="N767" s="146"/>
      <c r="O767" s="146"/>
      <c r="P767" s="146"/>
      <c r="Q767" s="146"/>
      <c r="R767" s="148"/>
      <c r="T767" s="149"/>
      <c r="U767" s="146"/>
      <c r="V767" s="146"/>
      <c r="W767" s="146"/>
      <c r="X767" s="146"/>
      <c r="Y767" s="146"/>
      <c r="Z767" s="146"/>
      <c r="AA767" s="150"/>
      <c r="AT767" s="151" t="s">
        <v>168</v>
      </c>
      <c r="AU767" s="151" t="s">
        <v>78</v>
      </c>
      <c r="AV767" s="144" t="s">
        <v>80</v>
      </c>
      <c r="AW767" s="144" t="s">
        <v>28</v>
      </c>
      <c r="AX767" s="144" t="s">
        <v>72</v>
      </c>
      <c r="AY767" s="151" t="s">
        <v>156</v>
      </c>
    </row>
    <row r="768" spans="2:65" s="152" customFormat="1" ht="16.5" customHeight="1" x14ac:dyDescent="0.45">
      <c r="B768" s="153"/>
      <c r="C768" s="154"/>
      <c r="D768" s="154"/>
      <c r="E768" s="155"/>
      <c r="F768" s="254" t="s">
        <v>990</v>
      </c>
      <c r="G768" s="254"/>
      <c r="H768" s="254"/>
      <c r="I768" s="254"/>
      <c r="J768" s="154"/>
      <c r="K768" s="156">
        <v>0.12</v>
      </c>
      <c r="L768" s="154"/>
      <c r="M768" s="154"/>
      <c r="N768" s="154"/>
      <c r="O768" s="154"/>
      <c r="P768" s="154"/>
      <c r="Q768" s="154"/>
      <c r="R768" s="157"/>
      <c r="T768" s="158"/>
      <c r="U768" s="154"/>
      <c r="V768" s="154"/>
      <c r="W768" s="154"/>
      <c r="X768" s="154"/>
      <c r="Y768" s="154"/>
      <c r="Z768" s="154"/>
      <c r="AA768" s="159"/>
      <c r="AT768" s="160" t="s">
        <v>168</v>
      </c>
      <c r="AU768" s="160" t="s">
        <v>78</v>
      </c>
      <c r="AV768" s="152" t="s">
        <v>78</v>
      </c>
      <c r="AW768" s="152" t="s">
        <v>28</v>
      </c>
      <c r="AX768" s="152" t="s">
        <v>72</v>
      </c>
      <c r="AY768" s="160" t="s">
        <v>156</v>
      </c>
    </row>
    <row r="769" spans="2:65" s="144" customFormat="1" ht="16.5" customHeight="1" x14ac:dyDescent="0.45">
      <c r="B769" s="145"/>
      <c r="C769" s="146"/>
      <c r="D769" s="146"/>
      <c r="E769" s="147"/>
      <c r="F769" s="258" t="s">
        <v>923</v>
      </c>
      <c r="G769" s="258"/>
      <c r="H769" s="258"/>
      <c r="I769" s="258"/>
      <c r="J769" s="146"/>
      <c r="K769" s="147"/>
      <c r="L769" s="146"/>
      <c r="M769" s="146"/>
      <c r="N769" s="146"/>
      <c r="O769" s="146"/>
      <c r="P769" s="146"/>
      <c r="Q769" s="146"/>
      <c r="R769" s="148"/>
      <c r="T769" s="149"/>
      <c r="U769" s="146"/>
      <c r="V769" s="146"/>
      <c r="W769" s="146"/>
      <c r="X769" s="146"/>
      <c r="Y769" s="146"/>
      <c r="Z769" s="146"/>
      <c r="AA769" s="150"/>
      <c r="AT769" s="151" t="s">
        <v>168</v>
      </c>
      <c r="AU769" s="151" t="s">
        <v>78</v>
      </c>
      <c r="AV769" s="144" t="s">
        <v>80</v>
      </c>
      <c r="AW769" s="144" t="s">
        <v>28</v>
      </c>
      <c r="AX769" s="144" t="s">
        <v>72</v>
      </c>
      <c r="AY769" s="151" t="s">
        <v>156</v>
      </c>
    </row>
    <row r="770" spans="2:65" s="152" customFormat="1" ht="16.5" customHeight="1" x14ac:dyDescent="0.45">
      <c r="B770" s="153"/>
      <c r="C770" s="154"/>
      <c r="D770" s="154"/>
      <c r="E770" s="155"/>
      <c r="F770" s="254" t="s">
        <v>991</v>
      </c>
      <c r="G770" s="254"/>
      <c r="H770" s="254"/>
      <c r="I770" s="254"/>
      <c r="J770" s="154"/>
      <c r="K770" s="156">
        <v>0.52500000000000002</v>
      </c>
      <c r="L770" s="154"/>
      <c r="M770" s="154"/>
      <c r="N770" s="154"/>
      <c r="O770" s="154"/>
      <c r="P770" s="154"/>
      <c r="Q770" s="154"/>
      <c r="R770" s="157"/>
      <c r="T770" s="158"/>
      <c r="U770" s="154"/>
      <c r="V770" s="154"/>
      <c r="W770" s="154"/>
      <c r="X770" s="154"/>
      <c r="Y770" s="154"/>
      <c r="Z770" s="154"/>
      <c r="AA770" s="159"/>
      <c r="AT770" s="160" t="s">
        <v>168</v>
      </c>
      <c r="AU770" s="160" t="s">
        <v>78</v>
      </c>
      <c r="AV770" s="152" t="s">
        <v>78</v>
      </c>
      <c r="AW770" s="152" t="s">
        <v>28</v>
      </c>
      <c r="AX770" s="152" t="s">
        <v>72</v>
      </c>
      <c r="AY770" s="160" t="s">
        <v>156</v>
      </c>
    </row>
    <row r="771" spans="2:65" s="144" customFormat="1" ht="16.5" customHeight="1" x14ac:dyDescent="0.45">
      <c r="B771" s="145"/>
      <c r="C771" s="146"/>
      <c r="D771" s="146"/>
      <c r="E771" s="147"/>
      <c r="F771" s="258" t="s">
        <v>928</v>
      </c>
      <c r="G771" s="258"/>
      <c r="H771" s="258"/>
      <c r="I771" s="258"/>
      <c r="J771" s="146"/>
      <c r="K771" s="147"/>
      <c r="L771" s="146"/>
      <c r="M771" s="146"/>
      <c r="N771" s="146"/>
      <c r="O771" s="146"/>
      <c r="P771" s="146"/>
      <c r="Q771" s="146"/>
      <c r="R771" s="148"/>
      <c r="T771" s="149"/>
      <c r="U771" s="146"/>
      <c r="V771" s="146"/>
      <c r="W771" s="146"/>
      <c r="X771" s="146"/>
      <c r="Y771" s="146"/>
      <c r="Z771" s="146"/>
      <c r="AA771" s="150"/>
      <c r="AT771" s="151" t="s">
        <v>168</v>
      </c>
      <c r="AU771" s="151" t="s">
        <v>78</v>
      </c>
      <c r="AV771" s="144" t="s">
        <v>80</v>
      </c>
      <c r="AW771" s="144" t="s">
        <v>28</v>
      </c>
      <c r="AX771" s="144" t="s">
        <v>72</v>
      </c>
      <c r="AY771" s="151" t="s">
        <v>156</v>
      </c>
    </row>
    <row r="772" spans="2:65" s="152" customFormat="1" ht="16.5" customHeight="1" x14ac:dyDescent="0.45">
      <c r="B772" s="153"/>
      <c r="C772" s="154"/>
      <c r="D772" s="154"/>
      <c r="E772" s="155"/>
      <c r="F772" s="254" t="s">
        <v>992</v>
      </c>
      <c r="G772" s="254"/>
      <c r="H772" s="254"/>
      <c r="I772" s="254"/>
      <c r="J772" s="154"/>
      <c r="K772" s="156">
        <v>1.5649999999999999</v>
      </c>
      <c r="L772" s="154"/>
      <c r="M772" s="154"/>
      <c r="N772" s="154"/>
      <c r="O772" s="154"/>
      <c r="P772" s="154"/>
      <c r="Q772" s="154"/>
      <c r="R772" s="157"/>
      <c r="T772" s="158"/>
      <c r="U772" s="154"/>
      <c r="V772" s="154"/>
      <c r="W772" s="154"/>
      <c r="X772" s="154"/>
      <c r="Y772" s="154"/>
      <c r="Z772" s="154"/>
      <c r="AA772" s="159"/>
      <c r="AT772" s="160" t="s">
        <v>168</v>
      </c>
      <c r="AU772" s="160" t="s">
        <v>78</v>
      </c>
      <c r="AV772" s="152" t="s">
        <v>78</v>
      </c>
      <c r="AW772" s="152" t="s">
        <v>28</v>
      </c>
      <c r="AX772" s="152" t="s">
        <v>72</v>
      </c>
      <c r="AY772" s="160" t="s">
        <v>156</v>
      </c>
    </row>
    <row r="773" spans="2:65" s="152" customFormat="1" ht="16.5" customHeight="1" x14ac:dyDescent="0.45">
      <c r="B773" s="153"/>
      <c r="C773" s="154"/>
      <c r="D773" s="154"/>
      <c r="E773" s="155"/>
      <c r="F773" s="254" t="s">
        <v>993</v>
      </c>
      <c r="G773" s="254"/>
      <c r="H773" s="254"/>
      <c r="I773" s="254"/>
      <c r="J773" s="154"/>
      <c r="K773" s="156">
        <v>2.31</v>
      </c>
      <c r="L773" s="154"/>
      <c r="M773" s="154"/>
      <c r="N773" s="154"/>
      <c r="O773" s="154"/>
      <c r="P773" s="154"/>
      <c r="Q773" s="154"/>
      <c r="R773" s="157"/>
      <c r="T773" s="158"/>
      <c r="U773" s="154"/>
      <c r="V773" s="154"/>
      <c r="W773" s="154"/>
      <c r="X773" s="154"/>
      <c r="Y773" s="154"/>
      <c r="Z773" s="154"/>
      <c r="AA773" s="159"/>
      <c r="AT773" s="160" t="s">
        <v>168</v>
      </c>
      <c r="AU773" s="160" t="s">
        <v>78</v>
      </c>
      <c r="AV773" s="152" t="s">
        <v>78</v>
      </c>
      <c r="AW773" s="152" t="s">
        <v>28</v>
      </c>
      <c r="AX773" s="152" t="s">
        <v>72</v>
      </c>
      <c r="AY773" s="160" t="s">
        <v>156</v>
      </c>
    </row>
    <row r="774" spans="2:65" s="161" customFormat="1" ht="16.5" customHeight="1" x14ac:dyDescent="0.45">
      <c r="B774" s="162"/>
      <c r="C774" s="163"/>
      <c r="D774" s="163"/>
      <c r="E774" s="164"/>
      <c r="F774" s="255" t="s">
        <v>170</v>
      </c>
      <c r="G774" s="255"/>
      <c r="H774" s="255"/>
      <c r="I774" s="255"/>
      <c r="J774" s="163"/>
      <c r="K774" s="165">
        <v>5.1820000000000004</v>
      </c>
      <c r="L774" s="163"/>
      <c r="M774" s="163"/>
      <c r="N774" s="163"/>
      <c r="O774" s="163"/>
      <c r="P774" s="163"/>
      <c r="Q774" s="163"/>
      <c r="R774" s="166"/>
      <c r="T774" s="167"/>
      <c r="U774" s="163"/>
      <c r="V774" s="163"/>
      <c r="W774" s="163"/>
      <c r="X774" s="163"/>
      <c r="Y774" s="163"/>
      <c r="Z774" s="163"/>
      <c r="AA774" s="168"/>
      <c r="AT774" s="169" t="s">
        <v>168</v>
      </c>
      <c r="AU774" s="169" t="s">
        <v>78</v>
      </c>
      <c r="AV774" s="161" t="s">
        <v>161</v>
      </c>
      <c r="AW774" s="161" t="s">
        <v>28</v>
      </c>
      <c r="AX774" s="161" t="s">
        <v>80</v>
      </c>
      <c r="AY774" s="169" t="s">
        <v>156</v>
      </c>
    </row>
    <row r="775" spans="2:65" s="23" customFormat="1" ht="25.5" customHeight="1" x14ac:dyDescent="0.45">
      <c r="B775" s="134"/>
      <c r="C775" s="135" t="s">
        <v>994</v>
      </c>
      <c r="D775" s="135" t="s">
        <v>157</v>
      </c>
      <c r="E775" s="136" t="s">
        <v>995</v>
      </c>
      <c r="F775" s="251" t="s">
        <v>996</v>
      </c>
      <c r="G775" s="251"/>
      <c r="H775" s="251"/>
      <c r="I775" s="251"/>
      <c r="J775" s="137" t="s">
        <v>165</v>
      </c>
      <c r="K775" s="138">
        <v>0.57799999999999996</v>
      </c>
      <c r="L775" s="252"/>
      <c r="M775" s="252"/>
      <c r="N775" s="260">
        <f>ROUND(L775*K775,2)</f>
        <v>0</v>
      </c>
      <c r="O775" s="261"/>
      <c r="P775" s="261"/>
      <c r="Q775" s="262"/>
      <c r="R775" s="139"/>
      <c r="T775" s="140"/>
      <c r="U775" s="34" t="s">
        <v>39</v>
      </c>
      <c r="V775" s="141">
        <v>0</v>
      </c>
      <c r="W775" s="141">
        <f>V775*K775</f>
        <v>0</v>
      </c>
      <c r="X775" s="141">
        <v>0</v>
      </c>
      <c r="Y775" s="141">
        <f>X775*K775</f>
        <v>0</v>
      </c>
      <c r="Z775" s="141">
        <v>0</v>
      </c>
      <c r="AA775" s="142">
        <f>Z775*K775</f>
        <v>0</v>
      </c>
      <c r="AR775" s="8" t="s">
        <v>161</v>
      </c>
      <c r="AT775" s="8" t="s">
        <v>157</v>
      </c>
      <c r="AU775" s="8" t="s">
        <v>78</v>
      </c>
      <c r="AY775" s="8" t="s">
        <v>156</v>
      </c>
      <c r="BE775" s="143">
        <f>IF(U775="základná",N775,0)</f>
        <v>0</v>
      </c>
      <c r="BF775" s="143">
        <f>IF(U775="znížená",N775,0)</f>
        <v>0</v>
      </c>
      <c r="BG775" s="143">
        <f>IF(U775="zákl. prenesená",N775,0)</f>
        <v>0</v>
      </c>
      <c r="BH775" s="143">
        <f>IF(U775="zníž. prenesená",N775,0)</f>
        <v>0</v>
      </c>
      <c r="BI775" s="143">
        <f>IF(U775="nulová",N775,0)</f>
        <v>0</v>
      </c>
      <c r="BJ775" s="8" t="s">
        <v>78</v>
      </c>
      <c r="BK775" s="121">
        <f>ROUND(L775*K775,3)</f>
        <v>0</v>
      </c>
      <c r="BL775" s="8" t="s">
        <v>161</v>
      </c>
      <c r="BM775" s="8" t="s">
        <v>997</v>
      </c>
    </row>
    <row r="776" spans="2:65" s="144" customFormat="1" ht="16.5" customHeight="1" x14ac:dyDescent="0.45">
      <c r="B776" s="145"/>
      <c r="C776" s="146"/>
      <c r="D776" s="146"/>
      <c r="E776" s="147"/>
      <c r="F776" s="253" t="s">
        <v>998</v>
      </c>
      <c r="G776" s="253"/>
      <c r="H776" s="253"/>
      <c r="I776" s="253"/>
      <c r="J776" s="146"/>
      <c r="K776" s="147"/>
      <c r="L776" s="146"/>
      <c r="M776" s="146"/>
      <c r="N776" s="146"/>
      <c r="O776" s="146"/>
      <c r="P776" s="146"/>
      <c r="Q776" s="146"/>
      <c r="R776" s="148"/>
      <c r="T776" s="149"/>
      <c r="U776" s="146"/>
      <c r="V776" s="146"/>
      <c r="W776" s="146"/>
      <c r="X776" s="146"/>
      <c r="Y776" s="146"/>
      <c r="Z776" s="146"/>
      <c r="AA776" s="150"/>
      <c r="AT776" s="151" t="s">
        <v>168</v>
      </c>
      <c r="AU776" s="151" t="s">
        <v>78</v>
      </c>
      <c r="AV776" s="144" t="s">
        <v>80</v>
      </c>
      <c r="AW776" s="144" t="s">
        <v>28</v>
      </c>
      <c r="AX776" s="144" t="s">
        <v>72</v>
      </c>
      <c r="AY776" s="151" t="s">
        <v>156</v>
      </c>
    </row>
    <row r="777" spans="2:65" s="152" customFormat="1" ht="16.5" customHeight="1" x14ac:dyDescent="0.45">
      <c r="B777" s="153"/>
      <c r="C777" s="154"/>
      <c r="D777" s="154"/>
      <c r="E777" s="155"/>
      <c r="F777" s="254" t="s">
        <v>999</v>
      </c>
      <c r="G777" s="254"/>
      <c r="H777" s="254"/>
      <c r="I777" s="254"/>
      <c r="J777" s="154"/>
      <c r="K777" s="156">
        <v>0.57799999999999996</v>
      </c>
      <c r="L777" s="154"/>
      <c r="M777" s="154"/>
      <c r="N777" s="154"/>
      <c r="O777" s="154"/>
      <c r="P777" s="154"/>
      <c r="Q777" s="154"/>
      <c r="R777" s="157"/>
      <c r="T777" s="158"/>
      <c r="U777" s="154"/>
      <c r="V777" s="154"/>
      <c r="W777" s="154"/>
      <c r="X777" s="154"/>
      <c r="Y777" s="154"/>
      <c r="Z777" s="154"/>
      <c r="AA777" s="159"/>
      <c r="AT777" s="160" t="s">
        <v>168</v>
      </c>
      <c r="AU777" s="160" t="s">
        <v>78</v>
      </c>
      <c r="AV777" s="152" t="s">
        <v>78</v>
      </c>
      <c r="AW777" s="152" t="s">
        <v>28</v>
      </c>
      <c r="AX777" s="152" t="s">
        <v>72</v>
      </c>
      <c r="AY777" s="160" t="s">
        <v>156</v>
      </c>
    </row>
    <row r="778" spans="2:65" s="161" customFormat="1" ht="16.5" customHeight="1" x14ac:dyDescent="0.45">
      <c r="B778" s="162"/>
      <c r="C778" s="163"/>
      <c r="D778" s="163"/>
      <c r="E778" s="164"/>
      <c r="F778" s="255" t="s">
        <v>170</v>
      </c>
      <c r="G778" s="255"/>
      <c r="H778" s="255"/>
      <c r="I778" s="255"/>
      <c r="J778" s="163"/>
      <c r="K778" s="165">
        <v>0.57799999999999996</v>
      </c>
      <c r="L778" s="163"/>
      <c r="M778" s="163"/>
      <c r="N778" s="163"/>
      <c r="O778" s="163"/>
      <c r="P778" s="163"/>
      <c r="Q778" s="163"/>
      <c r="R778" s="166"/>
      <c r="T778" s="167"/>
      <c r="U778" s="163"/>
      <c r="V778" s="163"/>
      <c r="W778" s="163"/>
      <c r="X778" s="163"/>
      <c r="Y778" s="163"/>
      <c r="Z778" s="163"/>
      <c r="AA778" s="168"/>
      <c r="AT778" s="169" t="s">
        <v>168</v>
      </c>
      <c r="AU778" s="169" t="s">
        <v>78</v>
      </c>
      <c r="AV778" s="161" t="s">
        <v>161</v>
      </c>
      <c r="AW778" s="161" t="s">
        <v>28</v>
      </c>
      <c r="AX778" s="161" t="s">
        <v>80</v>
      </c>
      <c r="AY778" s="169" t="s">
        <v>156</v>
      </c>
    </row>
    <row r="779" spans="2:65" s="23" customFormat="1" ht="38.25" customHeight="1" x14ac:dyDescent="0.45">
      <c r="B779" s="134"/>
      <c r="C779" s="135" t="s">
        <v>1000</v>
      </c>
      <c r="D779" s="135" t="s">
        <v>157</v>
      </c>
      <c r="E779" s="136" t="s">
        <v>1001</v>
      </c>
      <c r="F779" s="251" t="s">
        <v>1002</v>
      </c>
      <c r="G779" s="251"/>
      <c r="H779" s="251"/>
      <c r="I779" s="251"/>
      <c r="J779" s="137" t="s">
        <v>260</v>
      </c>
      <c r="K779" s="138">
        <v>32</v>
      </c>
      <c r="L779" s="252"/>
      <c r="M779" s="252"/>
      <c r="N779" s="260">
        <f>ROUND(L779*K779,2)</f>
        <v>0</v>
      </c>
      <c r="O779" s="261"/>
      <c r="P779" s="261"/>
      <c r="Q779" s="262"/>
      <c r="R779" s="139"/>
      <c r="T779" s="140"/>
      <c r="U779" s="34" t="s">
        <v>39</v>
      </c>
      <c r="V779" s="141">
        <v>0</v>
      </c>
      <c r="W779" s="141">
        <f>V779*K779</f>
        <v>0</v>
      </c>
      <c r="X779" s="141">
        <v>0</v>
      </c>
      <c r="Y779" s="141">
        <f>X779*K779</f>
        <v>0</v>
      </c>
      <c r="Z779" s="141">
        <v>0</v>
      </c>
      <c r="AA779" s="142">
        <f>Z779*K779</f>
        <v>0</v>
      </c>
      <c r="AR779" s="8" t="s">
        <v>161</v>
      </c>
      <c r="AT779" s="8" t="s">
        <v>157</v>
      </c>
      <c r="AU779" s="8" t="s">
        <v>78</v>
      </c>
      <c r="AY779" s="8" t="s">
        <v>156</v>
      </c>
      <c r="BE779" s="143">
        <f>IF(U779="základná",N779,0)</f>
        <v>0</v>
      </c>
      <c r="BF779" s="143">
        <f>IF(U779="znížená",N779,0)</f>
        <v>0</v>
      </c>
      <c r="BG779" s="143">
        <f>IF(U779="zákl. prenesená",N779,0)</f>
        <v>0</v>
      </c>
      <c r="BH779" s="143">
        <f>IF(U779="zníž. prenesená",N779,0)</f>
        <v>0</v>
      </c>
      <c r="BI779" s="143">
        <f>IF(U779="nulová",N779,0)</f>
        <v>0</v>
      </c>
      <c r="BJ779" s="8" t="s">
        <v>78</v>
      </c>
      <c r="BK779" s="121">
        <f>ROUND(L779*K779,3)</f>
        <v>0</v>
      </c>
      <c r="BL779" s="8" t="s">
        <v>161</v>
      </c>
      <c r="BM779" s="8" t="s">
        <v>1003</v>
      </c>
    </row>
    <row r="780" spans="2:65" s="23" customFormat="1" ht="25.5" customHeight="1" x14ac:dyDescent="0.45">
      <c r="B780" s="134"/>
      <c r="C780" s="135" t="s">
        <v>1004</v>
      </c>
      <c r="D780" s="135" t="s">
        <v>157</v>
      </c>
      <c r="E780" s="136" t="s">
        <v>1005</v>
      </c>
      <c r="F780" s="251" t="s">
        <v>1006</v>
      </c>
      <c r="G780" s="251"/>
      <c r="H780" s="251"/>
      <c r="I780" s="251"/>
      <c r="J780" s="137" t="s">
        <v>160</v>
      </c>
      <c r="K780" s="138">
        <v>488.51400000000001</v>
      </c>
      <c r="L780" s="252"/>
      <c r="M780" s="252"/>
      <c r="N780" s="260">
        <f>ROUND(L780*K780,2)</f>
        <v>0</v>
      </c>
      <c r="O780" s="261"/>
      <c r="P780" s="261"/>
      <c r="Q780" s="262"/>
      <c r="R780" s="139"/>
      <c r="T780" s="140"/>
      <c r="U780" s="34" t="s">
        <v>39</v>
      </c>
      <c r="V780" s="141">
        <v>0</v>
      </c>
      <c r="W780" s="141">
        <f>V780*K780</f>
        <v>0</v>
      </c>
      <c r="X780" s="141">
        <v>0</v>
      </c>
      <c r="Y780" s="141">
        <f>X780*K780</f>
        <v>0</v>
      </c>
      <c r="Z780" s="141">
        <v>0</v>
      </c>
      <c r="AA780" s="142">
        <f>Z780*K780</f>
        <v>0</v>
      </c>
      <c r="AR780" s="8" t="s">
        <v>161</v>
      </c>
      <c r="AT780" s="8" t="s">
        <v>157</v>
      </c>
      <c r="AU780" s="8" t="s">
        <v>78</v>
      </c>
      <c r="AY780" s="8" t="s">
        <v>156</v>
      </c>
      <c r="BE780" s="143">
        <f>IF(U780="základná",N780,0)</f>
        <v>0</v>
      </c>
      <c r="BF780" s="143">
        <f>IF(U780="znížená",N780,0)</f>
        <v>0</v>
      </c>
      <c r="BG780" s="143">
        <f>IF(U780="zákl. prenesená",N780,0)</f>
        <v>0</v>
      </c>
      <c r="BH780" s="143">
        <f>IF(U780="zníž. prenesená",N780,0)</f>
        <v>0</v>
      </c>
      <c r="BI780" s="143">
        <f>IF(U780="nulová",N780,0)</f>
        <v>0</v>
      </c>
      <c r="BJ780" s="8" t="s">
        <v>78</v>
      </c>
      <c r="BK780" s="121">
        <f>ROUND(L780*K780,3)</f>
        <v>0</v>
      </c>
      <c r="BL780" s="8" t="s">
        <v>161</v>
      </c>
      <c r="BM780" s="8" t="s">
        <v>1007</v>
      </c>
    </row>
    <row r="781" spans="2:65" s="144" customFormat="1" ht="16.5" customHeight="1" x14ac:dyDescent="0.45">
      <c r="B781" s="145"/>
      <c r="C781" s="146"/>
      <c r="D781" s="146"/>
      <c r="E781" s="147"/>
      <c r="F781" s="253" t="s">
        <v>235</v>
      </c>
      <c r="G781" s="253"/>
      <c r="H781" s="253"/>
      <c r="I781" s="253"/>
      <c r="J781" s="146"/>
      <c r="K781" s="147"/>
      <c r="L781" s="146"/>
      <c r="M781" s="146"/>
      <c r="N781" s="146"/>
      <c r="O781" s="146"/>
      <c r="P781" s="146"/>
      <c r="Q781" s="146"/>
      <c r="R781" s="148"/>
      <c r="T781" s="149"/>
      <c r="U781" s="146"/>
      <c r="V781" s="146"/>
      <c r="W781" s="146"/>
      <c r="X781" s="146"/>
      <c r="Y781" s="146"/>
      <c r="Z781" s="146"/>
      <c r="AA781" s="150"/>
      <c r="AT781" s="151" t="s">
        <v>168</v>
      </c>
      <c r="AU781" s="151" t="s">
        <v>78</v>
      </c>
      <c r="AV781" s="144" t="s">
        <v>80</v>
      </c>
      <c r="AW781" s="144" t="s">
        <v>28</v>
      </c>
      <c r="AX781" s="144" t="s">
        <v>72</v>
      </c>
      <c r="AY781" s="151" t="s">
        <v>156</v>
      </c>
    </row>
    <row r="782" spans="2:65" s="144" customFormat="1" ht="16.5" customHeight="1" x14ac:dyDescent="0.45">
      <c r="B782" s="145"/>
      <c r="C782" s="146"/>
      <c r="D782" s="146"/>
      <c r="E782" s="147"/>
      <c r="F782" s="258" t="s">
        <v>742</v>
      </c>
      <c r="G782" s="258"/>
      <c r="H782" s="258"/>
      <c r="I782" s="258"/>
      <c r="J782" s="146"/>
      <c r="K782" s="147"/>
      <c r="L782" s="146"/>
      <c r="M782" s="146"/>
      <c r="N782" s="146"/>
      <c r="O782" s="146"/>
      <c r="P782" s="146"/>
      <c r="Q782" s="146"/>
      <c r="R782" s="148"/>
      <c r="T782" s="149"/>
      <c r="U782" s="146"/>
      <c r="V782" s="146"/>
      <c r="W782" s="146"/>
      <c r="X782" s="146"/>
      <c r="Y782" s="146"/>
      <c r="Z782" s="146"/>
      <c r="AA782" s="150"/>
      <c r="AT782" s="151" t="s">
        <v>168</v>
      </c>
      <c r="AU782" s="151" t="s">
        <v>78</v>
      </c>
      <c r="AV782" s="144" t="s">
        <v>80</v>
      </c>
      <c r="AW782" s="144" t="s">
        <v>28</v>
      </c>
      <c r="AX782" s="144" t="s">
        <v>72</v>
      </c>
      <c r="AY782" s="151" t="s">
        <v>156</v>
      </c>
    </row>
    <row r="783" spans="2:65" s="152" customFormat="1" ht="16.5" customHeight="1" x14ac:dyDescent="0.45">
      <c r="B783" s="153"/>
      <c r="C783" s="154"/>
      <c r="D783" s="154"/>
      <c r="E783" s="155"/>
      <c r="F783" s="254" t="s">
        <v>1008</v>
      </c>
      <c r="G783" s="254"/>
      <c r="H783" s="254"/>
      <c r="I783" s="254"/>
      <c r="J783" s="154"/>
      <c r="K783" s="156">
        <v>31.137</v>
      </c>
      <c r="L783" s="154"/>
      <c r="M783" s="154"/>
      <c r="N783" s="154"/>
      <c r="O783" s="154"/>
      <c r="P783" s="154"/>
      <c r="Q783" s="154"/>
      <c r="R783" s="157"/>
      <c r="T783" s="158"/>
      <c r="U783" s="154"/>
      <c r="V783" s="154"/>
      <c r="W783" s="154"/>
      <c r="X783" s="154"/>
      <c r="Y783" s="154"/>
      <c r="Z783" s="154"/>
      <c r="AA783" s="159"/>
      <c r="AT783" s="160" t="s">
        <v>168</v>
      </c>
      <c r="AU783" s="160" t="s">
        <v>78</v>
      </c>
      <c r="AV783" s="152" t="s">
        <v>78</v>
      </c>
      <c r="AW783" s="152" t="s">
        <v>28</v>
      </c>
      <c r="AX783" s="152" t="s">
        <v>72</v>
      </c>
      <c r="AY783" s="160" t="s">
        <v>156</v>
      </c>
    </row>
    <row r="784" spans="2:65" s="152" customFormat="1" ht="16.5" customHeight="1" x14ac:dyDescent="0.45">
      <c r="B784" s="153"/>
      <c r="C784" s="154"/>
      <c r="D784" s="154"/>
      <c r="E784" s="155"/>
      <c r="F784" s="254" t="s">
        <v>1009</v>
      </c>
      <c r="G784" s="254"/>
      <c r="H784" s="254"/>
      <c r="I784" s="254"/>
      <c r="J784" s="154"/>
      <c r="K784" s="156">
        <v>97.23</v>
      </c>
      <c r="L784" s="154"/>
      <c r="M784" s="154"/>
      <c r="N784" s="154"/>
      <c r="O784" s="154"/>
      <c r="P784" s="154"/>
      <c r="Q784" s="154"/>
      <c r="R784" s="157"/>
      <c r="T784" s="158"/>
      <c r="U784" s="154"/>
      <c r="V784" s="154"/>
      <c r="W784" s="154"/>
      <c r="X784" s="154"/>
      <c r="Y784" s="154"/>
      <c r="Z784" s="154"/>
      <c r="AA784" s="159"/>
      <c r="AT784" s="160" t="s">
        <v>168</v>
      </c>
      <c r="AU784" s="160" t="s">
        <v>78</v>
      </c>
      <c r="AV784" s="152" t="s">
        <v>78</v>
      </c>
      <c r="AW784" s="152" t="s">
        <v>28</v>
      </c>
      <c r="AX784" s="152" t="s">
        <v>72</v>
      </c>
      <c r="AY784" s="160" t="s">
        <v>156</v>
      </c>
    </row>
    <row r="785" spans="2:65" s="152" customFormat="1" ht="16.5" customHeight="1" x14ac:dyDescent="0.45">
      <c r="B785" s="153"/>
      <c r="C785" s="154"/>
      <c r="D785" s="154"/>
      <c r="E785" s="155"/>
      <c r="F785" s="254" t="s">
        <v>1010</v>
      </c>
      <c r="G785" s="254"/>
      <c r="H785" s="254"/>
      <c r="I785" s="254"/>
      <c r="J785" s="154"/>
      <c r="K785" s="156">
        <v>360.14699999999999</v>
      </c>
      <c r="L785" s="154"/>
      <c r="M785" s="154"/>
      <c r="N785" s="154"/>
      <c r="O785" s="154"/>
      <c r="P785" s="154"/>
      <c r="Q785" s="154"/>
      <c r="R785" s="157"/>
      <c r="T785" s="158"/>
      <c r="U785" s="154"/>
      <c r="V785" s="154"/>
      <c r="W785" s="154"/>
      <c r="X785" s="154"/>
      <c r="Y785" s="154"/>
      <c r="Z785" s="154"/>
      <c r="AA785" s="159"/>
      <c r="AT785" s="160" t="s">
        <v>168</v>
      </c>
      <c r="AU785" s="160" t="s">
        <v>78</v>
      </c>
      <c r="AV785" s="152" t="s">
        <v>78</v>
      </c>
      <c r="AW785" s="152" t="s">
        <v>28</v>
      </c>
      <c r="AX785" s="152" t="s">
        <v>72</v>
      </c>
      <c r="AY785" s="160" t="s">
        <v>156</v>
      </c>
    </row>
    <row r="786" spans="2:65" s="161" customFormat="1" ht="16.5" customHeight="1" x14ac:dyDescent="0.45">
      <c r="B786" s="162"/>
      <c r="C786" s="163"/>
      <c r="D786" s="163"/>
      <c r="E786" s="164"/>
      <c r="F786" s="255" t="s">
        <v>170</v>
      </c>
      <c r="G786" s="255"/>
      <c r="H786" s="255"/>
      <c r="I786" s="255"/>
      <c r="J786" s="163"/>
      <c r="K786" s="165">
        <v>488.51400000000001</v>
      </c>
      <c r="L786" s="163"/>
      <c r="M786" s="163"/>
      <c r="N786" s="163"/>
      <c r="O786" s="163"/>
      <c r="P786" s="163"/>
      <c r="Q786" s="163"/>
      <c r="R786" s="166"/>
      <c r="T786" s="167"/>
      <c r="U786" s="163"/>
      <c r="V786" s="163"/>
      <c r="W786" s="163"/>
      <c r="X786" s="163"/>
      <c r="Y786" s="163"/>
      <c r="Z786" s="163"/>
      <c r="AA786" s="168"/>
      <c r="AT786" s="169" t="s">
        <v>168</v>
      </c>
      <c r="AU786" s="169" t="s">
        <v>78</v>
      </c>
      <c r="AV786" s="161" t="s">
        <v>161</v>
      </c>
      <c r="AW786" s="161" t="s">
        <v>28</v>
      </c>
      <c r="AX786" s="161" t="s">
        <v>80</v>
      </c>
      <c r="AY786" s="169" t="s">
        <v>156</v>
      </c>
    </row>
    <row r="787" spans="2:65" s="23" customFormat="1" ht="38.25" customHeight="1" x14ac:dyDescent="0.45">
      <c r="B787" s="134"/>
      <c r="C787" s="135" t="s">
        <v>1011</v>
      </c>
      <c r="D787" s="135" t="s">
        <v>157</v>
      </c>
      <c r="E787" s="136" t="s">
        <v>1012</v>
      </c>
      <c r="F787" s="251" t="s">
        <v>1013</v>
      </c>
      <c r="G787" s="251"/>
      <c r="H787" s="251"/>
      <c r="I787" s="251"/>
      <c r="J787" s="137" t="s">
        <v>358</v>
      </c>
      <c r="K787" s="138">
        <v>18</v>
      </c>
      <c r="L787" s="252"/>
      <c r="M787" s="252"/>
      <c r="N787" s="260">
        <f>ROUND(L787*K787,2)</f>
        <v>0</v>
      </c>
      <c r="O787" s="261"/>
      <c r="P787" s="261"/>
      <c r="Q787" s="262"/>
      <c r="R787" s="139"/>
      <c r="T787" s="140"/>
      <c r="U787" s="34" t="s">
        <v>39</v>
      </c>
      <c r="V787" s="141">
        <v>0</v>
      </c>
      <c r="W787" s="141">
        <f>V787*K787</f>
        <v>0</v>
      </c>
      <c r="X787" s="141">
        <v>0</v>
      </c>
      <c r="Y787" s="141">
        <f>X787*K787</f>
        <v>0</v>
      </c>
      <c r="Z787" s="141">
        <v>0</v>
      </c>
      <c r="AA787" s="142">
        <f>Z787*K787</f>
        <v>0</v>
      </c>
      <c r="AR787" s="8" t="s">
        <v>161</v>
      </c>
      <c r="AT787" s="8" t="s">
        <v>157</v>
      </c>
      <c r="AU787" s="8" t="s">
        <v>78</v>
      </c>
      <c r="AY787" s="8" t="s">
        <v>156</v>
      </c>
      <c r="BE787" s="143">
        <f>IF(U787="základná",N787,0)</f>
        <v>0</v>
      </c>
      <c r="BF787" s="143">
        <f>IF(U787="znížená",N787,0)</f>
        <v>0</v>
      </c>
      <c r="BG787" s="143">
        <f>IF(U787="zákl. prenesená",N787,0)</f>
        <v>0</v>
      </c>
      <c r="BH787" s="143">
        <f>IF(U787="zníž. prenesená",N787,0)</f>
        <v>0</v>
      </c>
      <c r="BI787" s="143">
        <f>IF(U787="nulová",N787,0)</f>
        <v>0</v>
      </c>
      <c r="BJ787" s="8" t="s">
        <v>78</v>
      </c>
      <c r="BK787" s="121">
        <f>ROUND(L787*K787,3)</f>
        <v>0</v>
      </c>
      <c r="BL787" s="8" t="s">
        <v>161</v>
      </c>
      <c r="BM787" s="8" t="s">
        <v>1014</v>
      </c>
    </row>
    <row r="788" spans="2:65" s="152" customFormat="1" ht="16.5" customHeight="1" x14ac:dyDescent="0.45">
      <c r="B788" s="153"/>
      <c r="C788" s="154"/>
      <c r="D788" s="154"/>
      <c r="E788" s="155"/>
      <c r="F788" s="256" t="s">
        <v>1015</v>
      </c>
      <c r="G788" s="256"/>
      <c r="H788" s="256"/>
      <c r="I788" s="256"/>
      <c r="J788" s="154"/>
      <c r="K788" s="156">
        <v>18</v>
      </c>
      <c r="L788" s="154"/>
      <c r="M788" s="154"/>
      <c r="N788" s="154"/>
      <c r="O788" s="154"/>
      <c r="P788" s="154"/>
      <c r="Q788" s="154"/>
      <c r="R788" s="157"/>
      <c r="T788" s="158"/>
      <c r="U788" s="154"/>
      <c r="V788" s="154"/>
      <c r="W788" s="154"/>
      <c r="X788" s="154"/>
      <c r="Y788" s="154"/>
      <c r="Z788" s="154"/>
      <c r="AA788" s="159"/>
      <c r="AT788" s="160" t="s">
        <v>168</v>
      </c>
      <c r="AU788" s="160" t="s">
        <v>78</v>
      </c>
      <c r="AV788" s="152" t="s">
        <v>78</v>
      </c>
      <c r="AW788" s="152" t="s">
        <v>28</v>
      </c>
      <c r="AX788" s="152" t="s">
        <v>72</v>
      </c>
      <c r="AY788" s="160" t="s">
        <v>156</v>
      </c>
    </row>
    <row r="789" spans="2:65" s="161" customFormat="1" ht="16.5" customHeight="1" x14ac:dyDescent="0.45">
      <c r="B789" s="162"/>
      <c r="C789" s="163"/>
      <c r="D789" s="163"/>
      <c r="E789" s="164"/>
      <c r="F789" s="255" t="s">
        <v>170</v>
      </c>
      <c r="G789" s="255"/>
      <c r="H789" s="255"/>
      <c r="I789" s="255"/>
      <c r="J789" s="163"/>
      <c r="K789" s="165">
        <v>18</v>
      </c>
      <c r="L789" s="163"/>
      <c r="M789" s="163"/>
      <c r="N789" s="163"/>
      <c r="O789" s="163"/>
      <c r="P789" s="163"/>
      <c r="Q789" s="163"/>
      <c r="R789" s="166"/>
      <c r="T789" s="167"/>
      <c r="U789" s="163"/>
      <c r="V789" s="163"/>
      <c r="W789" s="163"/>
      <c r="X789" s="163"/>
      <c r="Y789" s="163"/>
      <c r="Z789" s="163"/>
      <c r="AA789" s="168"/>
      <c r="AT789" s="169" t="s">
        <v>168</v>
      </c>
      <c r="AU789" s="169" t="s">
        <v>78</v>
      </c>
      <c r="AV789" s="161" t="s">
        <v>161</v>
      </c>
      <c r="AW789" s="161" t="s">
        <v>28</v>
      </c>
      <c r="AX789" s="161" t="s">
        <v>80</v>
      </c>
      <c r="AY789" s="169" t="s">
        <v>156</v>
      </c>
    </row>
    <row r="790" spans="2:65" s="23" customFormat="1" ht="25.5" customHeight="1" x14ac:dyDescent="0.45">
      <c r="B790" s="134"/>
      <c r="C790" s="135" t="s">
        <v>1016</v>
      </c>
      <c r="D790" s="135" t="s">
        <v>157</v>
      </c>
      <c r="E790" s="136" t="s">
        <v>1017</v>
      </c>
      <c r="F790" s="251" t="s">
        <v>1018</v>
      </c>
      <c r="G790" s="251"/>
      <c r="H790" s="251"/>
      <c r="I790" s="251"/>
      <c r="J790" s="137" t="s">
        <v>160</v>
      </c>
      <c r="K790" s="138">
        <v>0.81</v>
      </c>
      <c r="L790" s="252"/>
      <c r="M790" s="252"/>
      <c r="N790" s="260">
        <f t="shared" ref="N790:N791" si="59">ROUND(L790*K790,2)</f>
        <v>0</v>
      </c>
      <c r="O790" s="261"/>
      <c r="P790" s="261"/>
      <c r="Q790" s="262"/>
      <c r="R790" s="139"/>
      <c r="T790" s="140"/>
      <c r="U790" s="34" t="s">
        <v>39</v>
      </c>
      <c r="V790" s="141">
        <v>0</v>
      </c>
      <c r="W790" s="141">
        <f>V790*K790</f>
        <v>0</v>
      </c>
      <c r="X790" s="141">
        <v>0</v>
      </c>
      <c r="Y790" s="141">
        <f>X790*K790</f>
        <v>0</v>
      </c>
      <c r="Z790" s="141">
        <v>0</v>
      </c>
      <c r="AA790" s="142">
        <f>Z790*K790</f>
        <v>0</v>
      </c>
      <c r="AR790" s="8" t="s">
        <v>161</v>
      </c>
      <c r="AT790" s="8" t="s">
        <v>157</v>
      </c>
      <c r="AU790" s="8" t="s">
        <v>78</v>
      </c>
      <c r="AY790" s="8" t="s">
        <v>156</v>
      </c>
      <c r="BE790" s="143">
        <f>IF(U790="základná",N790,0)</f>
        <v>0</v>
      </c>
      <c r="BF790" s="143">
        <f>IF(U790="znížená",N790,0)</f>
        <v>0</v>
      </c>
      <c r="BG790" s="143">
        <f>IF(U790="zákl. prenesená",N790,0)</f>
        <v>0</v>
      </c>
      <c r="BH790" s="143">
        <f>IF(U790="zníž. prenesená",N790,0)</f>
        <v>0</v>
      </c>
      <c r="BI790" s="143">
        <f>IF(U790="nulová",N790,0)</f>
        <v>0</v>
      </c>
      <c r="BJ790" s="8" t="s">
        <v>78</v>
      </c>
      <c r="BK790" s="121">
        <f>ROUND(L790*K790,3)</f>
        <v>0</v>
      </c>
      <c r="BL790" s="8" t="s">
        <v>161</v>
      </c>
      <c r="BM790" s="8" t="s">
        <v>1019</v>
      </c>
    </row>
    <row r="791" spans="2:65" s="23" customFormat="1" ht="38.25" customHeight="1" x14ac:dyDescent="0.45">
      <c r="B791" s="134"/>
      <c r="C791" s="135" t="s">
        <v>1020</v>
      </c>
      <c r="D791" s="135" t="s">
        <v>157</v>
      </c>
      <c r="E791" s="136" t="s">
        <v>1021</v>
      </c>
      <c r="F791" s="251" t="s">
        <v>1022</v>
      </c>
      <c r="G791" s="251"/>
      <c r="H791" s="251"/>
      <c r="I791" s="251"/>
      <c r="J791" s="137" t="s">
        <v>160</v>
      </c>
      <c r="K791" s="138">
        <v>232.71799999999999</v>
      </c>
      <c r="L791" s="252"/>
      <c r="M791" s="252"/>
      <c r="N791" s="260">
        <f t="shared" si="59"/>
        <v>0</v>
      </c>
      <c r="O791" s="261"/>
      <c r="P791" s="261"/>
      <c r="Q791" s="262"/>
      <c r="R791" s="139"/>
      <c r="T791" s="140"/>
      <c r="U791" s="34" t="s">
        <v>39</v>
      </c>
      <c r="V791" s="141">
        <v>0</v>
      </c>
      <c r="W791" s="141">
        <f>V791*K791</f>
        <v>0</v>
      </c>
      <c r="X791" s="141">
        <v>0</v>
      </c>
      <c r="Y791" s="141">
        <f>X791*K791</f>
        <v>0</v>
      </c>
      <c r="Z791" s="141">
        <v>0</v>
      </c>
      <c r="AA791" s="142">
        <f>Z791*K791</f>
        <v>0</v>
      </c>
      <c r="AR791" s="8" t="s">
        <v>161</v>
      </c>
      <c r="AT791" s="8" t="s">
        <v>157</v>
      </c>
      <c r="AU791" s="8" t="s">
        <v>78</v>
      </c>
      <c r="AY791" s="8" t="s">
        <v>156</v>
      </c>
      <c r="BE791" s="143">
        <f>IF(U791="základná",N791,0)</f>
        <v>0</v>
      </c>
      <c r="BF791" s="143">
        <f>IF(U791="znížená",N791,0)</f>
        <v>0</v>
      </c>
      <c r="BG791" s="143">
        <f>IF(U791="zákl. prenesená",N791,0)</f>
        <v>0</v>
      </c>
      <c r="BH791" s="143">
        <f>IF(U791="zníž. prenesená",N791,0)</f>
        <v>0</v>
      </c>
      <c r="BI791" s="143">
        <f>IF(U791="nulová",N791,0)</f>
        <v>0</v>
      </c>
      <c r="BJ791" s="8" t="s">
        <v>78</v>
      </c>
      <c r="BK791" s="121">
        <f>ROUND(L791*K791,3)</f>
        <v>0</v>
      </c>
      <c r="BL791" s="8" t="s">
        <v>161</v>
      </c>
      <c r="BM791" s="8" t="s">
        <v>1023</v>
      </c>
    </row>
    <row r="792" spans="2:65" s="144" customFormat="1" ht="16.5" customHeight="1" x14ac:dyDescent="0.45">
      <c r="B792" s="145"/>
      <c r="C792" s="146"/>
      <c r="D792" s="146"/>
      <c r="E792" s="147"/>
      <c r="F792" s="253" t="s">
        <v>225</v>
      </c>
      <c r="G792" s="253"/>
      <c r="H792" s="253"/>
      <c r="I792" s="253"/>
      <c r="J792" s="146"/>
      <c r="K792" s="147"/>
      <c r="L792" s="146"/>
      <c r="M792" s="146"/>
      <c r="N792" s="146"/>
      <c r="O792" s="146"/>
      <c r="P792" s="146"/>
      <c r="Q792" s="146"/>
      <c r="R792" s="148"/>
      <c r="T792" s="149"/>
      <c r="U792" s="146"/>
      <c r="V792" s="146"/>
      <c r="W792" s="146"/>
      <c r="X792" s="146"/>
      <c r="Y792" s="146"/>
      <c r="Z792" s="146"/>
      <c r="AA792" s="150"/>
      <c r="AT792" s="151" t="s">
        <v>168</v>
      </c>
      <c r="AU792" s="151" t="s">
        <v>78</v>
      </c>
      <c r="AV792" s="144" t="s">
        <v>80</v>
      </c>
      <c r="AW792" s="144" t="s">
        <v>28</v>
      </c>
      <c r="AX792" s="144" t="s">
        <v>72</v>
      </c>
      <c r="AY792" s="151" t="s">
        <v>156</v>
      </c>
    </row>
    <row r="793" spans="2:65" s="144" customFormat="1" ht="16.5" customHeight="1" x14ac:dyDescent="0.45">
      <c r="B793" s="145"/>
      <c r="C793" s="146"/>
      <c r="D793" s="146"/>
      <c r="E793" s="147"/>
      <c r="F793" s="258" t="s">
        <v>935</v>
      </c>
      <c r="G793" s="258"/>
      <c r="H793" s="258"/>
      <c r="I793" s="258"/>
      <c r="J793" s="146"/>
      <c r="K793" s="147"/>
      <c r="L793" s="146"/>
      <c r="M793" s="146"/>
      <c r="N793" s="146"/>
      <c r="O793" s="146"/>
      <c r="P793" s="146"/>
      <c r="Q793" s="146"/>
      <c r="R793" s="148"/>
      <c r="T793" s="149"/>
      <c r="U793" s="146"/>
      <c r="V793" s="146"/>
      <c r="W793" s="146"/>
      <c r="X793" s="146"/>
      <c r="Y793" s="146"/>
      <c r="Z793" s="146"/>
      <c r="AA793" s="150"/>
      <c r="AT793" s="151" t="s">
        <v>168</v>
      </c>
      <c r="AU793" s="151" t="s">
        <v>78</v>
      </c>
      <c r="AV793" s="144" t="s">
        <v>80</v>
      </c>
      <c r="AW793" s="144" t="s">
        <v>28</v>
      </c>
      <c r="AX793" s="144" t="s">
        <v>72</v>
      </c>
      <c r="AY793" s="151" t="s">
        <v>156</v>
      </c>
    </row>
    <row r="794" spans="2:65" s="152" customFormat="1" ht="16.5" customHeight="1" x14ac:dyDescent="0.45">
      <c r="B794" s="153"/>
      <c r="C794" s="154"/>
      <c r="D794" s="154"/>
      <c r="E794" s="155"/>
      <c r="F794" s="254" t="s">
        <v>1024</v>
      </c>
      <c r="G794" s="254"/>
      <c r="H794" s="254"/>
      <c r="I794" s="254"/>
      <c r="J794" s="154"/>
      <c r="K794" s="156">
        <v>8.375</v>
      </c>
      <c r="L794" s="154"/>
      <c r="M794" s="154"/>
      <c r="N794" s="154"/>
      <c r="O794" s="154"/>
      <c r="P794" s="154"/>
      <c r="Q794" s="154"/>
      <c r="R794" s="157"/>
      <c r="T794" s="158"/>
      <c r="U794" s="154"/>
      <c r="V794" s="154"/>
      <c r="W794" s="154"/>
      <c r="X794" s="154"/>
      <c r="Y794" s="154"/>
      <c r="Z794" s="154"/>
      <c r="AA794" s="159"/>
      <c r="AT794" s="160" t="s">
        <v>168</v>
      </c>
      <c r="AU794" s="160" t="s">
        <v>78</v>
      </c>
      <c r="AV794" s="152" t="s">
        <v>78</v>
      </c>
      <c r="AW794" s="152" t="s">
        <v>28</v>
      </c>
      <c r="AX794" s="152" t="s">
        <v>72</v>
      </c>
      <c r="AY794" s="160" t="s">
        <v>156</v>
      </c>
    </row>
    <row r="795" spans="2:65" s="144" customFormat="1" ht="16.5" customHeight="1" x14ac:dyDescent="0.45">
      <c r="B795" s="145"/>
      <c r="C795" s="146"/>
      <c r="D795" s="146"/>
      <c r="E795" s="147"/>
      <c r="F795" s="258" t="s">
        <v>1025</v>
      </c>
      <c r="G795" s="258"/>
      <c r="H795" s="258"/>
      <c r="I795" s="258"/>
      <c r="J795" s="146"/>
      <c r="K795" s="147"/>
      <c r="L795" s="146"/>
      <c r="M795" s="146"/>
      <c r="N795" s="146"/>
      <c r="O795" s="146"/>
      <c r="P795" s="146"/>
      <c r="Q795" s="146"/>
      <c r="R795" s="148"/>
      <c r="T795" s="149"/>
      <c r="U795" s="146"/>
      <c r="V795" s="146"/>
      <c r="W795" s="146"/>
      <c r="X795" s="146"/>
      <c r="Y795" s="146"/>
      <c r="Z795" s="146"/>
      <c r="AA795" s="150"/>
      <c r="AT795" s="151" t="s">
        <v>168</v>
      </c>
      <c r="AU795" s="151" t="s">
        <v>78</v>
      </c>
      <c r="AV795" s="144" t="s">
        <v>80</v>
      </c>
      <c r="AW795" s="144" t="s">
        <v>28</v>
      </c>
      <c r="AX795" s="144" t="s">
        <v>72</v>
      </c>
      <c r="AY795" s="151" t="s">
        <v>156</v>
      </c>
    </row>
    <row r="796" spans="2:65" s="152" customFormat="1" ht="16.5" customHeight="1" x14ac:dyDescent="0.45">
      <c r="B796" s="153"/>
      <c r="C796" s="154"/>
      <c r="D796" s="154"/>
      <c r="E796" s="155"/>
      <c r="F796" s="254" t="s">
        <v>1026</v>
      </c>
      <c r="G796" s="254"/>
      <c r="H796" s="254"/>
      <c r="I796" s="254"/>
      <c r="J796" s="154"/>
      <c r="K796" s="156">
        <v>23.114999999999998</v>
      </c>
      <c r="L796" s="154"/>
      <c r="M796" s="154"/>
      <c r="N796" s="154"/>
      <c r="O796" s="154"/>
      <c r="P796" s="154"/>
      <c r="Q796" s="154"/>
      <c r="R796" s="157"/>
      <c r="T796" s="158"/>
      <c r="U796" s="154"/>
      <c r="V796" s="154"/>
      <c r="W796" s="154"/>
      <c r="X796" s="154"/>
      <c r="Y796" s="154"/>
      <c r="Z796" s="154"/>
      <c r="AA796" s="159"/>
      <c r="AT796" s="160" t="s">
        <v>168</v>
      </c>
      <c r="AU796" s="160" t="s">
        <v>78</v>
      </c>
      <c r="AV796" s="152" t="s">
        <v>78</v>
      </c>
      <c r="AW796" s="152" t="s">
        <v>28</v>
      </c>
      <c r="AX796" s="152" t="s">
        <v>72</v>
      </c>
      <c r="AY796" s="160" t="s">
        <v>156</v>
      </c>
    </row>
    <row r="797" spans="2:65" s="152" customFormat="1" ht="16.5" customHeight="1" x14ac:dyDescent="0.45">
      <c r="B797" s="153"/>
      <c r="C797" s="154"/>
      <c r="D797" s="154"/>
      <c r="E797" s="155"/>
      <c r="F797" s="254" t="s">
        <v>1027</v>
      </c>
      <c r="G797" s="254"/>
      <c r="H797" s="254"/>
      <c r="I797" s="254"/>
      <c r="J797" s="154"/>
      <c r="K797" s="156">
        <v>14.204000000000001</v>
      </c>
      <c r="L797" s="154"/>
      <c r="M797" s="154"/>
      <c r="N797" s="154"/>
      <c r="O797" s="154"/>
      <c r="P797" s="154"/>
      <c r="Q797" s="154"/>
      <c r="R797" s="157"/>
      <c r="T797" s="158"/>
      <c r="U797" s="154"/>
      <c r="V797" s="154"/>
      <c r="W797" s="154"/>
      <c r="X797" s="154"/>
      <c r="Y797" s="154"/>
      <c r="Z797" s="154"/>
      <c r="AA797" s="159"/>
      <c r="AT797" s="160" t="s">
        <v>168</v>
      </c>
      <c r="AU797" s="160" t="s">
        <v>78</v>
      </c>
      <c r="AV797" s="152" t="s">
        <v>78</v>
      </c>
      <c r="AW797" s="152" t="s">
        <v>28</v>
      </c>
      <c r="AX797" s="152" t="s">
        <v>72</v>
      </c>
      <c r="AY797" s="160" t="s">
        <v>156</v>
      </c>
    </row>
    <row r="798" spans="2:65" s="144" customFormat="1" ht="16.5" customHeight="1" x14ac:dyDescent="0.45">
      <c r="B798" s="145"/>
      <c r="C798" s="146"/>
      <c r="D798" s="146"/>
      <c r="E798" s="147"/>
      <c r="F798" s="258" t="s">
        <v>1028</v>
      </c>
      <c r="G798" s="258"/>
      <c r="H798" s="258"/>
      <c r="I798" s="258"/>
      <c r="J798" s="146"/>
      <c r="K798" s="147"/>
      <c r="L798" s="146"/>
      <c r="M798" s="146"/>
      <c r="N798" s="146"/>
      <c r="O798" s="146"/>
      <c r="P798" s="146"/>
      <c r="Q798" s="146"/>
      <c r="R798" s="148"/>
      <c r="T798" s="149"/>
      <c r="U798" s="146"/>
      <c r="V798" s="146"/>
      <c r="W798" s="146"/>
      <c r="X798" s="146"/>
      <c r="Y798" s="146"/>
      <c r="Z798" s="146"/>
      <c r="AA798" s="150"/>
      <c r="AT798" s="151" t="s">
        <v>168</v>
      </c>
      <c r="AU798" s="151" t="s">
        <v>78</v>
      </c>
      <c r="AV798" s="144" t="s">
        <v>80</v>
      </c>
      <c r="AW798" s="144" t="s">
        <v>28</v>
      </c>
      <c r="AX798" s="144" t="s">
        <v>72</v>
      </c>
      <c r="AY798" s="151" t="s">
        <v>156</v>
      </c>
    </row>
    <row r="799" spans="2:65" s="152" customFormat="1" ht="16.5" customHeight="1" x14ac:dyDescent="0.45">
      <c r="B799" s="153"/>
      <c r="C799" s="154"/>
      <c r="D799" s="154"/>
      <c r="E799" s="155"/>
      <c r="F799" s="254" t="s">
        <v>1029</v>
      </c>
      <c r="G799" s="254"/>
      <c r="H799" s="254"/>
      <c r="I799" s="254"/>
      <c r="J799" s="154"/>
      <c r="K799" s="156">
        <v>6.95</v>
      </c>
      <c r="L799" s="154"/>
      <c r="M799" s="154"/>
      <c r="N799" s="154"/>
      <c r="O799" s="154"/>
      <c r="P799" s="154"/>
      <c r="Q799" s="154"/>
      <c r="R799" s="157"/>
      <c r="T799" s="158"/>
      <c r="U799" s="154"/>
      <c r="V799" s="154"/>
      <c r="W799" s="154"/>
      <c r="X799" s="154"/>
      <c r="Y799" s="154"/>
      <c r="Z799" s="154"/>
      <c r="AA799" s="159"/>
      <c r="AT799" s="160" t="s">
        <v>168</v>
      </c>
      <c r="AU799" s="160" t="s">
        <v>78</v>
      </c>
      <c r="AV799" s="152" t="s">
        <v>78</v>
      </c>
      <c r="AW799" s="152" t="s">
        <v>28</v>
      </c>
      <c r="AX799" s="152" t="s">
        <v>72</v>
      </c>
      <c r="AY799" s="160" t="s">
        <v>156</v>
      </c>
    </row>
    <row r="800" spans="2:65" s="152" customFormat="1" ht="16.5" customHeight="1" x14ac:dyDescent="0.45">
      <c r="B800" s="153"/>
      <c r="C800" s="154"/>
      <c r="D800" s="154"/>
      <c r="E800" s="155"/>
      <c r="F800" s="254" t="s">
        <v>1030</v>
      </c>
      <c r="G800" s="254"/>
      <c r="H800" s="254"/>
      <c r="I800" s="254"/>
      <c r="J800" s="154"/>
      <c r="K800" s="156">
        <v>2.1240000000000001</v>
      </c>
      <c r="L800" s="154"/>
      <c r="M800" s="154"/>
      <c r="N800" s="154"/>
      <c r="O800" s="154"/>
      <c r="P800" s="154"/>
      <c r="Q800" s="154"/>
      <c r="R800" s="157"/>
      <c r="T800" s="158"/>
      <c r="U800" s="154"/>
      <c r="V800" s="154"/>
      <c r="W800" s="154"/>
      <c r="X800" s="154"/>
      <c r="Y800" s="154"/>
      <c r="Z800" s="154"/>
      <c r="AA800" s="159"/>
      <c r="AT800" s="160" t="s">
        <v>168</v>
      </c>
      <c r="AU800" s="160" t="s">
        <v>78</v>
      </c>
      <c r="AV800" s="152" t="s">
        <v>78</v>
      </c>
      <c r="AW800" s="152" t="s">
        <v>28</v>
      </c>
      <c r="AX800" s="152" t="s">
        <v>72</v>
      </c>
      <c r="AY800" s="160" t="s">
        <v>156</v>
      </c>
    </row>
    <row r="801" spans="2:51" s="144" customFormat="1" ht="16.5" customHeight="1" x14ac:dyDescent="0.45">
      <c r="B801" s="145"/>
      <c r="C801" s="146"/>
      <c r="D801" s="146"/>
      <c r="E801" s="147"/>
      <c r="F801" s="258" t="s">
        <v>1031</v>
      </c>
      <c r="G801" s="258"/>
      <c r="H801" s="258"/>
      <c r="I801" s="258"/>
      <c r="J801" s="146"/>
      <c r="K801" s="147"/>
      <c r="L801" s="146"/>
      <c r="M801" s="146"/>
      <c r="N801" s="146"/>
      <c r="O801" s="146"/>
      <c r="P801" s="146"/>
      <c r="Q801" s="146"/>
      <c r="R801" s="148"/>
      <c r="T801" s="149"/>
      <c r="U801" s="146"/>
      <c r="V801" s="146"/>
      <c r="W801" s="146"/>
      <c r="X801" s="146"/>
      <c r="Y801" s="146"/>
      <c r="Z801" s="146"/>
      <c r="AA801" s="150"/>
      <c r="AT801" s="151" t="s">
        <v>168</v>
      </c>
      <c r="AU801" s="151" t="s">
        <v>78</v>
      </c>
      <c r="AV801" s="144" t="s">
        <v>80</v>
      </c>
      <c r="AW801" s="144" t="s">
        <v>28</v>
      </c>
      <c r="AX801" s="144" t="s">
        <v>72</v>
      </c>
      <c r="AY801" s="151" t="s">
        <v>156</v>
      </c>
    </row>
    <row r="802" spans="2:51" s="152" customFormat="1" ht="16.5" customHeight="1" x14ac:dyDescent="0.45">
      <c r="B802" s="153"/>
      <c r="C802" s="154"/>
      <c r="D802" s="154"/>
      <c r="E802" s="155"/>
      <c r="F802" s="254" t="s">
        <v>1032</v>
      </c>
      <c r="G802" s="254"/>
      <c r="H802" s="254"/>
      <c r="I802" s="254"/>
      <c r="J802" s="154"/>
      <c r="K802" s="156">
        <v>6.84</v>
      </c>
      <c r="L802" s="154"/>
      <c r="M802" s="154"/>
      <c r="N802" s="154"/>
      <c r="O802" s="154"/>
      <c r="P802" s="154"/>
      <c r="Q802" s="154"/>
      <c r="R802" s="157"/>
      <c r="T802" s="158"/>
      <c r="U802" s="154"/>
      <c r="V802" s="154"/>
      <c r="W802" s="154"/>
      <c r="X802" s="154"/>
      <c r="Y802" s="154"/>
      <c r="Z802" s="154"/>
      <c r="AA802" s="159"/>
      <c r="AT802" s="160" t="s">
        <v>168</v>
      </c>
      <c r="AU802" s="160" t="s">
        <v>78</v>
      </c>
      <c r="AV802" s="152" t="s">
        <v>78</v>
      </c>
      <c r="AW802" s="152" t="s">
        <v>28</v>
      </c>
      <c r="AX802" s="152" t="s">
        <v>72</v>
      </c>
      <c r="AY802" s="160" t="s">
        <v>156</v>
      </c>
    </row>
    <row r="803" spans="2:51" s="144" customFormat="1" ht="16.5" customHeight="1" x14ac:dyDescent="0.45">
      <c r="B803" s="145"/>
      <c r="C803" s="146"/>
      <c r="D803" s="146"/>
      <c r="E803" s="147"/>
      <c r="F803" s="258" t="s">
        <v>1033</v>
      </c>
      <c r="G803" s="258"/>
      <c r="H803" s="258"/>
      <c r="I803" s="258"/>
      <c r="J803" s="146"/>
      <c r="K803" s="147"/>
      <c r="L803" s="146"/>
      <c r="M803" s="146"/>
      <c r="N803" s="146"/>
      <c r="O803" s="146"/>
      <c r="P803" s="146"/>
      <c r="Q803" s="146"/>
      <c r="R803" s="148"/>
      <c r="T803" s="149"/>
      <c r="U803" s="146"/>
      <c r="V803" s="146"/>
      <c r="W803" s="146"/>
      <c r="X803" s="146"/>
      <c r="Y803" s="146"/>
      <c r="Z803" s="146"/>
      <c r="AA803" s="150"/>
      <c r="AT803" s="151" t="s">
        <v>168</v>
      </c>
      <c r="AU803" s="151" t="s">
        <v>78</v>
      </c>
      <c r="AV803" s="144" t="s">
        <v>80</v>
      </c>
      <c r="AW803" s="144" t="s">
        <v>28</v>
      </c>
      <c r="AX803" s="144" t="s">
        <v>72</v>
      </c>
      <c r="AY803" s="151" t="s">
        <v>156</v>
      </c>
    </row>
    <row r="804" spans="2:51" s="152" customFormat="1" ht="16.5" customHeight="1" x14ac:dyDescent="0.45">
      <c r="B804" s="153"/>
      <c r="C804" s="154"/>
      <c r="D804" s="154"/>
      <c r="E804" s="155"/>
      <c r="F804" s="254" t="s">
        <v>1034</v>
      </c>
      <c r="G804" s="254"/>
      <c r="H804" s="254"/>
      <c r="I804" s="254"/>
      <c r="J804" s="154"/>
      <c r="K804" s="156">
        <v>3.54</v>
      </c>
      <c r="L804" s="154"/>
      <c r="M804" s="154"/>
      <c r="N804" s="154"/>
      <c r="O804" s="154"/>
      <c r="P804" s="154"/>
      <c r="Q804" s="154"/>
      <c r="R804" s="157"/>
      <c r="T804" s="158"/>
      <c r="U804" s="154"/>
      <c r="V804" s="154"/>
      <c r="W804" s="154"/>
      <c r="X804" s="154"/>
      <c r="Y804" s="154"/>
      <c r="Z804" s="154"/>
      <c r="AA804" s="159"/>
      <c r="AT804" s="160" t="s">
        <v>168</v>
      </c>
      <c r="AU804" s="160" t="s">
        <v>78</v>
      </c>
      <c r="AV804" s="152" t="s">
        <v>78</v>
      </c>
      <c r="AW804" s="152" t="s">
        <v>28</v>
      </c>
      <c r="AX804" s="152" t="s">
        <v>72</v>
      </c>
      <c r="AY804" s="160" t="s">
        <v>156</v>
      </c>
    </row>
    <row r="805" spans="2:51" s="144" customFormat="1" ht="16.5" customHeight="1" x14ac:dyDescent="0.45">
      <c r="B805" s="145"/>
      <c r="C805" s="146"/>
      <c r="D805" s="146"/>
      <c r="E805" s="147"/>
      <c r="F805" s="258" t="s">
        <v>1035</v>
      </c>
      <c r="G805" s="258"/>
      <c r="H805" s="258"/>
      <c r="I805" s="258"/>
      <c r="J805" s="146"/>
      <c r="K805" s="147"/>
      <c r="L805" s="146"/>
      <c r="M805" s="146"/>
      <c r="N805" s="146"/>
      <c r="O805" s="146"/>
      <c r="P805" s="146"/>
      <c r="Q805" s="146"/>
      <c r="R805" s="148"/>
      <c r="T805" s="149"/>
      <c r="U805" s="146"/>
      <c r="V805" s="146"/>
      <c r="W805" s="146"/>
      <c r="X805" s="146"/>
      <c r="Y805" s="146"/>
      <c r="Z805" s="146"/>
      <c r="AA805" s="150"/>
      <c r="AT805" s="151" t="s">
        <v>168</v>
      </c>
      <c r="AU805" s="151" t="s">
        <v>78</v>
      </c>
      <c r="AV805" s="144" t="s">
        <v>80</v>
      </c>
      <c r="AW805" s="144" t="s">
        <v>28</v>
      </c>
      <c r="AX805" s="144" t="s">
        <v>72</v>
      </c>
      <c r="AY805" s="151" t="s">
        <v>156</v>
      </c>
    </row>
    <row r="806" spans="2:51" s="152" customFormat="1" ht="16.5" customHeight="1" x14ac:dyDescent="0.45">
      <c r="B806" s="153"/>
      <c r="C806" s="154"/>
      <c r="D806" s="154"/>
      <c r="E806" s="155"/>
      <c r="F806" s="254" t="s">
        <v>1036</v>
      </c>
      <c r="G806" s="254"/>
      <c r="H806" s="254"/>
      <c r="I806" s="254"/>
      <c r="J806" s="154"/>
      <c r="K806" s="156">
        <v>4.1900000000000004</v>
      </c>
      <c r="L806" s="154"/>
      <c r="M806" s="154"/>
      <c r="N806" s="154"/>
      <c r="O806" s="154"/>
      <c r="P806" s="154"/>
      <c r="Q806" s="154"/>
      <c r="R806" s="157"/>
      <c r="T806" s="158"/>
      <c r="U806" s="154"/>
      <c r="V806" s="154"/>
      <c r="W806" s="154"/>
      <c r="X806" s="154"/>
      <c r="Y806" s="154"/>
      <c r="Z806" s="154"/>
      <c r="AA806" s="159"/>
      <c r="AT806" s="160" t="s">
        <v>168</v>
      </c>
      <c r="AU806" s="160" t="s">
        <v>78</v>
      </c>
      <c r="AV806" s="152" t="s">
        <v>78</v>
      </c>
      <c r="AW806" s="152" t="s">
        <v>28</v>
      </c>
      <c r="AX806" s="152" t="s">
        <v>72</v>
      </c>
      <c r="AY806" s="160" t="s">
        <v>156</v>
      </c>
    </row>
    <row r="807" spans="2:51" s="152" customFormat="1" ht="16.5" customHeight="1" x14ac:dyDescent="0.45">
      <c r="B807" s="153"/>
      <c r="C807" s="154"/>
      <c r="D807" s="154"/>
      <c r="E807" s="155"/>
      <c r="F807" s="254" t="s">
        <v>1037</v>
      </c>
      <c r="G807" s="254"/>
      <c r="H807" s="254"/>
      <c r="I807" s="254"/>
      <c r="J807" s="154"/>
      <c r="K807" s="156">
        <v>1.345</v>
      </c>
      <c r="L807" s="154"/>
      <c r="M807" s="154"/>
      <c r="N807" s="154"/>
      <c r="O807" s="154"/>
      <c r="P807" s="154"/>
      <c r="Q807" s="154"/>
      <c r="R807" s="157"/>
      <c r="T807" s="158"/>
      <c r="U807" s="154"/>
      <c r="V807" s="154"/>
      <c r="W807" s="154"/>
      <c r="X807" s="154"/>
      <c r="Y807" s="154"/>
      <c r="Z807" s="154"/>
      <c r="AA807" s="159"/>
      <c r="AT807" s="160" t="s">
        <v>168</v>
      </c>
      <c r="AU807" s="160" t="s">
        <v>78</v>
      </c>
      <c r="AV807" s="152" t="s">
        <v>78</v>
      </c>
      <c r="AW807" s="152" t="s">
        <v>28</v>
      </c>
      <c r="AX807" s="152" t="s">
        <v>72</v>
      </c>
      <c r="AY807" s="160" t="s">
        <v>156</v>
      </c>
    </row>
    <row r="808" spans="2:51" s="152" customFormat="1" ht="16.5" customHeight="1" x14ac:dyDescent="0.45">
      <c r="B808" s="153"/>
      <c r="C808" s="154"/>
      <c r="D808" s="154"/>
      <c r="E808" s="155"/>
      <c r="F808" s="254" t="s">
        <v>1038</v>
      </c>
      <c r="G808" s="254"/>
      <c r="H808" s="254"/>
      <c r="I808" s="254"/>
      <c r="J808" s="154"/>
      <c r="K808" s="156">
        <v>4.4770000000000003</v>
      </c>
      <c r="L808" s="154"/>
      <c r="M808" s="154"/>
      <c r="N808" s="154"/>
      <c r="O808" s="154"/>
      <c r="P808" s="154"/>
      <c r="Q808" s="154"/>
      <c r="R808" s="157"/>
      <c r="T808" s="158"/>
      <c r="U808" s="154"/>
      <c r="V808" s="154"/>
      <c r="W808" s="154"/>
      <c r="X808" s="154"/>
      <c r="Y808" s="154"/>
      <c r="Z808" s="154"/>
      <c r="AA808" s="159"/>
      <c r="AT808" s="160" t="s">
        <v>168</v>
      </c>
      <c r="AU808" s="160" t="s">
        <v>78</v>
      </c>
      <c r="AV808" s="152" t="s">
        <v>78</v>
      </c>
      <c r="AW808" s="152" t="s">
        <v>28</v>
      </c>
      <c r="AX808" s="152" t="s">
        <v>72</v>
      </c>
      <c r="AY808" s="160" t="s">
        <v>156</v>
      </c>
    </row>
    <row r="809" spans="2:51" s="152" customFormat="1" ht="16.5" customHeight="1" x14ac:dyDescent="0.45">
      <c r="B809" s="153"/>
      <c r="C809" s="154"/>
      <c r="D809" s="154"/>
      <c r="E809" s="155"/>
      <c r="F809" s="254" t="s">
        <v>1039</v>
      </c>
      <c r="G809" s="254"/>
      <c r="H809" s="254"/>
      <c r="I809" s="254"/>
      <c r="J809" s="154"/>
      <c r="K809" s="156">
        <v>1.7649999999999999</v>
      </c>
      <c r="L809" s="154"/>
      <c r="M809" s="154"/>
      <c r="N809" s="154"/>
      <c r="O809" s="154"/>
      <c r="P809" s="154"/>
      <c r="Q809" s="154"/>
      <c r="R809" s="157"/>
      <c r="T809" s="158"/>
      <c r="U809" s="154"/>
      <c r="V809" s="154"/>
      <c r="W809" s="154"/>
      <c r="X809" s="154"/>
      <c r="Y809" s="154"/>
      <c r="Z809" s="154"/>
      <c r="AA809" s="159"/>
      <c r="AT809" s="160" t="s">
        <v>168</v>
      </c>
      <c r="AU809" s="160" t="s">
        <v>78</v>
      </c>
      <c r="AV809" s="152" t="s">
        <v>78</v>
      </c>
      <c r="AW809" s="152" t="s">
        <v>28</v>
      </c>
      <c r="AX809" s="152" t="s">
        <v>72</v>
      </c>
      <c r="AY809" s="160" t="s">
        <v>156</v>
      </c>
    </row>
    <row r="810" spans="2:51" s="144" customFormat="1" ht="16.5" customHeight="1" x14ac:dyDescent="0.45">
      <c r="B810" s="145"/>
      <c r="C810" s="146"/>
      <c r="D810" s="146"/>
      <c r="E810" s="147"/>
      <c r="F810" s="258" t="s">
        <v>1040</v>
      </c>
      <c r="G810" s="258"/>
      <c r="H810" s="258"/>
      <c r="I810" s="258"/>
      <c r="J810" s="146"/>
      <c r="K810" s="147"/>
      <c r="L810" s="146"/>
      <c r="M810" s="146"/>
      <c r="N810" s="146"/>
      <c r="O810" s="146"/>
      <c r="P810" s="146"/>
      <c r="Q810" s="146"/>
      <c r="R810" s="148"/>
      <c r="T810" s="149"/>
      <c r="U810" s="146"/>
      <c r="V810" s="146"/>
      <c r="W810" s="146"/>
      <c r="X810" s="146"/>
      <c r="Y810" s="146"/>
      <c r="Z810" s="146"/>
      <c r="AA810" s="150"/>
      <c r="AT810" s="151" t="s">
        <v>168</v>
      </c>
      <c r="AU810" s="151" t="s">
        <v>78</v>
      </c>
      <c r="AV810" s="144" t="s">
        <v>80</v>
      </c>
      <c r="AW810" s="144" t="s">
        <v>28</v>
      </c>
      <c r="AX810" s="144" t="s">
        <v>72</v>
      </c>
      <c r="AY810" s="151" t="s">
        <v>156</v>
      </c>
    </row>
    <row r="811" spans="2:51" s="152" customFormat="1" ht="16.5" customHeight="1" x14ac:dyDescent="0.45">
      <c r="B811" s="153"/>
      <c r="C811" s="154"/>
      <c r="D811" s="154"/>
      <c r="E811" s="155"/>
      <c r="F811" s="254" t="s">
        <v>1041</v>
      </c>
      <c r="G811" s="254"/>
      <c r="H811" s="254"/>
      <c r="I811" s="254"/>
      <c r="J811" s="154"/>
      <c r="K811" s="156">
        <v>12.127000000000001</v>
      </c>
      <c r="L811" s="154"/>
      <c r="M811" s="154"/>
      <c r="N811" s="154"/>
      <c r="O811" s="154"/>
      <c r="P811" s="154"/>
      <c r="Q811" s="154"/>
      <c r="R811" s="157"/>
      <c r="T811" s="158"/>
      <c r="U811" s="154"/>
      <c r="V811" s="154"/>
      <c r="W811" s="154"/>
      <c r="X811" s="154"/>
      <c r="Y811" s="154"/>
      <c r="Z811" s="154"/>
      <c r="AA811" s="159"/>
      <c r="AT811" s="160" t="s">
        <v>168</v>
      </c>
      <c r="AU811" s="160" t="s">
        <v>78</v>
      </c>
      <c r="AV811" s="152" t="s">
        <v>78</v>
      </c>
      <c r="AW811" s="152" t="s">
        <v>28</v>
      </c>
      <c r="AX811" s="152" t="s">
        <v>72</v>
      </c>
      <c r="AY811" s="160" t="s">
        <v>156</v>
      </c>
    </row>
    <row r="812" spans="2:51" s="144" customFormat="1" ht="16.5" customHeight="1" x14ac:dyDescent="0.45">
      <c r="B812" s="145"/>
      <c r="C812" s="146"/>
      <c r="D812" s="146"/>
      <c r="E812" s="147"/>
      <c r="F812" s="258" t="s">
        <v>1042</v>
      </c>
      <c r="G812" s="258"/>
      <c r="H812" s="258"/>
      <c r="I812" s="258"/>
      <c r="J812" s="146"/>
      <c r="K812" s="147"/>
      <c r="L812" s="146"/>
      <c r="M812" s="146"/>
      <c r="N812" s="146"/>
      <c r="O812" s="146"/>
      <c r="P812" s="146"/>
      <c r="Q812" s="146"/>
      <c r="R812" s="148"/>
      <c r="T812" s="149"/>
      <c r="U812" s="146"/>
      <c r="V812" s="146"/>
      <c r="W812" s="146"/>
      <c r="X812" s="146"/>
      <c r="Y812" s="146"/>
      <c r="Z812" s="146"/>
      <c r="AA812" s="150"/>
      <c r="AT812" s="151" t="s">
        <v>168</v>
      </c>
      <c r="AU812" s="151" t="s">
        <v>78</v>
      </c>
      <c r="AV812" s="144" t="s">
        <v>80</v>
      </c>
      <c r="AW812" s="144" t="s">
        <v>28</v>
      </c>
      <c r="AX812" s="144" t="s">
        <v>72</v>
      </c>
      <c r="AY812" s="151" t="s">
        <v>156</v>
      </c>
    </row>
    <row r="813" spans="2:51" s="152" customFormat="1" ht="16.5" customHeight="1" x14ac:dyDescent="0.45">
      <c r="B813" s="153"/>
      <c r="C813" s="154"/>
      <c r="D813" s="154"/>
      <c r="E813" s="155"/>
      <c r="F813" s="254" t="s">
        <v>1041</v>
      </c>
      <c r="G813" s="254"/>
      <c r="H813" s="254"/>
      <c r="I813" s="254"/>
      <c r="J813" s="154"/>
      <c r="K813" s="156">
        <v>12.127000000000001</v>
      </c>
      <c r="L813" s="154"/>
      <c r="M813" s="154"/>
      <c r="N813" s="154"/>
      <c r="O813" s="154"/>
      <c r="P813" s="154"/>
      <c r="Q813" s="154"/>
      <c r="R813" s="157"/>
      <c r="T813" s="158"/>
      <c r="U813" s="154"/>
      <c r="V813" s="154"/>
      <c r="W813" s="154"/>
      <c r="X813" s="154"/>
      <c r="Y813" s="154"/>
      <c r="Z813" s="154"/>
      <c r="AA813" s="159"/>
      <c r="AT813" s="160" t="s">
        <v>168</v>
      </c>
      <c r="AU813" s="160" t="s">
        <v>78</v>
      </c>
      <c r="AV813" s="152" t="s">
        <v>78</v>
      </c>
      <c r="AW813" s="152" t="s">
        <v>28</v>
      </c>
      <c r="AX813" s="152" t="s">
        <v>72</v>
      </c>
      <c r="AY813" s="160" t="s">
        <v>156</v>
      </c>
    </row>
    <row r="814" spans="2:51" s="144" customFormat="1" ht="16.5" customHeight="1" x14ac:dyDescent="0.45">
      <c r="B814" s="145"/>
      <c r="C814" s="146"/>
      <c r="D814" s="146"/>
      <c r="E814" s="147"/>
      <c r="F814" s="258" t="s">
        <v>1043</v>
      </c>
      <c r="G814" s="258"/>
      <c r="H814" s="258"/>
      <c r="I814" s="258"/>
      <c r="J814" s="146"/>
      <c r="K814" s="147"/>
      <c r="L814" s="146"/>
      <c r="M814" s="146"/>
      <c r="N814" s="146"/>
      <c r="O814" s="146"/>
      <c r="P814" s="146"/>
      <c r="Q814" s="146"/>
      <c r="R814" s="148"/>
      <c r="T814" s="149"/>
      <c r="U814" s="146"/>
      <c r="V814" s="146"/>
      <c r="W814" s="146"/>
      <c r="X814" s="146"/>
      <c r="Y814" s="146"/>
      <c r="Z814" s="146"/>
      <c r="AA814" s="150"/>
      <c r="AT814" s="151" t="s">
        <v>168</v>
      </c>
      <c r="AU814" s="151" t="s">
        <v>78</v>
      </c>
      <c r="AV814" s="144" t="s">
        <v>80</v>
      </c>
      <c r="AW814" s="144" t="s">
        <v>28</v>
      </c>
      <c r="AX814" s="144" t="s">
        <v>72</v>
      </c>
      <c r="AY814" s="151" t="s">
        <v>156</v>
      </c>
    </row>
    <row r="815" spans="2:51" s="152" customFormat="1" ht="16.5" customHeight="1" x14ac:dyDescent="0.45">
      <c r="B815" s="153"/>
      <c r="C815" s="154"/>
      <c r="D815" s="154"/>
      <c r="E815" s="155"/>
      <c r="F815" s="254" t="s">
        <v>1041</v>
      </c>
      <c r="G815" s="254"/>
      <c r="H815" s="254"/>
      <c r="I815" s="254"/>
      <c r="J815" s="154"/>
      <c r="K815" s="156">
        <v>12.127000000000001</v>
      </c>
      <c r="L815" s="154"/>
      <c r="M815" s="154"/>
      <c r="N815" s="154"/>
      <c r="O815" s="154"/>
      <c r="P815" s="154"/>
      <c r="Q815" s="154"/>
      <c r="R815" s="157"/>
      <c r="T815" s="158"/>
      <c r="U815" s="154"/>
      <c r="V815" s="154"/>
      <c r="W815" s="154"/>
      <c r="X815" s="154"/>
      <c r="Y815" s="154"/>
      <c r="Z815" s="154"/>
      <c r="AA815" s="159"/>
      <c r="AT815" s="160" t="s">
        <v>168</v>
      </c>
      <c r="AU815" s="160" t="s">
        <v>78</v>
      </c>
      <c r="AV815" s="152" t="s">
        <v>78</v>
      </c>
      <c r="AW815" s="152" t="s">
        <v>28</v>
      </c>
      <c r="AX815" s="152" t="s">
        <v>72</v>
      </c>
      <c r="AY815" s="160" t="s">
        <v>156</v>
      </c>
    </row>
    <row r="816" spans="2:51" s="144" customFormat="1" ht="16.5" customHeight="1" x14ac:dyDescent="0.45">
      <c r="B816" s="145"/>
      <c r="C816" s="146"/>
      <c r="D816" s="146"/>
      <c r="E816" s="147"/>
      <c r="F816" s="258" t="s">
        <v>1044</v>
      </c>
      <c r="G816" s="258"/>
      <c r="H816" s="258"/>
      <c r="I816" s="258"/>
      <c r="J816" s="146"/>
      <c r="K816" s="147"/>
      <c r="L816" s="146"/>
      <c r="M816" s="146"/>
      <c r="N816" s="146"/>
      <c r="O816" s="146"/>
      <c r="P816" s="146"/>
      <c r="Q816" s="146"/>
      <c r="R816" s="148"/>
      <c r="T816" s="149"/>
      <c r="U816" s="146"/>
      <c r="V816" s="146"/>
      <c r="W816" s="146"/>
      <c r="X816" s="146"/>
      <c r="Y816" s="146"/>
      <c r="Z816" s="146"/>
      <c r="AA816" s="150"/>
      <c r="AT816" s="151" t="s">
        <v>168</v>
      </c>
      <c r="AU816" s="151" t="s">
        <v>78</v>
      </c>
      <c r="AV816" s="144" t="s">
        <v>80</v>
      </c>
      <c r="AW816" s="144" t="s">
        <v>28</v>
      </c>
      <c r="AX816" s="144" t="s">
        <v>72</v>
      </c>
      <c r="AY816" s="151" t="s">
        <v>156</v>
      </c>
    </row>
    <row r="817" spans="2:65" s="152" customFormat="1" ht="16.5" customHeight="1" x14ac:dyDescent="0.45">
      <c r="B817" s="153"/>
      <c r="C817" s="154"/>
      <c r="D817" s="154"/>
      <c r="E817" s="155"/>
      <c r="F817" s="254" t="s">
        <v>1041</v>
      </c>
      <c r="G817" s="254"/>
      <c r="H817" s="254"/>
      <c r="I817" s="254"/>
      <c r="J817" s="154"/>
      <c r="K817" s="156">
        <v>12.127000000000001</v>
      </c>
      <c r="L817" s="154"/>
      <c r="M817" s="154"/>
      <c r="N817" s="154"/>
      <c r="O817" s="154"/>
      <c r="P817" s="154"/>
      <c r="Q817" s="154"/>
      <c r="R817" s="157"/>
      <c r="T817" s="158"/>
      <c r="U817" s="154"/>
      <c r="V817" s="154"/>
      <c r="W817" s="154"/>
      <c r="X817" s="154"/>
      <c r="Y817" s="154"/>
      <c r="Z817" s="154"/>
      <c r="AA817" s="159"/>
      <c r="AT817" s="160" t="s">
        <v>168</v>
      </c>
      <c r="AU817" s="160" t="s">
        <v>78</v>
      </c>
      <c r="AV817" s="152" t="s">
        <v>78</v>
      </c>
      <c r="AW817" s="152" t="s">
        <v>28</v>
      </c>
      <c r="AX817" s="152" t="s">
        <v>72</v>
      </c>
      <c r="AY817" s="160" t="s">
        <v>156</v>
      </c>
    </row>
    <row r="818" spans="2:65" s="144" customFormat="1" ht="16.5" customHeight="1" x14ac:dyDescent="0.45">
      <c r="B818" s="145"/>
      <c r="C818" s="146"/>
      <c r="D818" s="146"/>
      <c r="E818" s="147"/>
      <c r="F818" s="258" t="s">
        <v>1045</v>
      </c>
      <c r="G818" s="258"/>
      <c r="H818" s="258"/>
      <c r="I818" s="258"/>
      <c r="J818" s="146"/>
      <c r="K818" s="147"/>
      <c r="L818" s="146"/>
      <c r="M818" s="146"/>
      <c r="N818" s="146"/>
      <c r="O818" s="146"/>
      <c r="P818" s="146"/>
      <c r="Q818" s="146"/>
      <c r="R818" s="148"/>
      <c r="T818" s="149"/>
      <c r="U818" s="146"/>
      <c r="V818" s="146"/>
      <c r="W818" s="146"/>
      <c r="X818" s="146"/>
      <c r="Y818" s="146"/>
      <c r="Z818" s="146"/>
      <c r="AA818" s="150"/>
      <c r="AT818" s="151" t="s">
        <v>168</v>
      </c>
      <c r="AU818" s="151" t="s">
        <v>78</v>
      </c>
      <c r="AV818" s="144" t="s">
        <v>80</v>
      </c>
      <c r="AW818" s="144" t="s">
        <v>28</v>
      </c>
      <c r="AX818" s="144" t="s">
        <v>72</v>
      </c>
      <c r="AY818" s="151" t="s">
        <v>156</v>
      </c>
    </row>
    <row r="819" spans="2:65" s="152" customFormat="1" ht="16.5" customHeight="1" x14ac:dyDescent="0.45">
      <c r="B819" s="153"/>
      <c r="C819" s="154"/>
      <c r="D819" s="154"/>
      <c r="E819" s="155"/>
      <c r="F819" s="254" t="s">
        <v>1046</v>
      </c>
      <c r="G819" s="254"/>
      <c r="H819" s="254"/>
      <c r="I819" s="254"/>
      <c r="J819" s="154"/>
      <c r="K819" s="156">
        <v>62.73</v>
      </c>
      <c r="L819" s="154"/>
      <c r="M819" s="154"/>
      <c r="N819" s="154"/>
      <c r="O819" s="154"/>
      <c r="P819" s="154"/>
      <c r="Q819" s="154"/>
      <c r="R819" s="157"/>
      <c r="T819" s="158"/>
      <c r="U819" s="154"/>
      <c r="V819" s="154"/>
      <c r="W819" s="154"/>
      <c r="X819" s="154"/>
      <c r="Y819" s="154"/>
      <c r="Z819" s="154"/>
      <c r="AA819" s="159"/>
      <c r="AT819" s="160" t="s">
        <v>168</v>
      </c>
      <c r="AU819" s="160" t="s">
        <v>78</v>
      </c>
      <c r="AV819" s="152" t="s">
        <v>78</v>
      </c>
      <c r="AW819" s="152" t="s">
        <v>28</v>
      </c>
      <c r="AX819" s="152" t="s">
        <v>72</v>
      </c>
      <c r="AY819" s="160" t="s">
        <v>156</v>
      </c>
    </row>
    <row r="820" spans="2:65" s="152" customFormat="1" ht="16.5" customHeight="1" x14ac:dyDescent="0.45">
      <c r="B820" s="153"/>
      <c r="C820" s="154"/>
      <c r="D820" s="154"/>
      <c r="E820" s="155"/>
      <c r="F820" s="254" t="s">
        <v>1047</v>
      </c>
      <c r="G820" s="254"/>
      <c r="H820" s="254"/>
      <c r="I820" s="254"/>
      <c r="J820" s="154"/>
      <c r="K820" s="156">
        <v>44.555</v>
      </c>
      <c r="L820" s="154"/>
      <c r="M820" s="154"/>
      <c r="N820" s="154"/>
      <c r="O820" s="154"/>
      <c r="P820" s="154"/>
      <c r="Q820" s="154"/>
      <c r="R820" s="157"/>
      <c r="T820" s="158"/>
      <c r="U820" s="154"/>
      <c r="V820" s="154"/>
      <c r="W820" s="154"/>
      <c r="X820" s="154"/>
      <c r="Y820" s="154"/>
      <c r="Z820" s="154"/>
      <c r="AA820" s="159"/>
      <c r="AT820" s="160" t="s">
        <v>168</v>
      </c>
      <c r="AU820" s="160" t="s">
        <v>78</v>
      </c>
      <c r="AV820" s="152" t="s">
        <v>78</v>
      </c>
      <c r="AW820" s="152" t="s">
        <v>28</v>
      </c>
      <c r="AX820" s="152" t="s">
        <v>72</v>
      </c>
      <c r="AY820" s="160" t="s">
        <v>156</v>
      </c>
    </row>
    <row r="821" spans="2:65" s="161" customFormat="1" ht="16.5" customHeight="1" x14ac:dyDescent="0.45">
      <c r="B821" s="162"/>
      <c r="C821" s="163"/>
      <c r="D821" s="163"/>
      <c r="E821" s="164"/>
      <c r="F821" s="255" t="s">
        <v>170</v>
      </c>
      <c r="G821" s="255"/>
      <c r="H821" s="255"/>
      <c r="I821" s="255"/>
      <c r="J821" s="163"/>
      <c r="K821" s="165">
        <v>232.71799999999999</v>
      </c>
      <c r="L821" s="163"/>
      <c r="M821" s="163"/>
      <c r="N821" s="163"/>
      <c r="O821" s="163"/>
      <c r="P821" s="163"/>
      <c r="Q821" s="163"/>
      <c r="R821" s="166"/>
      <c r="T821" s="167"/>
      <c r="U821" s="163"/>
      <c r="V821" s="163"/>
      <c r="W821" s="163"/>
      <c r="X821" s="163"/>
      <c r="Y821" s="163"/>
      <c r="Z821" s="163"/>
      <c r="AA821" s="168"/>
      <c r="AT821" s="169" t="s">
        <v>168</v>
      </c>
      <c r="AU821" s="169" t="s">
        <v>78</v>
      </c>
      <c r="AV821" s="161" t="s">
        <v>161</v>
      </c>
      <c r="AW821" s="161" t="s">
        <v>28</v>
      </c>
      <c r="AX821" s="161" t="s">
        <v>80</v>
      </c>
      <c r="AY821" s="169" t="s">
        <v>156</v>
      </c>
    </row>
    <row r="822" spans="2:65" s="23" customFormat="1" ht="25.5" customHeight="1" x14ac:dyDescent="0.45">
      <c r="B822" s="134"/>
      <c r="C822" s="135" t="s">
        <v>1048</v>
      </c>
      <c r="D822" s="135" t="s">
        <v>157</v>
      </c>
      <c r="E822" s="136" t="s">
        <v>1049</v>
      </c>
      <c r="F822" s="251" t="s">
        <v>1050</v>
      </c>
      <c r="G822" s="251"/>
      <c r="H822" s="251"/>
      <c r="I822" s="251"/>
      <c r="J822" s="137" t="s">
        <v>160</v>
      </c>
      <c r="K822" s="138">
        <v>161.53200000000001</v>
      </c>
      <c r="L822" s="252"/>
      <c r="M822" s="252"/>
      <c r="N822" s="260">
        <f>ROUND(L822*K822,2)</f>
        <v>0</v>
      </c>
      <c r="O822" s="261"/>
      <c r="P822" s="261"/>
      <c r="Q822" s="262"/>
      <c r="R822" s="139"/>
      <c r="T822" s="140"/>
      <c r="U822" s="34" t="s">
        <v>39</v>
      </c>
      <c r="V822" s="141">
        <v>0</v>
      </c>
      <c r="W822" s="141">
        <f>V822*K822</f>
        <v>0</v>
      </c>
      <c r="X822" s="141">
        <v>0</v>
      </c>
      <c r="Y822" s="141">
        <f>X822*K822</f>
        <v>0</v>
      </c>
      <c r="Z822" s="141">
        <v>0</v>
      </c>
      <c r="AA822" s="142">
        <f>Z822*K822</f>
        <v>0</v>
      </c>
      <c r="AR822" s="8" t="s">
        <v>161</v>
      </c>
      <c r="AT822" s="8" t="s">
        <v>157</v>
      </c>
      <c r="AU822" s="8" t="s">
        <v>78</v>
      </c>
      <c r="AY822" s="8" t="s">
        <v>156</v>
      </c>
      <c r="BE822" s="143">
        <f>IF(U822="základná",N822,0)</f>
        <v>0</v>
      </c>
      <c r="BF822" s="143">
        <f>IF(U822="znížená",N822,0)</f>
        <v>0</v>
      </c>
      <c r="BG822" s="143">
        <f>IF(U822="zákl. prenesená",N822,0)</f>
        <v>0</v>
      </c>
      <c r="BH822" s="143">
        <f>IF(U822="zníž. prenesená",N822,0)</f>
        <v>0</v>
      </c>
      <c r="BI822" s="143">
        <f>IF(U822="nulová",N822,0)</f>
        <v>0</v>
      </c>
      <c r="BJ822" s="8" t="s">
        <v>78</v>
      </c>
      <c r="BK822" s="121">
        <f>ROUND(L822*K822,3)</f>
        <v>0</v>
      </c>
      <c r="BL822" s="8" t="s">
        <v>161</v>
      </c>
      <c r="BM822" s="8" t="s">
        <v>1051</v>
      </c>
    </row>
    <row r="823" spans="2:65" s="144" customFormat="1" ht="16.5" customHeight="1" x14ac:dyDescent="0.45">
      <c r="B823" s="145"/>
      <c r="C823" s="146"/>
      <c r="D823" s="146"/>
      <c r="E823" s="147"/>
      <c r="F823" s="253" t="s">
        <v>225</v>
      </c>
      <c r="G823" s="253"/>
      <c r="H823" s="253"/>
      <c r="I823" s="253"/>
      <c r="J823" s="146"/>
      <c r="K823" s="147"/>
      <c r="L823" s="146"/>
      <c r="M823" s="146"/>
      <c r="N823" s="146"/>
      <c r="O823" s="146"/>
      <c r="P823" s="146"/>
      <c r="Q823" s="146"/>
      <c r="R823" s="148"/>
      <c r="T823" s="149"/>
      <c r="U823" s="146"/>
      <c r="V823" s="146"/>
      <c r="W823" s="146"/>
      <c r="X823" s="146"/>
      <c r="Y823" s="146"/>
      <c r="Z823" s="146"/>
      <c r="AA823" s="150"/>
      <c r="AT823" s="151" t="s">
        <v>168</v>
      </c>
      <c r="AU823" s="151" t="s">
        <v>78</v>
      </c>
      <c r="AV823" s="144" t="s">
        <v>80</v>
      </c>
      <c r="AW823" s="144" t="s">
        <v>28</v>
      </c>
      <c r="AX823" s="144" t="s">
        <v>72</v>
      </c>
      <c r="AY823" s="151" t="s">
        <v>156</v>
      </c>
    </row>
    <row r="824" spans="2:65" s="144" customFormat="1" ht="16.5" customHeight="1" x14ac:dyDescent="0.45">
      <c r="B824" s="145"/>
      <c r="C824" s="146"/>
      <c r="D824" s="146"/>
      <c r="E824" s="147"/>
      <c r="F824" s="258" t="s">
        <v>167</v>
      </c>
      <c r="G824" s="258"/>
      <c r="H824" s="258"/>
      <c r="I824" s="258"/>
      <c r="J824" s="146"/>
      <c r="K824" s="147"/>
      <c r="L824" s="146"/>
      <c r="M824" s="146"/>
      <c r="N824" s="146"/>
      <c r="O824" s="146"/>
      <c r="P824" s="146"/>
      <c r="Q824" s="146"/>
      <c r="R824" s="148"/>
      <c r="T824" s="149"/>
      <c r="U824" s="146"/>
      <c r="V824" s="146"/>
      <c r="W824" s="146"/>
      <c r="X824" s="146"/>
      <c r="Y824" s="146"/>
      <c r="Z824" s="146"/>
      <c r="AA824" s="150"/>
      <c r="AT824" s="151" t="s">
        <v>168</v>
      </c>
      <c r="AU824" s="151" t="s">
        <v>78</v>
      </c>
      <c r="AV824" s="144" t="s">
        <v>80</v>
      </c>
      <c r="AW824" s="144" t="s">
        <v>28</v>
      </c>
      <c r="AX824" s="144" t="s">
        <v>72</v>
      </c>
      <c r="AY824" s="151" t="s">
        <v>156</v>
      </c>
    </row>
    <row r="825" spans="2:65" s="152" customFormat="1" ht="16.5" customHeight="1" x14ac:dyDescent="0.45">
      <c r="B825" s="153"/>
      <c r="C825" s="154"/>
      <c r="D825" s="154"/>
      <c r="E825" s="155"/>
      <c r="F825" s="254" t="s">
        <v>1052</v>
      </c>
      <c r="G825" s="254"/>
      <c r="H825" s="254"/>
      <c r="I825" s="254"/>
      <c r="J825" s="154"/>
      <c r="K825" s="156">
        <v>7.8659999999999997</v>
      </c>
      <c r="L825" s="154"/>
      <c r="M825" s="154"/>
      <c r="N825" s="154"/>
      <c r="O825" s="154"/>
      <c r="P825" s="154"/>
      <c r="Q825" s="154"/>
      <c r="R825" s="157"/>
      <c r="T825" s="158"/>
      <c r="U825" s="154"/>
      <c r="V825" s="154"/>
      <c r="W825" s="154"/>
      <c r="X825" s="154"/>
      <c r="Y825" s="154"/>
      <c r="Z825" s="154"/>
      <c r="AA825" s="159"/>
      <c r="AT825" s="160" t="s">
        <v>168</v>
      </c>
      <c r="AU825" s="160" t="s">
        <v>78</v>
      </c>
      <c r="AV825" s="152" t="s">
        <v>78</v>
      </c>
      <c r="AW825" s="152" t="s">
        <v>28</v>
      </c>
      <c r="AX825" s="152" t="s">
        <v>72</v>
      </c>
      <c r="AY825" s="160" t="s">
        <v>156</v>
      </c>
    </row>
    <row r="826" spans="2:65" s="144" customFormat="1" ht="16.5" customHeight="1" x14ac:dyDescent="0.45">
      <c r="B826" s="145"/>
      <c r="C826" s="146"/>
      <c r="D826" s="146"/>
      <c r="E826" s="147"/>
      <c r="F826" s="258" t="s">
        <v>744</v>
      </c>
      <c r="G826" s="258"/>
      <c r="H826" s="258"/>
      <c r="I826" s="258"/>
      <c r="J826" s="146"/>
      <c r="K826" s="147"/>
      <c r="L826" s="146"/>
      <c r="M826" s="146"/>
      <c r="N826" s="146"/>
      <c r="O826" s="146"/>
      <c r="P826" s="146"/>
      <c r="Q826" s="146"/>
      <c r="R826" s="148"/>
      <c r="T826" s="149"/>
      <c r="U826" s="146"/>
      <c r="V826" s="146"/>
      <c r="W826" s="146"/>
      <c r="X826" s="146"/>
      <c r="Y826" s="146"/>
      <c r="Z826" s="146"/>
      <c r="AA826" s="150"/>
      <c r="AT826" s="151" t="s">
        <v>168</v>
      </c>
      <c r="AU826" s="151" t="s">
        <v>78</v>
      </c>
      <c r="AV826" s="144" t="s">
        <v>80</v>
      </c>
      <c r="AW826" s="144" t="s">
        <v>28</v>
      </c>
      <c r="AX826" s="144" t="s">
        <v>72</v>
      </c>
      <c r="AY826" s="151" t="s">
        <v>156</v>
      </c>
    </row>
    <row r="827" spans="2:65" s="152" customFormat="1" ht="16.5" customHeight="1" x14ac:dyDescent="0.45">
      <c r="B827" s="153"/>
      <c r="C827" s="154"/>
      <c r="D827" s="154"/>
      <c r="E827" s="155"/>
      <c r="F827" s="254" t="s">
        <v>1053</v>
      </c>
      <c r="G827" s="254"/>
      <c r="H827" s="254"/>
      <c r="I827" s="254"/>
      <c r="J827" s="154"/>
      <c r="K827" s="156">
        <v>4.1399999999999997</v>
      </c>
      <c r="L827" s="154"/>
      <c r="M827" s="154"/>
      <c r="N827" s="154"/>
      <c r="O827" s="154"/>
      <c r="P827" s="154"/>
      <c r="Q827" s="154"/>
      <c r="R827" s="157"/>
      <c r="T827" s="158"/>
      <c r="U827" s="154"/>
      <c r="V827" s="154"/>
      <c r="W827" s="154"/>
      <c r="X827" s="154"/>
      <c r="Y827" s="154"/>
      <c r="Z827" s="154"/>
      <c r="AA827" s="159"/>
      <c r="AT827" s="160" t="s">
        <v>168</v>
      </c>
      <c r="AU827" s="160" t="s">
        <v>78</v>
      </c>
      <c r="AV827" s="152" t="s">
        <v>78</v>
      </c>
      <c r="AW827" s="152" t="s">
        <v>28</v>
      </c>
      <c r="AX827" s="152" t="s">
        <v>72</v>
      </c>
      <c r="AY827" s="160" t="s">
        <v>156</v>
      </c>
    </row>
    <row r="828" spans="2:65" s="144" customFormat="1" ht="16.5" customHeight="1" x14ac:dyDescent="0.45">
      <c r="B828" s="145"/>
      <c r="C828" s="146"/>
      <c r="D828" s="146"/>
      <c r="E828" s="147"/>
      <c r="F828" s="258" t="s">
        <v>750</v>
      </c>
      <c r="G828" s="258"/>
      <c r="H828" s="258"/>
      <c r="I828" s="258"/>
      <c r="J828" s="146"/>
      <c r="K828" s="147"/>
      <c r="L828" s="146"/>
      <c r="M828" s="146"/>
      <c r="N828" s="146"/>
      <c r="O828" s="146"/>
      <c r="P828" s="146"/>
      <c r="Q828" s="146"/>
      <c r="R828" s="148"/>
      <c r="T828" s="149"/>
      <c r="U828" s="146"/>
      <c r="V828" s="146"/>
      <c r="W828" s="146"/>
      <c r="X828" s="146"/>
      <c r="Y828" s="146"/>
      <c r="Z828" s="146"/>
      <c r="AA828" s="150"/>
      <c r="AT828" s="151" t="s">
        <v>168</v>
      </c>
      <c r="AU828" s="151" t="s">
        <v>78</v>
      </c>
      <c r="AV828" s="144" t="s">
        <v>80</v>
      </c>
      <c r="AW828" s="144" t="s">
        <v>28</v>
      </c>
      <c r="AX828" s="144" t="s">
        <v>72</v>
      </c>
      <c r="AY828" s="151" t="s">
        <v>156</v>
      </c>
    </row>
    <row r="829" spans="2:65" s="152" customFormat="1" ht="16.5" customHeight="1" x14ac:dyDescent="0.45">
      <c r="B829" s="153"/>
      <c r="C829" s="154"/>
      <c r="D829" s="154"/>
      <c r="E829" s="155"/>
      <c r="F829" s="254" t="s">
        <v>1054</v>
      </c>
      <c r="G829" s="254"/>
      <c r="H829" s="254"/>
      <c r="I829" s="254"/>
      <c r="J829" s="154"/>
      <c r="K829" s="156">
        <v>12</v>
      </c>
      <c r="L829" s="154"/>
      <c r="M829" s="154"/>
      <c r="N829" s="154"/>
      <c r="O829" s="154"/>
      <c r="P829" s="154"/>
      <c r="Q829" s="154"/>
      <c r="R829" s="157"/>
      <c r="T829" s="158"/>
      <c r="U829" s="154"/>
      <c r="V829" s="154"/>
      <c r="W829" s="154"/>
      <c r="X829" s="154"/>
      <c r="Y829" s="154"/>
      <c r="Z829" s="154"/>
      <c r="AA829" s="159"/>
      <c r="AT829" s="160" t="s">
        <v>168</v>
      </c>
      <c r="AU829" s="160" t="s">
        <v>78</v>
      </c>
      <c r="AV829" s="152" t="s">
        <v>78</v>
      </c>
      <c r="AW829" s="152" t="s">
        <v>28</v>
      </c>
      <c r="AX829" s="152" t="s">
        <v>72</v>
      </c>
      <c r="AY829" s="160" t="s">
        <v>156</v>
      </c>
    </row>
    <row r="830" spans="2:65" s="144" customFormat="1" ht="16.5" customHeight="1" x14ac:dyDescent="0.45">
      <c r="B830" s="145"/>
      <c r="C830" s="146"/>
      <c r="D830" s="146"/>
      <c r="E830" s="147"/>
      <c r="F830" s="258" t="s">
        <v>754</v>
      </c>
      <c r="G830" s="258"/>
      <c r="H830" s="258"/>
      <c r="I830" s="258"/>
      <c r="J830" s="146"/>
      <c r="K830" s="147"/>
      <c r="L830" s="146"/>
      <c r="M830" s="146"/>
      <c r="N830" s="146"/>
      <c r="O830" s="146"/>
      <c r="P830" s="146"/>
      <c r="Q830" s="146"/>
      <c r="R830" s="148"/>
      <c r="T830" s="149"/>
      <c r="U830" s="146"/>
      <c r="V830" s="146"/>
      <c r="W830" s="146"/>
      <c r="X830" s="146"/>
      <c r="Y830" s="146"/>
      <c r="Z830" s="146"/>
      <c r="AA830" s="150"/>
      <c r="AT830" s="151" t="s">
        <v>168</v>
      </c>
      <c r="AU830" s="151" t="s">
        <v>78</v>
      </c>
      <c r="AV830" s="144" t="s">
        <v>80</v>
      </c>
      <c r="AW830" s="144" t="s">
        <v>28</v>
      </c>
      <c r="AX830" s="144" t="s">
        <v>72</v>
      </c>
      <c r="AY830" s="151" t="s">
        <v>156</v>
      </c>
    </row>
    <row r="831" spans="2:65" s="152" customFormat="1" ht="16.5" customHeight="1" x14ac:dyDescent="0.45">
      <c r="B831" s="153"/>
      <c r="C831" s="154"/>
      <c r="D831" s="154"/>
      <c r="E831" s="155"/>
      <c r="F831" s="254" t="s">
        <v>1055</v>
      </c>
      <c r="G831" s="254"/>
      <c r="H831" s="254"/>
      <c r="I831" s="254"/>
      <c r="J831" s="154"/>
      <c r="K831" s="156">
        <v>8.0630000000000006</v>
      </c>
      <c r="L831" s="154"/>
      <c r="M831" s="154"/>
      <c r="N831" s="154"/>
      <c r="O831" s="154"/>
      <c r="P831" s="154"/>
      <c r="Q831" s="154"/>
      <c r="R831" s="157"/>
      <c r="T831" s="158"/>
      <c r="U831" s="154"/>
      <c r="V831" s="154"/>
      <c r="W831" s="154"/>
      <c r="X831" s="154"/>
      <c r="Y831" s="154"/>
      <c r="Z831" s="154"/>
      <c r="AA831" s="159"/>
      <c r="AT831" s="160" t="s">
        <v>168</v>
      </c>
      <c r="AU831" s="160" t="s">
        <v>78</v>
      </c>
      <c r="AV831" s="152" t="s">
        <v>78</v>
      </c>
      <c r="AW831" s="152" t="s">
        <v>28</v>
      </c>
      <c r="AX831" s="152" t="s">
        <v>72</v>
      </c>
      <c r="AY831" s="160" t="s">
        <v>156</v>
      </c>
    </row>
    <row r="832" spans="2:65" s="144" customFormat="1" ht="16.5" customHeight="1" x14ac:dyDescent="0.45">
      <c r="B832" s="145"/>
      <c r="C832" s="146"/>
      <c r="D832" s="146"/>
      <c r="E832" s="147"/>
      <c r="F832" s="258" t="s">
        <v>757</v>
      </c>
      <c r="G832" s="258"/>
      <c r="H832" s="258"/>
      <c r="I832" s="258"/>
      <c r="J832" s="146"/>
      <c r="K832" s="147"/>
      <c r="L832" s="146"/>
      <c r="M832" s="146"/>
      <c r="N832" s="146"/>
      <c r="O832" s="146"/>
      <c r="P832" s="146"/>
      <c r="Q832" s="146"/>
      <c r="R832" s="148"/>
      <c r="T832" s="149"/>
      <c r="U832" s="146"/>
      <c r="V832" s="146"/>
      <c r="W832" s="146"/>
      <c r="X832" s="146"/>
      <c r="Y832" s="146"/>
      <c r="Z832" s="146"/>
      <c r="AA832" s="150"/>
      <c r="AT832" s="151" t="s">
        <v>168</v>
      </c>
      <c r="AU832" s="151" t="s">
        <v>78</v>
      </c>
      <c r="AV832" s="144" t="s">
        <v>80</v>
      </c>
      <c r="AW832" s="144" t="s">
        <v>28</v>
      </c>
      <c r="AX832" s="144" t="s">
        <v>72</v>
      </c>
      <c r="AY832" s="151" t="s">
        <v>156</v>
      </c>
    </row>
    <row r="833" spans="2:51" s="152" customFormat="1" ht="16.5" customHeight="1" x14ac:dyDescent="0.45">
      <c r="B833" s="153"/>
      <c r="C833" s="154"/>
      <c r="D833" s="154"/>
      <c r="E833" s="155"/>
      <c r="F833" s="254" t="s">
        <v>1056</v>
      </c>
      <c r="G833" s="254"/>
      <c r="H833" s="254"/>
      <c r="I833" s="254"/>
      <c r="J833" s="154"/>
      <c r="K833" s="156">
        <v>5.8289999999999997</v>
      </c>
      <c r="L833" s="154"/>
      <c r="M833" s="154"/>
      <c r="N833" s="154"/>
      <c r="O833" s="154"/>
      <c r="P833" s="154"/>
      <c r="Q833" s="154"/>
      <c r="R833" s="157"/>
      <c r="T833" s="158"/>
      <c r="U833" s="154"/>
      <c r="V833" s="154"/>
      <c r="W833" s="154"/>
      <c r="X833" s="154"/>
      <c r="Y833" s="154"/>
      <c r="Z833" s="154"/>
      <c r="AA833" s="159"/>
      <c r="AT833" s="160" t="s">
        <v>168</v>
      </c>
      <c r="AU833" s="160" t="s">
        <v>78</v>
      </c>
      <c r="AV833" s="152" t="s">
        <v>78</v>
      </c>
      <c r="AW833" s="152" t="s">
        <v>28</v>
      </c>
      <c r="AX833" s="152" t="s">
        <v>72</v>
      </c>
      <c r="AY833" s="160" t="s">
        <v>156</v>
      </c>
    </row>
    <row r="834" spans="2:51" s="144" customFormat="1" ht="16.5" customHeight="1" x14ac:dyDescent="0.45">
      <c r="B834" s="145"/>
      <c r="C834" s="146"/>
      <c r="D834" s="146"/>
      <c r="E834" s="147"/>
      <c r="F834" s="258" t="s">
        <v>1057</v>
      </c>
      <c r="G834" s="258"/>
      <c r="H834" s="258"/>
      <c r="I834" s="258"/>
      <c r="J834" s="146"/>
      <c r="K834" s="147"/>
      <c r="L834" s="146"/>
      <c r="M834" s="146"/>
      <c r="N834" s="146"/>
      <c r="O834" s="146"/>
      <c r="P834" s="146"/>
      <c r="Q834" s="146"/>
      <c r="R834" s="148"/>
      <c r="T834" s="149"/>
      <c r="U834" s="146"/>
      <c r="V834" s="146"/>
      <c r="W834" s="146"/>
      <c r="X834" s="146"/>
      <c r="Y834" s="146"/>
      <c r="Z834" s="146"/>
      <c r="AA834" s="150"/>
      <c r="AT834" s="151" t="s">
        <v>168</v>
      </c>
      <c r="AU834" s="151" t="s">
        <v>78</v>
      </c>
      <c r="AV834" s="144" t="s">
        <v>80</v>
      </c>
      <c r="AW834" s="144" t="s">
        <v>28</v>
      </c>
      <c r="AX834" s="144" t="s">
        <v>72</v>
      </c>
      <c r="AY834" s="151" t="s">
        <v>156</v>
      </c>
    </row>
    <row r="835" spans="2:51" s="152" customFormat="1" ht="16.5" customHeight="1" x14ac:dyDescent="0.45">
      <c r="B835" s="153"/>
      <c r="C835" s="154"/>
      <c r="D835" s="154"/>
      <c r="E835" s="155"/>
      <c r="F835" s="254" t="s">
        <v>1058</v>
      </c>
      <c r="G835" s="254"/>
      <c r="H835" s="254"/>
      <c r="I835" s="254"/>
      <c r="J835" s="154"/>
      <c r="K835" s="156">
        <v>2.7789999999999999</v>
      </c>
      <c r="L835" s="154"/>
      <c r="M835" s="154"/>
      <c r="N835" s="154"/>
      <c r="O835" s="154"/>
      <c r="P835" s="154"/>
      <c r="Q835" s="154"/>
      <c r="R835" s="157"/>
      <c r="T835" s="158"/>
      <c r="U835" s="154"/>
      <c r="V835" s="154"/>
      <c r="W835" s="154"/>
      <c r="X835" s="154"/>
      <c r="Y835" s="154"/>
      <c r="Z835" s="154"/>
      <c r="AA835" s="159"/>
      <c r="AT835" s="160" t="s">
        <v>168</v>
      </c>
      <c r="AU835" s="160" t="s">
        <v>78</v>
      </c>
      <c r="AV835" s="152" t="s">
        <v>78</v>
      </c>
      <c r="AW835" s="152" t="s">
        <v>28</v>
      </c>
      <c r="AX835" s="152" t="s">
        <v>72</v>
      </c>
      <c r="AY835" s="160" t="s">
        <v>156</v>
      </c>
    </row>
    <row r="836" spans="2:51" s="144" customFormat="1" ht="16.5" customHeight="1" x14ac:dyDescent="0.45">
      <c r="B836" s="145"/>
      <c r="C836" s="146"/>
      <c r="D836" s="146"/>
      <c r="E836" s="147"/>
      <c r="F836" s="258" t="s">
        <v>923</v>
      </c>
      <c r="G836" s="258"/>
      <c r="H836" s="258"/>
      <c r="I836" s="258"/>
      <c r="J836" s="146"/>
      <c r="K836" s="147"/>
      <c r="L836" s="146"/>
      <c r="M836" s="146"/>
      <c r="N836" s="146"/>
      <c r="O836" s="146"/>
      <c r="P836" s="146"/>
      <c r="Q836" s="146"/>
      <c r="R836" s="148"/>
      <c r="T836" s="149"/>
      <c r="U836" s="146"/>
      <c r="V836" s="146"/>
      <c r="W836" s="146"/>
      <c r="X836" s="146"/>
      <c r="Y836" s="146"/>
      <c r="Z836" s="146"/>
      <c r="AA836" s="150"/>
      <c r="AT836" s="151" t="s">
        <v>168</v>
      </c>
      <c r="AU836" s="151" t="s">
        <v>78</v>
      </c>
      <c r="AV836" s="144" t="s">
        <v>80</v>
      </c>
      <c r="AW836" s="144" t="s">
        <v>28</v>
      </c>
      <c r="AX836" s="144" t="s">
        <v>72</v>
      </c>
      <c r="AY836" s="151" t="s">
        <v>156</v>
      </c>
    </row>
    <row r="837" spans="2:51" s="152" customFormat="1" ht="16.5" customHeight="1" x14ac:dyDescent="0.45">
      <c r="B837" s="153"/>
      <c r="C837" s="154"/>
      <c r="D837" s="154"/>
      <c r="E837" s="155"/>
      <c r="F837" s="254" t="s">
        <v>1059</v>
      </c>
      <c r="G837" s="254"/>
      <c r="H837" s="254"/>
      <c r="I837" s="254"/>
      <c r="J837" s="154"/>
      <c r="K837" s="156">
        <v>16.013999999999999</v>
      </c>
      <c r="L837" s="154"/>
      <c r="M837" s="154"/>
      <c r="N837" s="154"/>
      <c r="O837" s="154"/>
      <c r="P837" s="154"/>
      <c r="Q837" s="154"/>
      <c r="R837" s="157"/>
      <c r="T837" s="158"/>
      <c r="U837" s="154"/>
      <c r="V837" s="154"/>
      <c r="W837" s="154"/>
      <c r="X837" s="154"/>
      <c r="Y837" s="154"/>
      <c r="Z837" s="154"/>
      <c r="AA837" s="159"/>
      <c r="AT837" s="160" t="s">
        <v>168</v>
      </c>
      <c r="AU837" s="160" t="s">
        <v>78</v>
      </c>
      <c r="AV837" s="152" t="s">
        <v>78</v>
      </c>
      <c r="AW837" s="152" t="s">
        <v>28</v>
      </c>
      <c r="AX837" s="152" t="s">
        <v>72</v>
      </c>
      <c r="AY837" s="160" t="s">
        <v>156</v>
      </c>
    </row>
    <row r="838" spans="2:51" s="144" customFormat="1" ht="16.5" customHeight="1" x14ac:dyDescent="0.45">
      <c r="B838" s="145"/>
      <c r="C838" s="146"/>
      <c r="D838" s="146"/>
      <c r="E838" s="147"/>
      <c r="F838" s="258" t="s">
        <v>1060</v>
      </c>
      <c r="G838" s="258"/>
      <c r="H838" s="258"/>
      <c r="I838" s="258"/>
      <c r="J838" s="146"/>
      <c r="K838" s="147"/>
      <c r="L838" s="146"/>
      <c r="M838" s="146"/>
      <c r="N838" s="146"/>
      <c r="O838" s="146"/>
      <c r="P838" s="146"/>
      <c r="Q838" s="146"/>
      <c r="R838" s="148"/>
      <c r="T838" s="149"/>
      <c r="U838" s="146"/>
      <c r="V838" s="146"/>
      <c r="W838" s="146"/>
      <c r="X838" s="146"/>
      <c r="Y838" s="146"/>
      <c r="Z838" s="146"/>
      <c r="AA838" s="150"/>
      <c r="AT838" s="151" t="s">
        <v>168</v>
      </c>
      <c r="AU838" s="151" t="s">
        <v>78</v>
      </c>
      <c r="AV838" s="144" t="s">
        <v>80</v>
      </c>
      <c r="AW838" s="144" t="s">
        <v>28</v>
      </c>
      <c r="AX838" s="144" t="s">
        <v>72</v>
      </c>
      <c r="AY838" s="151" t="s">
        <v>156</v>
      </c>
    </row>
    <row r="839" spans="2:51" s="152" customFormat="1" ht="16.5" customHeight="1" x14ac:dyDescent="0.45">
      <c r="B839" s="153"/>
      <c r="C839" s="154"/>
      <c r="D839" s="154"/>
      <c r="E839" s="155"/>
      <c r="F839" s="254" t="s">
        <v>1061</v>
      </c>
      <c r="G839" s="254"/>
      <c r="H839" s="254"/>
      <c r="I839" s="254"/>
      <c r="J839" s="154"/>
      <c r="K839" s="156">
        <v>10.698</v>
      </c>
      <c r="L839" s="154"/>
      <c r="M839" s="154"/>
      <c r="N839" s="154"/>
      <c r="O839" s="154"/>
      <c r="P839" s="154"/>
      <c r="Q839" s="154"/>
      <c r="R839" s="157"/>
      <c r="T839" s="158"/>
      <c r="U839" s="154"/>
      <c r="V839" s="154"/>
      <c r="W839" s="154"/>
      <c r="X839" s="154"/>
      <c r="Y839" s="154"/>
      <c r="Z839" s="154"/>
      <c r="AA839" s="159"/>
      <c r="AT839" s="160" t="s">
        <v>168</v>
      </c>
      <c r="AU839" s="160" t="s">
        <v>78</v>
      </c>
      <c r="AV839" s="152" t="s">
        <v>78</v>
      </c>
      <c r="AW839" s="152" t="s">
        <v>28</v>
      </c>
      <c r="AX839" s="152" t="s">
        <v>72</v>
      </c>
      <c r="AY839" s="160" t="s">
        <v>156</v>
      </c>
    </row>
    <row r="840" spans="2:51" s="152" customFormat="1" ht="16.5" customHeight="1" x14ac:dyDescent="0.45">
      <c r="B840" s="153"/>
      <c r="C840" s="154"/>
      <c r="D840" s="154"/>
      <c r="E840" s="155"/>
      <c r="F840" s="254" t="s">
        <v>1062</v>
      </c>
      <c r="G840" s="254"/>
      <c r="H840" s="254"/>
      <c r="I840" s="254"/>
      <c r="J840" s="154"/>
      <c r="K840" s="156">
        <v>7.423</v>
      </c>
      <c r="L840" s="154"/>
      <c r="M840" s="154"/>
      <c r="N840" s="154"/>
      <c r="O840" s="154"/>
      <c r="P840" s="154"/>
      <c r="Q840" s="154"/>
      <c r="R840" s="157"/>
      <c r="T840" s="158"/>
      <c r="U840" s="154"/>
      <c r="V840" s="154"/>
      <c r="W840" s="154"/>
      <c r="X840" s="154"/>
      <c r="Y840" s="154"/>
      <c r="Z840" s="154"/>
      <c r="AA840" s="159"/>
      <c r="AT840" s="160" t="s">
        <v>168</v>
      </c>
      <c r="AU840" s="160" t="s">
        <v>78</v>
      </c>
      <c r="AV840" s="152" t="s">
        <v>78</v>
      </c>
      <c r="AW840" s="152" t="s">
        <v>28</v>
      </c>
      <c r="AX840" s="152" t="s">
        <v>72</v>
      </c>
      <c r="AY840" s="160" t="s">
        <v>156</v>
      </c>
    </row>
    <row r="841" spans="2:51" s="152" customFormat="1" ht="16.5" customHeight="1" x14ac:dyDescent="0.45">
      <c r="B841" s="153"/>
      <c r="C841" s="154"/>
      <c r="D841" s="154"/>
      <c r="E841" s="155"/>
      <c r="F841" s="254" t="s">
        <v>1063</v>
      </c>
      <c r="G841" s="254"/>
      <c r="H841" s="254"/>
      <c r="I841" s="254"/>
      <c r="J841" s="154"/>
      <c r="K841" s="156">
        <v>9.6</v>
      </c>
      <c r="L841" s="154"/>
      <c r="M841" s="154"/>
      <c r="N841" s="154"/>
      <c r="O841" s="154"/>
      <c r="P841" s="154"/>
      <c r="Q841" s="154"/>
      <c r="R841" s="157"/>
      <c r="T841" s="158"/>
      <c r="U841" s="154"/>
      <c r="V841" s="154"/>
      <c r="W841" s="154"/>
      <c r="X841" s="154"/>
      <c r="Y841" s="154"/>
      <c r="Z841" s="154"/>
      <c r="AA841" s="159"/>
      <c r="AT841" s="160" t="s">
        <v>168</v>
      </c>
      <c r="AU841" s="160" t="s">
        <v>78</v>
      </c>
      <c r="AV841" s="152" t="s">
        <v>78</v>
      </c>
      <c r="AW841" s="152" t="s">
        <v>28</v>
      </c>
      <c r="AX841" s="152" t="s">
        <v>72</v>
      </c>
      <c r="AY841" s="160" t="s">
        <v>156</v>
      </c>
    </row>
    <row r="842" spans="2:51" s="144" customFormat="1" ht="16.5" customHeight="1" x14ac:dyDescent="0.45">
      <c r="B842" s="145"/>
      <c r="C842" s="146"/>
      <c r="D842" s="146"/>
      <c r="E842" s="147"/>
      <c r="F842" s="258" t="s">
        <v>1064</v>
      </c>
      <c r="G842" s="258"/>
      <c r="H842" s="258"/>
      <c r="I842" s="258"/>
      <c r="J842" s="146"/>
      <c r="K842" s="147"/>
      <c r="L842" s="146"/>
      <c r="M842" s="146"/>
      <c r="N842" s="146"/>
      <c r="O842" s="146"/>
      <c r="P842" s="146"/>
      <c r="Q842" s="146"/>
      <c r="R842" s="148"/>
      <c r="T842" s="149"/>
      <c r="U842" s="146"/>
      <c r="V842" s="146"/>
      <c r="W842" s="146"/>
      <c r="X842" s="146"/>
      <c r="Y842" s="146"/>
      <c r="Z842" s="146"/>
      <c r="AA842" s="150"/>
      <c r="AT842" s="151" t="s">
        <v>168</v>
      </c>
      <c r="AU842" s="151" t="s">
        <v>78</v>
      </c>
      <c r="AV842" s="144" t="s">
        <v>80</v>
      </c>
      <c r="AW842" s="144" t="s">
        <v>28</v>
      </c>
      <c r="AX842" s="144" t="s">
        <v>72</v>
      </c>
      <c r="AY842" s="151" t="s">
        <v>156</v>
      </c>
    </row>
    <row r="843" spans="2:51" s="152" customFormat="1" ht="16.5" customHeight="1" x14ac:dyDescent="0.45">
      <c r="B843" s="153"/>
      <c r="C843" s="154"/>
      <c r="D843" s="154"/>
      <c r="E843" s="155"/>
      <c r="F843" s="254" t="s">
        <v>1065</v>
      </c>
      <c r="G843" s="254"/>
      <c r="H843" s="254"/>
      <c r="I843" s="254"/>
      <c r="J843" s="154"/>
      <c r="K843" s="156">
        <v>22.582999999999998</v>
      </c>
      <c r="L843" s="154"/>
      <c r="M843" s="154"/>
      <c r="N843" s="154"/>
      <c r="O843" s="154"/>
      <c r="P843" s="154"/>
      <c r="Q843" s="154"/>
      <c r="R843" s="157"/>
      <c r="T843" s="158"/>
      <c r="U843" s="154"/>
      <c r="V843" s="154"/>
      <c r="W843" s="154"/>
      <c r="X843" s="154"/>
      <c r="Y843" s="154"/>
      <c r="Z843" s="154"/>
      <c r="AA843" s="159"/>
      <c r="AT843" s="160" t="s">
        <v>168</v>
      </c>
      <c r="AU843" s="160" t="s">
        <v>78</v>
      </c>
      <c r="AV843" s="152" t="s">
        <v>78</v>
      </c>
      <c r="AW843" s="152" t="s">
        <v>28</v>
      </c>
      <c r="AX843" s="152" t="s">
        <v>72</v>
      </c>
      <c r="AY843" s="160" t="s">
        <v>156</v>
      </c>
    </row>
    <row r="844" spans="2:51" s="152" customFormat="1" ht="16.5" customHeight="1" x14ac:dyDescent="0.45">
      <c r="B844" s="153"/>
      <c r="C844" s="154"/>
      <c r="D844" s="154"/>
      <c r="E844" s="155"/>
      <c r="F844" s="254" t="s">
        <v>1066</v>
      </c>
      <c r="G844" s="254"/>
      <c r="H844" s="254"/>
      <c r="I844" s="254"/>
      <c r="J844" s="154"/>
      <c r="K844" s="156">
        <v>-1.782</v>
      </c>
      <c r="L844" s="154"/>
      <c r="M844" s="154"/>
      <c r="N844" s="154"/>
      <c r="O844" s="154"/>
      <c r="P844" s="154"/>
      <c r="Q844" s="154"/>
      <c r="R844" s="157"/>
      <c r="T844" s="158"/>
      <c r="U844" s="154"/>
      <c r="V844" s="154"/>
      <c r="W844" s="154"/>
      <c r="X844" s="154"/>
      <c r="Y844" s="154"/>
      <c r="Z844" s="154"/>
      <c r="AA844" s="159"/>
      <c r="AT844" s="160" t="s">
        <v>168</v>
      </c>
      <c r="AU844" s="160" t="s">
        <v>78</v>
      </c>
      <c r="AV844" s="152" t="s">
        <v>78</v>
      </c>
      <c r="AW844" s="152" t="s">
        <v>28</v>
      </c>
      <c r="AX844" s="152" t="s">
        <v>72</v>
      </c>
      <c r="AY844" s="160" t="s">
        <v>156</v>
      </c>
    </row>
    <row r="845" spans="2:51" s="152" customFormat="1" ht="16.5" customHeight="1" x14ac:dyDescent="0.45">
      <c r="B845" s="153"/>
      <c r="C845" s="154"/>
      <c r="D845" s="154"/>
      <c r="E845" s="155"/>
      <c r="F845" s="254" t="s">
        <v>1067</v>
      </c>
      <c r="G845" s="254"/>
      <c r="H845" s="254"/>
      <c r="I845" s="254"/>
      <c r="J845" s="154"/>
      <c r="K845" s="156">
        <v>9.48</v>
      </c>
      <c r="L845" s="154"/>
      <c r="M845" s="154"/>
      <c r="N845" s="154"/>
      <c r="O845" s="154"/>
      <c r="P845" s="154"/>
      <c r="Q845" s="154"/>
      <c r="R845" s="157"/>
      <c r="T845" s="158"/>
      <c r="U845" s="154"/>
      <c r="V845" s="154"/>
      <c r="W845" s="154"/>
      <c r="X845" s="154"/>
      <c r="Y845" s="154"/>
      <c r="Z845" s="154"/>
      <c r="AA845" s="159"/>
      <c r="AT845" s="160" t="s">
        <v>168</v>
      </c>
      <c r="AU845" s="160" t="s">
        <v>78</v>
      </c>
      <c r="AV845" s="152" t="s">
        <v>78</v>
      </c>
      <c r="AW845" s="152" t="s">
        <v>28</v>
      </c>
      <c r="AX845" s="152" t="s">
        <v>72</v>
      </c>
      <c r="AY845" s="160" t="s">
        <v>156</v>
      </c>
    </row>
    <row r="846" spans="2:51" s="144" customFormat="1" ht="16.5" customHeight="1" x14ac:dyDescent="0.45">
      <c r="B846" s="145"/>
      <c r="C846" s="146"/>
      <c r="D846" s="146"/>
      <c r="E846" s="147"/>
      <c r="F846" s="258" t="s">
        <v>769</v>
      </c>
      <c r="G846" s="258"/>
      <c r="H846" s="258"/>
      <c r="I846" s="258"/>
      <c r="J846" s="146"/>
      <c r="K846" s="147"/>
      <c r="L846" s="146"/>
      <c r="M846" s="146"/>
      <c r="N846" s="146"/>
      <c r="O846" s="146"/>
      <c r="P846" s="146"/>
      <c r="Q846" s="146"/>
      <c r="R846" s="148"/>
      <c r="T846" s="149"/>
      <c r="U846" s="146"/>
      <c r="V846" s="146"/>
      <c r="W846" s="146"/>
      <c r="X846" s="146"/>
      <c r="Y846" s="146"/>
      <c r="Z846" s="146"/>
      <c r="AA846" s="150"/>
      <c r="AT846" s="151" t="s">
        <v>168</v>
      </c>
      <c r="AU846" s="151" t="s">
        <v>78</v>
      </c>
      <c r="AV846" s="144" t="s">
        <v>80</v>
      </c>
      <c r="AW846" s="144" t="s">
        <v>28</v>
      </c>
      <c r="AX846" s="144" t="s">
        <v>72</v>
      </c>
      <c r="AY846" s="151" t="s">
        <v>156</v>
      </c>
    </row>
    <row r="847" spans="2:51" s="152" customFormat="1" ht="16.5" customHeight="1" x14ac:dyDescent="0.45">
      <c r="B847" s="153"/>
      <c r="C847" s="154"/>
      <c r="D847" s="154"/>
      <c r="E847" s="155"/>
      <c r="F847" s="254" t="s">
        <v>1068</v>
      </c>
      <c r="G847" s="254"/>
      <c r="H847" s="254"/>
      <c r="I847" s="254"/>
      <c r="J847" s="154"/>
      <c r="K847" s="156">
        <v>39.798999999999999</v>
      </c>
      <c r="L847" s="154"/>
      <c r="M847" s="154"/>
      <c r="N847" s="154"/>
      <c r="O847" s="154"/>
      <c r="P847" s="154"/>
      <c r="Q847" s="154"/>
      <c r="R847" s="157"/>
      <c r="T847" s="158"/>
      <c r="U847" s="154"/>
      <c r="V847" s="154"/>
      <c r="W847" s="154"/>
      <c r="X847" s="154"/>
      <c r="Y847" s="154"/>
      <c r="Z847" s="154"/>
      <c r="AA847" s="159"/>
      <c r="AT847" s="160" t="s">
        <v>168</v>
      </c>
      <c r="AU847" s="160" t="s">
        <v>78</v>
      </c>
      <c r="AV847" s="152" t="s">
        <v>78</v>
      </c>
      <c r="AW847" s="152" t="s">
        <v>28</v>
      </c>
      <c r="AX847" s="152" t="s">
        <v>72</v>
      </c>
      <c r="AY847" s="160" t="s">
        <v>156</v>
      </c>
    </row>
    <row r="848" spans="2:51" s="152" customFormat="1" ht="16.5" customHeight="1" x14ac:dyDescent="0.45">
      <c r="B848" s="153"/>
      <c r="C848" s="154"/>
      <c r="D848" s="154"/>
      <c r="E848" s="155"/>
      <c r="F848" s="254" t="s">
        <v>405</v>
      </c>
      <c r="G848" s="254"/>
      <c r="H848" s="254"/>
      <c r="I848" s="254"/>
      <c r="J848" s="154"/>
      <c r="K848" s="156">
        <v>-2.2000000000000002</v>
      </c>
      <c r="L848" s="154"/>
      <c r="M848" s="154"/>
      <c r="N848" s="154"/>
      <c r="O848" s="154"/>
      <c r="P848" s="154"/>
      <c r="Q848" s="154"/>
      <c r="R848" s="157"/>
      <c r="T848" s="158"/>
      <c r="U848" s="154"/>
      <c r="V848" s="154"/>
      <c r="W848" s="154"/>
      <c r="X848" s="154"/>
      <c r="Y848" s="154"/>
      <c r="Z848" s="154"/>
      <c r="AA848" s="159"/>
      <c r="AT848" s="160" t="s">
        <v>168</v>
      </c>
      <c r="AU848" s="160" t="s">
        <v>78</v>
      </c>
      <c r="AV848" s="152" t="s">
        <v>78</v>
      </c>
      <c r="AW848" s="152" t="s">
        <v>28</v>
      </c>
      <c r="AX848" s="152" t="s">
        <v>72</v>
      </c>
      <c r="AY848" s="160" t="s">
        <v>156</v>
      </c>
    </row>
    <row r="849" spans="2:65" s="144" customFormat="1" ht="16.5" customHeight="1" x14ac:dyDescent="0.45">
      <c r="B849" s="145"/>
      <c r="C849" s="146"/>
      <c r="D849" s="146"/>
      <c r="E849" s="147"/>
      <c r="F849" s="258" t="s">
        <v>1069</v>
      </c>
      <c r="G849" s="258"/>
      <c r="H849" s="258"/>
      <c r="I849" s="258"/>
      <c r="J849" s="146"/>
      <c r="K849" s="147"/>
      <c r="L849" s="146"/>
      <c r="M849" s="146"/>
      <c r="N849" s="146"/>
      <c r="O849" s="146"/>
      <c r="P849" s="146"/>
      <c r="Q849" s="146"/>
      <c r="R849" s="148"/>
      <c r="T849" s="149"/>
      <c r="U849" s="146"/>
      <c r="V849" s="146"/>
      <c r="W849" s="146"/>
      <c r="X849" s="146"/>
      <c r="Y849" s="146"/>
      <c r="Z849" s="146"/>
      <c r="AA849" s="150"/>
      <c r="AT849" s="151" t="s">
        <v>168</v>
      </c>
      <c r="AU849" s="151" t="s">
        <v>78</v>
      </c>
      <c r="AV849" s="144" t="s">
        <v>80</v>
      </c>
      <c r="AW849" s="144" t="s">
        <v>28</v>
      </c>
      <c r="AX849" s="144" t="s">
        <v>72</v>
      </c>
      <c r="AY849" s="151" t="s">
        <v>156</v>
      </c>
    </row>
    <row r="850" spans="2:65" s="152" customFormat="1" ht="16.5" customHeight="1" x14ac:dyDescent="0.45">
      <c r="B850" s="153"/>
      <c r="C850" s="154"/>
      <c r="D850" s="154"/>
      <c r="E850" s="155"/>
      <c r="F850" s="254" t="s">
        <v>1070</v>
      </c>
      <c r="G850" s="254"/>
      <c r="H850" s="254"/>
      <c r="I850" s="254"/>
      <c r="J850" s="154"/>
      <c r="K850" s="156">
        <v>10.84</v>
      </c>
      <c r="L850" s="154"/>
      <c r="M850" s="154"/>
      <c r="N850" s="154"/>
      <c r="O850" s="154"/>
      <c r="P850" s="154"/>
      <c r="Q850" s="154"/>
      <c r="R850" s="157"/>
      <c r="T850" s="158"/>
      <c r="U850" s="154"/>
      <c r="V850" s="154"/>
      <c r="W850" s="154"/>
      <c r="X850" s="154"/>
      <c r="Y850" s="154"/>
      <c r="Z850" s="154"/>
      <c r="AA850" s="159"/>
      <c r="AT850" s="160" t="s">
        <v>168</v>
      </c>
      <c r="AU850" s="160" t="s">
        <v>78</v>
      </c>
      <c r="AV850" s="152" t="s">
        <v>78</v>
      </c>
      <c r="AW850" s="152" t="s">
        <v>28</v>
      </c>
      <c r="AX850" s="152" t="s">
        <v>72</v>
      </c>
      <c r="AY850" s="160" t="s">
        <v>156</v>
      </c>
    </row>
    <row r="851" spans="2:65" s="152" customFormat="1" ht="16.5" customHeight="1" x14ac:dyDescent="0.45">
      <c r="B851" s="153"/>
      <c r="C851" s="154"/>
      <c r="D851" s="154"/>
      <c r="E851" s="155"/>
      <c r="F851" s="254" t="s">
        <v>423</v>
      </c>
      <c r="G851" s="254"/>
      <c r="H851" s="254"/>
      <c r="I851" s="254"/>
      <c r="J851" s="154"/>
      <c r="K851" s="156">
        <v>-1.6</v>
      </c>
      <c r="L851" s="154"/>
      <c r="M851" s="154"/>
      <c r="N851" s="154"/>
      <c r="O851" s="154"/>
      <c r="P851" s="154"/>
      <c r="Q851" s="154"/>
      <c r="R851" s="157"/>
      <c r="T851" s="158"/>
      <c r="U851" s="154"/>
      <c r="V851" s="154"/>
      <c r="W851" s="154"/>
      <c r="X851" s="154"/>
      <c r="Y851" s="154"/>
      <c r="Z851" s="154"/>
      <c r="AA851" s="159"/>
      <c r="AT851" s="160" t="s">
        <v>168</v>
      </c>
      <c r="AU851" s="160" t="s">
        <v>78</v>
      </c>
      <c r="AV851" s="152" t="s">
        <v>78</v>
      </c>
      <c r="AW851" s="152" t="s">
        <v>28</v>
      </c>
      <c r="AX851" s="152" t="s">
        <v>72</v>
      </c>
      <c r="AY851" s="160" t="s">
        <v>156</v>
      </c>
    </row>
    <row r="852" spans="2:65" s="161" customFormat="1" ht="16.5" customHeight="1" x14ac:dyDescent="0.45">
      <c r="B852" s="162"/>
      <c r="C852" s="163"/>
      <c r="D852" s="163"/>
      <c r="E852" s="164"/>
      <c r="F852" s="255" t="s">
        <v>170</v>
      </c>
      <c r="G852" s="255"/>
      <c r="H852" s="255"/>
      <c r="I852" s="255"/>
      <c r="J852" s="163"/>
      <c r="K852" s="165">
        <v>161.53200000000001</v>
      </c>
      <c r="L852" s="163"/>
      <c r="M852" s="163"/>
      <c r="N852" s="163"/>
      <c r="O852" s="163"/>
      <c r="P852" s="163"/>
      <c r="Q852" s="163"/>
      <c r="R852" s="166"/>
      <c r="T852" s="167"/>
      <c r="U852" s="163"/>
      <c r="V852" s="163"/>
      <c r="W852" s="163"/>
      <c r="X852" s="163"/>
      <c r="Y852" s="163"/>
      <c r="Z852" s="163"/>
      <c r="AA852" s="168"/>
      <c r="AT852" s="169" t="s">
        <v>168</v>
      </c>
      <c r="AU852" s="169" t="s">
        <v>78</v>
      </c>
      <c r="AV852" s="161" t="s">
        <v>161</v>
      </c>
      <c r="AW852" s="161" t="s">
        <v>28</v>
      </c>
      <c r="AX852" s="161" t="s">
        <v>80</v>
      </c>
      <c r="AY852" s="169" t="s">
        <v>156</v>
      </c>
    </row>
    <row r="853" spans="2:65" s="23" customFormat="1" ht="16.5" customHeight="1" x14ac:dyDescent="0.45">
      <c r="B853" s="134"/>
      <c r="C853" s="135" t="s">
        <v>1071</v>
      </c>
      <c r="D853" s="135" t="s">
        <v>157</v>
      </c>
      <c r="E853" s="136" t="s">
        <v>1072</v>
      </c>
      <c r="F853" s="251" t="s">
        <v>1073</v>
      </c>
      <c r="G853" s="251"/>
      <c r="H853" s="251"/>
      <c r="I853" s="251"/>
      <c r="J853" s="137" t="s">
        <v>160</v>
      </c>
      <c r="K853" s="138">
        <v>125.667</v>
      </c>
      <c r="L853" s="252"/>
      <c r="M853" s="252"/>
      <c r="N853" s="260">
        <f>ROUND(L853*K853,2)</f>
        <v>0</v>
      </c>
      <c r="O853" s="261"/>
      <c r="P853" s="261"/>
      <c r="Q853" s="262"/>
      <c r="R853" s="139"/>
      <c r="T853" s="140"/>
      <c r="U853" s="34" t="s">
        <v>39</v>
      </c>
      <c r="V853" s="141">
        <v>0</v>
      </c>
      <c r="W853" s="141">
        <f>V853*K853</f>
        <v>0</v>
      </c>
      <c r="X853" s="141">
        <v>0</v>
      </c>
      <c r="Y853" s="141">
        <f>X853*K853</f>
        <v>0</v>
      </c>
      <c r="Z853" s="141">
        <v>0</v>
      </c>
      <c r="AA853" s="142">
        <f>Z853*K853</f>
        <v>0</v>
      </c>
      <c r="AR853" s="8" t="s">
        <v>161</v>
      </c>
      <c r="AT853" s="8" t="s">
        <v>157</v>
      </c>
      <c r="AU853" s="8" t="s">
        <v>78</v>
      </c>
      <c r="AY853" s="8" t="s">
        <v>156</v>
      </c>
      <c r="BE853" s="143">
        <f>IF(U853="základná",N853,0)</f>
        <v>0</v>
      </c>
      <c r="BF853" s="143">
        <f>IF(U853="znížená",N853,0)</f>
        <v>0</v>
      </c>
      <c r="BG853" s="143">
        <f>IF(U853="zákl. prenesená",N853,0)</f>
        <v>0</v>
      </c>
      <c r="BH853" s="143">
        <f>IF(U853="zníž. prenesená",N853,0)</f>
        <v>0</v>
      </c>
      <c r="BI853" s="143">
        <f>IF(U853="nulová",N853,0)</f>
        <v>0</v>
      </c>
      <c r="BJ853" s="8" t="s">
        <v>78</v>
      </c>
      <c r="BK853" s="121">
        <f>ROUND(L853*K853,3)</f>
        <v>0</v>
      </c>
      <c r="BL853" s="8" t="s">
        <v>161</v>
      </c>
      <c r="BM853" s="8" t="s">
        <v>1074</v>
      </c>
    </row>
    <row r="854" spans="2:65" s="144" customFormat="1" ht="16.5" customHeight="1" x14ac:dyDescent="0.45">
      <c r="B854" s="145"/>
      <c r="C854" s="146"/>
      <c r="D854" s="146"/>
      <c r="E854" s="147"/>
      <c r="F854" s="253" t="s">
        <v>1075</v>
      </c>
      <c r="G854" s="253"/>
      <c r="H854" s="253"/>
      <c r="I854" s="253"/>
      <c r="J854" s="146"/>
      <c r="K854" s="147"/>
      <c r="L854" s="146"/>
      <c r="M854" s="146"/>
      <c r="N854" s="146"/>
      <c r="O854" s="146"/>
      <c r="P854" s="146"/>
      <c r="Q854" s="146"/>
      <c r="R854" s="148"/>
      <c r="T854" s="149"/>
      <c r="U854" s="146"/>
      <c r="V854" s="146"/>
      <c r="W854" s="146"/>
      <c r="X854" s="146"/>
      <c r="Y854" s="146"/>
      <c r="Z854" s="146"/>
      <c r="AA854" s="150"/>
      <c r="AT854" s="151" t="s">
        <v>168</v>
      </c>
      <c r="AU854" s="151" t="s">
        <v>78</v>
      </c>
      <c r="AV854" s="144" t="s">
        <v>80</v>
      </c>
      <c r="AW854" s="144" t="s">
        <v>28</v>
      </c>
      <c r="AX854" s="144" t="s">
        <v>72</v>
      </c>
      <c r="AY854" s="151" t="s">
        <v>156</v>
      </c>
    </row>
    <row r="855" spans="2:65" s="152" customFormat="1" ht="16.5" customHeight="1" x14ac:dyDescent="0.45">
      <c r="B855" s="153"/>
      <c r="C855" s="154"/>
      <c r="D855" s="154"/>
      <c r="E855" s="155"/>
      <c r="F855" s="254" t="s">
        <v>1076</v>
      </c>
      <c r="G855" s="254"/>
      <c r="H855" s="254"/>
      <c r="I855" s="254"/>
      <c r="J855" s="154"/>
      <c r="K855" s="156">
        <v>2.359</v>
      </c>
      <c r="L855" s="154"/>
      <c r="M855" s="154"/>
      <c r="N855" s="154"/>
      <c r="O855" s="154"/>
      <c r="P855" s="154"/>
      <c r="Q855" s="154"/>
      <c r="R855" s="157"/>
      <c r="T855" s="158"/>
      <c r="U855" s="154"/>
      <c r="V855" s="154"/>
      <c r="W855" s="154"/>
      <c r="X855" s="154"/>
      <c r="Y855" s="154"/>
      <c r="Z855" s="154"/>
      <c r="AA855" s="159"/>
      <c r="AT855" s="160" t="s">
        <v>168</v>
      </c>
      <c r="AU855" s="160" t="s">
        <v>78</v>
      </c>
      <c r="AV855" s="152" t="s">
        <v>78</v>
      </c>
      <c r="AW855" s="152" t="s">
        <v>28</v>
      </c>
      <c r="AX855" s="152" t="s">
        <v>72</v>
      </c>
      <c r="AY855" s="160" t="s">
        <v>156</v>
      </c>
    </row>
    <row r="856" spans="2:65" s="152" customFormat="1" ht="16.5" customHeight="1" x14ac:dyDescent="0.45">
      <c r="B856" s="153"/>
      <c r="C856" s="154"/>
      <c r="D856" s="154"/>
      <c r="E856" s="155"/>
      <c r="F856" s="254" t="s">
        <v>1077</v>
      </c>
      <c r="G856" s="254"/>
      <c r="H856" s="254"/>
      <c r="I856" s="254"/>
      <c r="J856" s="154"/>
      <c r="K856" s="156">
        <v>3.8959999999999999</v>
      </c>
      <c r="L856" s="154"/>
      <c r="M856" s="154"/>
      <c r="N856" s="154"/>
      <c r="O856" s="154"/>
      <c r="P856" s="154"/>
      <c r="Q856" s="154"/>
      <c r="R856" s="157"/>
      <c r="T856" s="158"/>
      <c r="U856" s="154"/>
      <c r="V856" s="154"/>
      <c r="W856" s="154"/>
      <c r="X856" s="154"/>
      <c r="Y856" s="154"/>
      <c r="Z856" s="154"/>
      <c r="AA856" s="159"/>
      <c r="AT856" s="160" t="s">
        <v>168</v>
      </c>
      <c r="AU856" s="160" t="s">
        <v>78</v>
      </c>
      <c r="AV856" s="152" t="s">
        <v>78</v>
      </c>
      <c r="AW856" s="152" t="s">
        <v>28</v>
      </c>
      <c r="AX856" s="152" t="s">
        <v>72</v>
      </c>
      <c r="AY856" s="160" t="s">
        <v>156</v>
      </c>
    </row>
    <row r="857" spans="2:65" s="144" customFormat="1" ht="16.5" customHeight="1" x14ac:dyDescent="0.45">
      <c r="B857" s="145"/>
      <c r="C857" s="146"/>
      <c r="D857" s="146"/>
      <c r="E857" s="147"/>
      <c r="F857" s="258" t="s">
        <v>1078</v>
      </c>
      <c r="G857" s="258"/>
      <c r="H857" s="258"/>
      <c r="I857" s="258"/>
      <c r="J857" s="146"/>
      <c r="K857" s="147"/>
      <c r="L857" s="146"/>
      <c r="M857" s="146"/>
      <c r="N857" s="146"/>
      <c r="O857" s="146"/>
      <c r="P857" s="146"/>
      <c r="Q857" s="146"/>
      <c r="R857" s="148"/>
      <c r="T857" s="149"/>
      <c r="U857" s="146"/>
      <c r="V857" s="146"/>
      <c r="W857" s="146"/>
      <c r="X857" s="146"/>
      <c r="Y857" s="146"/>
      <c r="Z857" s="146"/>
      <c r="AA857" s="150"/>
      <c r="AT857" s="151" t="s">
        <v>168</v>
      </c>
      <c r="AU857" s="151" t="s">
        <v>78</v>
      </c>
      <c r="AV857" s="144" t="s">
        <v>80</v>
      </c>
      <c r="AW857" s="144" t="s">
        <v>28</v>
      </c>
      <c r="AX857" s="144" t="s">
        <v>72</v>
      </c>
      <c r="AY857" s="151" t="s">
        <v>156</v>
      </c>
    </row>
    <row r="858" spans="2:65" s="152" customFormat="1" ht="16.5" customHeight="1" x14ac:dyDescent="0.45">
      <c r="B858" s="153"/>
      <c r="C858" s="154"/>
      <c r="D858" s="154"/>
      <c r="E858" s="155"/>
      <c r="F858" s="254" t="s">
        <v>1041</v>
      </c>
      <c r="G858" s="254"/>
      <c r="H858" s="254"/>
      <c r="I858" s="254"/>
      <c r="J858" s="154"/>
      <c r="K858" s="156">
        <v>12.127000000000001</v>
      </c>
      <c r="L858" s="154"/>
      <c r="M858" s="154"/>
      <c r="N858" s="154"/>
      <c r="O858" s="154"/>
      <c r="P858" s="154"/>
      <c r="Q858" s="154"/>
      <c r="R858" s="157"/>
      <c r="T858" s="158"/>
      <c r="U858" s="154"/>
      <c r="V858" s="154"/>
      <c r="W858" s="154"/>
      <c r="X858" s="154"/>
      <c r="Y858" s="154"/>
      <c r="Z858" s="154"/>
      <c r="AA858" s="159"/>
      <c r="AT858" s="160" t="s">
        <v>168</v>
      </c>
      <c r="AU858" s="160" t="s">
        <v>78</v>
      </c>
      <c r="AV858" s="152" t="s">
        <v>78</v>
      </c>
      <c r="AW858" s="152" t="s">
        <v>28</v>
      </c>
      <c r="AX858" s="152" t="s">
        <v>72</v>
      </c>
      <c r="AY858" s="160" t="s">
        <v>156</v>
      </c>
    </row>
    <row r="859" spans="2:65" s="144" customFormat="1" ht="16.5" customHeight="1" x14ac:dyDescent="0.45">
      <c r="B859" s="145"/>
      <c r="C859" s="146"/>
      <c r="D859" s="146"/>
      <c r="E859" s="147"/>
      <c r="F859" s="258" t="s">
        <v>1079</v>
      </c>
      <c r="G859" s="258"/>
      <c r="H859" s="258"/>
      <c r="I859" s="258"/>
      <c r="J859" s="146"/>
      <c r="K859" s="147"/>
      <c r="L859" s="146"/>
      <c r="M859" s="146"/>
      <c r="N859" s="146"/>
      <c r="O859" s="146"/>
      <c r="P859" s="146"/>
      <c r="Q859" s="146"/>
      <c r="R859" s="148"/>
      <c r="T859" s="149"/>
      <c r="U859" s="146"/>
      <c r="V859" s="146"/>
      <c r="W859" s="146"/>
      <c r="X859" s="146"/>
      <c r="Y859" s="146"/>
      <c r="Z859" s="146"/>
      <c r="AA859" s="150"/>
      <c r="AT859" s="151" t="s">
        <v>168</v>
      </c>
      <c r="AU859" s="151" t="s">
        <v>78</v>
      </c>
      <c r="AV859" s="144" t="s">
        <v>80</v>
      </c>
      <c r="AW859" s="144" t="s">
        <v>28</v>
      </c>
      <c r="AX859" s="144" t="s">
        <v>72</v>
      </c>
      <c r="AY859" s="151" t="s">
        <v>156</v>
      </c>
    </row>
    <row r="860" spans="2:65" s="152" customFormat="1" ht="16.5" customHeight="1" x14ac:dyDescent="0.45">
      <c r="B860" s="153"/>
      <c r="C860" s="154"/>
      <c r="D860" s="154"/>
      <c r="E860" s="155"/>
      <c r="F860" s="254" t="s">
        <v>1046</v>
      </c>
      <c r="G860" s="254"/>
      <c r="H860" s="254"/>
      <c r="I860" s="254"/>
      <c r="J860" s="154"/>
      <c r="K860" s="156">
        <v>62.73</v>
      </c>
      <c r="L860" s="154"/>
      <c r="M860" s="154"/>
      <c r="N860" s="154"/>
      <c r="O860" s="154"/>
      <c r="P860" s="154"/>
      <c r="Q860" s="154"/>
      <c r="R860" s="157"/>
      <c r="T860" s="158"/>
      <c r="U860" s="154"/>
      <c r="V860" s="154"/>
      <c r="W860" s="154"/>
      <c r="X860" s="154"/>
      <c r="Y860" s="154"/>
      <c r="Z860" s="154"/>
      <c r="AA860" s="159"/>
      <c r="AT860" s="160" t="s">
        <v>168</v>
      </c>
      <c r="AU860" s="160" t="s">
        <v>78</v>
      </c>
      <c r="AV860" s="152" t="s">
        <v>78</v>
      </c>
      <c r="AW860" s="152" t="s">
        <v>28</v>
      </c>
      <c r="AX860" s="152" t="s">
        <v>72</v>
      </c>
      <c r="AY860" s="160" t="s">
        <v>156</v>
      </c>
    </row>
    <row r="861" spans="2:65" s="152" customFormat="1" ht="16.5" customHeight="1" x14ac:dyDescent="0.45">
      <c r="B861" s="153"/>
      <c r="C861" s="154"/>
      <c r="D861" s="154"/>
      <c r="E861" s="155"/>
      <c r="F861" s="254" t="s">
        <v>1047</v>
      </c>
      <c r="G861" s="254"/>
      <c r="H861" s="254"/>
      <c r="I861" s="254"/>
      <c r="J861" s="154"/>
      <c r="K861" s="156">
        <v>44.555</v>
      </c>
      <c r="L861" s="154"/>
      <c r="M861" s="154"/>
      <c r="N861" s="154"/>
      <c r="O861" s="154"/>
      <c r="P861" s="154"/>
      <c r="Q861" s="154"/>
      <c r="R861" s="157"/>
      <c r="T861" s="158"/>
      <c r="U861" s="154"/>
      <c r="V861" s="154"/>
      <c r="W861" s="154"/>
      <c r="X861" s="154"/>
      <c r="Y861" s="154"/>
      <c r="Z861" s="154"/>
      <c r="AA861" s="159"/>
      <c r="AT861" s="160" t="s">
        <v>168</v>
      </c>
      <c r="AU861" s="160" t="s">
        <v>78</v>
      </c>
      <c r="AV861" s="152" t="s">
        <v>78</v>
      </c>
      <c r="AW861" s="152" t="s">
        <v>28</v>
      </c>
      <c r="AX861" s="152" t="s">
        <v>72</v>
      </c>
      <c r="AY861" s="160" t="s">
        <v>156</v>
      </c>
    </row>
    <row r="862" spans="2:65" s="161" customFormat="1" ht="16.5" customHeight="1" x14ac:dyDescent="0.45">
      <c r="B862" s="162"/>
      <c r="C862" s="163"/>
      <c r="D862" s="163"/>
      <c r="E862" s="164"/>
      <c r="F862" s="255" t="s">
        <v>170</v>
      </c>
      <c r="G862" s="255"/>
      <c r="H862" s="255"/>
      <c r="I862" s="255"/>
      <c r="J862" s="163"/>
      <c r="K862" s="165">
        <v>125.667</v>
      </c>
      <c r="L862" s="163"/>
      <c r="M862" s="163"/>
      <c r="N862" s="163"/>
      <c r="O862" s="163"/>
      <c r="P862" s="163"/>
      <c r="Q862" s="163"/>
      <c r="R862" s="166"/>
      <c r="T862" s="167"/>
      <c r="U862" s="163"/>
      <c r="V862" s="163"/>
      <c r="W862" s="163"/>
      <c r="X862" s="163"/>
      <c r="Y862" s="163"/>
      <c r="Z862" s="163"/>
      <c r="AA862" s="168"/>
      <c r="AT862" s="169" t="s">
        <v>168</v>
      </c>
      <c r="AU862" s="169" t="s">
        <v>78</v>
      </c>
      <c r="AV862" s="161" t="s">
        <v>161</v>
      </c>
      <c r="AW862" s="161" t="s">
        <v>28</v>
      </c>
      <c r="AX862" s="161" t="s">
        <v>80</v>
      </c>
      <c r="AY862" s="169" t="s">
        <v>156</v>
      </c>
    </row>
    <row r="863" spans="2:65" s="23" customFormat="1" ht="38.25" customHeight="1" x14ac:dyDescent="0.45">
      <c r="B863" s="134"/>
      <c r="C863" s="135" t="s">
        <v>1080</v>
      </c>
      <c r="D863" s="135" t="s">
        <v>157</v>
      </c>
      <c r="E863" s="136" t="s">
        <v>1081</v>
      </c>
      <c r="F863" s="251" t="s">
        <v>1082</v>
      </c>
      <c r="G863" s="251"/>
      <c r="H863" s="251"/>
      <c r="I863" s="251"/>
      <c r="J863" s="137" t="s">
        <v>160</v>
      </c>
      <c r="K863" s="138">
        <v>13</v>
      </c>
      <c r="L863" s="252"/>
      <c r="M863" s="252"/>
      <c r="N863" s="260">
        <f>ROUND(L863*K863,2)</f>
        <v>0</v>
      </c>
      <c r="O863" s="261"/>
      <c r="P863" s="261"/>
      <c r="Q863" s="262"/>
      <c r="R863" s="139"/>
      <c r="T863" s="140"/>
      <c r="U863" s="34" t="s">
        <v>39</v>
      </c>
      <c r="V863" s="141">
        <v>0</v>
      </c>
      <c r="W863" s="141">
        <f>V863*K863</f>
        <v>0</v>
      </c>
      <c r="X863" s="141">
        <v>0</v>
      </c>
      <c r="Y863" s="141">
        <f>X863*K863</f>
        <v>0</v>
      </c>
      <c r="Z863" s="141">
        <v>0</v>
      </c>
      <c r="AA863" s="142">
        <f>Z863*K863</f>
        <v>0</v>
      </c>
      <c r="AR863" s="8" t="s">
        <v>161</v>
      </c>
      <c r="AT863" s="8" t="s">
        <v>157</v>
      </c>
      <c r="AU863" s="8" t="s">
        <v>78</v>
      </c>
      <c r="AY863" s="8" t="s">
        <v>156</v>
      </c>
      <c r="BE863" s="143">
        <f>IF(U863="základná",N863,0)</f>
        <v>0</v>
      </c>
      <c r="BF863" s="143">
        <f>IF(U863="znížená",N863,0)</f>
        <v>0</v>
      </c>
      <c r="BG863" s="143">
        <f>IF(U863="zákl. prenesená",N863,0)</f>
        <v>0</v>
      </c>
      <c r="BH863" s="143">
        <f>IF(U863="zníž. prenesená",N863,0)</f>
        <v>0</v>
      </c>
      <c r="BI863" s="143">
        <f>IF(U863="nulová",N863,0)</f>
        <v>0</v>
      </c>
      <c r="BJ863" s="8" t="s">
        <v>78</v>
      </c>
      <c r="BK863" s="121">
        <f>ROUND(L863*K863,3)</f>
        <v>0</v>
      </c>
      <c r="BL863" s="8" t="s">
        <v>161</v>
      </c>
      <c r="BM863" s="8" t="s">
        <v>1083</v>
      </c>
    </row>
    <row r="864" spans="2:65" s="144" customFormat="1" ht="16.5" customHeight="1" x14ac:dyDescent="0.45">
      <c r="B864" s="145"/>
      <c r="C864" s="146"/>
      <c r="D864" s="146"/>
      <c r="E864" s="147"/>
      <c r="F864" s="253" t="s">
        <v>1057</v>
      </c>
      <c r="G864" s="253"/>
      <c r="H864" s="253"/>
      <c r="I864" s="253"/>
      <c r="J864" s="146"/>
      <c r="K864" s="147"/>
      <c r="L864" s="146"/>
      <c r="M864" s="146"/>
      <c r="N864" s="146"/>
      <c r="O864" s="146"/>
      <c r="P864" s="146"/>
      <c r="Q864" s="146"/>
      <c r="R864" s="148"/>
      <c r="T864" s="149"/>
      <c r="U864" s="146"/>
      <c r="V864" s="146"/>
      <c r="W864" s="146"/>
      <c r="X864" s="146"/>
      <c r="Y864" s="146"/>
      <c r="Z864" s="146"/>
      <c r="AA864" s="150"/>
      <c r="AT864" s="151" t="s">
        <v>168</v>
      </c>
      <c r="AU864" s="151" t="s">
        <v>78</v>
      </c>
      <c r="AV864" s="144" t="s">
        <v>80</v>
      </c>
      <c r="AW864" s="144" t="s">
        <v>28</v>
      </c>
      <c r="AX864" s="144" t="s">
        <v>72</v>
      </c>
      <c r="AY864" s="151" t="s">
        <v>156</v>
      </c>
    </row>
    <row r="865" spans="2:65" s="152" customFormat="1" ht="16.5" customHeight="1" x14ac:dyDescent="0.45">
      <c r="B865" s="153"/>
      <c r="C865" s="154"/>
      <c r="D865" s="154"/>
      <c r="E865" s="155"/>
      <c r="F865" s="254" t="s">
        <v>1084</v>
      </c>
      <c r="G865" s="254"/>
      <c r="H865" s="254"/>
      <c r="I865" s="254"/>
      <c r="J865" s="154"/>
      <c r="K865" s="156">
        <v>13</v>
      </c>
      <c r="L865" s="154"/>
      <c r="M865" s="154"/>
      <c r="N865" s="154"/>
      <c r="O865" s="154"/>
      <c r="P865" s="154"/>
      <c r="Q865" s="154"/>
      <c r="R865" s="157"/>
      <c r="T865" s="158"/>
      <c r="U865" s="154"/>
      <c r="V865" s="154"/>
      <c r="W865" s="154"/>
      <c r="X865" s="154"/>
      <c r="Y865" s="154"/>
      <c r="Z865" s="154"/>
      <c r="AA865" s="159"/>
      <c r="AT865" s="160" t="s">
        <v>168</v>
      </c>
      <c r="AU865" s="160" t="s">
        <v>78</v>
      </c>
      <c r="AV865" s="152" t="s">
        <v>78</v>
      </c>
      <c r="AW865" s="152" t="s">
        <v>28</v>
      </c>
      <c r="AX865" s="152" t="s">
        <v>72</v>
      </c>
      <c r="AY865" s="160" t="s">
        <v>156</v>
      </c>
    </row>
    <row r="866" spans="2:65" s="161" customFormat="1" ht="16.5" customHeight="1" x14ac:dyDescent="0.45">
      <c r="B866" s="162"/>
      <c r="C866" s="163"/>
      <c r="D866" s="163"/>
      <c r="E866" s="164"/>
      <c r="F866" s="255" t="s">
        <v>170</v>
      </c>
      <c r="G866" s="255"/>
      <c r="H866" s="255"/>
      <c r="I866" s="255"/>
      <c r="J866" s="163"/>
      <c r="K866" s="165">
        <v>13</v>
      </c>
      <c r="L866" s="163"/>
      <c r="M866" s="163"/>
      <c r="N866" s="163"/>
      <c r="O866" s="163"/>
      <c r="P866" s="163"/>
      <c r="Q866" s="163"/>
      <c r="R866" s="166"/>
      <c r="T866" s="167"/>
      <c r="U866" s="163"/>
      <c r="V866" s="163"/>
      <c r="W866" s="163"/>
      <c r="X866" s="163"/>
      <c r="Y866" s="163"/>
      <c r="Z866" s="163"/>
      <c r="AA866" s="168"/>
      <c r="AT866" s="169" t="s">
        <v>168</v>
      </c>
      <c r="AU866" s="169" t="s">
        <v>78</v>
      </c>
      <c r="AV866" s="161" t="s">
        <v>161</v>
      </c>
      <c r="AW866" s="161" t="s">
        <v>28</v>
      </c>
      <c r="AX866" s="161" t="s">
        <v>80</v>
      </c>
      <c r="AY866" s="169" t="s">
        <v>156</v>
      </c>
    </row>
    <row r="867" spans="2:65" s="23" customFormat="1" ht="25.5" customHeight="1" x14ac:dyDescent="0.45">
      <c r="B867" s="134"/>
      <c r="C867" s="135" t="s">
        <v>1085</v>
      </c>
      <c r="D867" s="135" t="s">
        <v>157</v>
      </c>
      <c r="E867" s="136" t="s">
        <v>1086</v>
      </c>
      <c r="F867" s="251" t="s">
        <v>1087</v>
      </c>
      <c r="G867" s="251"/>
      <c r="H867" s="251"/>
      <c r="I867" s="251"/>
      <c r="J867" s="137" t="s">
        <v>160</v>
      </c>
      <c r="K867" s="138">
        <v>433.13</v>
      </c>
      <c r="L867" s="252"/>
      <c r="M867" s="252"/>
      <c r="N867" s="260">
        <f t="shared" ref="N867:N868" si="60">ROUND(L867*K867,2)</f>
        <v>0</v>
      </c>
      <c r="O867" s="261"/>
      <c r="P867" s="261"/>
      <c r="Q867" s="262"/>
      <c r="R867" s="139"/>
      <c r="T867" s="140"/>
      <c r="U867" s="34" t="s">
        <v>39</v>
      </c>
      <c r="V867" s="141">
        <v>0</v>
      </c>
      <c r="W867" s="141">
        <f>V867*K867</f>
        <v>0</v>
      </c>
      <c r="X867" s="141">
        <v>0</v>
      </c>
      <c r="Y867" s="141">
        <f>X867*K867</f>
        <v>0</v>
      </c>
      <c r="Z867" s="141">
        <v>0</v>
      </c>
      <c r="AA867" s="142">
        <f>Z867*K867</f>
        <v>0</v>
      </c>
      <c r="AR867" s="8" t="s">
        <v>161</v>
      </c>
      <c r="AT867" s="8" t="s">
        <v>157</v>
      </c>
      <c r="AU867" s="8" t="s">
        <v>78</v>
      </c>
      <c r="AY867" s="8" t="s">
        <v>156</v>
      </c>
      <c r="BE867" s="143">
        <f>IF(U867="základná",N867,0)</f>
        <v>0</v>
      </c>
      <c r="BF867" s="143">
        <f>IF(U867="znížená",N867,0)</f>
        <v>0</v>
      </c>
      <c r="BG867" s="143">
        <f>IF(U867="zákl. prenesená",N867,0)</f>
        <v>0</v>
      </c>
      <c r="BH867" s="143">
        <f>IF(U867="zníž. prenesená",N867,0)</f>
        <v>0</v>
      </c>
      <c r="BI867" s="143">
        <f>IF(U867="nulová",N867,0)</f>
        <v>0</v>
      </c>
      <c r="BJ867" s="8" t="s">
        <v>78</v>
      </c>
      <c r="BK867" s="121">
        <f>ROUND(L867*K867,3)</f>
        <v>0</v>
      </c>
      <c r="BL867" s="8" t="s">
        <v>161</v>
      </c>
      <c r="BM867" s="8" t="s">
        <v>1088</v>
      </c>
    </row>
    <row r="868" spans="2:65" s="23" customFormat="1" ht="25.5" customHeight="1" x14ac:dyDescent="0.45">
      <c r="B868" s="134"/>
      <c r="C868" s="135" t="s">
        <v>1089</v>
      </c>
      <c r="D868" s="135" t="s">
        <v>157</v>
      </c>
      <c r="E868" s="136" t="s">
        <v>1090</v>
      </c>
      <c r="F868" s="251" t="s">
        <v>1091</v>
      </c>
      <c r="G868" s="251"/>
      <c r="H868" s="251"/>
      <c r="I868" s="251"/>
      <c r="J868" s="137" t="s">
        <v>160</v>
      </c>
      <c r="K868" s="138">
        <v>60.066000000000003</v>
      </c>
      <c r="L868" s="252"/>
      <c r="M868" s="252"/>
      <c r="N868" s="260">
        <f t="shared" si="60"/>
        <v>0</v>
      </c>
      <c r="O868" s="261"/>
      <c r="P868" s="261"/>
      <c r="Q868" s="262"/>
      <c r="R868" s="139"/>
      <c r="T868" s="140"/>
      <c r="U868" s="34" t="s">
        <v>39</v>
      </c>
      <c r="V868" s="141">
        <v>0</v>
      </c>
      <c r="W868" s="141">
        <f>V868*K868</f>
        <v>0</v>
      </c>
      <c r="X868" s="141">
        <v>0</v>
      </c>
      <c r="Y868" s="141">
        <f>X868*K868</f>
        <v>0</v>
      </c>
      <c r="Z868" s="141">
        <v>0</v>
      </c>
      <c r="AA868" s="142">
        <f>Z868*K868</f>
        <v>0</v>
      </c>
      <c r="AR868" s="8" t="s">
        <v>161</v>
      </c>
      <c r="AT868" s="8" t="s">
        <v>157</v>
      </c>
      <c r="AU868" s="8" t="s">
        <v>78</v>
      </c>
      <c r="AY868" s="8" t="s">
        <v>156</v>
      </c>
      <c r="BE868" s="143">
        <f>IF(U868="základná",N868,0)</f>
        <v>0</v>
      </c>
      <c r="BF868" s="143">
        <f>IF(U868="znížená",N868,0)</f>
        <v>0</v>
      </c>
      <c r="BG868" s="143">
        <f>IF(U868="zákl. prenesená",N868,0)</f>
        <v>0</v>
      </c>
      <c r="BH868" s="143">
        <f>IF(U868="zníž. prenesená",N868,0)</f>
        <v>0</v>
      </c>
      <c r="BI868" s="143">
        <f>IF(U868="nulová",N868,0)</f>
        <v>0</v>
      </c>
      <c r="BJ868" s="8" t="s">
        <v>78</v>
      </c>
      <c r="BK868" s="121">
        <f>ROUND(L868*K868,3)</f>
        <v>0</v>
      </c>
      <c r="BL868" s="8" t="s">
        <v>161</v>
      </c>
      <c r="BM868" s="8" t="s">
        <v>1092</v>
      </c>
    </row>
    <row r="869" spans="2:65" s="144" customFormat="1" ht="16.5" customHeight="1" x14ac:dyDescent="0.45">
      <c r="B869" s="145"/>
      <c r="C869" s="146"/>
      <c r="D869" s="146"/>
      <c r="E869" s="147"/>
      <c r="F869" s="253" t="s">
        <v>1093</v>
      </c>
      <c r="G869" s="253"/>
      <c r="H869" s="253"/>
      <c r="I869" s="253"/>
      <c r="J869" s="146"/>
      <c r="K869" s="147"/>
      <c r="L869" s="146"/>
      <c r="M869" s="146"/>
      <c r="N869" s="146"/>
      <c r="O869" s="146"/>
      <c r="P869" s="146"/>
      <c r="Q869" s="146"/>
      <c r="R869" s="148"/>
      <c r="T869" s="149"/>
      <c r="U869" s="146"/>
      <c r="V869" s="146"/>
      <c r="W869" s="146"/>
      <c r="X869" s="146"/>
      <c r="Y869" s="146"/>
      <c r="Z869" s="146"/>
      <c r="AA869" s="150"/>
      <c r="AT869" s="151" t="s">
        <v>168</v>
      </c>
      <c r="AU869" s="151" t="s">
        <v>78</v>
      </c>
      <c r="AV869" s="144" t="s">
        <v>80</v>
      </c>
      <c r="AW869" s="144" t="s">
        <v>28</v>
      </c>
      <c r="AX869" s="144" t="s">
        <v>72</v>
      </c>
      <c r="AY869" s="151" t="s">
        <v>156</v>
      </c>
    </row>
    <row r="870" spans="2:65" s="152" customFormat="1" ht="16.5" customHeight="1" x14ac:dyDescent="0.45">
      <c r="B870" s="153"/>
      <c r="C870" s="154"/>
      <c r="D870" s="154"/>
      <c r="E870" s="155"/>
      <c r="F870" s="254" t="s">
        <v>1094</v>
      </c>
      <c r="G870" s="254"/>
      <c r="H870" s="254"/>
      <c r="I870" s="254"/>
      <c r="J870" s="154"/>
      <c r="K870" s="156">
        <v>45.862000000000002</v>
      </c>
      <c r="L870" s="154"/>
      <c r="M870" s="154"/>
      <c r="N870" s="154"/>
      <c r="O870" s="154"/>
      <c r="P870" s="154"/>
      <c r="Q870" s="154"/>
      <c r="R870" s="157"/>
      <c r="T870" s="158"/>
      <c r="U870" s="154"/>
      <c r="V870" s="154"/>
      <c r="W870" s="154"/>
      <c r="X870" s="154"/>
      <c r="Y870" s="154"/>
      <c r="Z870" s="154"/>
      <c r="AA870" s="159"/>
      <c r="AT870" s="160" t="s">
        <v>168</v>
      </c>
      <c r="AU870" s="160" t="s">
        <v>78</v>
      </c>
      <c r="AV870" s="152" t="s">
        <v>78</v>
      </c>
      <c r="AW870" s="152" t="s">
        <v>28</v>
      </c>
      <c r="AX870" s="152" t="s">
        <v>72</v>
      </c>
      <c r="AY870" s="160" t="s">
        <v>156</v>
      </c>
    </row>
    <row r="871" spans="2:65" s="144" customFormat="1" ht="16.5" customHeight="1" x14ac:dyDescent="0.45">
      <c r="B871" s="145"/>
      <c r="C871" s="146"/>
      <c r="D871" s="146"/>
      <c r="E871" s="147"/>
      <c r="F871" s="258" t="s">
        <v>1025</v>
      </c>
      <c r="G871" s="258"/>
      <c r="H871" s="258"/>
      <c r="I871" s="258"/>
      <c r="J871" s="146"/>
      <c r="K871" s="147"/>
      <c r="L871" s="146"/>
      <c r="M871" s="146"/>
      <c r="N871" s="146"/>
      <c r="O871" s="146"/>
      <c r="P871" s="146"/>
      <c r="Q871" s="146"/>
      <c r="R871" s="148"/>
      <c r="T871" s="149"/>
      <c r="U871" s="146"/>
      <c r="V871" s="146"/>
      <c r="W871" s="146"/>
      <c r="X871" s="146"/>
      <c r="Y871" s="146"/>
      <c r="Z871" s="146"/>
      <c r="AA871" s="150"/>
      <c r="AT871" s="151" t="s">
        <v>168</v>
      </c>
      <c r="AU871" s="151" t="s">
        <v>78</v>
      </c>
      <c r="AV871" s="144" t="s">
        <v>80</v>
      </c>
      <c r="AW871" s="144" t="s">
        <v>28</v>
      </c>
      <c r="AX871" s="144" t="s">
        <v>72</v>
      </c>
      <c r="AY871" s="151" t="s">
        <v>156</v>
      </c>
    </row>
    <row r="872" spans="2:65" s="152" customFormat="1" ht="16.5" customHeight="1" x14ac:dyDescent="0.45">
      <c r="B872" s="153"/>
      <c r="C872" s="154"/>
      <c r="D872" s="154"/>
      <c r="E872" s="155"/>
      <c r="F872" s="254" t="s">
        <v>1027</v>
      </c>
      <c r="G872" s="254"/>
      <c r="H872" s="254"/>
      <c r="I872" s="254"/>
      <c r="J872" s="154"/>
      <c r="K872" s="156">
        <v>14.204000000000001</v>
      </c>
      <c r="L872" s="154"/>
      <c r="M872" s="154"/>
      <c r="N872" s="154"/>
      <c r="O872" s="154"/>
      <c r="P872" s="154"/>
      <c r="Q872" s="154"/>
      <c r="R872" s="157"/>
      <c r="T872" s="158"/>
      <c r="U872" s="154"/>
      <c r="V872" s="154"/>
      <c r="W872" s="154"/>
      <c r="X872" s="154"/>
      <c r="Y872" s="154"/>
      <c r="Z872" s="154"/>
      <c r="AA872" s="159"/>
      <c r="AT872" s="160" t="s">
        <v>168</v>
      </c>
      <c r="AU872" s="160" t="s">
        <v>78</v>
      </c>
      <c r="AV872" s="152" t="s">
        <v>78</v>
      </c>
      <c r="AW872" s="152" t="s">
        <v>28</v>
      </c>
      <c r="AX872" s="152" t="s">
        <v>72</v>
      </c>
      <c r="AY872" s="160" t="s">
        <v>156</v>
      </c>
    </row>
    <row r="873" spans="2:65" s="161" customFormat="1" ht="16.5" customHeight="1" x14ac:dyDescent="0.45">
      <c r="B873" s="162"/>
      <c r="C873" s="163"/>
      <c r="D873" s="163"/>
      <c r="E873" s="164"/>
      <c r="F873" s="255" t="s">
        <v>170</v>
      </c>
      <c r="G873" s="255"/>
      <c r="H873" s="255"/>
      <c r="I873" s="255"/>
      <c r="J873" s="163"/>
      <c r="K873" s="165">
        <v>60.066000000000003</v>
      </c>
      <c r="L873" s="163"/>
      <c r="M873" s="163"/>
      <c r="N873" s="163"/>
      <c r="O873" s="163"/>
      <c r="P873" s="163"/>
      <c r="Q873" s="163"/>
      <c r="R873" s="166"/>
      <c r="T873" s="167"/>
      <c r="U873" s="163"/>
      <c r="V873" s="163"/>
      <c r="W873" s="163"/>
      <c r="X873" s="163"/>
      <c r="Y873" s="163"/>
      <c r="Z873" s="163"/>
      <c r="AA873" s="168"/>
      <c r="AT873" s="169" t="s">
        <v>168</v>
      </c>
      <c r="AU873" s="169" t="s">
        <v>78</v>
      </c>
      <c r="AV873" s="161" t="s">
        <v>161</v>
      </c>
      <c r="AW873" s="161" t="s">
        <v>28</v>
      </c>
      <c r="AX873" s="161" t="s">
        <v>80</v>
      </c>
      <c r="AY873" s="169" t="s">
        <v>156</v>
      </c>
    </row>
    <row r="874" spans="2:65" s="23" customFormat="1" ht="16.5" customHeight="1" x14ac:dyDescent="0.45">
      <c r="B874" s="134"/>
      <c r="C874" s="135" t="s">
        <v>1095</v>
      </c>
      <c r="D874" s="135" t="s">
        <v>157</v>
      </c>
      <c r="E874" s="136" t="s">
        <v>1096</v>
      </c>
      <c r="F874" s="251" t="s">
        <v>1097</v>
      </c>
      <c r="G874" s="251"/>
      <c r="H874" s="251"/>
      <c r="I874" s="251"/>
      <c r="J874" s="137" t="s">
        <v>1098</v>
      </c>
      <c r="K874" s="138">
        <v>4</v>
      </c>
      <c r="L874" s="252"/>
      <c r="M874" s="252"/>
      <c r="N874" s="260">
        <f>ROUND(L874*K874,2)</f>
        <v>0</v>
      </c>
      <c r="O874" s="261"/>
      <c r="P874" s="261"/>
      <c r="Q874" s="262"/>
      <c r="R874" s="139"/>
      <c r="T874" s="140"/>
      <c r="U874" s="34" t="s">
        <v>39</v>
      </c>
      <c r="V874" s="141">
        <v>0</v>
      </c>
      <c r="W874" s="141">
        <f>V874*K874</f>
        <v>0</v>
      </c>
      <c r="X874" s="141">
        <v>0</v>
      </c>
      <c r="Y874" s="141">
        <f>X874*K874</f>
        <v>0</v>
      </c>
      <c r="Z874" s="141">
        <v>0</v>
      </c>
      <c r="AA874" s="142">
        <f>Z874*K874</f>
        <v>0</v>
      </c>
      <c r="AR874" s="8" t="s">
        <v>161</v>
      </c>
      <c r="AT874" s="8" t="s">
        <v>157</v>
      </c>
      <c r="AU874" s="8" t="s">
        <v>78</v>
      </c>
      <c r="AY874" s="8" t="s">
        <v>156</v>
      </c>
      <c r="BE874" s="143">
        <f>IF(U874="základná",N874,0)</f>
        <v>0</v>
      </c>
      <c r="BF874" s="143">
        <f>IF(U874="znížená",N874,0)</f>
        <v>0</v>
      </c>
      <c r="BG874" s="143">
        <f>IF(U874="zákl. prenesená",N874,0)</f>
        <v>0</v>
      </c>
      <c r="BH874" s="143">
        <f>IF(U874="zníž. prenesená",N874,0)</f>
        <v>0</v>
      </c>
      <c r="BI874" s="143">
        <f>IF(U874="nulová",N874,0)</f>
        <v>0</v>
      </c>
      <c r="BJ874" s="8" t="s">
        <v>78</v>
      </c>
      <c r="BK874" s="121">
        <f>ROUND(L874*K874,3)</f>
        <v>0</v>
      </c>
      <c r="BL874" s="8" t="s">
        <v>161</v>
      </c>
      <c r="BM874" s="8" t="s">
        <v>1099</v>
      </c>
    </row>
    <row r="875" spans="2:65" s="144" customFormat="1" ht="16.5" customHeight="1" x14ac:dyDescent="0.45">
      <c r="B875" s="145"/>
      <c r="C875" s="146"/>
      <c r="D875" s="146"/>
      <c r="E875" s="147"/>
      <c r="F875" s="253" t="s">
        <v>225</v>
      </c>
      <c r="G875" s="253"/>
      <c r="H875" s="253"/>
      <c r="I875" s="253"/>
      <c r="J875" s="146"/>
      <c r="K875" s="147"/>
      <c r="L875" s="146"/>
      <c r="M875" s="146"/>
      <c r="N875" s="146"/>
      <c r="O875" s="146"/>
      <c r="P875" s="146"/>
      <c r="Q875" s="146"/>
      <c r="R875" s="148"/>
      <c r="T875" s="149"/>
      <c r="U875" s="146"/>
      <c r="V875" s="146"/>
      <c r="W875" s="146"/>
      <c r="X875" s="146"/>
      <c r="Y875" s="146"/>
      <c r="Z875" s="146"/>
      <c r="AA875" s="150"/>
      <c r="AT875" s="151" t="s">
        <v>168</v>
      </c>
      <c r="AU875" s="151" t="s">
        <v>78</v>
      </c>
      <c r="AV875" s="144" t="s">
        <v>80</v>
      </c>
      <c r="AW875" s="144" t="s">
        <v>28</v>
      </c>
      <c r="AX875" s="144" t="s">
        <v>72</v>
      </c>
      <c r="AY875" s="151" t="s">
        <v>156</v>
      </c>
    </row>
    <row r="876" spans="2:65" s="144" customFormat="1" ht="16.5" customHeight="1" x14ac:dyDescent="0.45">
      <c r="B876" s="145"/>
      <c r="C876" s="146"/>
      <c r="D876" s="146"/>
      <c r="E876" s="147"/>
      <c r="F876" s="258" t="s">
        <v>1057</v>
      </c>
      <c r="G876" s="258"/>
      <c r="H876" s="258"/>
      <c r="I876" s="258"/>
      <c r="J876" s="146"/>
      <c r="K876" s="147"/>
      <c r="L876" s="146"/>
      <c r="M876" s="146"/>
      <c r="N876" s="146"/>
      <c r="O876" s="146"/>
      <c r="P876" s="146"/>
      <c r="Q876" s="146"/>
      <c r="R876" s="148"/>
      <c r="T876" s="149"/>
      <c r="U876" s="146"/>
      <c r="V876" s="146"/>
      <c r="W876" s="146"/>
      <c r="X876" s="146"/>
      <c r="Y876" s="146"/>
      <c r="Z876" s="146"/>
      <c r="AA876" s="150"/>
      <c r="AT876" s="151" t="s">
        <v>168</v>
      </c>
      <c r="AU876" s="151" t="s">
        <v>78</v>
      </c>
      <c r="AV876" s="144" t="s">
        <v>80</v>
      </c>
      <c r="AW876" s="144" t="s">
        <v>28</v>
      </c>
      <c r="AX876" s="144" t="s">
        <v>72</v>
      </c>
      <c r="AY876" s="151" t="s">
        <v>156</v>
      </c>
    </row>
    <row r="877" spans="2:65" s="152" customFormat="1" ht="16.5" customHeight="1" x14ac:dyDescent="0.45">
      <c r="B877" s="153"/>
      <c r="C877" s="154"/>
      <c r="D877" s="154"/>
      <c r="E877" s="155"/>
      <c r="F877" s="254" t="s">
        <v>82</v>
      </c>
      <c r="G877" s="254"/>
      <c r="H877" s="254"/>
      <c r="I877" s="254"/>
      <c r="J877" s="154"/>
      <c r="K877" s="156">
        <v>3</v>
      </c>
      <c r="L877" s="154"/>
      <c r="M877" s="154"/>
      <c r="N877" s="154"/>
      <c r="O877" s="154"/>
      <c r="P877" s="154"/>
      <c r="Q877" s="154"/>
      <c r="R877" s="157"/>
      <c r="T877" s="158"/>
      <c r="U877" s="154"/>
      <c r="V877" s="154"/>
      <c r="W877" s="154"/>
      <c r="X877" s="154"/>
      <c r="Y877" s="154"/>
      <c r="Z877" s="154"/>
      <c r="AA877" s="159"/>
      <c r="AT877" s="160" t="s">
        <v>168</v>
      </c>
      <c r="AU877" s="160" t="s">
        <v>78</v>
      </c>
      <c r="AV877" s="152" t="s">
        <v>78</v>
      </c>
      <c r="AW877" s="152" t="s">
        <v>28</v>
      </c>
      <c r="AX877" s="152" t="s">
        <v>72</v>
      </c>
      <c r="AY877" s="160" t="s">
        <v>156</v>
      </c>
    </row>
    <row r="878" spans="2:65" s="144" customFormat="1" ht="16.5" customHeight="1" x14ac:dyDescent="0.45">
      <c r="B878" s="145"/>
      <c r="C878" s="146"/>
      <c r="D878" s="146"/>
      <c r="E878" s="147"/>
      <c r="F878" s="258" t="s">
        <v>929</v>
      </c>
      <c r="G878" s="258"/>
      <c r="H878" s="258"/>
      <c r="I878" s="258"/>
      <c r="J878" s="146"/>
      <c r="K878" s="147"/>
      <c r="L878" s="146"/>
      <c r="M878" s="146"/>
      <c r="N878" s="146"/>
      <c r="O878" s="146"/>
      <c r="P878" s="146"/>
      <c r="Q878" s="146"/>
      <c r="R878" s="148"/>
      <c r="T878" s="149"/>
      <c r="U878" s="146"/>
      <c r="V878" s="146"/>
      <c r="W878" s="146"/>
      <c r="X878" s="146"/>
      <c r="Y878" s="146"/>
      <c r="Z878" s="146"/>
      <c r="AA878" s="150"/>
      <c r="AT878" s="151" t="s">
        <v>168</v>
      </c>
      <c r="AU878" s="151" t="s">
        <v>78</v>
      </c>
      <c r="AV878" s="144" t="s">
        <v>80</v>
      </c>
      <c r="AW878" s="144" t="s">
        <v>28</v>
      </c>
      <c r="AX878" s="144" t="s">
        <v>72</v>
      </c>
      <c r="AY878" s="151" t="s">
        <v>156</v>
      </c>
    </row>
    <row r="879" spans="2:65" s="152" customFormat="1" ht="16.5" customHeight="1" x14ac:dyDescent="0.45">
      <c r="B879" s="153"/>
      <c r="C879" s="154"/>
      <c r="D879" s="154"/>
      <c r="E879" s="155"/>
      <c r="F879" s="254" t="s">
        <v>80</v>
      </c>
      <c r="G879" s="254"/>
      <c r="H879" s="254"/>
      <c r="I879" s="254"/>
      <c r="J879" s="154"/>
      <c r="K879" s="156">
        <v>1</v>
      </c>
      <c r="L879" s="154"/>
      <c r="M879" s="154"/>
      <c r="N879" s="154"/>
      <c r="O879" s="154"/>
      <c r="P879" s="154"/>
      <c r="Q879" s="154"/>
      <c r="R879" s="157"/>
      <c r="T879" s="158"/>
      <c r="U879" s="154"/>
      <c r="V879" s="154"/>
      <c r="W879" s="154"/>
      <c r="X879" s="154"/>
      <c r="Y879" s="154"/>
      <c r="Z879" s="154"/>
      <c r="AA879" s="159"/>
      <c r="AT879" s="160" t="s">
        <v>168</v>
      </c>
      <c r="AU879" s="160" t="s">
        <v>78</v>
      </c>
      <c r="AV879" s="152" t="s">
        <v>78</v>
      </c>
      <c r="AW879" s="152" t="s">
        <v>28</v>
      </c>
      <c r="AX879" s="152" t="s">
        <v>72</v>
      </c>
      <c r="AY879" s="160" t="s">
        <v>156</v>
      </c>
    </row>
    <row r="880" spans="2:65" s="161" customFormat="1" ht="16.5" customHeight="1" x14ac:dyDescent="0.45">
      <c r="B880" s="162"/>
      <c r="C880" s="163"/>
      <c r="D880" s="163"/>
      <c r="E880" s="164"/>
      <c r="F880" s="255" t="s">
        <v>170</v>
      </c>
      <c r="G880" s="255"/>
      <c r="H880" s="255"/>
      <c r="I880" s="255"/>
      <c r="J880" s="163"/>
      <c r="K880" s="165">
        <v>4</v>
      </c>
      <c r="L880" s="163"/>
      <c r="M880" s="163"/>
      <c r="N880" s="163"/>
      <c r="O880" s="163"/>
      <c r="P880" s="163"/>
      <c r="Q880" s="163"/>
      <c r="R880" s="166"/>
      <c r="T880" s="167"/>
      <c r="U880" s="163"/>
      <c r="V880" s="163"/>
      <c r="W880" s="163"/>
      <c r="X880" s="163"/>
      <c r="Y880" s="163"/>
      <c r="Z880" s="163"/>
      <c r="AA880" s="168"/>
      <c r="AT880" s="169" t="s">
        <v>168</v>
      </c>
      <c r="AU880" s="169" t="s">
        <v>78</v>
      </c>
      <c r="AV880" s="161" t="s">
        <v>161</v>
      </c>
      <c r="AW880" s="161" t="s">
        <v>28</v>
      </c>
      <c r="AX880" s="161" t="s">
        <v>80</v>
      </c>
      <c r="AY880" s="169" t="s">
        <v>156</v>
      </c>
    </row>
    <row r="881" spans="2:65" s="23" customFormat="1" ht="16.5" customHeight="1" x14ac:dyDescent="0.45">
      <c r="B881" s="134"/>
      <c r="C881" s="135" t="s">
        <v>1100</v>
      </c>
      <c r="D881" s="135" t="s">
        <v>157</v>
      </c>
      <c r="E881" s="136" t="s">
        <v>1101</v>
      </c>
      <c r="F881" s="251" t="s">
        <v>1102</v>
      </c>
      <c r="G881" s="251"/>
      <c r="H881" s="251"/>
      <c r="I881" s="251"/>
      <c r="J881" s="137" t="s">
        <v>1098</v>
      </c>
      <c r="K881" s="138">
        <v>16</v>
      </c>
      <c r="L881" s="252"/>
      <c r="M881" s="252"/>
      <c r="N881" s="260">
        <f>ROUND(L881*K881,2)</f>
        <v>0</v>
      </c>
      <c r="O881" s="261"/>
      <c r="P881" s="261"/>
      <c r="Q881" s="262"/>
      <c r="R881" s="139"/>
      <c r="T881" s="140"/>
      <c r="U881" s="34" t="s">
        <v>39</v>
      </c>
      <c r="V881" s="141">
        <v>0</v>
      </c>
      <c r="W881" s="141">
        <f>V881*K881</f>
        <v>0</v>
      </c>
      <c r="X881" s="141">
        <v>0</v>
      </c>
      <c r="Y881" s="141">
        <f>X881*K881</f>
        <v>0</v>
      </c>
      <c r="Z881" s="141">
        <v>0</v>
      </c>
      <c r="AA881" s="142">
        <f>Z881*K881</f>
        <v>0</v>
      </c>
      <c r="AR881" s="8" t="s">
        <v>161</v>
      </c>
      <c r="AT881" s="8" t="s">
        <v>157</v>
      </c>
      <c r="AU881" s="8" t="s">
        <v>78</v>
      </c>
      <c r="AY881" s="8" t="s">
        <v>156</v>
      </c>
      <c r="BE881" s="143">
        <f>IF(U881="základná",N881,0)</f>
        <v>0</v>
      </c>
      <c r="BF881" s="143">
        <f>IF(U881="znížená",N881,0)</f>
        <v>0</v>
      </c>
      <c r="BG881" s="143">
        <f>IF(U881="zákl. prenesená",N881,0)</f>
        <v>0</v>
      </c>
      <c r="BH881" s="143">
        <f>IF(U881="zníž. prenesená",N881,0)</f>
        <v>0</v>
      </c>
      <c r="BI881" s="143">
        <f>IF(U881="nulová",N881,0)</f>
        <v>0</v>
      </c>
      <c r="BJ881" s="8" t="s">
        <v>78</v>
      </c>
      <c r="BK881" s="121">
        <f>ROUND(L881*K881,3)</f>
        <v>0</v>
      </c>
      <c r="BL881" s="8" t="s">
        <v>161</v>
      </c>
      <c r="BM881" s="8" t="s">
        <v>1103</v>
      </c>
    </row>
    <row r="882" spans="2:65" s="144" customFormat="1" ht="16.5" customHeight="1" x14ac:dyDescent="0.45">
      <c r="B882" s="145"/>
      <c r="C882" s="146"/>
      <c r="D882" s="146"/>
      <c r="E882" s="147"/>
      <c r="F882" s="253" t="s">
        <v>225</v>
      </c>
      <c r="G882" s="253"/>
      <c r="H882" s="253"/>
      <c r="I882" s="253"/>
      <c r="J882" s="146"/>
      <c r="K882" s="147"/>
      <c r="L882" s="146"/>
      <c r="M882" s="146"/>
      <c r="N882" s="146"/>
      <c r="O882" s="146"/>
      <c r="P882" s="146"/>
      <c r="Q882" s="146"/>
      <c r="R882" s="148"/>
      <c r="T882" s="149"/>
      <c r="U882" s="146"/>
      <c r="V882" s="146"/>
      <c r="W882" s="146"/>
      <c r="X882" s="146"/>
      <c r="Y882" s="146"/>
      <c r="Z882" s="146"/>
      <c r="AA882" s="150"/>
      <c r="AT882" s="151" t="s">
        <v>168</v>
      </c>
      <c r="AU882" s="151" t="s">
        <v>78</v>
      </c>
      <c r="AV882" s="144" t="s">
        <v>80</v>
      </c>
      <c r="AW882" s="144" t="s">
        <v>28</v>
      </c>
      <c r="AX882" s="144" t="s">
        <v>72</v>
      </c>
      <c r="AY882" s="151" t="s">
        <v>156</v>
      </c>
    </row>
    <row r="883" spans="2:65" s="144" customFormat="1" ht="16.5" customHeight="1" x14ac:dyDescent="0.45">
      <c r="B883" s="145"/>
      <c r="C883" s="146"/>
      <c r="D883" s="146"/>
      <c r="E883" s="147"/>
      <c r="F883" s="258" t="s">
        <v>167</v>
      </c>
      <c r="G883" s="258"/>
      <c r="H883" s="258"/>
      <c r="I883" s="258"/>
      <c r="J883" s="146"/>
      <c r="K883" s="147"/>
      <c r="L883" s="146"/>
      <c r="M883" s="146"/>
      <c r="N883" s="146"/>
      <c r="O883" s="146"/>
      <c r="P883" s="146"/>
      <c r="Q883" s="146"/>
      <c r="R883" s="148"/>
      <c r="T883" s="149"/>
      <c r="U883" s="146"/>
      <c r="V883" s="146"/>
      <c r="W883" s="146"/>
      <c r="X883" s="146"/>
      <c r="Y883" s="146"/>
      <c r="Z883" s="146"/>
      <c r="AA883" s="150"/>
      <c r="AT883" s="151" t="s">
        <v>168</v>
      </c>
      <c r="AU883" s="151" t="s">
        <v>78</v>
      </c>
      <c r="AV883" s="144" t="s">
        <v>80</v>
      </c>
      <c r="AW883" s="144" t="s">
        <v>28</v>
      </c>
      <c r="AX883" s="144" t="s">
        <v>72</v>
      </c>
      <c r="AY883" s="151" t="s">
        <v>156</v>
      </c>
    </row>
    <row r="884" spans="2:65" s="152" customFormat="1" ht="16.5" customHeight="1" x14ac:dyDescent="0.45">
      <c r="B884" s="153"/>
      <c r="C884" s="154"/>
      <c r="D884" s="154"/>
      <c r="E884" s="155"/>
      <c r="F884" s="254" t="s">
        <v>80</v>
      </c>
      <c r="G884" s="254"/>
      <c r="H884" s="254"/>
      <c r="I884" s="254"/>
      <c r="J884" s="154"/>
      <c r="K884" s="156">
        <v>1</v>
      </c>
      <c r="L884" s="154"/>
      <c r="M884" s="154"/>
      <c r="N884" s="154"/>
      <c r="O884" s="154"/>
      <c r="P884" s="154"/>
      <c r="Q884" s="154"/>
      <c r="R884" s="157"/>
      <c r="T884" s="158"/>
      <c r="U884" s="154"/>
      <c r="V884" s="154"/>
      <c r="W884" s="154"/>
      <c r="X884" s="154"/>
      <c r="Y884" s="154"/>
      <c r="Z884" s="154"/>
      <c r="AA884" s="159"/>
      <c r="AT884" s="160" t="s">
        <v>168</v>
      </c>
      <c r="AU884" s="160" t="s">
        <v>78</v>
      </c>
      <c r="AV884" s="152" t="s">
        <v>78</v>
      </c>
      <c r="AW884" s="152" t="s">
        <v>28</v>
      </c>
      <c r="AX884" s="152" t="s">
        <v>72</v>
      </c>
      <c r="AY884" s="160" t="s">
        <v>156</v>
      </c>
    </row>
    <row r="885" spans="2:65" s="144" customFormat="1" ht="16.5" customHeight="1" x14ac:dyDescent="0.45">
      <c r="B885" s="145"/>
      <c r="C885" s="146"/>
      <c r="D885" s="146"/>
      <c r="E885" s="147"/>
      <c r="F885" s="258" t="s">
        <v>1104</v>
      </c>
      <c r="G885" s="258"/>
      <c r="H885" s="258"/>
      <c r="I885" s="258"/>
      <c r="J885" s="146"/>
      <c r="K885" s="147"/>
      <c r="L885" s="146"/>
      <c r="M885" s="146"/>
      <c r="N885" s="146"/>
      <c r="O885" s="146"/>
      <c r="P885" s="146"/>
      <c r="Q885" s="146"/>
      <c r="R885" s="148"/>
      <c r="T885" s="149"/>
      <c r="U885" s="146"/>
      <c r="V885" s="146"/>
      <c r="W885" s="146"/>
      <c r="X885" s="146"/>
      <c r="Y885" s="146"/>
      <c r="Z885" s="146"/>
      <c r="AA885" s="150"/>
      <c r="AT885" s="151" t="s">
        <v>168</v>
      </c>
      <c r="AU885" s="151" t="s">
        <v>78</v>
      </c>
      <c r="AV885" s="144" t="s">
        <v>80</v>
      </c>
      <c r="AW885" s="144" t="s">
        <v>28</v>
      </c>
      <c r="AX885" s="144" t="s">
        <v>72</v>
      </c>
      <c r="AY885" s="151" t="s">
        <v>156</v>
      </c>
    </row>
    <row r="886" spans="2:65" s="152" customFormat="1" ht="16.5" customHeight="1" x14ac:dyDescent="0.45">
      <c r="B886" s="153"/>
      <c r="C886" s="154"/>
      <c r="D886" s="154"/>
      <c r="E886" s="155"/>
      <c r="F886" s="254" t="s">
        <v>80</v>
      </c>
      <c r="G886" s="254"/>
      <c r="H886" s="254"/>
      <c r="I886" s="254"/>
      <c r="J886" s="154"/>
      <c r="K886" s="156">
        <v>1</v>
      </c>
      <c r="L886" s="154"/>
      <c r="M886" s="154"/>
      <c r="N886" s="154"/>
      <c r="O886" s="154"/>
      <c r="P886" s="154"/>
      <c r="Q886" s="154"/>
      <c r="R886" s="157"/>
      <c r="T886" s="158"/>
      <c r="U886" s="154"/>
      <c r="V886" s="154"/>
      <c r="W886" s="154"/>
      <c r="X886" s="154"/>
      <c r="Y886" s="154"/>
      <c r="Z886" s="154"/>
      <c r="AA886" s="159"/>
      <c r="AT886" s="160" t="s">
        <v>168</v>
      </c>
      <c r="AU886" s="160" t="s">
        <v>78</v>
      </c>
      <c r="AV886" s="152" t="s">
        <v>78</v>
      </c>
      <c r="AW886" s="152" t="s">
        <v>28</v>
      </c>
      <c r="AX886" s="152" t="s">
        <v>72</v>
      </c>
      <c r="AY886" s="160" t="s">
        <v>156</v>
      </c>
    </row>
    <row r="887" spans="2:65" s="144" customFormat="1" ht="16.5" customHeight="1" x14ac:dyDescent="0.45">
      <c r="B887" s="145"/>
      <c r="C887" s="146"/>
      <c r="D887" s="146"/>
      <c r="E887" s="147"/>
      <c r="F887" s="258" t="s">
        <v>1105</v>
      </c>
      <c r="G887" s="258"/>
      <c r="H887" s="258"/>
      <c r="I887" s="258"/>
      <c r="J887" s="146"/>
      <c r="K887" s="147"/>
      <c r="L887" s="146"/>
      <c r="M887" s="146"/>
      <c r="N887" s="146"/>
      <c r="O887" s="146"/>
      <c r="P887" s="146"/>
      <c r="Q887" s="146"/>
      <c r="R887" s="148"/>
      <c r="T887" s="149"/>
      <c r="U887" s="146"/>
      <c r="V887" s="146"/>
      <c r="W887" s="146"/>
      <c r="X887" s="146"/>
      <c r="Y887" s="146"/>
      <c r="Z887" s="146"/>
      <c r="AA887" s="150"/>
      <c r="AT887" s="151" t="s">
        <v>168</v>
      </c>
      <c r="AU887" s="151" t="s">
        <v>78</v>
      </c>
      <c r="AV887" s="144" t="s">
        <v>80</v>
      </c>
      <c r="AW887" s="144" t="s">
        <v>28</v>
      </c>
      <c r="AX887" s="144" t="s">
        <v>72</v>
      </c>
      <c r="AY887" s="151" t="s">
        <v>156</v>
      </c>
    </row>
    <row r="888" spans="2:65" s="152" customFormat="1" ht="16.5" customHeight="1" x14ac:dyDescent="0.45">
      <c r="B888" s="153"/>
      <c r="C888" s="154"/>
      <c r="D888" s="154"/>
      <c r="E888" s="155"/>
      <c r="F888" s="254" t="s">
        <v>78</v>
      </c>
      <c r="G888" s="254"/>
      <c r="H888" s="254"/>
      <c r="I888" s="254"/>
      <c r="J888" s="154"/>
      <c r="K888" s="156">
        <v>2</v>
      </c>
      <c r="L888" s="154"/>
      <c r="M888" s="154"/>
      <c r="N888" s="154"/>
      <c r="O888" s="154"/>
      <c r="P888" s="154"/>
      <c r="Q888" s="154"/>
      <c r="R888" s="157"/>
      <c r="T888" s="158"/>
      <c r="U888" s="154"/>
      <c r="V888" s="154"/>
      <c r="W888" s="154"/>
      <c r="X888" s="154"/>
      <c r="Y888" s="154"/>
      <c r="Z888" s="154"/>
      <c r="AA888" s="159"/>
      <c r="AT888" s="160" t="s">
        <v>168</v>
      </c>
      <c r="AU888" s="160" t="s">
        <v>78</v>
      </c>
      <c r="AV888" s="152" t="s">
        <v>78</v>
      </c>
      <c r="AW888" s="152" t="s">
        <v>28</v>
      </c>
      <c r="AX888" s="152" t="s">
        <v>72</v>
      </c>
      <c r="AY888" s="160" t="s">
        <v>156</v>
      </c>
    </row>
    <row r="889" spans="2:65" s="144" customFormat="1" ht="16.5" customHeight="1" x14ac:dyDescent="0.45">
      <c r="B889" s="145"/>
      <c r="C889" s="146"/>
      <c r="D889" s="146"/>
      <c r="E889" s="147"/>
      <c r="F889" s="258" t="s">
        <v>1106</v>
      </c>
      <c r="G889" s="258"/>
      <c r="H889" s="258"/>
      <c r="I889" s="258"/>
      <c r="J889" s="146"/>
      <c r="K889" s="147"/>
      <c r="L889" s="146"/>
      <c r="M889" s="146"/>
      <c r="N889" s="146"/>
      <c r="O889" s="146"/>
      <c r="P889" s="146"/>
      <c r="Q889" s="146"/>
      <c r="R889" s="148"/>
      <c r="T889" s="149"/>
      <c r="U889" s="146"/>
      <c r="V889" s="146"/>
      <c r="W889" s="146"/>
      <c r="X889" s="146"/>
      <c r="Y889" s="146"/>
      <c r="Z889" s="146"/>
      <c r="AA889" s="150"/>
      <c r="AT889" s="151" t="s">
        <v>168</v>
      </c>
      <c r="AU889" s="151" t="s">
        <v>78</v>
      </c>
      <c r="AV889" s="144" t="s">
        <v>80</v>
      </c>
      <c r="AW889" s="144" t="s">
        <v>28</v>
      </c>
      <c r="AX889" s="144" t="s">
        <v>72</v>
      </c>
      <c r="AY889" s="151" t="s">
        <v>156</v>
      </c>
    </row>
    <row r="890" spans="2:65" s="152" customFormat="1" ht="16.5" customHeight="1" x14ac:dyDescent="0.45">
      <c r="B890" s="153"/>
      <c r="C890" s="154"/>
      <c r="D890" s="154"/>
      <c r="E890" s="155"/>
      <c r="F890" s="254" t="s">
        <v>80</v>
      </c>
      <c r="G890" s="254"/>
      <c r="H890" s="254"/>
      <c r="I890" s="254"/>
      <c r="J890" s="154"/>
      <c r="K890" s="156">
        <v>1</v>
      </c>
      <c r="L890" s="154"/>
      <c r="M890" s="154"/>
      <c r="N890" s="154"/>
      <c r="O890" s="154"/>
      <c r="P890" s="154"/>
      <c r="Q890" s="154"/>
      <c r="R890" s="157"/>
      <c r="T890" s="158"/>
      <c r="U890" s="154"/>
      <c r="V890" s="154"/>
      <c r="W890" s="154"/>
      <c r="X890" s="154"/>
      <c r="Y890" s="154"/>
      <c r="Z890" s="154"/>
      <c r="AA890" s="159"/>
      <c r="AT890" s="160" t="s">
        <v>168</v>
      </c>
      <c r="AU890" s="160" t="s">
        <v>78</v>
      </c>
      <c r="AV890" s="152" t="s">
        <v>78</v>
      </c>
      <c r="AW890" s="152" t="s">
        <v>28</v>
      </c>
      <c r="AX890" s="152" t="s">
        <v>72</v>
      </c>
      <c r="AY890" s="160" t="s">
        <v>156</v>
      </c>
    </row>
    <row r="891" spans="2:65" s="144" customFormat="1" ht="16.5" customHeight="1" x14ac:dyDescent="0.45">
      <c r="B891" s="145"/>
      <c r="C891" s="146"/>
      <c r="D891" s="146"/>
      <c r="E891" s="147"/>
      <c r="F891" s="258" t="s">
        <v>1057</v>
      </c>
      <c r="G891" s="258"/>
      <c r="H891" s="258"/>
      <c r="I891" s="258"/>
      <c r="J891" s="146"/>
      <c r="K891" s="147"/>
      <c r="L891" s="146"/>
      <c r="M891" s="146"/>
      <c r="N891" s="146"/>
      <c r="O891" s="146"/>
      <c r="P891" s="146"/>
      <c r="Q891" s="146"/>
      <c r="R891" s="148"/>
      <c r="T891" s="149"/>
      <c r="U891" s="146"/>
      <c r="V891" s="146"/>
      <c r="W891" s="146"/>
      <c r="X891" s="146"/>
      <c r="Y891" s="146"/>
      <c r="Z891" s="146"/>
      <c r="AA891" s="150"/>
      <c r="AT891" s="151" t="s">
        <v>168</v>
      </c>
      <c r="AU891" s="151" t="s">
        <v>78</v>
      </c>
      <c r="AV891" s="144" t="s">
        <v>80</v>
      </c>
      <c r="AW891" s="144" t="s">
        <v>28</v>
      </c>
      <c r="AX891" s="144" t="s">
        <v>72</v>
      </c>
      <c r="AY891" s="151" t="s">
        <v>156</v>
      </c>
    </row>
    <row r="892" spans="2:65" s="152" customFormat="1" ht="16.5" customHeight="1" x14ac:dyDescent="0.45">
      <c r="B892" s="153"/>
      <c r="C892" s="154"/>
      <c r="D892" s="154"/>
      <c r="E892" s="155"/>
      <c r="F892" s="254" t="s">
        <v>1107</v>
      </c>
      <c r="G892" s="254"/>
      <c r="H892" s="254"/>
      <c r="I892" s="254"/>
      <c r="J892" s="154"/>
      <c r="K892" s="156">
        <v>3</v>
      </c>
      <c r="L892" s="154"/>
      <c r="M892" s="154"/>
      <c r="N892" s="154"/>
      <c r="O892" s="154"/>
      <c r="P892" s="154"/>
      <c r="Q892" s="154"/>
      <c r="R892" s="157"/>
      <c r="T892" s="158"/>
      <c r="U892" s="154"/>
      <c r="V892" s="154"/>
      <c r="W892" s="154"/>
      <c r="X892" s="154"/>
      <c r="Y892" s="154"/>
      <c r="Z892" s="154"/>
      <c r="AA892" s="159"/>
      <c r="AT892" s="160" t="s">
        <v>168</v>
      </c>
      <c r="AU892" s="160" t="s">
        <v>78</v>
      </c>
      <c r="AV892" s="152" t="s">
        <v>78</v>
      </c>
      <c r="AW892" s="152" t="s">
        <v>28</v>
      </c>
      <c r="AX892" s="152" t="s">
        <v>72</v>
      </c>
      <c r="AY892" s="160" t="s">
        <v>156</v>
      </c>
    </row>
    <row r="893" spans="2:65" s="144" customFormat="1" ht="16.5" customHeight="1" x14ac:dyDescent="0.45">
      <c r="B893" s="145"/>
      <c r="C893" s="146"/>
      <c r="D893" s="146"/>
      <c r="E893" s="147"/>
      <c r="F893" s="258" t="s">
        <v>1060</v>
      </c>
      <c r="G893" s="258"/>
      <c r="H893" s="258"/>
      <c r="I893" s="258"/>
      <c r="J893" s="146"/>
      <c r="K893" s="147"/>
      <c r="L893" s="146"/>
      <c r="M893" s="146"/>
      <c r="N893" s="146"/>
      <c r="O893" s="146"/>
      <c r="P893" s="146"/>
      <c r="Q893" s="146"/>
      <c r="R893" s="148"/>
      <c r="T893" s="149"/>
      <c r="U893" s="146"/>
      <c r="V893" s="146"/>
      <c r="W893" s="146"/>
      <c r="X893" s="146"/>
      <c r="Y893" s="146"/>
      <c r="Z893" s="146"/>
      <c r="AA893" s="150"/>
      <c r="AT893" s="151" t="s">
        <v>168</v>
      </c>
      <c r="AU893" s="151" t="s">
        <v>78</v>
      </c>
      <c r="AV893" s="144" t="s">
        <v>80</v>
      </c>
      <c r="AW893" s="144" t="s">
        <v>28</v>
      </c>
      <c r="AX893" s="144" t="s">
        <v>72</v>
      </c>
      <c r="AY893" s="151" t="s">
        <v>156</v>
      </c>
    </row>
    <row r="894" spans="2:65" s="152" customFormat="1" ht="16.5" customHeight="1" x14ac:dyDescent="0.45">
      <c r="B894" s="153"/>
      <c r="C894" s="154"/>
      <c r="D894" s="154"/>
      <c r="E894" s="155"/>
      <c r="F894" s="254" t="s">
        <v>80</v>
      </c>
      <c r="G894" s="254"/>
      <c r="H894" s="254"/>
      <c r="I894" s="254"/>
      <c r="J894" s="154"/>
      <c r="K894" s="156">
        <v>1</v>
      </c>
      <c r="L894" s="154"/>
      <c r="M894" s="154"/>
      <c r="N894" s="154"/>
      <c r="O894" s="154"/>
      <c r="P894" s="154"/>
      <c r="Q894" s="154"/>
      <c r="R894" s="157"/>
      <c r="T894" s="158"/>
      <c r="U894" s="154"/>
      <c r="V894" s="154"/>
      <c r="W894" s="154"/>
      <c r="X894" s="154"/>
      <c r="Y894" s="154"/>
      <c r="Z894" s="154"/>
      <c r="AA894" s="159"/>
      <c r="AT894" s="160" t="s">
        <v>168</v>
      </c>
      <c r="AU894" s="160" t="s">
        <v>78</v>
      </c>
      <c r="AV894" s="152" t="s">
        <v>78</v>
      </c>
      <c r="AW894" s="152" t="s">
        <v>28</v>
      </c>
      <c r="AX894" s="152" t="s">
        <v>72</v>
      </c>
      <c r="AY894" s="160" t="s">
        <v>156</v>
      </c>
    </row>
    <row r="895" spans="2:65" s="144" customFormat="1" ht="16.5" customHeight="1" x14ac:dyDescent="0.45">
      <c r="B895" s="145"/>
      <c r="C895" s="146"/>
      <c r="D895" s="146"/>
      <c r="E895" s="147"/>
      <c r="F895" s="258" t="s">
        <v>1064</v>
      </c>
      <c r="G895" s="258"/>
      <c r="H895" s="258"/>
      <c r="I895" s="258"/>
      <c r="J895" s="146"/>
      <c r="K895" s="147"/>
      <c r="L895" s="146"/>
      <c r="M895" s="146"/>
      <c r="N895" s="146"/>
      <c r="O895" s="146"/>
      <c r="P895" s="146"/>
      <c r="Q895" s="146"/>
      <c r="R895" s="148"/>
      <c r="T895" s="149"/>
      <c r="U895" s="146"/>
      <c r="V895" s="146"/>
      <c r="W895" s="146"/>
      <c r="X895" s="146"/>
      <c r="Y895" s="146"/>
      <c r="Z895" s="146"/>
      <c r="AA895" s="150"/>
      <c r="AT895" s="151" t="s">
        <v>168</v>
      </c>
      <c r="AU895" s="151" t="s">
        <v>78</v>
      </c>
      <c r="AV895" s="144" t="s">
        <v>80</v>
      </c>
      <c r="AW895" s="144" t="s">
        <v>28</v>
      </c>
      <c r="AX895" s="144" t="s">
        <v>72</v>
      </c>
      <c r="AY895" s="151" t="s">
        <v>156</v>
      </c>
    </row>
    <row r="896" spans="2:65" s="152" customFormat="1" ht="16.5" customHeight="1" x14ac:dyDescent="0.45">
      <c r="B896" s="153"/>
      <c r="C896" s="154"/>
      <c r="D896" s="154"/>
      <c r="E896" s="155"/>
      <c r="F896" s="254" t="s">
        <v>82</v>
      </c>
      <c r="G896" s="254"/>
      <c r="H896" s="254"/>
      <c r="I896" s="254"/>
      <c r="J896" s="154"/>
      <c r="K896" s="156">
        <v>3</v>
      </c>
      <c r="L896" s="154"/>
      <c r="M896" s="154"/>
      <c r="N896" s="154"/>
      <c r="O896" s="154"/>
      <c r="P896" s="154"/>
      <c r="Q896" s="154"/>
      <c r="R896" s="157"/>
      <c r="T896" s="158"/>
      <c r="U896" s="154"/>
      <c r="V896" s="154"/>
      <c r="W896" s="154"/>
      <c r="X896" s="154"/>
      <c r="Y896" s="154"/>
      <c r="Z896" s="154"/>
      <c r="AA896" s="159"/>
      <c r="AT896" s="160" t="s">
        <v>168</v>
      </c>
      <c r="AU896" s="160" t="s">
        <v>78</v>
      </c>
      <c r="AV896" s="152" t="s">
        <v>78</v>
      </c>
      <c r="AW896" s="152" t="s">
        <v>28</v>
      </c>
      <c r="AX896" s="152" t="s">
        <v>72</v>
      </c>
      <c r="AY896" s="160" t="s">
        <v>156</v>
      </c>
    </row>
    <row r="897" spans="2:65" s="144" customFormat="1" ht="16.5" customHeight="1" x14ac:dyDescent="0.45">
      <c r="B897" s="145"/>
      <c r="C897" s="146"/>
      <c r="D897" s="146"/>
      <c r="E897" s="147"/>
      <c r="F897" s="258" t="s">
        <v>1069</v>
      </c>
      <c r="G897" s="258"/>
      <c r="H897" s="258"/>
      <c r="I897" s="258"/>
      <c r="J897" s="146"/>
      <c r="K897" s="147"/>
      <c r="L897" s="146"/>
      <c r="M897" s="146"/>
      <c r="N897" s="146"/>
      <c r="O897" s="146"/>
      <c r="P897" s="146"/>
      <c r="Q897" s="146"/>
      <c r="R897" s="148"/>
      <c r="T897" s="149"/>
      <c r="U897" s="146"/>
      <c r="V897" s="146"/>
      <c r="W897" s="146"/>
      <c r="X897" s="146"/>
      <c r="Y897" s="146"/>
      <c r="Z897" s="146"/>
      <c r="AA897" s="150"/>
      <c r="AT897" s="151" t="s">
        <v>168</v>
      </c>
      <c r="AU897" s="151" t="s">
        <v>78</v>
      </c>
      <c r="AV897" s="144" t="s">
        <v>80</v>
      </c>
      <c r="AW897" s="144" t="s">
        <v>28</v>
      </c>
      <c r="AX897" s="144" t="s">
        <v>72</v>
      </c>
      <c r="AY897" s="151" t="s">
        <v>156</v>
      </c>
    </row>
    <row r="898" spans="2:65" s="152" customFormat="1" ht="16.5" customHeight="1" x14ac:dyDescent="0.45">
      <c r="B898" s="153"/>
      <c r="C898" s="154"/>
      <c r="D898" s="154"/>
      <c r="E898" s="155"/>
      <c r="F898" s="254" t="s">
        <v>1108</v>
      </c>
      <c r="G898" s="254"/>
      <c r="H898" s="254"/>
      <c r="I898" s="254"/>
      <c r="J898" s="154"/>
      <c r="K898" s="156">
        <v>4</v>
      </c>
      <c r="L898" s="154"/>
      <c r="M898" s="154"/>
      <c r="N898" s="154"/>
      <c r="O898" s="154"/>
      <c r="P898" s="154"/>
      <c r="Q898" s="154"/>
      <c r="R898" s="157"/>
      <c r="T898" s="158"/>
      <c r="U898" s="154"/>
      <c r="V898" s="154"/>
      <c r="W898" s="154"/>
      <c r="X898" s="154"/>
      <c r="Y898" s="154"/>
      <c r="Z898" s="154"/>
      <c r="AA898" s="159"/>
      <c r="AT898" s="160" t="s">
        <v>168</v>
      </c>
      <c r="AU898" s="160" t="s">
        <v>78</v>
      </c>
      <c r="AV898" s="152" t="s">
        <v>78</v>
      </c>
      <c r="AW898" s="152" t="s">
        <v>28</v>
      </c>
      <c r="AX898" s="152" t="s">
        <v>72</v>
      </c>
      <c r="AY898" s="160" t="s">
        <v>156</v>
      </c>
    </row>
    <row r="899" spans="2:65" s="161" customFormat="1" ht="16.5" customHeight="1" x14ac:dyDescent="0.45">
      <c r="B899" s="162"/>
      <c r="C899" s="163"/>
      <c r="D899" s="163"/>
      <c r="E899" s="164"/>
      <c r="F899" s="255" t="s">
        <v>170</v>
      </c>
      <c r="G899" s="255"/>
      <c r="H899" s="255"/>
      <c r="I899" s="255"/>
      <c r="J899" s="163"/>
      <c r="K899" s="165">
        <v>16</v>
      </c>
      <c r="L899" s="163"/>
      <c r="M899" s="163"/>
      <c r="N899" s="163"/>
      <c r="O899" s="163"/>
      <c r="P899" s="163"/>
      <c r="Q899" s="163"/>
      <c r="R899" s="166"/>
      <c r="T899" s="167"/>
      <c r="U899" s="163"/>
      <c r="V899" s="163"/>
      <c r="W899" s="163"/>
      <c r="X899" s="163"/>
      <c r="Y899" s="163"/>
      <c r="Z899" s="163"/>
      <c r="AA899" s="168"/>
      <c r="AT899" s="169" t="s">
        <v>168</v>
      </c>
      <c r="AU899" s="169" t="s">
        <v>78</v>
      </c>
      <c r="AV899" s="161" t="s">
        <v>161</v>
      </c>
      <c r="AW899" s="161" t="s">
        <v>28</v>
      </c>
      <c r="AX899" s="161" t="s">
        <v>80</v>
      </c>
      <c r="AY899" s="169" t="s">
        <v>156</v>
      </c>
    </row>
    <row r="900" spans="2:65" s="23" customFormat="1" ht="16.5" customHeight="1" x14ac:dyDescent="0.45">
      <c r="B900" s="134"/>
      <c r="C900" s="135" t="s">
        <v>1109</v>
      </c>
      <c r="D900" s="135" t="s">
        <v>157</v>
      </c>
      <c r="E900" s="136" t="s">
        <v>1110</v>
      </c>
      <c r="F900" s="251" t="s">
        <v>1111</v>
      </c>
      <c r="G900" s="251"/>
      <c r="H900" s="251"/>
      <c r="I900" s="251"/>
      <c r="J900" s="137" t="s">
        <v>1098</v>
      </c>
      <c r="K900" s="138">
        <v>11</v>
      </c>
      <c r="L900" s="252"/>
      <c r="M900" s="252"/>
      <c r="N900" s="260">
        <f>ROUND(L900*K900,2)</f>
        <v>0</v>
      </c>
      <c r="O900" s="261"/>
      <c r="P900" s="261"/>
      <c r="Q900" s="262"/>
      <c r="R900" s="139"/>
      <c r="T900" s="140"/>
      <c r="U900" s="34" t="s">
        <v>39</v>
      </c>
      <c r="V900" s="141">
        <v>0</v>
      </c>
      <c r="W900" s="141">
        <f>V900*K900</f>
        <v>0</v>
      </c>
      <c r="X900" s="141">
        <v>0</v>
      </c>
      <c r="Y900" s="141">
        <f>X900*K900</f>
        <v>0</v>
      </c>
      <c r="Z900" s="141">
        <v>0</v>
      </c>
      <c r="AA900" s="142">
        <f>Z900*K900</f>
        <v>0</v>
      </c>
      <c r="AR900" s="8" t="s">
        <v>161</v>
      </c>
      <c r="AT900" s="8" t="s">
        <v>157</v>
      </c>
      <c r="AU900" s="8" t="s">
        <v>78</v>
      </c>
      <c r="AY900" s="8" t="s">
        <v>156</v>
      </c>
      <c r="BE900" s="143">
        <f>IF(U900="základná",N900,0)</f>
        <v>0</v>
      </c>
      <c r="BF900" s="143">
        <f>IF(U900="znížená",N900,0)</f>
        <v>0</v>
      </c>
      <c r="BG900" s="143">
        <f>IF(U900="zákl. prenesená",N900,0)</f>
        <v>0</v>
      </c>
      <c r="BH900" s="143">
        <f>IF(U900="zníž. prenesená",N900,0)</f>
        <v>0</v>
      </c>
      <c r="BI900" s="143">
        <f>IF(U900="nulová",N900,0)</f>
        <v>0</v>
      </c>
      <c r="BJ900" s="8" t="s">
        <v>78</v>
      </c>
      <c r="BK900" s="121">
        <f>ROUND(L900*K900,3)</f>
        <v>0</v>
      </c>
      <c r="BL900" s="8" t="s">
        <v>161</v>
      </c>
      <c r="BM900" s="8" t="s">
        <v>1112</v>
      </c>
    </row>
    <row r="901" spans="2:65" s="144" customFormat="1" ht="16.5" customHeight="1" x14ac:dyDescent="0.45">
      <c r="B901" s="145"/>
      <c r="C901" s="146"/>
      <c r="D901" s="146"/>
      <c r="E901" s="147"/>
      <c r="F901" s="253" t="s">
        <v>225</v>
      </c>
      <c r="G901" s="253"/>
      <c r="H901" s="253"/>
      <c r="I901" s="253"/>
      <c r="J901" s="146"/>
      <c r="K901" s="147"/>
      <c r="L901" s="146"/>
      <c r="M901" s="146"/>
      <c r="N901" s="146"/>
      <c r="O901" s="146"/>
      <c r="P901" s="146"/>
      <c r="Q901" s="146"/>
      <c r="R901" s="148"/>
      <c r="T901" s="149"/>
      <c r="U901" s="146"/>
      <c r="V901" s="146"/>
      <c r="W901" s="146"/>
      <c r="X901" s="146"/>
      <c r="Y901" s="146"/>
      <c r="Z901" s="146"/>
      <c r="AA901" s="150"/>
      <c r="AT901" s="151" t="s">
        <v>168</v>
      </c>
      <c r="AU901" s="151" t="s">
        <v>78</v>
      </c>
      <c r="AV901" s="144" t="s">
        <v>80</v>
      </c>
      <c r="AW901" s="144" t="s">
        <v>28</v>
      </c>
      <c r="AX901" s="144" t="s">
        <v>72</v>
      </c>
      <c r="AY901" s="151" t="s">
        <v>156</v>
      </c>
    </row>
    <row r="902" spans="2:65" s="144" customFormat="1" ht="16.5" customHeight="1" x14ac:dyDescent="0.45">
      <c r="B902" s="145"/>
      <c r="C902" s="146"/>
      <c r="D902" s="146"/>
      <c r="E902" s="147"/>
      <c r="F902" s="258" t="s">
        <v>742</v>
      </c>
      <c r="G902" s="258"/>
      <c r="H902" s="258"/>
      <c r="I902" s="258"/>
      <c r="J902" s="146"/>
      <c r="K902" s="147"/>
      <c r="L902" s="146"/>
      <c r="M902" s="146"/>
      <c r="N902" s="146"/>
      <c r="O902" s="146"/>
      <c r="P902" s="146"/>
      <c r="Q902" s="146"/>
      <c r="R902" s="148"/>
      <c r="T902" s="149"/>
      <c r="U902" s="146"/>
      <c r="V902" s="146"/>
      <c r="W902" s="146"/>
      <c r="X902" s="146"/>
      <c r="Y902" s="146"/>
      <c r="Z902" s="146"/>
      <c r="AA902" s="150"/>
      <c r="AT902" s="151" t="s">
        <v>168</v>
      </c>
      <c r="AU902" s="151" t="s">
        <v>78</v>
      </c>
      <c r="AV902" s="144" t="s">
        <v>80</v>
      </c>
      <c r="AW902" s="144" t="s">
        <v>28</v>
      </c>
      <c r="AX902" s="144" t="s">
        <v>72</v>
      </c>
      <c r="AY902" s="151" t="s">
        <v>156</v>
      </c>
    </row>
    <row r="903" spans="2:65" s="152" customFormat="1" ht="16.5" customHeight="1" x14ac:dyDescent="0.45">
      <c r="B903" s="153"/>
      <c r="C903" s="154"/>
      <c r="D903" s="154"/>
      <c r="E903" s="155"/>
      <c r="F903" s="254" t="s">
        <v>80</v>
      </c>
      <c r="G903" s="254"/>
      <c r="H903" s="254"/>
      <c r="I903" s="254"/>
      <c r="J903" s="154"/>
      <c r="K903" s="156">
        <v>1</v>
      </c>
      <c r="L903" s="154"/>
      <c r="M903" s="154"/>
      <c r="N903" s="154"/>
      <c r="O903" s="154"/>
      <c r="P903" s="154"/>
      <c r="Q903" s="154"/>
      <c r="R903" s="157"/>
      <c r="T903" s="158"/>
      <c r="U903" s="154"/>
      <c r="V903" s="154"/>
      <c r="W903" s="154"/>
      <c r="X903" s="154"/>
      <c r="Y903" s="154"/>
      <c r="Z903" s="154"/>
      <c r="AA903" s="159"/>
      <c r="AT903" s="160" t="s">
        <v>168</v>
      </c>
      <c r="AU903" s="160" t="s">
        <v>78</v>
      </c>
      <c r="AV903" s="152" t="s">
        <v>78</v>
      </c>
      <c r="AW903" s="152" t="s">
        <v>28</v>
      </c>
      <c r="AX903" s="152" t="s">
        <v>72</v>
      </c>
      <c r="AY903" s="160" t="s">
        <v>156</v>
      </c>
    </row>
    <row r="904" spans="2:65" s="144" customFormat="1" ht="16.5" customHeight="1" x14ac:dyDescent="0.45">
      <c r="B904" s="145"/>
      <c r="C904" s="146"/>
      <c r="D904" s="146"/>
      <c r="E904" s="147"/>
      <c r="F904" s="258" t="s">
        <v>167</v>
      </c>
      <c r="G904" s="258"/>
      <c r="H904" s="258"/>
      <c r="I904" s="258"/>
      <c r="J904" s="146"/>
      <c r="K904" s="147"/>
      <c r="L904" s="146"/>
      <c r="M904" s="146"/>
      <c r="N904" s="146"/>
      <c r="O904" s="146"/>
      <c r="P904" s="146"/>
      <c r="Q904" s="146"/>
      <c r="R904" s="148"/>
      <c r="T904" s="149"/>
      <c r="U904" s="146"/>
      <c r="V904" s="146"/>
      <c r="W904" s="146"/>
      <c r="X904" s="146"/>
      <c r="Y904" s="146"/>
      <c r="Z904" s="146"/>
      <c r="AA904" s="150"/>
      <c r="AT904" s="151" t="s">
        <v>168</v>
      </c>
      <c r="AU904" s="151" t="s">
        <v>78</v>
      </c>
      <c r="AV904" s="144" t="s">
        <v>80</v>
      </c>
      <c r="AW904" s="144" t="s">
        <v>28</v>
      </c>
      <c r="AX904" s="144" t="s">
        <v>72</v>
      </c>
      <c r="AY904" s="151" t="s">
        <v>156</v>
      </c>
    </row>
    <row r="905" spans="2:65" s="152" customFormat="1" ht="16.5" customHeight="1" x14ac:dyDescent="0.45">
      <c r="B905" s="153"/>
      <c r="C905" s="154"/>
      <c r="D905" s="154"/>
      <c r="E905" s="155"/>
      <c r="F905" s="254" t="s">
        <v>80</v>
      </c>
      <c r="G905" s="254"/>
      <c r="H905" s="254"/>
      <c r="I905" s="254"/>
      <c r="J905" s="154"/>
      <c r="K905" s="156">
        <v>1</v>
      </c>
      <c r="L905" s="154"/>
      <c r="M905" s="154"/>
      <c r="N905" s="154"/>
      <c r="O905" s="154"/>
      <c r="P905" s="154"/>
      <c r="Q905" s="154"/>
      <c r="R905" s="157"/>
      <c r="T905" s="158"/>
      <c r="U905" s="154"/>
      <c r="V905" s="154"/>
      <c r="W905" s="154"/>
      <c r="X905" s="154"/>
      <c r="Y905" s="154"/>
      <c r="Z905" s="154"/>
      <c r="AA905" s="159"/>
      <c r="AT905" s="160" t="s">
        <v>168</v>
      </c>
      <c r="AU905" s="160" t="s">
        <v>78</v>
      </c>
      <c r="AV905" s="152" t="s">
        <v>78</v>
      </c>
      <c r="AW905" s="152" t="s">
        <v>28</v>
      </c>
      <c r="AX905" s="152" t="s">
        <v>72</v>
      </c>
      <c r="AY905" s="160" t="s">
        <v>156</v>
      </c>
    </row>
    <row r="906" spans="2:65" s="144" customFormat="1" ht="16.5" customHeight="1" x14ac:dyDescent="0.45">
      <c r="B906" s="145"/>
      <c r="C906" s="146"/>
      <c r="D906" s="146"/>
      <c r="E906" s="147"/>
      <c r="F906" s="258" t="s">
        <v>744</v>
      </c>
      <c r="G906" s="258"/>
      <c r="H906" s="258"/>
      <c r="I906" s="258"/>
      <c r="J906" s="146"/>
      <c r="K906" s="147"/>
      <c r="L906" s="146"/>
      <c r="M906" s="146"/>
      <c r="N906" s="146"/>
      <c r="O906" s="146"/>
      <c r="P906" s="146"/>
      <c r="Q906" s="146"/>
      <c r="R906" s="148"/>
      <c r="T906" s="149"/>
      <c r="U906" s="146"/>
      <c r="V906" s="146"/>
      <c r="W906" s="146"/>
      <c r="X906" s="146"/>
      <c r="Y906" s="146"/>
      <c r="Z906" s="146"/>
      <c r="AA906" s="150"/>
      <c r="AT906" s="151" t="s">
        <v>168</v>
      </c>
      <c r="AU906" s="151" t="s">
        <v>78</v>
      </c>
      <c r="AV906" s="144" t="s">
        <v>80</v>
      </c>
      <c r="AW906" s="144" t="s">
        <v>28</v>
      </c>
      <c r="AX906" s="144" t="s">
        <v>72</v>
      </c>
      <c r="AY906" s="151" t="s">
        <v>156</v>
      </c>
    </row>
    <row r="907" spans="2:65" s="152" customFormat="1" ht="16.5" customHeight="1" x14ac:dyDescent="0.45">
      <c r="B907" s="153"/>
      <c r="C907" s="154"/>
      <c r="D907" s="154"/>
      <c r="E907" s="155"/>
      <c r="F907" s="254" t="s">
        <v>80</v>
      </c>
      <c r="G907" s="254"/>
      <c r="H907" s="254"/>
      <c r="I907" s="254"/>
      <c r="J907" s="154"/>
      <c r="K907" s="156">
        <v>1</v>
      </c>
      <c r="L907" s="154"/>
      <c r="M907" s="154"/>
      <c r="N907" s="154"/>
      <c r="O907" s="154"/>
      <c r="P907" s="154"/>
      <c r="Q907" s="154"/>
      <c r="R907" s="157"/>
      <c r="T907" s="158"/>
      <c r="U907" s="154"/>
      <c r="V907" s="154"/>
      <c r="W907" s="154"/>
      <c r="X907" s="154"/>
      <c r="Y907" s="154"/>
      <c r="Z907" s="154"/>
      <c r="AA907" s="159"/>
      <c r="AT907" s="160" t="s">
        <v>168</v>
      </c>
      <c r="AU907" s="160" t="s">
        <v>78</v>
      </c>
      <c r="AV907" s="152" t="s">
        <v>78</v>
      </c>
      <c r="AW907" s="152" t="s">
        <v>28</v>
      </c>
      <c r="AX907" s="152" t="s">
        <v>72</v>
      </c>
      <c r="AY907" s="160" t="s">
        <v>156</v>
      </c>
    </row>
    <row r="908" spans="2:65" s="144" customFormat="1" ht="16.5" customHeight="1" x14ac:dyDescent="0.45">
      <c r="B908" s="145"/>
      <c r="C908" s="146"/>
      <c r="D908" s="146"/>
      <c r="E908" s="147"/>
      <c r="F908" s="258" t="s">
        <v>765</v>
      </c>
      <c r="G908" s="258"/>
      <c r="H908" s="258"/>
      <c r="I908" s="258"/>
      <c r="J908" s="146"/>
      <c r="K908" s="147"/>
      <c r="L908" s="146"/>
      <c r="M908" s="146"/>
      <c r="N908" s="146"/>
      <c r="O908" s="146"/>
      <c r="P908" s="146"/>
      <c r="Q908" s="146"/>
      <c r="R908" s="148"/>
      <c r="T908" s="149"/>
      <c r="U908" s="146"/>
      <c r="V908" s="146"/>
      <c r="W908" s="146"/>
      <c r="X908" s="146"/>
      <c r="Y908" s="146"/>
      <c r="Z908" s="146"/>
      <c r="AA908" s="150"/>
      <c r="AT908" s="151" t="s">
        <v>168</v>
      </c>
      <c r="AU908" s="151" t="s">
        <v>78</v>
      </c>
      <c r="AV908" s="144" t="s">
        <v>80</v>
      </c>
      <c r="AW908" s="144" t="s">
        <v>28</v>
      </c>
      <c r="AX908" s="144" t="s">
        <v>72</v>
      </c>
      <c r="AY908" s="151" t="s">
        <v>156</v>
      </c>
    </row>
    <row r="909" spans="2:65" s="152" customFormat="1" ht="16.5" customHeight="1" x14ac:dyDescent="0.45">
      <c r="B909" s="153"/>
      <c r="C909" s="154"/>
      <c r="D909" s="154"/>
      <c r="E909" s="155"/>
      <c r="F909" s="254" t="s">
        <v>80</v>
      </c>
      <c r="G909" s="254"/>
      <c r="H909" s="254"/>
      <c r="I909" s="254"/>
      <c r="J909" s="154"/>
      <c r="K909" s="156">
        <v>1</v>
      </c>
      <c r="L909" s="154"/>
      <c r="M909" s="154"/>
      <c r="N909" s="154"/>
      <c r="O909" s="154"/>
      <c r="P909" s="154"/>
      <c r="Q909" s="154"/>
      <c r="R909" s="157"/>
      <c r="T909" s="158"/>
      <c r="U909" s="154"/>
      <c r="V909" s="154"/>
      <c r="W909" s="154"/>
      <c r="X909" s="154"/>
      <c r="Y909" s="154"/>
      <c r="Z909" s="154"/>
      <c r="AA909" s="159"/>
      <c r="AT909" s="160" t="s">
        <v>168</v>
      </c>
      <c r="AU909" s="160" t="s">
        <v>78</v>
      </c>
      <c r="AV909" s="152" t="s">
        <v>78</v>
      </c>
      <c r="AW909" s="152" t="s">
        <v>28</v>
      </c>
      <c r="AX909" s="152" t="s">
        <v>72</v>
      </c>
      <c r="AY909" s="160" t="s">
        <v>156</v>
      </c>
    </row>
    <row r="910" spans="2:65" s="144" customFormat="1" ht="16.5" customHeight="1" x14ac:dyDescent="0.45">
      <c r="B910" s="145"/>
      <c r="C910" s="146"/>
      <c r="D910" s="146"/>
      <c r="E910" s="147"/>
      <c r="F910" s="258" t="s">
        <v>1105</v>
      </c>
      <c r="G910" s="258"/>
      <c r="H910" s="258"/>
      <c r="I910" s="258"/>
      <c r="J910" s="146"/>
      <c r="K910" s="147"/>
      <c r="L910" s="146"/>
      <c r="M910" s="146"/>
      <c r="N910" s="146"/>
      <c r="O910" s="146"/>
      <c r="P910" s="146"/>
      <c r="Q910" s="146"/>
      <c r="R910" s="148"/>
      <c r="T910" s="149"/>
      <c r="U910" s="146"/>
      <c r="V910" s="146"/>
      <c r="W910" s="146"/>
      <c r="X910" s="146"/>
      <c r="Y910" s="146"/>
      <c r="Z910" s="146"/>
      <c r="AA910" s="150"/>
      <c r="AT910" s="151" t="s">
        <v>168</v>
      </c>
      <c r="AU910" s="151" t="s">
        <v>78</v>
      </c>
      <c r="AV910" s="144" t="s">
        <v>80</v>
      </c>
      <c r="AW910" s="144" t="s">
        <v>28</v>
      </c>
      <c r="AX910" s="144" t="s">
        <v>72</v>
      </c>
      <c r="AY910" s="151" t="s">
        <v>156</v>
      </c>
    </row>
    <row r="911" spans="2:65" s="152" customFormat="1" ht="16.5" customHeight="1" x14ac:dyDescent="0.45">
      <c r="B911" s="153"/>
      <c r="C911" s="154"/>
      <c r="D911" s="154"/>
      <c r="E911" s="155"/>
      <c r="F911" s="254" t="s">
        <v>80</v>
      </c>
      <c r="G911" s="254"/>
      <c r="H911" s="254"/>
      <c r="I911" s="254"/>
      <c r="J911" s="154"/>
      <c r="K911" s="156">
        <v>1</v>
      </c>
      <c r="L911" s="154"/>
      <c r="M911" s="154"/>
      <c r="N911" s="154"/>
      <c r="O911" s="154"/>
      <c r="P911" s="154"/>
      <c r="Q911" s="154"/>
      <c r="R911" s="157"/>
      <c r="T911" s="158"/>
      <c r="U911" s="154"/>
      <c r="V911" s="154"/>
      <c r="W911" s="154"/>
      <c r="X911" s="154"/>
      <c r="Y911" s="154"/>
      <c r="Z911" s="154"/>
      <c r="AA911" s="159"/>
      <c r="AT911" s="160" t="s">
        <v>168</v>
      </c>
      <c r="AU911" s="160" t="s">
        <v>78</v>
      </c>
      <c r="AV911" s="152" t="s">
        <v>78</v>
      </c>
      <c r="AW911" s="152" t="s">
        <v>28</v>
      </c>
      <c r="AX911" s="152" t="s">
        <v>72</v>
      </c>
      <c r="AY911" s="160" t="s">
        <v>156</v>
      </c>
    </row>
    <row r="912" spans="2:65" s="144" customFormat="1" ht="16.5" customHeight="1" x14ac:dyDescent="0.45">
      <c r="B912" s="145"/>
      <c r="C912" s="146"/>
      <c r="D912" s="146"/>
      <c r="E912" s="147"/>
      <c r="F912" s="258" t="s">
        <v>1106</v>
      </c>
      <c r="G912" s="258"/>
      <c r="H912" s="258"/>
      <c r="I912" s="258"/>
      <c r="J912" s="146"/>
      <c r="K912" s="147"/>
      <c r="L912" s="146"/>
      <c r="M912" s="146"/>
      <c r="N912" s="146"/>
      <c r="O912" s="146"/>
      <c r="P912" s="146"/>
      <c r="Q912" s="146"/>
      <c r="R912" s="148"/>
      <c r="T912" s="149"/>
      <c r="U912" s="146"/>
      <c r="V912" s="146"/>
      <c r="W912" s="146"/>
      <c r="X912" s="146"/>
      <c r="Y912" s="146"/>
      <c r="Z912" s="146"/>
      <c r="AA912" s="150"/>
      <c r="AT912" s="151" t="s">
        <v>168</v>
      </c>
      <c r="AU912" s="151" t="s">
        <v>78</v>
      </c>
      <c r="AV912" s="144" t="s">
        <v>80</v>
      </c>
      <c r="AW912" s="144" t="s">
        <v>28</v>
      </c>
      <c r="AX912" s="144" t="s">
        <v>72</v>
      </c>
      <c r="AY912" s="151" t="s">
        <v>156</v>
      </c>
    </row>
    <row r="913" spans="2:65" s="152" customFormat="1" ht="16.5" customHeight="1" x14ac:dyDescent="0.45">
      <c r="B913" s="153"/>
      <c r="C913" s="154"/>
      <c r="D913" s="154"/>
      <c r="E913" s="155"/>
      <c r="F913" s="254" t="s">
        <v>80</v>
      </c>
      <c r="G913" s="254"/>
      <c r="H913" s="254"/>
      <c r="I913" s="254"/>
      <c r="J913" s="154"/>
      <c r="K913" s="156">
        <v>1</v>
      </c>
      <c r="L913" s="154"/>
      <c r="M913" s="154"/>
      <c r="N913" s="154"/>
      <c r="O913" s="154"/>
      <c r="P913" s="154"/>
      <c r="Q913" s="154"/>
      <c r="R913" s="157"/>
      <c r="T913" s="158"/>
      <c r="U913" s="154"/>
      <c r="V913" s="154"/>
      <c r="W913" s="154"/>
      <c r="X913" s="154"/>
      <c r="Y913" s="154"/>
      <c r="Z913" s="154"/>
      <c r="AA913" s="159"/>
      <c r="AT913" s="160" t="s">
        <v>168</v>
      </c>
      <c r="AU913" s="160" t="s">
        <v>78</v>
      </c>
      <c r="AV913" s="152" t="s">
        <v>78</v>
      </c>
      <c r="AW913" s="152" t="s">
        <v>28</v>
      </c>
      <c r="AX913" s="152" t="s">
        <v>72</v>
      </c>
      <c r="AY913" s="160" t="s">
        <v>156</v>
      </c>
    </row>
    <row r="914" spans="2:65" s="144" customFormat="1" ht="16.5" customHeight="1" x14ac:dyDescent="0.45">
      <c r="B914" s="145"/>
      <c r="C914" s="146"/>
      <c r="D914" s="146"/>
      <c r="E914" s="147"/>
      <c r="F914" s="258" t="s">
        <v>1060</v>
      </c>
      <c r="G914" s="258"/>
      <c r="H914" s="258"/>
      <c r="I914" s="258"/>
      <c r="J914" s="146"/>
      <c r="K914" s="147"/>
      <c r="L914" s="146"/>
      <c r="M914" s="146"/>
      <c r="N914" s="146"/>
      <c r="O914" s="146"/>
      <c r="P914" s="146"/>
      <c r="Q914" s="146"/>
      <c r="R914" s="148"/>
      <c r="T914" s="149"/>
      <c r="U914" s="146"/>
      <c r="V914" s="146"/>
      <c r="W914" s="146"/>
      <c r="X914" s="146"/>
      <c r="Y914" s="146"/>
      <c r="Z914" s="146"/>
      <c r="AA914" s="150"/>
      <c r="AT914" s="151" t="s">
        <v>168</v>
      </c>
      <c r="AU914" s="151" t="s">
        <v>78</v>
      </c>
      <c r="AV914" s="144" t="s">
        <v>80</v>
      </c>
      <c r="AW914" s="144" t="s">
        <v>28</v>
      </c>
      <c r="AX914" s="144" t="s">
        <v>72</v>
      </c>
      <c r="AY914" s="151" t="s">
        <v>156</v>
      </c>
    </row>
    <row r="915" spans="2:65" s="152" customFormat="1" ht="16.5" customHeight="1" x14ac:dyDescent="0.45">
      <c r="B915" s="153"/>
      <c r="C915" s="154"/>
      <c r="D915" s="154"/>
      <c r="E915" s="155"/>
      <c r="F915" s="254" t="s">
        <v>922</v>
      </c>
      <c r="G915" s="254"/>
      <c r="H915" s="254"/>
      <c r="I915" s="254"/>
      <c r="J915" s="154"/>
      <c r="K915" s="156">
        <v>3</v>
      </c>
      <c r="L915" s="154"/>
      <c r="M915" s="154"/>
      <c r="N915" s="154"/>
      <c r="O915" s="154"/>
      <c r="P915" s="154"/>
      <c r="Q915" s="154"/>
      <c r="R915" s="157"/>
      <c r="T915" s="158"/>
      <c r="U915" s="154"/>
      <c r="V915" s="154"/>
      <c r="W915" s="154"/>
      <c r="X915" s="154"/>
      <c r="Y915" s="154"/>
      <c r="Z915" s="154"/>
      <c r="AA915" s="159"/>
      <c r="AT915" s="160" t="s">
        <v>168</v>
      </c>
      <c r="AU915" s="160" t="s">
        <v>78</v>
      </c>
      <c r="AV915" s="152" t="s">
        <v>78</v>
      </c>
      <c r="AW915" s="152" t="s">
        <v>28</v>
      </c>
      <c r="AX915" s="152" t="s">
        <v>72</v>
      </c>
      <c r="AY915" s="160" t="s">
        <v>156</v>
      </c>
    </row>
    <row r="916" spans="2:65" s="144" customFormat="1" ht="16.5" customHeight="1" x14ac:dyDescent="0.45">
      <c r="B916" s="145"/>
      <c r="C916" s="146"/>
      <c r="D916" s="146"/>
      <c r="E916" s="147"/>
      <c r="F916" s="258" t="s">
        <v>1064</v>
      </c>
      <c r="G916" s="258"/>
      <c r="H916" s="258"/>
      <c r="I916" s="258"/>
      <c r="J916" s="146"/>
      <c r="K916" s="147"/>
      <c r="L916" s="146"/>
      <c r="M916" s="146"/>
      <c r="N916" s="146"/>
      <c r="O916" s="146"/>
      <c r="P916" s="146"/>
      <c r="Q916" s="146"/>
      <c r="R916" s="148"/>
      <c r="T916" s="149"/>
      <c r="U916" s="146"/>
      <c r="V916" s="146"/>
      <c r="W916" s="146"/>
      <c r="X916" s="146"/>
      <c r="Y916" s="146"/>
      <c r="Z916" s="146"/>
      <c r="AA916" s="150"/>
      <c r="AT916" s="151" t="s">
        <v>168</v>
      </c>
      <c r="AU916" s="151" t="s">
        <v>78</v>
      </c>
      <c r="AV916" s="144" t="s">
        <v>80</v>
      </c>
      <c r="AW916" s="144" t="s">
        <v>28</v>
      </c>
      <c r="AX916" s="144" t="s">
        <v>72</v>
      </c>
      <c r="AY916" s="151" t="s">
        <v>156</v>
      </c>
    </row>
    <row r="917" spans="2:65" s="152" customFormat="1" ht="16.5" customHeight="1" x14ac:dyDescent="0.45">
      <c r="B917" s="153"/>
      <c r="C917" s="154"/>
      <c r="D917" s="154"/>
      <c r="E917" s="155"/>
      <c r="F917" s="254" t="s">
        <v>80</v>
      </c>
      <c r="G917" s="254"/>
      <c r="H917" s="254"/>
      <c r="I917" s="254"/>
      <c r="J917" s="154"/>
      <c r="K917" s="156">
        <v>1</v>
      </c>
      <c r="L917" s="154"/>
      <c r="M917" s="154"/>
      <c r="N917" s="154"/>
      <c r="O917" s="154"/>
      <c r="P917" s="154"/>
      <c r="Q917" s="154"/>
      <c r="R917" s="157"/>
      <c r="T917" s="158"/>
      <c r="U917" s="154"/>
      <c r="V917" s="154"/>
      <c r="W917" s="154"/>
      <c r="X917" s="154"/>
      <c r="Y917" s="154"/>
      <c r="Z917" s="154"/>
      <c r="AA917" s="159"/>
      <c r="AT917" s="160" t="s">
        <v>168</v>
      </c>
      <c r="AU917" s="160" t="s">
        <v>78</v>
      </c>
      <c r="AV917" s="152" t="s">
        <v>78</v>
      </c>
      <c r="AW917" s="152" t="s">
        <v>28</v>
      </c>
      <c r="AX917" s="152" t="s">
        <v>72</v>
      </c>
      <c r="AY917" s="160" t="s">
        <v>156</v>
      </c>
    </row>
    <row r="918" spans="2:65" s="144" customFormat="1" ht="16.5" customHeight="1" x14ac:dyDescent="0.45">
      <c r="B918" s="145"/>
      <c r="C918" s="146"/>
      <c r="D918" s="146"/>
      <c r="E918" s="147"/>
      <c r="F918" s="258" t="s">
        <v>1069</v>
      </c>
      <c r="G918" s="258"/>
      <c r="H918" s="258"/>
      <c r="I918" s="258"/>
      <c r="J918" s="146"/>
      <c r="K918" s="147"/>
      <c r="L918" s="146"/>
      <c r="M918" s="146"/>
      <c r="N918" s="146"/>
      <c r="O918" s="146"/>
      <c r="P918" s="146"/>
      <c r="Q918" s="146"/>
      <c r="R918" s="148"/>
      <c r="T918" s="149"/>
      <c r="U918" s="146"/>
      <c r="V918" s="146"/>
      <c r="W918" s="146"/>
      <c r="X918" s="146"/>
      <c r="Y918" s="146"/>
      <c r="Z918" s="146"/>
      <c r="AA918" s="150"/>
      <c r="AT918" s="151" t="s">
        <v>168</v>
      </c>
      <c r="AU918" s="151" t="s">
        <v>78</v>
      </c>
      <c r="AV918" s="144" t="s">
        <v>80</v>
      </c>
      <c r="AW918" s="144" t="s">
        <v>28</v>
      </c>
      <c r="AX918" s="144" t="s">
        <v>72</v>
      </c>
      <c r="AY918" s="151" t="s">
        <v>156</v>
      </c>
    </row>
    <row r="919" spans="2:65" s="152" customFormat="1" ht="16.5" customHeight="1" x14ac:dyDescent="0.45">
      <c r="B919" s="153"/>
      <c r="C919" s="154"/>
      <c r="D919" s="154"/>
      <c r="E919" s="155"/>
      <c r="F919" s="254" t="s">
        <v>80</v>
      </c>
      <c r="G919" s="254"/>
      <c r="H919" s="254"/>
      <c r="I919" s="254"/>
      <c r="J919" s="154"/>
      <c r="K919" s="156">
        <v>1</v>
      </c>
      <c r="L919" s="154"/>
      <c r="M919" s="154"/>
      <c r="N919" s="154"/>
      <c r="O919" s="154"/>
      <c r="P919" s="154"/>
      <c r="Q919" s="154"/>
      <c r="R919" s="157"/>
      <c r="T919" s="158"/>
      <c r="U919" s="154"/>
      <c r="V919" s="154"/>
      <c r="W919" s="154"/>
      <c r="X919" s="154"/>
      <c r="Y919" s="154"/>
      <c r="Z919" s="154"/>
      <c r="AA919" s="159"/>
      <c r="AT919" s="160" t="s">
        <v>168</v>
      </c>
      <c r="AU919" s="160" t="s">
        <v>78</v>
      </c>
      <c r="AV919" s="152" t="s">
        <v>78</v>
      </c>
      <c r="AW919" s="152" t="s">
        <v>28</v>
      </c>
      <c r="AX919" s="152" t="s">
        <v>72</v>
      </c>
      <c r="AY919" s="160" t="s">
        <v>156</v>
      </c>
    </row>
    <row r="920" spans="2:65" s="161" customFormat="1" ht="16.5" customHeight="1" x14ac:dyDescent="0.45">
      <c r="B920" s="162"/>
      <c r="C920" s="163"/>
      <c r="D920" s="163"/>
      <c r="E920" s="164"/>
      <c r="F920" s="255" t="s">
        <v>170</v>
      </c>
      <c r="G920" s="255"/>
      <c r="H920" s="255"/>
      <c r="I920" s="255"/>
      <c r="J920" s="163"/>
      <c r="K920" s="165">
        <v>11</v>
      </c>
      <c r="L920" s="163"/>
      <c r="M920" s="163"/>
      <c r="N920" s="163"/>
      <c r="O920" s="163"/>
      <c r="P920" s="163"/>
      <c r="Q920" s="163"/>
      <c r="R920" s="166"/>
      <c r="T920" s="167"/>
      <c r="U920" s="163"/>
      <c r="V920" s="163"/>
      <c r="W920" s="163"/>
      <c r="X920" s="163"/>
      <c r="Y920" s="163"/>
      <c r="Z920" s="163"/>
      <c r="AA920" s="168"/>
      <c r="AT920" s="169" t="s">
        <v>168</v>
      </c>
      <c r="AU920" s="169" t="s">
        <v>78</v>
      </c>
      <c r="AV920" s="161" t="s">
        <v>161</v>
      </c>
      <c r="AW920" s="161" t="s">
        <v>28</v>
      </c>
      <c r="AX920" s="161" t="s">
        <v>80</v>
      </c>
      <c r="AY920" s="169" t="s">
        <v>156</v>
      </c>
    </row>
    <row r="921" spans="2:65" s="23" customFormat="1" ht="25.5" customHeight="1" x14ac:dyDescent="0.45">
      <c r="B921" s="134"/>
      <c r="C921" s="135" t="s">
        <v>1113</v>
      </c>
      <c r="D921" s="135" t="s">
        <v>157</v>
      </c>
      <c r="E921" s="136" t="s">
        <v>1114</v>
      </c>
      <c r="F921" s="251" t="s">
        <v>1115</v>
      </c>
      <c r="G921" s="251"/>
      <c r="H921" s="251"/>
      <c r="I921" s="251"/>
      <c r="J921" s="137" t="s">
        <v>1098</v>
      </c>
      <c r="K921" s="138">
        <v>2</v>
      </c>
      <c r="L921" s="252"/>
      <c r="M921" s="252"/>
      <c r="N921" s="260">
        <f>ROUND(L921*K921,2)</f>
        <v>0</v>
      </c>
      <c r="O921" s="261"/>
      <c r="P921" s="261"/>
      <c r="Q921" s="262"/>
      <c r="R921" s="139"/>
      <c r="T921" s="140"/>
      <c r="U921" s="34" t="s">
        <v>39</v>
      </c>
      <c r="V921" s="141">
        <v>0</v>
      </c>
      <c r="W921" s="141">
        <f>V921*K921</f>
        <v>0</v>
      </c>
      <c r="X921" s="141">
        <v>0</v>
      </c>
      <c r="Y921" s="141">
        <f>X921*K921</f>
        <v>0</v>
      </c>
      <c r="Z921" s="141">
        <v>0</v>
      </c>
      <c r="AA921" s="142">
        <f>Z921*K921</f>
        <v>0</v>
      </c>
      <c r="AR921" s="8" t="s">
        <v>161</v>
      </c>
      <c r="AT921" s="8" t="s">
        <v>157</v>
      </c>
      <c r="AU921" s="8" t="s">
        <v>78</v>
      </c>
      <c r="AY921" s="8" t="s">
        <v>156</v>
      </c>
      <c r="BE921" s="143">
        <f>IF(U921="základná",N921,0)</f>
        <v>0</v>
      </c>
      <c r="BF921" s="143">
        <f>IF(U921="znížená",N921,0)</f>
        <v>0</v>
      </c>
      <c r="BG921" s="143">
        <f>IF(U921="zákl. prenesená",N921,0)</f>
        <v>0</v>
      </c>
      <c r="BH921" s="143">
        <f>IF(U921="zníž. prenesená",N921,0)</f>
        <v>0</v>
      </c>
      <c r="BI921" s="143">
        <f>IF(U921="nulová",N921,0)</f>
        <v>0</v>
      </c>
      <c r="BJ921" s="8" t="s">
        <v>78</v>
      </c>
      <c r="BK921" s="121">
        <f>ROUND(L921*K921,3)</f>
        <v>0</v>
      </c>
      <c r="BL921" s="8" t="s">
        <v>161</v>
      </c>
      <c r="BM921" s="8" t="s">
        <v>1116</v>
      </c>
    </row>
    <row r="922" spans="2:65" s="144" customFormat="1" ht="16.5" customHeight="1" x14ac:dyDescent="0.45">
      <c r="B922" s="145"/>
      <c r="C922" s="146"/>
      <c r="D922" s="146"/>
      <c r="E922" s="147"/>
      <c r="F922" s="253" t="s">
        <v>760</v>
      </c>
      <c r="G922" s="253"/>
      <c r="H922" s="253"/>
      <c r="I922" s="253"/>
      <c r="J922" s="146"/>
      <c r="K922" s="147"/>
      <c r="L922" s="146"/>
      <c r="M922" s="146"/>
      <c r="N922" s="146"/>
      <c r="O922" s="146"/>
      <c r="P922" s="146"/>
      <c r="Q922" s="146"/>
      <c r="R922" s="148"/>
      <c r="T922" s="149"/>
      <c r="U922" s="146"/>
      <c r="V922" s="146"/>
      <c r="W922" s="146"/>
      <c r="X922" s="146"/>
      <c r="Y922" s="146"/>
      <c r="Z922" s="146"/>
      <c r="AA922" s="150"/>
      <c r="AT922" s="151" t="s">
        <v>168</v>
      </c>
      <c r="AU922" s="151" t="s">
        <v>78</v>
      </c>
      <c r="AV922" s="144" t="s">
        <v>80</v>
      </c>
      <c r="AW922" s="144" t="s">
        <v>28</v>
      </c>
      <c r="AX922" s="144" t="s">
        <v>72</v>
      </c>
      <c r="AY922" s="151" t="s">
        <v>156</v>
      </c>
    </row>
    <row r="923" spans="2:65" s="152" customFormat="1" ht="16.5" customHeight="1" x14ac:dyDescent="0.45">
      <c r="B923" s="153"/>
      <c r="C923" s="154"/>
      <c r="D923" s="154"/>
      <c r="E923" s="155"/>
      <c r="F923" s="254" t="s">
        <v>80</v>
      </c>
      <c r="G923" s="254"/>
      <c r="H923" s="254"/>
      <c r="I923" s="254"/>
      <c r="J923" s="154"/>
      <c r="K923" s="156">
        <v>1</v>
      </c>
      <c r="L923" s="154"/>
      <c r="M923" s="154"/>
      <c r="N923" s="154"/>
      <c r="O923" s="154"/>
      <c r="P923" s="154"/>
      <c r="Q923" s="154"/>
      <c r="R923" s="157"/>
      <c r="T923" s="158"/>
      <c r="U923" s="154"/>
      <c r="V923" s="154"/>
      <c r="W923" s="154"/>
      <c r="X923" s="154"/>
      <c r="Y923" s="154"/>
      <c r="Z923" s="154"/>
      <c r="AA923" s="159"/>
      <c r="AT923" s="160" t="s">
        <v>168</v>
      </c>
      <c r="AU923" s="160" t="s">
        <v>78</v>
      </c>
      <c r="AV923" s="152" t="s">
        <v>78</v>
      </c>
      <c r="AW923" s="152" t="s">
        <v>28</v>
      </c>
      <c r="AX923" s="152" t="s">
        <v>72</v>
      </c>
      <c r="AY923" s="160" t="s">
        <v>156</v>
      </c>
    </row>
    <row r="924" spans="2:65" s="144" customFormat="1" ht="16.5" customHeight="1" x14ac:dyDescent="0.45">
      <c r="B924" s="145"/>
      <c r="C924" s="146"/>
      <c r="D924" s="146"/>
      <c r="E924" s="147"/>
      <c r="F924" s="258" t="s">
        <v>929</v>
      </c>
      <c r="G924" s="258"/>
      <c r="H924" s="258"/>
      <c r="I924" s="258"/>
      <c r="J924" s="146"/>
      <c r="K924" s="147"/>
      <c r="L924" s="146"/>
      <c r="M924" s="146"/>
      <c r="N924" s="146"/>
      <c r="O924" s="146"/>
      <c r="P924" s="146"/>
      <c r="Q924" s="146"/>
      <c r="R924" s="148"/>
      <c r="T924" s="149"/>
      <c r="U924" s="146"/>
      <c r="V924" s="146"/>
      <c r="W924" s="146"/>
      <c r="X924" s="146"/>
      <c r="Y924" s="146"/>
      <c r="Z924" s="146"/>
      <c r="AA924" s="150"/>
      <c r="AT924" s="151" t="s">
        <v>168</v>
      </c>
      <c r="AU924" s="151" t="s">
        <v>78</v>
      </c>
      <c r="AV924" s="144" t="s">
        <v>80</v>
      </c>
      <c r="AW924" s="144" t="s">
        <v>28</v>
      </c>
      <c r="AX924" s="144" t="s">
        <v>72</v>
      </c>
      <c r="AY924" s="151" t="s">
        <v>156</v>
      </c>
    </row>
    <row r="925" spans="2:65" s="152" customFormat="1" ht="16.5" customHeight="1" x14ac:dyDescent="0.45">
      <c r="B925" s="153"/>
      <c r="C925" s="154"/>
      <c r="D925" s="154"/>
      <c r="E925" s="155"/>
      <c r="F925" s="254" t="s">
        <v>80</v>
      </c>
      <c r="G925" s="254"/>
      <c r="H925" s="254"/>
      <c r="I925" s="254"/>
      <c r="J925" s="154"/>
      <c r="K925" s="156">
        <v>1</v>
      </c>
      <c r="L925" s="154"/>
      <c r="M925" s="154"/>
      <c r="N925" s="154"/>
      <c r="O925" s="154"/>
      <c r="P925" s="154"/>
      <c r="Q925" s="154"/>
      <c r="R925" s="157"/>
      <c r="T925" s="158"/>
      <c r="U925" s="154"/>
      <c r="V925" s="154"/>
      <c r="W925" s="154"/>
      <c r="X925" s="154"/>
      <c r="Y925" s="154"/>
      <c r="Z925" s="154"/>
      <c r="AA925" s="159"/>
      <c r="AT925" s="160" t="s">
        <v>168</v>
      </c>
      <c r="AU925" s="160" t="s">
        <v>78</v>
      </c>
      <c r="AV925" s="152" t="s">
        <v>78</v>
      </c>
      <c r="AW925" s="152" t="s">
        <v>28</v>
      </c>
      <c r="AX925" s="152" t="s">
        <v>72</v>
      </c>
      <c r="AY925" s="160" t="s">
        <v>156</v>
      </c>
    </row>
    <row r="926" spans="2:65" s="161" customFormat="1" ht="16.5" customHeight="1" x14ac:dyDescent="0.45">
      <c r="B926" s="162"/>
      <c r="C926" s="163"/>
      <c r="D926" s="163"/>
      <c r="E926" s="164"/>
      <c r="F926" s="255" t="s">
        <v>170</v>
      </c>
      <c r="G926" s="255"/>
      <c r="H926" s="255"/>
      <c r="I926" s="255"/>
      <c r="J926" s="163"/>
      <c r="K926" s="165">
        <v>2</v>
      </c>
      <c r="L926" s="163"/>
      <c r="M926" s="163"/>
      <c r="N926" s="163"/>
      <c r="O926" s="163"/>
      <c r="P926" s="163"/>
      <c r="Q926" s="163"/>
      <c r="R926" s="166"/>
      <c r="T926" s="167"/>
      <c r="U926" s="163"/>
      <c r="V926" s="163"/>
      <c r="W926" s="163"/>
      <c r="X926" s="163"/>
      <c r="Y926" s="163"/>
      <c r="Z926" s="163"/>
      <c r="AA926" s="168"/>
      <c r="AT926" s="169" t="s">
        <v>168</v>
      </c>
      <c r="AU926" s="169" t="s">
        <v>78</v>
      </c>
      <c r="AV926" s="161" t="s">
        <v>161</v>
      </c>
      <c r="AW926" s="161" t="s">
        <v>28</v>
      </c>
      <c r="AX926" s="161" t="s">
        <v>80</v>
      </c>
      <c r="AY926" s="169" t="s">
        <v>156</v>
      </c>
    </row>
    <row r="927" spans="2:65" s="23" customFormat="1" ht="16.5" customHeight="1" x14ac:dyDescent="0.45">
      <c r="B927" s="134"/>
      <c r="C927" s="135" t="s">
        <v>1117</v>
      </c>
      <c r="D927" s="135"/>
      <c r="E927" s="136"/>
      <c r="F927" s="251"/>
      <c r="G927" s="251"/>
      <c r="H927" s="251"/>
      <c r="I927" s="251"/>
      <c r="J927" s="137"/>
      <c r="K927" s="138"/>
      <c r="L927" s="252"/>
      <c r="M927" s="252"/>
      <c r="N927" s="260">
        <f>ROUND(L927*K927,2)</f>
        <v>0</v>
      </c>
      <c r="O927" s="261"/>
      <c r="P927" s="261"/>
      <c r="Q927" s="262"/>
      <c r="R927" s="139"/>
      <c r="T927" s="140"/>
      <c r="U927" s="34" t="s">
        <v>39</v>
      </c>
      <c r="V927" s="141">
        <v>0</v>
      </c>
      <c r="W927" s="141">
        <f>V927*K927</f>
        <v>0</v>
      </c>
      <c r="X927" s="141">
        <v>0</v>
      </c>
      <c r="Y927" s="141">
        <f>X927*K927</f>
        <v>0</v>
      </c>
      <c r="Z927" s="141">
        <v>0</v>
      </c>
      <c r="AA927" s="142">
        <f>Z927*K927</f>
        <v>0</v>
      </c>
      <c r="AR927" s="8" t="s">
        <v>161</v>
      </c>
      <c r="AT927" s="8" t="s">
        <v>157</v>
      </c>
      <c r="AU927" s="8" t="s">
        <v>78</v>
      </c>
      <c r="AY927" s="8" t="s">
        <v>156</v>
      </c>
      <c r="BE927" s="143">
        <f>IF(U927="základná",N927,0)</f>
        <v>0</v>
      </c>
      <c r="BF927" s="143">
        <f>IF(U927="znížená",N927,0)</f>
        <v>0</v>
      </c>
      <c r="BG927" s="143">
        <f>IF(U927="zákl. prenesená",N927,0)</f>
        <v>0</v>
      </c>
      <c r="BH927" s="143">
        <f>IF(U927="zníž. prenesená",N927,0)</f>
        <v>0</v>
      </c>
      <c r="BI927" s="143">
        <f>IF(U927="nulová",N927,0)</f>
        <v>0</v>
      </c>
      <c r="BJ927" s="8" t="s">
        <v>78</v>
      </c>
      <c r="BK927" s="121">
        <f>ROUND(L927*K927,3)</f>
        <v>0</v>
      </c>
      <c r="BL927" s="8" t="s">
        <v>161</v>
      </c>
      <c r="BM927" s="8" t="s">
        <v>1118</v>
      </c>
    </row>
    <row r="928" spans="2:65" s="144" customFormat="1" ht="16.5" customHeight="1" x14ac:dyDescent="0.45">
      <c r="B928" s="145"/>
      <c r="C928" s="146"/>
      <c r="D928" s="146"/>
      <c r="E928" s="147"/>
      <c r="F928" s="253" t="s">
        <v>757</v>
      </c>
      <c r="G928" s="253"/>
      <c r="H928" s="253"/>
      <c r="I928" s="253"/>
      <c r="J928" s="146"/>
      <c r="K928" s="147"/>
      <c r="L928" s="146"/>
      <c r="M928" s="146"/>
      <c r="N928" s="146"/>
      <c r="O928" s="146"/>
      <c r="P928" s="146"/>
      <c r="Q928" s="146"/>
      <c r="R928" s="148"/>
      <c r="T928" s="149"/>
      <c r="U928" s="146"/>
      <c r="V928" s="146"/>
      <c r="W928" s="146"/>
      <c r="X928" s="146"/>
      <c r="Y928" s="146"/>
      <c r="Z928" s="146"/>
      <c r="AA928" s="150"/>
      <c r="AT928" s="151" t="s">
        <v>168</v>
      </c>
      <c r="AU928" s="151" t="s">
        <v>78</v>
      </c>
      <c r="AV928" s="144" t="s">
        <v>80</v>
      </c>
      <c r="AW928" s="144" t="s">
        <v>28</v>
      </c>
      <c r="AX928" s="144" t="s">
        <v>72</v>
      </c>
      <c r="AY928" s="151" t="s">
        <v>156</v>
      </c>
    </row>
    <row r="929" spans="2:65" s="152" customFormat="1" ht="16.5" customHeight="1" x14ac:dyDescent="0.45">
      <c r="B929" s="153"/>
      <c r="C929" s="154"/>
      <c r="D929" s="154"/>
      <c r="E929" s="155"/>
      <c r="F929" s="254" t="s">
        <v>80</v>
      </c>
      <c r="G929" s="254"/>
      <c r="H929" s="254"/>
      <c r="I929" s="254"/>
      <c r="J929" s="154"/>
      <c r="K929" s="156">
        <v>1</v>
      </c>
      <c r="L929" s="154"/>
      <c r="M929" s="154"/>
      <c r="N929" s="154"/>
      <c r="O929" s="154"/>
      <c r="P929" s="154"/>
      <c r="Q929" s="154"/>
      <c r="R929" s="157"/>
      <c r="T929" s="158"/>
      <c r="U929" s="154"/>
      <c r="V929" s="154"/>
      <c r="W929" s="154"/>
      <c r="X929" s="154"/>
      <c r="Y929" s="154"/>
      <c r="Z929" s="154"/>
      <c r="AA929" s="159"/>
      <c r="AT929" s="160" t="s">
        <v>168</v>
      </c>
      <c r="AU929" s="160" t="s">
        <v>78</v>
      </c>
      <c r="AV929" s="152" t="s">
        <v>78</v>
      </c>
      <c r="AW929" s="152" t="s">
        <v>28</v>
      </c>
      <c r="AX929" s="152" t="s">
        <v>72</v>
      </c>
      <c r="AY929" s="160" t="s">
        <v>156</v>
      </c>
    </row>
    <row r="930" spans="2:65" s="161" customFormat="1" ht="16.5" customHeight="1" x14ac:dyDescent="0.45">
      <c r="B930" s="162"/>
      <c r="C930" s="163"/>
      <c r="D930" s="163"/>
      <c r="E930" s="164"/>
      <c r="F930" s="255" t="s">
        <v>170</v>
      </c>
      <c r="G930" s="255"/>
      <c r="H930" s="255"/>
      <c r="I930" s="255"/>
      <c r="J930" s="163"/>
      <c r="K930" s="165">
        <v>1</v>
      </c>
      <c r="L930" s="163"/>
      <c r="M930" s="163"/>
      <c r="N930" s="163"/>
      <c r="O930" s="163"/>
      <c r="P930" s="163"/>
      <c r="Q930" s="163"/>
      <c r="R930" s="166"/>
      <c r="T930" s="167"/>
      <c r="U930" s="163"/>
      <c r="V930" s="163"/>
      <c r="W930" s="163"/>
      <c r="X930" s="163"/>
      <c r="Y930" s="163"/>
      <c r="Z930" s="163"/>
      <c r="AA930" s="168"/>
      <c r="AT930" s="169" t="s">
        <v>168</v>
      </c>
      <c r="AU930" s="169" t="s">
        <v>78</v>
      </c>
      <c r="AV930" s="161" t="s">
        <v>161</v>
      </c>
      <c r="AW930" s="161" t="s">
        <v>28</v>
      </c>
      <c r="AX930" s="161" t="s">
        <v>80</v>
      </c>
      <c r="AY930" s="169" t="s">
        <v>156</v>
      </c>
    </row>
    <row r="931" spans="2:65" s="23" customFormat="1" ht="16.5" customHeight="1" x14ac:dyDescent="0.45">
      <c r="B931" s="134"/>
      <c r="C931" s="135" t="s">
        <v>1119</v>
      </c>
      <c r="D931" s="135" t="s">
        <v>157</v>
      </c>
      <c r="E931" s="136" t="s">
        <v>1120</v>
      </c>
      <c r="F931" s="251" t="s">
        <v>1121</v>
      </c>
      <c r="G931" s="251"/>
      <c r="H931" s="251"/>
      <c r="I931" s="251"/>
      <c r="J931" s="137" t="s">
        <v>358</v>
      </c>
      <c r="K931" s="138">
        <v>12</v>
      </c>
      <c r="L931" s="252"/>
      <c r="M931" s="252"/>
      <c r="N931" s="260">
        <f t="shared" ref="N931:N934" si="61">ROUND(L931*K931,2)</f>
        <v>0</v>
      </c>
      <c r="O931" s="261"/>
      <c r="P931" s="261"/>
      <c r="Q931" s="262"/>
      <c r="R931" s="139"/>
      <c r="T931" s="140"/>
      <c r="U931" s="34" t="s">
        <v>39</v>
      </c>
      <c r="V931" s="141">
        <v>0</v>
      </c>
      <c r="W931" s="141">
        <f>V931*K931</f>
        <v>0</v>
      </c>
      <c r="X931" s="141">
        <v>0</v>
      </c>
      <c r="Y931" s="141">
        <f>X931*K931</f>
        <v>0</v>
      </c>
      <c r="Z931" s="141">
        <v>0</v>
      </c>
      <c r="AA931" s="142">
        <f>Z931*K931</f>
        <v>0</v>
      </c>
      <c r="AR931" s="8" t="s">
        <v>161</v>
      </c>
      <c r="AT931" s="8" t="s">
        <v>157</v>
      </c>
      <c r="AU931" s="8" t="s">
        <v>78</v>
      </c>
      <c r="AY931" s="8" t="s">
        <v>156</v>
      </c>
      <c r="BE931" s="143">
        <f>IF(U931="základná",N931,0)</f>
        <v>0</v>
      </c>
      <c r="BF931" s="143">
        <f>IF(U931="znížená",N931,0)</f>
        <v>0</v>
      </c>
      <c r="BG931" s="143">
        <f>IF(U931="zákl. prenesená",N931,0)</f>
        <v>0</v>
      </c>
      <c r="BH931" s="143">
        <f>IF(U931="zníž. prenesená",N931,0)</f>
        <v>0</v>
      </c>
      <c r="BI931" s="143">
        <f>IF(U931="nulová",N931,0)</f>
        <v>0</v>
      </c>
      <c r="BJ931" s="8" t="s">
        <v>78</v>
      </c>
      <c r="BK931" s="121">
        <f>ROUND(L931*K931,3)</f>
        <v>0</v>
      </c>
      <c r="BL931" s="8" t="s">
        <v>161</v>
      </c>
      <c r="BM931" s="8" t="s">
        <v>1122</v>
      </c>
    </row>
    <row r="932" spans="2:65" s="23" customFormat="1" ht="16.5" customHeight="1" x14ac:dyDescent="0.45">
      <c r="B932" s="134"/>
      <c r="C932" s="135" t="s">
        <v>1123</v>
      </c>
      <c r="D932" s="135" t="s">
        <v>157</v>
      </c>
      <c r="E932" s="136" t="s">
        <v>1124</v>
      </c>
      <c r="F932" s="251" t="s">
        <v>1125</v>
      </c>
      <c r="G932" s="251"/>
      <c r="H932" s="251"/>
      <c r="I932" s="251"/>
      <c r="J932" s="137" t="s">
        <v>260</v>
      </c>
      <c r="K932" s="138">
        <v>1</v>
      </c>
      <c r="L932" s="252"/>
      <c r="M932" s="252"/>
      <c r="N932" s="260">
        <f t="shared" si="61"/>
        <v>0</v>
      </c>
      <c r="O932" s="261"/>
      <c r="P932" s="261"/>
      <c r="Q932" s="262"/>
      <c r="R932" s="139"/>
      <c r="T932" s="140"/>
      <c r="U932" s="34" t="s">
        <v>39</v>
      </c>
      <c r="V932" s="141">
        <v>0</v>
      </c>
      <c r="W932" s="141">
        <f>V932*K932</f>
        <v>0</v>
      </c>
      <c r="X932" s="141">
        <v>0</v>
      </c>
      <c r="Y932" s="141">
        <f>X932*K932</f>
        <v>0</v>
      </c>
      <c r="Z932" s="141">
        <v>0</v>
      </c>
      <c r="AA932" s="142">
        <f>Z932*K932</f>
        <v>0</v>
      </c>
      <c r="AR932" s="8" t="s">
        <v>161</v>
      </c>
      <c r="AT932" s="8" t="s">
        <v>157</v>
      </c>
      <c r="AU932" s="8" t="s">
        <v>78</v>
      </c>
      <c r="AY932" s="8" t="s">
        <v>156</v>
      </c>
      <c r="BE932" s="143">
        <f>IF(U932="základná",N932,0)</f>
        <v>0</v>
      </c>
      <c r="BF932" s="143">
        <f>IF(U932="znížená",N932,0)</f>
        <v>0</v>
      </c>
      <c r="BG932" s="143">
        <f>IF(U932="zákl. prenesená",N932,0)</f>
        <v>0</v>
      </c>
      <c r="BH932" s="143">
        <f>IF(U932="zníž. prenesená",N932,0)</f>
        <v>0</v>
      </c>
      <c r="BI932" s="143">
        <f>IF(U932="nulová",N932,0)</f>
        <v>0</v>
      </c>
      <c r="BJ932" s="8" t="s">
        <v>78</v>
      </c>
      <c r="BK932" s="121">
        <f>ROUND(L932*K932,3)</f>
        <v>0</v>
      </c>
      <c r="BL932" s="8" t="s">
        <v>161</v>
      </c>
      <c r="BM932" s="8" t="s">
        <v>1126</v>
      </c>
    </row>
    <row r="933" spans="2:65" s="23" customFormat="1" ht="16.5" customHeight="1" x14ac:dyDescent="0.45">
      <c r="B933" s="134"/>
      <c r="C933" s="135" t="s">
        <v>1127</v>
      </c>
      <c r="D933" s="135" t="s">
        <v>157</v>
      </c>
      <c r="E933" s="136" t="s">
        <v>1128</v>
      </c>
      <c r="F933" s="251" t="s">
        <v>1129</v>
      </c>
      <c r="G933" s="251"/>
      <c r="H933" s="251"/>
      <c r="I933" s="251"/>
      <c r="J933" s="137" t="s">
        <v>260</v>
      </c>
      <c r="K933" s="138">
        <v>2</v>
      </c>
      <c r="L933" s="252"/>
      <c r="M933" s="252"/>
      <c r="N933" s="260">
        <f t="shared" si="61"/>
        <v>0</v>
      </c>
      <c r="O933" s="261"/>
      <c r="P933" s="261"/>
      <c r="Q933" s="262"/>
      <c r="R933" s="139"/>
      <c r="T933" s="140"/>
      <c r="U933" s="34" t="s">
        <v>39</v>
      </c>
      <c r="V933" s="141">
        <v>0</v>
      </c>
      <c r="W933" s="141">
        <f>V933*K933</f>
        <v>0</v>
      </c>
      <c r="X933" s="141">
        <v>0</v>
      </c>
      <c r="Y933" s="141">
        <f>X933*K933</f>
        <v>0</v>
      </c>
      <c r="Z933" s="141">
        <v>0</v>
      </c>
      <c r="AA933" s="142">
        <f>Z933*K933</f>
        <v>0</v>
      </c>
      <c r="AR933" s="8" t="s">
        <v>161</v>
      </c>
      <c r="AT933" s="8" t="s">
        <v>157</v>
      </c>
      <c r="AU933" s="8" t="s">
        <v>78</v>
      </c>
      <c r="AY933" s="8" t="s">
        <v>156</v>
      </c>
      <c r="BE933" s="143">
        <f>IF(U933="základná",N933,0)</f>
        <v>0</v>
      </c>
      <c r="BF933" s="143">
        <f>IF(U933="znížená",N933,0)</f>
        <v>0</v>
      </c>
      <c r="BG933" s="143">
        <f>IF(U933="zákl. prenesená",N933,0)</f>
        <v>0</v>
      </c>
      <c r="BH933" s="143">
        <f>IF(U933="zníž. prenesená",N933,0)</f>
        <v>0</v>
      </c>
      <c r="BI933" s="143">
        <f>IF(U933="nulová",N933,0)</f>
        <v>0</v>
      </c>
      <c r="BJ933" s="8" t="s">
        <v>78</v>
      </c>
      <c r="BK933" s="121">
        <f>ROUND(L933*K933,3)</f>
        <v>0</v>
      </c>
      <c r="BL933" s="8" t="s">
        <v>161</v>
      </c>
      <c r="BM933" s="8" t="s">
        <v>1130</v>
      </c>
    </row>
    <row r="934" spans="2:65" s="23" customFormat="1" ht="38.25" customHeight="1" x14ac:dyDescent="0.45">
      <c r="B934" s="134"/>
      <c r="C934" s="135" t="s">
        <v>1131</v>
      </c>
      <c r="D934" s="135" t="s">
        <v>157</v>
      </c>
      <c r="E934" s="136" t="s">
        <v>1132</v>
      </c>
      <c r="F934" s="251" t="s">
        <v>1133</v>
      </c>
      <c r="G934" s="251"/>
      <c r="H934" s="251"/>
      <c r="I934" s="251"/>
      <c r="J934" s="137" t="s">
        <v>1134</v>
      </c>
      <c r="K934" s="138">
        <v>6</v>
      </c>
      <c r="L934" s="252"/>
      <c r="M934" s="252"/>
      <c r="N934" s="260">
        <f t="shared" si="61"/>
        <v>0</v>
      </c>
      <c r="O934" s="261"/>
      <c r="P934" s="261"/>
      <c r="Q934" s="262"/>
      <c r="R934" s="139"/>
      <c r="T934" s="140"/>
      <c r="U934" s="34" t="s">
        <v>39</v>
      </c>
      <c r="V934" s="141">
        <v>0</v>
      </c>
      <c r="W934" s="141">
        <f>V934*K934</f>
        <v>0</v>
      </c>
      <c r="X934" s="141">
        <v>0</v>
      </c>
      <c r="Y934" s="141">
        <f>X934*K934</f>
        <v>0</v>
      </c>
      <c r="Z934" s="141">
        <v>0</v>
      </c>
      <c r="AA934" s="142">
        <f>Z934*K934</f>
        <v>0</v>
      </c>
      <c r="AR934" s="8" t="s">
        <v>161</v>
      </c>
      <c r="AT934" s="8" t="s">
        <v>157</v>
      </c>
      <c r="AU934" s="8" t="s">
        <v>78</v>
      </c>
      <c r="AY934" s="8" t="s">
        <v>156</v>
      </c>
      <c r="BE934" s="143">
        <f>IF(U934="základná",N934,0)</f>
        <v>0</v>
      </c>
      <c r="BF934" s="143">
        <f>IF(U934="znížená",N934,0)</f>
        <v>0</v>
      </c>
      <c r="BG934" s="143">
        <f>IF(U934="zákl. prenesená",N934,0)</f>
        <v>0</v>
      </c>
      <c r="BH934" s="143">
        <f>IF(U934="zníž. prenesená",N934,0)</f>
        <v>0</v>
      </c>
      <c r="BI934" s="143">
        <f>IF(U934="nulová",N934,0)</f>
        <v>0</v>
      </c>
      <c r="BJ934" s="8" t="s">
        <v>78</v>
      </c>
      <c r="BK934" s="121">
        <f>ROUND(L934*K934,3)</f>
        <v>0</v>
      </c>
      <c r="BL934" s="8" t="s">
        <v>161</v>
      </c>
      <c r="BM934" s="8" t="s">
        <v>1135</v>
      </c>
    </row>
    <row r="935" spans="2:65" s="144" customFormat="1" ht="16.5" customHeight="1" x14ac:dyDescent="0.45">
      <c r="B935" s="145"/>
      <c r="C935" s="146"/>
      <c r="D935" s="146"/>
      <c r="E935" s="147"/>
      <c r="F935" s="253" t="s">
        <v>1105</v>
      </c>
      <c r="G935" s="253"/>
      <c r="H935" s="253"/>
      <c r="I935" s="253"/>
      <c r="J935" s="146"/>
      <c r="K935" s="147"/>
      <c r="L935" s="146"/>
      <c r="M935" s="146"/>
      <c r="N935" s="146"/>
      <c r="O935" s="146"/>
      <c r="P935" s="146"/>
      <c r="Q935" s="146"/>
      <c r="R935" s="148"/>
      <c r="T935" s="149"/>
      <c r="U935" s="146"/>
      <c r="V935" s="146"/>
      <c r="W935" s="146"/>
      <c r="X935" s="146"/>
      <c r="Y935" s="146"/>
      <c r="Z935" s="146"/>
      <c r="AA935" s="150"/>
      <c r="AT935" s="151" t="s">
        <v>168</v>
      </c>
      <c r="AU935" s="151" t="s">
        <v>78</v>
      </c>
      <c r="AV935" s="144" t="s">
        <v>80</v>
      </c>
      <c r="AW935" s="144" t="s">
        <v>28</v>
      </c>
      <c r="AX935" s="144" t="s">
        <v>72</v>
      </c>
      <c r="AY935" s="151" t="s">
        <v>156</v>
      </c>
    </row>
    <row r="936" spans="2:65" s="152" customFormat="1" ht="16.5" customHeight="1" x14ac:dyDescent="0.45">
      <c r="B936" s="153"/>
      <c r="C936" s="154"/>
      <c r="D936" s="154"/>
      <c r="E936" s="155"/>
      <c r="F936" s="254" t="s">
        <v>78</v>
      </c>
      <c r="G936" s="254"/>
      <c r="H936" s="254"/>
      <c r="I936" s="254"/>
      <c r="J936" s="154"/>
      <c r="K936" s="156">
        <v>2</v>
      </c>
      <c r="L936" s="154"/>
      <c r="M936" s="154"/>
      <c r="N936" s="154"/>
      <c r="O936" s="154"/>
      <c r="P936" s="154"/>
      <c r="Q936" s="154"/>
      <c r="R936" s="157"/>
      <c r="T936" s="158"/>
      <c r="U936" s="154"/>
      <c r="V936" s="154"/>
      <c r="W936" s="154"/>
      <c r="X936" s="154"/>
      <c r="Y936" s="154"/>
      <c r="Z936" s="154"/>
      <c r="AA936" s="159"/>
      <c r="AT936" s="160" t="s">
        <v>168</v>
      </c>
      <c r="AU936" s="160" t="s">
        <v>78</v>
      </c>
      <c r="AV936" s="152" t="s">
        <v>78</v>
      </c>
      <c r="AW936" s="152" t="s">
        <v>28</v>
      </c>
      <c r="AX936" s="152" t="s">
        <v>72</v>
      </c>
      <c r="AY936" s="160" t="s">
        <v>156</v>
      </c>
    </row>
    <row r="937" spans="2:65" s="144" customFormat="1" ht="16.5" customHeight="1" x14ac:dyDescent="0.45">
      <c r="B937" s="145"/>
      <c r="C937" s="146"/>
      <c r="D937" s="146"/>
      <c r="E937" s="147"/>
      <c r="F937" s="258" t="s">
        <v>1106</v>
      </c>
      <c r="G937" s="258"/>
      <c r="H937" s="258"/>
      <c r="I937" s="258"/>
      <c r="J937" s="146"/>
      <c r="K937" s="147"/>
      <c r="L937" s="146"/>
      <c r="M937" s="146"/>
      <c r="N937" s="146"/>
      <c r="O937" s="146"/>
      <c r="P937" s="146"/>
      <c r="Q937" s="146"/>
      <c r="R937" s="148"/>
      <c r="T937" s="149"/>
      <c r="U937" s="146"/>
      <c r="V937" s="146"/>
      <c r="W937" s="146"/>
      <c r="X937" s="146"/>
      <c r="Y937" s="146"/>
      <c r="Z937" s="146"/>
      <c r="AA937" s="150"/>
      <c r="AT937" s="151" t="s">
        <v>168</v>
      </c>
      <c r="AU937" s="151" t="s">
        <v>78</v>
      </c>
      <c r="AV937" s="144" t="s">
        <v>80</v>
      </c>
      <c r="AW937" s="144" t="s">
        <v>28</v>
      </c>
      <c r="AX937" s="144" t="s">
        <v>72</v>
      </c>
      <c r="AY937" s="151" t="s">
        <v>156</v>
      </c>
    </row>
    <row r="938" spans="2:65" s="152" customFormat="1" ht="16.5" customHeight="1" x14ac:dyDescent="0.45">
      <c r="B938" s="153"/>
      <c r="C938" s="154"/>
      <c r="D938" s="154"/>
      <c r="E938" s="155"/>
      <c r="F938" s="254" t="s">
        <v>80</v>
      </c>
      <c r="G938" s="254"/>
      <c r="H938" s="254"/>
      <c r="I938" s="254"/>
      <c r="J938" s="154"/>
      <c r="K938" s="156">
        <v>1</v>
      </c>
      <c r="L938" s="154"/>
      <c r="M938" s="154"/>
      <c r="N938" s="154"/>
      <c r="O938" s="154"/>
      <c r="P938" s="154"/>
      <c r="Q938" s="154"/>
      <c r="R938" s="157"/>
      <c r="T938" s="158"/>
      <c r="U938" s="154"/>
      <c r="V938" s="154"/>
      <c r="W938" s="154"/>
      <c r="X938" s="154"/>
      <c r="Y938" s="154"/>
      <c r="Z938" s="154"/>
      <c r="AA938" s="159"/>
      <c r="AT938" s="160" t="s">
        <v>168</v>
      </c>
      <c r="AU938" s="160" t="s">
        <v>78</v>
      </c>
      <c r="AV938" s="152" t="s">
        <v>78</v>
      </c>
      <c r="AW938" s="152" t="s">
        <v>28</v>
      </c>
      <c r="AX938" s="152" t="s">
        <v>72</v>
      </c>
      <c r="AY938" s="160" t="s">
        <v>156</v>
      </c>
    </row>
    <row r="939" spans="2:65" s="144" customFormat="1" ht="16.5" customHeight="1" x14ac:dyDescent="0.45">
      <c r="B939" s="145"/>
      <c r="C939" s="146"/>
      <c r="D939" s="146"/>
      <c r="E939" s="147"/>
      <c r="F939" s="258" t="s">
        <v>1136</v>
      </c>
      <c r="G939" s="258"/>
      <c r="H939" s="258"/>
      <c r="I939" s="258"/>
      <c r="J939" s="146"/>
      <c r="K939" s="147"/>
      <c r="L939" s="146"/>
      <c r="M939" s="146"/>
      <c r="N939" s="146"/>
      <c r="O939" s="146"/>
      <c r="P939" s="146"/>
      <c r="Q939" s="146"/>
      <c r="R939" s="148"/>
      <c r="T939" s="149"/>
      <c r="U939" s="146"/>
      <c r="V939" s="146"/>
      <c r="W939" s="146"/>
      <c r="X939" s="146"/>
      <c r="Y939" s="146"/>
      <c r="Z939" s="146"/>
      <c r="AA939" s="150"/>
      <c r="AT939" s="151" t="s">
        <v>168</v>
      </c>
      <c r="AU939" s="151" t="s">
        <v>78</v>
      </c>
      <c r="AV939" s="144" t="s">
        <v>80</v>
      </c>
      <c r="AW939" s="144" t="s">
        <v>28</v>
      </c>
      <c r="AX939" s="144" t="s">
        <v>72</v>
      </c>
      <c r="AY939" s="151" t="s">
        <v>156</v>
      </c>
    </row>
    <row r="940" spans="2:65" s="152" customFormat="1" ht="16.5" customHeight="1" x14ac:dyDescent="0.45">
      <c r="B940" s="153"/>
      <c r="C940" s="154"/>
      <c r="D940" s="154"/>
      <c r="E940" s="155"/>
      <c r="F940" s="254" t="s">
        <v>80</v>
      </c>
      <c r="G940" s="254"/>
      <c r="H940" s="254"/>
      <c r="I940" s="254"/>
      <c r="J940" s="154"/>
      <c r="K940" s="156">
        <v>1</v>
      </c>
      <c r="L940" s="154"/>
      <c r="M940" s="154"/>
      <c r="N940" s="154"/>
      <c r="O940" s="154"/>
      <c r="P940" s="154"/>
      <c r="Q940" s="154"/>
      <c r="R940" s="157"/>
      <c r="T940" s="158"/>
      <c r="U940" s="154"/>
      <c r="V940" s="154"/>
      <c r="W940" s="154"/>
      <c r="X940" s="154"/>
      <c r="Y940" s="154"/>
      <c r="Z940" s="154"/>
      <c r="AA940" s="159"/>
      <c r="AT940" s="160" t="s">
        <v>168</v>
      </c>
      <c r="AU940" s="160" t="s">
        <v>78</v>
      </c>
      <c r="AV940" s="152" t="s">
        <v>78</v>
      </c>
      <c r="AW940" s="152" t="s">
        <v>28</v>
      </c>
      <c r="AX940" s="152" t="s">
        <v>72</v>
      </c>
      <c r="AY940" s="160" t="s">
        <v>156</v>
      </c>
    </row>
    <row r="941" spans="2:65" s="144" customFormat="1" ht="16.5" customHeight="1" x14ac:dyDescent="0.45">
      <c r="B941" s="145"/>
      <c r="C941" s="146"/>
      <c r="D941" s="146"/>
      <c r="E941" s="147"/>
      <c r="F941" s="258" t="s">
        <v>1060</v>
      </c>
      <c r="G941" s="258"/>
      <c r="H941" s="258"/>
      <c r="I941" s="258"/>
      <c r="J941" s="146"/>
      <c r="K941" s="147"/>
      <c r="L941" s="146"/>
      <c r="M941" s="146"/>
      <c r="N941" s="146"/>
      <c r="O941" s="146"/>
      <c r="P941" s="146"/>
      <c r="Q941" s="146"/>
      <c r="R941" s="148"/>
      <c r="T941" s="149"/>
      <c r="U941" s="146"/>
      <c r="V941" s="146"/>
      <c r="W941" s="146"/>
      <c r="X941" s="146"/>
      <c r="Y941" s="146"/>
      <c r="Z941" s="146"/>
      <c r="AA941" s="150"/>
      <c r="AT941" s="151" t="s">
        <v>168</v>
      </c>
      <c r="AU941" s="151" t="s">
        <v>78</v>
      </c>
      <c r="AV941" s="144" t="s">
        <v>80</v>
      </c>
      <c r="AW941" s="144" t="s">
        <v>28</v>
      </c>
      <c r="AX941" s="144" t="s">
        <v>72</v>
      </c>
      <c r="AY941" s="151" t="s">
        <v>156</v>
      </c>
    </row>
    <row r="942" spans="2:65" s="152" customFormat="1" ht="16.5" customHeight="1" x14ac:dyDescent="0.45">
      <c r="B942" s="153"/>
      <c r="C942" s="154"/>
      <c r="D942" s="154"/>
      <c r="E942" s="155"/>
      <c r="F942" s="254" t="s">
        <v>80</v>
      </c>
      <c r="G942" s="254"/>
      <c r="H942" s="254"/>
      <c r="I942" s="254"/>
      <c r="J942" s="154"/>
      <c r="K942" s="156">
        <v>1</v>
      </c>
      <c r="L942" s="154"/>
      <c r="M942" s="154"/>
      <c r="N942" s="154"/>
      <c r="O942" s="154"/>
      <c r="P942" s="154"/>
      <c r="Q942" s="154"/>
      <c r="R942" s="157"/>
      <c r="T942" s="158"/>
      <c r="U942" s="154"/>
      <c r="V942" s="154"/>
      <c r="W942" s="154"/>
      <c r="X942" s="154"/>
      <c r="Y942" s="154"/>
      <c r="Z942" s="154"/>
      <c r="AA942" s="159"/>
      <c r="AT942" s="160" t="s">
        <v>168</v>
      </c>
      <c r="AU942" s="160" t="s">
        <v>78</v>
      </c>
      <c r="AV942" s="152" t="s">
        <v>78</v>
      </c>
      <c r="AW942" s="152" t="s">
        <v>28</v>
      </c>
      <c r="AX942" s="152" t="s">
        <v>72</v>
      </c>
      <c r="AY942" s="160" t="s">
        <v>156</v>
      </c>
    </row>
    <row r="943" spans="2:65" s="144" customFormat="1" ht="16.5" customHeight="1" x14ac:dyDescent="0.45">
      <c r="B943" s="145"/>
      <c r="C943" s="146"/>
      <c r="D943" s="146"/>
      <c r="E943" s="147"/>
      <c r="F943" s="258" t="s">
        <v>1069</v>
      </c>
      <c r="G943" s="258"/>
      <c r="H943" s="258"/>
      <c r="I943" s="258"/>
      <c r="J943" s="146"/>
      <c r="K943" s="147"/>
      <c r="L943" s="146"/>
      <c r="M943" s="146"/>
      <c r="N943" s="146"/>
      <c r="O943" s="146"/>
      <c r="P943" s="146"/>
      <c r="Q943" s="146"/>
      <c r="R943" s="148"/>
      <c r="T943" s="149"/>
      <c r="U943" s="146"/>
      <c r="V943" s="146"/>
      <c r="W943" s="146"/>
      <c r="X943" s="146"/>
      <c r="Y943" s="146"/>
      <c r="Z943" s="146"/>
      <c r="AA943" s="150"/>
      <c r="AT943" s="151" t="s">
        <v>168</v>
      </c>
      <c r="AU943" s="151" t="s">
        <v>78</v>
      </c>
      <c r="AV943" s="144" t="s">
        <v>80</v>
      </c>
      <c r="AW943" s="144" t="s">
        <v>28</v>
      </c>
      <c r="AX943" s="144" t="s">
        <v>72</v>
      </c>
      <c r="AY943" s="151" t="s">
        <v>156</v>
      </c>
    </row>
    <row r="944" spans="2:65" s="152" customFormat="1" ht="16.5" customHeight="1" x14ac:dyDescent="0.45">
      <c r="B944" s="153"/>
      <c r="C944" s="154"/>
      <c r="D944" s="154"/>
      <c r="E944" s="155"/>
      <c r="F944" s="254" t="s">
        <v>80</v>
      </c>
      <c r="G944" s="254"/>
      <c r="H944" s="254"/>
      <c r="I944" s="254"/>
      <c r="J944" s="154"/>
      <c r="K944" s="156">
        <v>1</v>
      </c>
      <c r="L944" s="154"/>
      <c r="M944" s="154"/>
      <c r="N944" s="154"/>
      <c r="O944" s="154"/>
      <c r="P944" s="154"/>
      <c r="Q944" s="154"/>
      <c r="R944" s="157"/>
      <c r="T944" s="158"/>
      <c r="U944" s="154"/>
      <c r="V944" s="154"/>
      <c r="W944" s="154"/>
      <c r="X944" s="154"/>
      <c r="Y944" s="154"/>
      <c r="Z944" s="154"/>
      <c r="AA944" s="159"/>
      <c r="AT944" s="160" t="s">
        <v>168</v>
      </c>
      <c r="AU944" s="160" t="s">
        <v>78</v>
      </c>
      <c r="AV944" s="152" t="s">
        <v>78</v>
      </c>
      <c r="AW944" s="152" t="s">
        <v>28</v>
      </c>
      <c r="AX944" s="152" t="s">
        <v>72</v>
      </c>
      <c r="AY944" s="160" t="s">
        <v>156</v>
      </c>
    </row>
    <row r="945" spans="2:65" s="161" customFormat="1" ht="16.5" customHeight="1" x14ac:dyDescent="0.45">
      <c r="B945" s="162"/>
      <c r="C945" s="163"/>
      <c r="D945" s="163"/>
      <c r="E945" s="164"/>
      <c r="F945" s="255" t="s">
        <v>170</v>
      </c>
      <c r="G945" s="255"/>
      <c r="H945" s="255"/>
      <c r="I945" s="255"/>
      <c r="J945" s="163"/>
      <c r="K945" s="165">
        <v>6</v>
      </c>
      <c r="L945" s="163"/>
      <c r="M945" s="163"/>
      <c r="N945" s="163"/>
      <c r="O945" s="163"/>
      <c r="P945" s="163"/>
      <c r="Q945" s="163"/>
      <c r="R945" s="166"/>
      <c r="T945" s="167"/>
      <c r="U945" s="163"/>
      <c r="V945" s="163"/>
      <c r="W945" s="163"/>
      <c r="X945" s="163"/>
      <c r="Y945" s="163"/>
      <c r="Z945" s="163"/>
      <c r="AA945" s="168"/>
      <c r="AT945" s="169" t="s">
        <v>168</v>
      </c>
      <c r="AU945" s="169" t="s">
        <v>78</v>
      </c>
      <c r="AV945" s="161" t="s">
        <v>161</v>
      </c>
      <c r="AW945" s="161" t="s">
        <v>28</v>
      </c>
      <c r="AX945" s="161" t="s">
        <v>80</v>
      </c>
      <c r="AY945" s="169" t="s">
        <v>156</v>
      </c>
    </row>
    <row r="946" spans="2:65" s="23" customFormat="1" ht="25.5" customHeight="1" x14ac:dyDescent="0.45">
      <c r="B946" s="134"/>
      <c r="C946" s="135" t="s">
        <v>1137</v>
      </c>
      <c r="D946" s="135" t="s">
        <v>157</v>
      </c>
      <c r="E946" s="136" t="s">
        <v>1138</v>
      </c>
      <c r="F946" s="251" t="s">
        <v>1139</v>
      </c>
      <c r="G946" s="251"/>
      <c r="H946" s="251"/>
      <c r="I946" s="251"/>
      <c r="J946" s="137" t="s">
        <v>1140</v>
      </c>
      <c r="K946" s="138">
        <v>15</v>
      </c>
      <c r="L946" s="252"/>
      <c r="M946" s="252"/>
      <c r="N946" s="260">
        <f>ROUND(L946*K946,2)</f>
        <v>0</v>
      </c>
      <c r="O946" s="261"/>
      <c r="P946" s="261"/>
      <c r="Q946" s="262"/>
      <c r="R946" s="139"/>
      <c r="T946" s="140"/>
      <c r="U946" s="34" t="s">
        <v>39</v>
      </c>
      <c r="V946" s="141">
        <v>0</v>
      </c>
      <c r="W946" s="141">
        <f>V946*K946</f>
        <v>0</v>
      </c>
      <c r="X946" s="141">
        <v>0</v>
      </c>
      <c r="Y946" s="141">
        <f>X946*K946</f>
        <v>0</v>
      </c>
      <c r="Z946" s="141">
        <v>0</v>
      </c>
      <c r="AA946" s="142">
        <f>Z946*K946</f>
        <v>0</v>
      </c>
      <c r="AR946" s="8" t="s">
        <v>161</v>
      </c>
      <c r="AT946" s="8" t="s">
        <v>157</v>
      </c>
      <c r="AU946" s="8" t="s">
        <v>78</v>
      </c>
      <c r="AY946" s="8" t="s">
        <v>156</v>
      </c>
      <c r="BE946" s="143">
        <f>IF(U946="základná",N946,0)</f>
        <v>0</v>
      </c>
      <c r="BF946" s="143">
        <f>IF(U946="znížená",N946,0)</f>
        <v>0</v>
      </c>
      <c r="BG946" s="143">
        <f>IF(U946="zákl. prenesená",N946,0)</f>
        <v>0</v>
      </c>
      <c r="BH946" s="143">
        <f>IF(U946="zníž. prenesená",N946,0)</f>
        <v>0</v>
      </c>
      <c r="BI946" s="143">
        <f>IF(U946="nulová",N946,0)</f>
        <v>0</v>
      </c>
      <c r="BJ946" s="8" t="s">
        <v>78</v>
      </c>
      <c r="BK946" s="121">
        <f>ROUND(L946*K946,3)</f>
        <v>0</v>
      </c>
      <c r="BL946" s="8" t="s">
        <v>161</v>
      </c>
      <c r="BM946" s="8" t="s">
        <v>1141</v>
      </c>
    </row>
    <row r="947" spans="2:65" s="144" customFormat="1" ht="16.5" customHeight="1" x14ac:dyDescent="0.45">
      <c r="B947" s="145"/>
      <c r="C947" s="146"/>
      <c r="D947" s="146"/>
      <c r="E947" s="147"/>
      <c r="F947" s="253" t="s">
        <v>167</v>
      </c>
      <c r="G947" s="253"/>
      <c r="H947" s="253"/>
      <c r="I947" s="253"/>
      <c r="J947" s="146"/>
      <c r="K947" s="147"/>
      <c r="L947" s="146"/>
      <c r="M947" s="146"/>
      <c r="N947" s="146"/>
      <c r="O947" s="146"/>
      <c r="P947" s="146"/>
      <c r="Q947" s="146"/>
      <c r="R947" s="148"/>
      <c r="T947" s="149"/>
      <c r="U947" s="146"/>
      <c r="V947" s="146"/>
      <c r="W947" s="146"/>
      <c r="X947" s="146"/>
      <c r="Y947" s="146"/>
      <c r="Z947" s="146"/>
      <c r="AA947" s="150"/>
      <c r="AT947" s="151" t="s">
        <v>168</v>
      </c>
      <c r="AU947" s="151" t="s">
        <v>78</v>
      </c>
      <c r="AV947" s="144" t="s">
        <v>80</v>
      </c>
      <c r="AW947" s="144" t="s">
        <v>28</v>
      </c>
      <c r="AX947" s="144" t="s">
        <v>72</v>
      </c>
      <c r="AY947" s="151" t="s">
        <v>156</v>
      </c>
    </row>
    <row r="948" spans="2:65" s="152" customFormat="1" ht="16.5" customHeight="1" x14ac:dyDescent="0.45">
      <c r="B948" s="153"/>
      <c r="C948" s="154"/>
      <c r="D948" s="154"/>
      <c r="E948" s="155"/>
      <c r="F948" s="254" t="s">
        <v>80</v>
      </c>
      <c r="G948" s="254"/>
      <c r="H948" s="254"/>
      <c r="I948" s="254"/>
      <c r="J948" s="154"/>
      <c r="K948" s="156">
        <v>1</v>
      </c>
      <c r="L948" s="154"/>
      <c r="M948" s="154"/>
      <c r="N948" s="154"/>
      <c r="O948" s="154"/>
      <c r="P948" s="154"/>
      <c r="Q948" s="154"/>
      <c r="R948" s="157"/>
      <c r="T948" s="158"/>
      <c r="U948" s="154"/>
      <c r="V948" s="154"/>
      <c r="W948" s="154"/>
      <c r="X948" s="154"/>
      <c r="Y948" s="154"/>
      <c r="Z948" s="154"/>
      <c r="AA948" s="159"/>
      <c r="AT948" s="160" t="s">
        <v>168</v>
      </c>
      <c r="AU948" s="160" t="s">
        <v>78</v>
      </c>
      <c r="AV948" s="152" t="s">
        <v>78</v>
      </c>
      <c r="AW948" s="152" t="s">
        <v>28</v>
      </c>
      <c r="AX948" s="152" t="s">
        <v>72</v>
      </c>
      <c r="AY948" s="160" t="s">
        <v>156</v>
      </c>
    </row>
    <row r="949" spans="2:65" s="144" customFormat="1" ht="16.5" customHeight="1" x14ac:dyDescent="0.45">
      <c r="B949" s="145"/>
      <c r="C949" s="146"/>
      <c r="D949" s="146"/>
      <c r="E949" s="147"/>
      <c r="F949" s="258" t="s">
        <v>765</v>
      </c>
      <c r="G949" s="258"/>
      <c r="H949" s="258"/>
      <c r="I949" s="258"/>
      <c r="J949" s="146"/>
      <c r="K949" s="147"/>
      <c r="L949" s="146"/>
      <c r="M949" s="146"/>
      <c r="N949" s="146"/>
      <c r="O949" s="146"/>
      <c r="P949" s="146"/>
      <c r="Q949" s="146"/>
      <c r="R949" s="148"/>
      <c r="T949" s="149"/>
      <c r="U949" s="146"/>
      <c r="V949" s="146"/>
      <c r="W949" s="146"/>
      <c r="X949" s="146"/>
      <c r="Y949" s="146"/>
      <c r="Z949" s="146"/>
      <c r="AA949" s="150"/>
      <c r="AT949" s="151" t="s">
        <v>168</v>
      </c>
      <c r="AU949" s="151" t="s">
        <v>78</v>
      </c>
      <c r="AV949" s="144" t="s">
        <v>80</v>
      </c>
      <c r="AW949" s="144" t="s">
        <v>28</v>
      </c>
      <c r="AX949" s="144" t="s">
        <v>72</v>
      </c>
      <c r="AY949" s="151" t="s">
        <v>156</v>
      </c>
    </row>
    <row r="950" spans="2:65" s="152" customFormat="1" ht="16.5" customHeight="1" x14ac:dyDescent="0.45">
      <c r="B950" s="153"/>
      <c r="C950" s="154"/>
      <c r="D950" s="154"/>
      <c r="E950" s="155"/>
      <c r="F950" s="254" t="s">
        <v>78</v>
      </c>
      <c r="G950" s="254"/>
      <c r="H950" s="254"/>
      <c r="I950" s="254"/>
      <c r="J950" s="154"/>
      <c r="K950" s="156">
        <v>2</v>
      </c>
      <c r="L950" s="154"/>
      <c r="M950" s="154"/>
      <c r="N950" s="154"/>
      <c r="O950" s="154"/>
      <c r="P950" s="154"/>
      <c r="Q950" s="154"/>
      <c r="R950" s="157"/>
      <c r="T950" s="158"/>
      <c r="U950" s="154"/>
      <c r="V950" s="154"/>
      <c r="W950" s="154"/>
      <c r="X950" s="154"/>
      <c r="Y950" s="154"/>
      <c r="Z950" s="154"/>
      <c r="AA950" s="159"/>
      <c r="AT950" s="160" t="s">
        <v>168</v>
      </c>
      <c r="AU950" s="160" t="s">
        <v>78</v>
      </c>
      <c r="AV950" s="152" t="s">
        <v>78</v>
      </c>
      <c r="AW950" s="152" t="s">
        <v>28</v>
      </c>
      <c r="AX950" s="152" t="s">
        <v>72</v>
      </c>
      <c r="AY950" s="160" t="s">
        <v>156</v>
      </c>
    </row>
    <row r="951" spans="2:65" s="144" customFormat="1" ht="16.5" customHeight="1" x14ac:dyDescent="0.45">
      <c r="B951" s="145"/>
      <c r="C951" s="146"/>
      <c r="D951" s="146"/>
      <c r="E951" s="147"/>
      <c r="F951" s="258" t="s">
        <v>1105</v>
      </c>
      <c r="G951" s="258"/>
      <c r="H951" s="258"/>
      <c r="I951" s="258"/>
      <c r="J951" s="146"/>
      <c r="K951" s="147"/>
      <c r="L951" s="146"/>
      <c r="M951" s="146"/>
      <c r="N951" s="146"/>
      <c r="O951" s="146"/>
      <c r="P951" s="146"/>
      <c r="Q951" s="146"/>
      <c r="R951" s="148"/>
      <c r="T951" s="149"/>
      <c r="U951" s="146"/>
      <c r="V951" s="146"/>
      <c r="W951" s="146"/>
      <c r="X951" s="146"/>
      <c r="Y951" s="146"/>
      <c r="Z951" s="146"/>
      <c r="AA951" s="150"/>
      <c r="AT951" s="151" t="s">
        <v>168</v>
      </c>
      <c r="AU951" s="151" t="s">
        <v>78</v>
      </c>
      <c r="AV951" s="144" t="s">
        <v>80</v>
      </c>
      <c r="AW951" s="144" t="s">
        <v>28</v>
      </c>
      <c r="AX951" s="144" t="s">
        <v>72</v>
      </c>
      <c r="AY951" s="151" t="s">
        <v>156</v>
      </c>
    </row>
    <row r="952" spans="2:65" s="152" customFormat="1" ht="16.5" customHeight="1" x14ac:dyDescent="0.45">
      <c r="B952" s="153"/>
      <c r="C952" s="154"/>
      <c r="D952" s="154"/>
      <c r="E952" s="155"/>
      <c r="F952" s="254" t="s">
        <v>161</v>
      </c>
      <c r="G952" s="254"/>
      <c r="H952" s="254"/>
      <c r="I952" s="254"/>
      <c r="J952" s="154"/>
      <c r="K952" s="156">
        <v>4</v>
      </c>
      <c r="L952" s="154"/>
      <c r="M952" s="154"/>
      <c r="N952" s="154"/>
      <c r="O952" s="154"/>
      <c r="P952" s="154"/>
      <c r="Q952" s="154"/>
      <c r="R952" s="157"/>
      <c r="T952" s="158"/>
      <c r="U952" s="154"/>
      <c r="V952" s="154"/>
      <c r="W952" s="154"/>
      <c r="X952" s="154"/>
      <c r="Y952" s="154"/>
      <c r="Z952" s="154"/>
      <c r="AA952" s="159"/>
      <c r="AT952" s="160" t="s">
        <v>168</v>
      </c>
      <c r="AU952" s="160" t="s">
        <v>78</v>
      </c>
      <c r="AV952" s="152" t="s">
        <v>78</v>
      </c>
      <c r="AW952" s="152" t="s">
        <v>28</v>
      </c>
      <c r="AX952" s="152" t="s">
        <v>72</v>
      </c>
      <c r="AY952" s="160" t="s">
        <v>156</v>
      </c>
    </row>
    <row r="953" spans="2:65" s="144" customFormat="1" ht="16.5" customHeight="1" x14ac:dyDescent="0.45">
      <c r="B953" s="145"/>
      <c r="C953" s="146"/>
      <c r="D953" s="146"/>
      <c r="E953" s="147"/>
      <c r="F953" s="258" t="s">
        <v>1106</v>
      </c>
      <c r="G953" s="258"/>
      <c r="H953" s="258"/>
      <c r="I953" s="258"/>
      <c r="J953" s="146"/>
      <c r="K953" s="147"/>
      <c r="L953" s="146"/>
      <c r="M953" s="146"/>
      <c r="N953" s="146"/>
      <c r="O953" s="146"/>
      <c r="P953" s="146"/>
      <c r="Q953" s="146"/>
      <c r="R953" s="148"/>
      <c r="T953" s="149"/>
      <c r="U953" s="146"/>
      <c r="V953" s="146"/>
      <c r="W953" s="146"/>
      <c r="X953" s="146"/>
      <c r="Y953" s="146"/>
      <c r="Z953" s="146"/>
      <c r="AA953" s="150"/>
      <c r="AT953" s="151" t="s">
        <v>168</v>
      </c>
      <c r="AU953" s="151" t="s">
        <v>78</v>
      </c>
      <c r="AV953" s="144" t="s">
        <v>80</v>
      </c>
      <c r="AW953" s="144" t="s">
        <v>28</v>
      </c>
      <c r="AX953" s="144" t="s">
        <v>72</v>
      </c>
      <c r="AY953" s="151" t="s">
        <v>156</v>
      </c>
    </row>
    <row r="954" spans="2:65" s="152" customFormat="1" ht="16.5" customHeight="1" x14ac:dyDescent="0.45">
      <c r="B954" s="153"/>
      <c r="C954" s="154"/>
      <c r="D954" s="154"/>
      <c r="E954" s="155"/>
      <c r="F954" s="254" t="s">
        <v>78</v>
      </c>
      <c r="G954" s="254"/>
      <c r="H954" s="254"/>
      <c r="I954" s="254"/>
      <c r="J954" s="154"/>
      <c r="K954" s="156">
        <v>2</v>
      </c>
      <c r="L954" s="154"/>
      <c r="M954" s="154"/>
      <c r="N954" s="154"/>
      <c r="O954" s="154"/>
      <c r="P954" s="154"/>
      <c r="Q954" s="154"/>
      <c r="R954" s="157"/>
      <c r="T954" s="158"/>
      <c r="U954" s="154"/>
      <c r="V954" s="154"/>
      <c r="W954" s="154"/>
      <c r="X954" s="154"/>
      <c r="Y954" s="154"/>
      <c r="Z954" s="154"/>
      <c r="AA954" s="159"/>
      <c r="AT954" s="160" t="s">
        <v>168</v>
      </c>
      <c r="AU954" s="160" t="s">
        <v>78</v>
      </c>
      <c r="AV954" s="152" t="s">
        <v>78</v>
      </c>
      <c r="AW954" s="152" t="s">
        <v>28</v>
      </c>
      <c r="AX954" s="152" t="s">
        <v>72</v>
      </c>
      <c r="AY954" s="160" t="s">
        <v>156</v>
      </c>
    </row>
    <row r="955" spans="2:65" s="144" customFormat="1" ht="16.5" customHeight="1" x14ac:dyDescent="0.45">
      <c r="B955" s="145"/>
      <c r="C955" s="146"/>
      <c r="D955" s="146"/>
      <c r="E955" s="147"/>
      <c r="F955" s="258" t="s">
        <v>1136</v>
      </c>
      <c r="G955" s="258"/>
      <c r="H955" s="258"/>
      <c r="I955" s="258"/>
      <c r="J955" s="146"/>
      <c r="K955" s="147"/>
      <c r="L955" s="146"/>
      <c r="M955" s="146"/>
      <c r="N955" s="146"/>
      <c r="O955" s="146"/>
      <c r="P955" s="146"/>
      <c r="Q955" s="146"/>
      <c r="R955" s="148"/>
      <c r="T955" s="149"/>
      <c r="U955" s="146"/>
      <c r="V955" s="146"/>
      <c r="W955" s="146"/>
      <c r="X955" s="146"/>
      <c r="Y955" s="146"/>
      <c r="Z955" s="146"/>
      <c r="AA955" s="150"/>
      <c r="AT955" s="151" t="s">
        <v>168</v>
      </c>
      <c r="AU955" s="151" t="s">
        <v>78</v>
      </c>
      <c r="AV955" s="144" t="s">
        <v>80</v>
      </c>
      <c r="AW955" s="144" t="s">
        <v>28</v>
      </c>
      <c r="AX955" s="144" t="s">
        <v>72</v>
      </c>
      <c r="AY955" s="151" t="s">
        <v>156</v>
      </c>
    </row>
    <row r="956" spans="2:65" s="152" customFormat="1" ht="16.5" customHeight="1" x14ac:dyDescent="0.45">
      <c r="B956" s="153"/>
      <c r="C956" s="154"/>
      <c r="D956" s="154"/>
      <c r="E956" s="155"/>
      <c r="F956" s="254" t="s">
        <v>80</v>
      </c>
      <c r="G956" s="254"/>
      <c r="H956" s="254"/>
      <c r="I956" s="254"/>
      <c r="J956" s="154"/>
      <c r="K956" s="156">
        <v>1</v>
      </c>
      <c r="L956" s="154"/>
      <c r="M956" s="154"/>
      <c r="N956" s="154"/>
      <c r="O956" s="154"/>
      <c r="P956" s="154"/>
      <c r="Q956" s="154"/>
      <c r="R956" s="157"/>
      <c r="T956" s="158"/>
      <c r="U956" s="154"/>
      <c r="V956" s="154"/>
      <c r="W956" s="154"/>
      <c r="X956" s="154"/>
      <c r="Y956" s="154"/>
      <c r="Z956" s="154"/>
      <c r="AA956" s="159"/>
      <c r="AT956" s="160" t="s">
        <v>168</v>
      </c>
      <c r="AU956" s="160" t="s">
        <v>78</v>
      </c>
      <c r="AV956" s="152" t="s">
        <v>78</v>
      </c>
      <c r="AW956" s="152" t="s">
        <v>28</v>
      </c>
      <c r="AX956" s="152" t="s">
        <v>72</v>
      </c>
      <c r="AY956" s="160" t="s">
        <v>156</v>
      </c>
    </row>
    <row r="957" spans="2:65" s="144" customFormat="1" ht="16.5" customHeight="1" x14ac:dyDescent="0.45">
      <c r="B957" s="145"/>
      <c r="C957" s="146"/>
      <c r="D957" s="146"/>
      <c r="E957" s="147"/>
      <c r="F957" s="258" t="s">
        <v>1057</v>
      </c>
      <c r="G957" s="258"/>
      <c r="H957" s="258"/>
      <c r="I957" s="258"/>
      <c r="J957" s="146"/>
      <c r="K957" s="147"/>
      <c r="L957" s="146"/>
      <c r="M957" s="146"/>
      <c r="N957" s="146"/>
      <c r="O957" s="146"/>
      <c r="P957" s="146"/>
      <c r="Q957" s="146"/>
      <c r="R957" s="148"/>
      <c r="T957" s="149"/>
      <c r="U957" s="146"/>
      <c r="V957" s="146"/>
      <c r="W957" s="146"/>
      <c r="X957" s="146"/>
      <c r="Y957" s="146"/>
      <c r="Z957" s="146"/>
      <c r="AA957" s="150"/>
      <c r="AT957" s="151" t="s">
        <v>168</v>
      </c>
      <c r="AU957" s="151" t="s">
        <v>78</v>
      </c>
      <c r="AV957" s="144" t="s">
        <v>80</v>
      </c>
      <c r="AW957" s="144" t="s">
        <v>28</v>
      </c>
      <c r="AX957" s="144" t="s">
        <v>72</v>
      </c>
      <c r="AY957" s="151" t="s">
        <v>156</v>
      </c>
    </row>
    <row r="958" spans="2:65" s="152" customFormat="1" ht="16.5" customHeight="1" x14ac:dyDescent="0.45">
      <c r="B958" s="153"/>
      <c r="C958" s="154"/>
      <c r="D958" s="154"/>
      <c r="E958" s="155"/>
      <c r="F958" s="254" t="s">
        <v>80</v>
      </c>
      <c r="G958" s="254"/>
      <c r="H958" s="254"/>
      <c r="I958" s="254"/>
      <c r="J958" s="154"/>
      <c r="K958" s="156">
        <v>1</v>
      </c>
      <c r="L958" s="154"/>
      <c r="M958" s="154"/>
      <c r="N958" s="154"/>
      <c r="O958" s="154"/>
      <c r="P958" s="154"/>
      <c r="Q958" s="154"/>
      <c r="R958" s="157"/>
      <c r="T958" s="158"/>
      <c r="U958" s="154"/>
      <c r="V958" s="154"/>
      <c r="W958" s="154"/>
      <c r="X958" s="154"/>
      <c r="Y958" s="154"/>
      <c r="Z958" s="154"/>
      <c r="AA958" s="159"/>
      <c r="AT958" s="160" t="s">
        <v>168</v>
      </c>
      <c r="AU958" s="160" t="s">
        <v>78</v>
      </c>
      <c r="AV958" s="152" t="s">
        <v>78</v>
      </c>
      <c r="AW958" s="152" t="s">
        <v>28</v>
      </c>
      <c r="AX958" s="152" t="s">
        <v>72</v>
      </c>
      <c r="AY958" s="160" t="s">
        <v>156</v>
      </c>
    </row>
    <row r="959" spans="2:65" s="144" customFormat="1" ht="16.5" customHeight="1" x14ac:dyDescent="0.45">
      <c r="B959" s="145"/>
      <c r="C959" s="146"/>
      <c r="D959" s="146"/>
      <c r="E959" s="147"/>
      <c r="F959" s="258" t="s">
        <v>1060</v>
      </c>
      <c r="G959" s="258"/>
      <c r="H959" s="258"/>
      <c r="I959" s="258"/>
      <c r="J959" s="146"/>
      <c r="K959" s="147"/>
      <c r="L959" s="146"/>
      <c r="M959" s="146"/>
      <c r="N959" s="146"/>
      <c r="O959" s="146"/>
      <c r="P959" s="146"/>
      <c r="Q959" s="146"/>
      <c r="R959" s="148"/>
      <c r="T959" s="149"/>
      <c r="U959" s="146"/>
      <c r="V959" s="146"/>
      <c r="W959" s="146"/>
      <c r="X959" s="146"/>
      <c r="Y959" s="146"/>
      <c r="Z959" s="146"/>
      <c r="AA959" s="150"/>
      <c r="AT959" s="151" t="s">
        <v>168</v>
      </c>
      <c r="AU959" s="151" t="s">
        <v>78</v>
      </c>
      <c r="AV959" s="144" t="s">
        <v>80</v>
      </c>
      <c r="AW959" s="144" t="s">
        <v>28</v>
      </c>
      <c r="AX959" s="144" t="s">
        <v>72</v>
      </c>
      <c r="AY959" s="151" t="s">
        <v>156</v>
      </c>
    </row>
    <row r="960" spans="2:65" s="152" customFormat="1" ht="16.5" customHeight="1" x14ac:dyDescent="0.45">
      <c r="B960" s="153"/>
      <c r="C960" s="154"/>
      <c r="D960" s="154"/>
      <c r="E960" s="155"/>
      <c r="F960" s="254" t="s">
        <v>78</v>
      </c>
      <c r="G960" s="254"/>
      <c r="H960" s="254"/>
      <c r="I960" s="254"/>
      <c r="J960" s="154"/>
      <c r="K960" s="156">
        <v>2</v>
      </c>
      <c r="L960" s="154"/>
      <c r="M960" s="154"/>
      <c r="N960" s="154"/>
      <c r="O960" s="154"/>
      <c r="P960" s="154"/>
      <c r="Q960" s="154"/>
      <c r="R960" s="157"/>
      <c r="T960" s="158"/>
      <c r="U960" s="154"/>
      <c r="V960" s="154"/>
      <c r="W960" s="154"/>
      <c r="X960" s="154"/>
      <c r="Y960" s="154"/>
      <c r="Z960" s="154"/>
      <c r="AA960" s="159"/>
      <c r="AT960" s="160" t="s">
        <v>168</v>
      </c>
      <c r="AU960" s="160" t="s">
        <v>78</v>
      </c>
      <c r="AV960" s="152" t="s">
        <v>78</v>
      </c>
      <c r="AW960" s="152" t="s">
        <v>28</v>
      </c>
      <c r="AX960" s="152" t="s">
        <v>72</v>
      </c>
      <c r="AY960" s="160" t="s">
        <v>156</v>
      </c>
    </row>
    <row r="961" spans="2:65" s="144" customFormat="1" ht="16.5" customHeight="1" x14ac:dyDescent="0.45">
      <c r="B961" s="145"/>
      <c r="C961" s="146"/>
      <c r="D961" s="146"/>
      <c r="E961" s="147"/>
      <c r="F961" s="258" t="s">
        <v>769</v>
      </c>
      <c r="G961" s="258"/>
      <c r="H961" s="258"/>
      <c r="I961" s="258"/>
      <c r="J961" s="146"/>
      <c r="K961" s="147"/>
      <c r="L961" s="146"/>
      <c r="M961" s="146"/>
      <c r="N961" s="146"/>
      <c r="O961" s="146"/>
      <c r="P961" s="146"/>
      <c r="Q961" s="146"/>
      <c r="R961" s="148"/>
      <c r="T961" s="149"/>
      <c r="U961" s="146"/>
      <c r="V961" s="146"/>
      <c r="W961" s="146"/>
      <c r="X961" s="146"/>
      <c r="Y961" s="146"/>
      <c r="Z961" s="146"/>
      <c r="AA961" s="150"/>
      <c r="AT961" s="151" t="s">
        <v>168</v>
      </c>
      <c r="AU961" s="151" t="s">
        <v>78</v>
      </c>
      <c r="AV961" s="144" t="s">
        <v>80</v>
      </c>
      <c r="AW961" s="144" t="s">
        <v>28</v>
      </c>
      <c r="AX961" s="144" t="s">
        <v>72</v>
      </c>
      <c r="AY961" s="151" t="s">
        <v>156</v>
      </c>
    </row>
    <row r="962" spans="2:65" s="152" customFormat="1" ht="16.5" customHeight="1" x14ac:dyDescent="0.45">
      <c r="B962" s="153"/>
      <c r="C962" s="154"/>
      <c r="D962" s="154"/>
      <c r="E962" s="155"/>
      <c r="F962" s="254" t="s">
        <v>80</v>
      </c>
      <c r="G962" s="254"/>
      <c r="H962" s="254"/>
      <c r="I962" s="254"/>
      <c r="J962" s="154"/>
      <c r="K962" s="156">
        <v>1</v>
      </c>
      <c r="L962" s="154"/>
      <c r="M962" s="154"/>
      <c r="N962" s="154"/>
      <c r="O962" s="154"/>
      <c r="P962" s="154"/>
      <c r="Q962" s="154"/>
      <c r="R962" s="157"/>
      <c r="T962" s="158"/>
      <c r="U962" s="154"/>
      <c r="V962" s="154"/>
      <c r="W962" s="154"/>
      <c r="X962" s="154"/>
      <c r="Y962" s="154"/>
      <c r="Z962" s="154"/>
      <c r="AA962" s="159"/>
      <c r="AT962" s="160" t="s">
        <v>168</v>
      </c>
      <c r="AU962" s="160" t="s">
        <v>78</v>
      </c>
      <c r="AV962" s="152" t="s">
        <v>78</v>
      </c>
      <c r="AW962" s="152" t="s">
        <v>28</v>
      </c>
      <c r="AX962" s="152" t="s">
        <v>72</v>
      </c>
      <c r="AY962" s="160" t="s">
        <v>156</v>
      </c>
    </row>
    <row r="963" spans="2:65" s="144" customFormat="1" ht="16.5" customHeight="1" x14ac:dyDescent="0.45">
      <c r="B963" s="145"/>
      <c r="C963" s="146"/>
      <c r="D963" s="146"/>
      <c r="E963" s="147"/>
      <c r="F963" s="258" t="s">
        <v>1069</v>
      </c>
      <c r="G963" s="258"/>
      <c r="H963" s="258"/>
      <c r="I963" s="258"/>
      <c r="J963" s="146"/>
      <c r="K963" s="147"/>
      <c r="L963" s="146"/>
      <c r="M963" s="146"/>
      <c r="N963" s="146"/>
      <c r="O963" s="146"/>
      <c r="P963" s="146"/>
      <c r="Q963" s="146"/>
      <c r="R963" s="148"/>
      <c r="T963" s="149"/>
      <c r="U963" s="146"/>
      <c r="V963" s="146"/>
      <c r="W963" s="146"/>
      <c r="X963" s="146"/>
      <c r="Y963" s="146"/>
      <c r="Z963" s="146"/>
      <c r="AA963" s="150"/>
      <c r="AT963" s="151" t="s">
        <v>168</v>
      </c>
      <c r="AU963" s="151" t="s">
        <v>78</v>
      </c>
      <c r="AV963" s="144" t="s">
        <v>80</v>
      </c>
      <c r="AW963" s="144" t="s">
        <v>28</v>
      </c>
      <c r="AX963" s="144" t="s">
        <v>72</v>
      </c>
      <c r="AY963" s="151" t="s">
        <v>156</v>
      </c>
    </row>
    <row r="964" spans="2:65" s="152" customFormat="1" ht="16.5" customHeight="1" x14ac:dyDescent="0.45">
      <c r="B964" s="153"/>
      <c r="C964" s="154"/>
      <c r="D964" s="154"/>
      <c r="E964" s="155"/>
      <c r="F964" s="254" t="s">
        <v>80</v>
      </c>
      <c r="G964" s="254"/>
      <c r="H964" s="254"/>
      <c r="I964" s="254"/>
      <c r="J964" s="154"/>
      <c r="K964" s="156">
        <v>1</v>
      </c>
      <c r="L964" s="154"/>
      <c r="M964" s="154"/>
      <c r="N964" s="154"/>
      <c r="O964" s="154"/>
      <c r="P964" s="154"/>
      <c r="Q964" s="154"/>
      <c r="R964" s="157"/>
      <c r="T964" s="158"/>
      <c r="U964" s="154"/>
      <c r="V964" s="154"/>
      <c r="W964" s="154"/>
      <c r="X964" s="154"/>
      <c r="Y964" s="154"/>
      <c r="Z964" s="154"/>
      <c r="AA964" s="159"/>
      <c r="AT964" s="160" t="s">
        <v>168</v>
      </c>
      <c r="AU964" s="160" t="s">
        <v>78</v>
      </c>
      <c r="AV964" s="152" t="s">
        <v>78</v>
      </c>
      <c r="AW964" s="152" t="s">
        <v>28</v>
      </c>
      <c r="AX964" s="152" t="s">
        <v>72</v>
      </c>
      <c r="AY964" s="160" t="s">
        <v>156</v>
      </c>
    </row>
    <row r="965" spans="2:65" s="161" customFormat="1" ht="16.5" customHeight="1" x14ac:dyDescent="0.45">
      <c r="B965" s="162"/>
      <c r="C965" s="163"/>
      <c r="D965" s="163"/>
      <c r="E965" s="164"/>
      <c r="F965" s="255" t="s">
        <v>170</v>
      </c>
      <c r="G965" s="255"/>
      <c r="H965" s="255"/>
      <c r="I965" s="255"/>
      <c r="J965" s="163"/>
      <c r="K965" s="165">
        <v>15</v>
      </c>
      <c r="L965" s="163"/>
      <c r="M965" s="163"/>
      <c r="N965" s="163"/>
      <c r="O965" s="163"/>
      <c r="P965" s="163"/>
      <c r="Q965" s="163"/>
      <c r="R965" s="166"/>
      <c r="T965" s="167"/>
      <c r="U965" s="163"/>
      <c r="V965" s="163"/>
      <c r="W965" s="163"/>
      <c r="X965" s="163"/>
      <c r="Y965" s="163"/>
      <c r="Z965" s="163"/>
      <c r="AA965" s="168"/>
      <c r="AT965" s="169" t="s">
        <v>168</v>
      </c>
      <c r="AU965" s="169" t="s">
        <v>78</v>
      </c>
      <c r="AV965" s="161" t="s">
        <v>161</v>
      </c>
      <c r="AW965" s="161" t="s">
        <v>28</v>
      </c>
      <c r="AX965" s="161" t="s">
        <v>80</v>
      </c>
      <c r="AY965" s="169" t="s">
        <v>156</v>
      </c>
    </row>
    <row r="966" spans="2:65" s="23" customFormat="1" ht="16.5" customHeight="1" x14ac:dyDescent="0.45">
      <c r="B966" s="134"/>
      <c r="C966" s="135" t="s">
        <v>1142</v>
      </c>
      <c r="D966" s="135" t="s">
        <v>157</v>
      </c>
      <c r="E966" s="136" t="s">
        <v>1143</v>
      </c>
      <c r="F966" s="251" t="s">
        <v>1144</v>
      </c>
      <c r="G966" s="251"/>
      <c r="H966" s="251"/>
      <c r="I966" s="251"/>
      <c r="J966" s="137" t="s">
        <v>1134</v>
      </c>
      <c r="K966" s="138">
        <v>3</v>
      </c>
      <c r="L966" s="252"/>
      <c r="M966" s="252"/>
      <c r="N966" s="260">
        <f>ROUND(L966*K966,2)</f>
        <v>0</v>
      </c>
      <c r="O966" s="261"/>
      <c r="P966" s="261"/>
      <c r="Q966" s="262"/>
      <c r="R966" s="139"/>
      <c r="T966" s="140"/>
      <c r="U966" s="34" t="s">
        <v>39</v>
      </c>
      <c r="V966" s="141">
        <v>0</v>
      </c>
      <c r="W966" s="141">
        <f t="shared" ref="W966:W976" si="62">V966*K966</f>
        <v>0</v>
      </c>
      <c r="X966" s="141">
        <v>0</v>
      </c>
      <c r="Y966" s="141">
        <f t="shared" ref="Y966:Y976" si="63">X966*K966</f>
        <v>0</v>
      </c>
      <c r="Z966" s="141">
        <v>0</v>
      </c>
      <c r="AA966" s="142">
        <f t="shared" ref="AA966:AA976" si="64">Z966*K966</f>
        <v>0</v>
      </c>
      <c r="AR966" s="8" t="s">
        <v>161</v>
      </c>
      <c r="AT966" s="8" t="s">
        <v>157</v>
      </c>
      <c r="AU966" s="8" t="s">
        <v>78</v>
      </c>
      <c r="AY966" s="8" t="s">
        <v>156</v>
      </c>
      <c r="BE966" s="143">
        <f t="shared" ref="BE966:BE976" si="65">IF(U966="základná",N966,0)</f>
        <v>0</v>
      </c>
      <c r="BF966" s="143">
        <f t="shared" ref="BF966:BF976" si="66">IF(U966="znížená",N966,0)</f>
        <v>0</v>
      </c>
      <c r="BG966" s="143">
        <f t="shared" ref="BG966:BG976" si="67">IF(U966="zákl. prenesená",N966,0)</f>
        <v>0</v>
      </c>
      <c r="BH966" s="143">
        <f t="shared" ref="BH966:BH976" si="68">IF(U966="zníž. prenesená",N966,0)</f>
        <v>0</v>
      </c>
      <c r="BI966" s="143">
        <f t="shared" ref="BI966:BI976" si="69">IF(U966="nulová",N966,0)</f>
        <v>0</v>
      </c>
      <c r="BJ966" s="8" t="s">
        <v>78</v>
      </c>
      <c r="BK966" s="121">
        <f t="shared" ref="BK966:BK976" si="70">ROUND(L966*K966,3)</f>
        <v>0</v>
      </c>
      <c r="BL966" s="8" t="s">
        <v>161</v>
      </c>
      <c r="BM966" s="8" t="s">
        <v>1145</v>
      </c>
    </row>
    <row r="967" spans="2:65" s="23" customFormat="1" ht="38.25" customHeight="1" x14ac:dyDescent="0.45">
      <c r="B967" s="134"/>
      <c r="C967" s="135" t="s">
        <v>1146</v>
      </c>
      <c r="D967" s="135" t="s">
        <v>157</v>
      </c>
      <c r="E967" s="136" t="s">
        <v>1147</v>
      </c>
      <c r="F967" s="251" t="s">
        <v>1148</v>
      </c>
      <c r="G967" s="251"/>
      <c r="H967" s="251"/>
      <c r="I967" s="251"/>
      <c r="J967" s="137" t="s">
        <v>1134</v>
      </c>
      <c r="K967" s="138">
        <v>3</v>
      </c>
      <c r="L967" s="252"/>
      <c r="M967" s="252"/>
      <c r="N967" s="260">
        <f t="shared" ref="N967:N975" si="71">ROUND(L967*K967,2)</f>
        <v>0</v>
      </c>
      <c r="O967" s="261"/>
      <c r="P967" s="261"/>
      <c r="Q967" s="262"/>
      <c r="R967" s="139"/>
      <c r="T967" s="140"/>
      <c r="U967" s="34" t="s">
        <v>39</v>
      </c>
      <c r="V967" s="141">
        <v>0</v>
      </c>
      <c r="W967" s="141">
        <f t="shared" si="62"/>
        <v>0</v>
      </c>
      <c r="X967" s="141">
        <v>0</v>
      </c>
      <c r="Y967" s="141">
        <f t="shared" si="63"/>
        <v>0</v>
      </c>
      <c r="Z967" s="141">
        <v>0</v>
      </c>
      <c r="AA967" s="142">
        <f t="shared" si="64"/>
        <v>0</v>
      </c>
      <c r="AR967" s="8" t="s">
        <v>161</v>
      </c>
      <c r="AT967" s="8" t="s">
        <v>157</v>
      </c>
      <c r="AU967" s="8" t="s">
        <v>78</v>
      </c>
      <c r="AY967" s="8" t="s">
        <v>156</v>
      </c>
      <c r="BE967" s="143">
        <f t="shared" si="65"/>
        <v>0</v>
      </c>
      <c r="BF967" s="143">
        <f t="shared" si="66"/>
        <v>0</v>
      </c>
      <c r="BG967" s="143">
        <f t="shared" si="67"/>
        <v>0</v>
      </c>
      <c r="BH967" s="143">
        <f t="shared" si="68"/>
        <v>0</v>
      </c>
      <c r="BI967" s="143">
        <f t="shared" si="69"/>
        <v>0</v>
      </c>
      <c r="BJ967" s="8" t="s">
        <v>78</v>
      </c>
      <c r="BK967" s="121">
        <f t="shared" si="70"/>
        <v>0</v>
      </c>
      <c r="BL967" s="8" t="s">
        <v>161</v>
      </c>
      <c r="BM967" s="8" t="s">
        <v>1149</v>
      </c>
    </row>
    <row r="968" spans="2:65" s="23" customFormat="1" ht="38.25" customHeight="1" x14ac:dyDescent="0.45">
      <c r="B968" s="134"/>
      <c r="C968" s="135" t="s">
        <v>1150</v>
      </c>
      <c r="D968" s="135" t="s">
        <v>157</v>
      </c>
      <c r="E968" s="136" t="s">
        <v>1151</v>
      </c>
      <c r="F968" s="251" t="s">
        <v>1152</v>
      </c>
      <c r="G968" s="251"/>
      <c r="H968" s="251"/>
      <c r="I968" s="251"/>
      <c r="J968" s="137" t="s">
        <v>1134</v>
      </c>
      <c r="K968" s="138">
        <v>1</v>
      </c>
      <c r="L968" s="252"/>
      <c r="M968" s="252"/>
      <c r="N968" s="260">
        <f t="shared" si="71"/>
        <v>0</v>
      </c>
      <c r="O968" s="261"/>
      <c r="P968" s="261"/>
      <c r="Q968" s="262"/>
      <c r="R968" s="139"/>
      <c r="T968" s="140"/>
      <c r="U968" s="34" t="s">
        <v>39</v>
      </c>
      <c r="V968" s="141">
        <v>0</v>
      </c>
      <c r="W968" s="141">
        <f t="shared" si="62"/>
        <v>0</v>
      </c>
      <c r="X968" s="141">
        <v>0</v>
      </c>
      <c r="Y968" s="141">
        <f t="shared" si="63"/>
        <v>0</v>
      </c>
      <c r="Z968" s="141">
        <v>0</v>
      </c>
      <c r="AA968" s="142">
        <f t="shared" si="64"/>
        <v>0</v>
      </c>
      <c r="AR968" s="8" t="s">
        <v>161</v>
      </c>
      <c r="AT968" s="8" t="s">
        <v>157</v>
      </c>
      <c r="AU968" s="8" t="s">
        <v>78</v>
      </c>
      <c r="AY968" s="8" t="s">
        <v>156</v>
      </c>
      <c r="BE968" s="143">
        <f t="shared" si="65"/>
        <v>0</v>
      </c>
      <c r="BF968" s="143">
        <f t="shared" si="66"/>
        <v>0</v>
      </c>
      <c r="BG968" s="143">
        <f t="shared" si="67"/>
        <v>0</v>
      </c>
      <c r="BH968" s="143">
        <f t="shared" si="68"/>
        <v>0</v>
      </c>
      <c r="BI968" s="143">
        <f t="shared" si="69"/>
        <v>0</v>
      </c>
      <c r="BJ968" s="8" t="s">
        <v>78</v>
      </c>
      <c r="BK968" s="121">
        <f t="shared" si="70"/>
        <v>0</v>
      </c>
      <c r="BL968" s="8" t="s">
        <v>161</v>
      </c>
      <c r="BM968" s="8" t="s">
        <v>1153</v>
      </c>
    </row>
    <row r="969" spans="2:65" s="23" customFormat="1" ht="25.5" customHeight="1" x14ac:dyDescent="0.45">
      <c r="B969" s="134"/>
      <c r="C969" s="135" t="s">
        <v>1154</v>
      </c>
      <c r="D969" s="135" t="s">
        <v>157</v>
      </c>
      <c r="E969" s="136" t="s">
        <v>1155</v>
      </c>
      <c r="F969" s="251" t="s">
        <v>1156</v>
      </c>
      <c r="G969" s="251"/>
      <c r="H969" s="251"/>
      <c r="I969" s="251"/>
      <c r="J969" s="137" t="s">
        <v>1140</v>
      </c>
      <c r="K969" s="138">
        <v>22</v>
      </c>
      <c r="L969" s="252"/>
      <c r="M969" s="252"/>
      <c r="N969" s="260">
        <f t="shared" si="71"/>
        <v>0</v>
      </c>
      <c r="O969" s="261"/>
      <c r="P969" s="261"/>
      <c r="Q969" s="262"/>
      <c r="R969" s="139"/>
      <c r="T969" s="140"/>
      <c r="U969" s="34" t="s">
        <v>39</v>
      </c>
      <c r="V969" s="141">
        <v>0</v>
      </c>
      <c r="W969" s="141">
        <f t="shared" si="62"/>
        <v>0</v>
      </c>
      <c r="X969" s="141">
        <v>0</v>
      </c>
      <c r="Y969" s="141">
        <f t="shared" si="63"/>
        <v>0</v>
      </c>
      <c r="Z969" s="141">
        <v>0</v>
      </c>
      <c r="AA969" s="142">
        <f t="shared" si="64"/>
        <v>0</v>
      </c>
      <c r="AR969" s="8" t="s">
        <v>161</v>
      </c>
      <c r="AT969" s="8" t="s">
        <v>157</v>
      </c>
      <c r="AU969" s="8" t="s">
        <v>78</v>
      </c>
      <c r="AY969" s="8" t="s">
        <v>156</v>
      </c>
      <c r="BE969" s="143">
        <f t="shared" si="65"/>
        <v>0</v>
      </c>
      <c r="BF969" s="143">
        <f t="shared" si="66"/>
        <v>0</v>
      </c>
      <c r="BG969" s="143">
        <f t="shared" si="67"/>
        <v>0</v>
      </c>
      <c r="BH969" s="143">
        <f t="shared" si="68"/>
        <v>0</v>
      </c>
      <c r="BI969" s="143">
        <f t="shared" si="69"/>
        <v>0</v>
      </c>
      <c r="BJ969" s="8" t="s">
        <v>78</v>
      </c>
      <c r="BK969" s="121">
        <f t="shared" si="70"/>
        <v>0</v>
      </c>
      <c r="BL969" s="8" t="s">
        <v>161</v>
      </c>
      <c r="BM969" s="8" t="s">
        <v>1157</v>
      </c>
    </row>
    <row r="970" spans="2:65" s="23" customFormat="1" ht="16.5" customHeight="1" x14ac:dyDescent="0.45">
      <c r="B970" s="134"/>
      <c r="C970" s="135" t="s">
        <v>1158</v>
      </c>
      <c r="D970" s="135"/>
      <c r="E970" s="136"/>
      <c r="F970" s="251"/>
      <c r="G970" s="251"/>
      <c r="H970" s="251"/>
      <c r="I970" s="251"/>
      <c r="J970" s="137"/>
      <c r="K970" s="138"/>
      <c r="L970" s="252"/>
      <c r="M970" s="252"/>
      <c r="N970" s="260">
        <f t="shared" si="71"/>
        <v>0</v>
      </c>
      <c r="O970" s="261"/>
      <c r="P970" s="261"/>
      <c r="Q970" s="262"/>
      <c r="R970" s="139"/>
      <c r="T970" s="140"/>
      <c r="U970" s="34" t="s">
        <v>39</v>
      </c>
      <c r="V970" s="141">
        <v>0</v>
      </c>
      <c r="W970" s="141">
        <f t="shared" si="62"/>
        <v>0</v>
      </c>
      <c r="X970" s="141">
        <v>0</v>
      </c>
      <c r="Y970" s="141">
        <f t="shared" si="63"/>
        <v>0</v>
      </c>
      <c r="Z970" s="141">
        <v>0</v>
      </c>
      <c r="AA970" s="142">
        <f t="shared" si="64"/>
        <v>0</v>
      </c>
      <c r="AR970" s="8" t="s">
        <v>161</v>
      </c>
      <c r="AT970" s="8" t="s">
        <v>157</v>
      </c>
      <c r="AU970" s="8" t="s">
        <v>78</v>
      </c>
      <c r="AY970" s="8" t="s">
        <v>156</v>
      </c>
      <c r="BE970" s="143">
        <f t="shared" si="65"/>
        <v>0</v>
      </c>
      <c r="BF970" s="143">
        <f t="shared" si="66"/>
        <v>0</v>
      </c>
      <c r="BG970" s="143">
        <f t="shared" si="67"/>
        <v>0</v>
      </c>
      <c r="BH970" s="143">
        <f t="shared" si="68"/>
        <v>0</v>
      </c>
      <c r="BI970" s="143">
        <f t="shared" si="69"/>
        <v>0</v>
      </c>
      <c r="BJ970" s="8" t="s">
        <v>78</v>
      </c>
      <c r="BK970" s="121">
        <f t="shared" si="70"/>
        <v>0</v>
      </c>
      <c r="BL970" s="8" t="s">
        <v>161</v>
      </c>
      <c r="BM970" s="8" t="s">
        <v>1159</v>
      </c>
    </row>
    <row r="971" spans="2:65" s="23" customFormat="1" ht="38.25" customHeight="1" x14ac:dyDescent="0.45">
      <c r="B971" s="134"/>
      <c r="C971" s="135" t="s">
        <v>1160</v>
      </c>
      <c r="D971" s="135" t="s">
        <v>157</v>
      </c>
      <c r="E971" s="136" t="s">
        <v>1161</v>
      </c>
      <c r="F971" s="251" t="s">
        <v>1162</v>
      </c>
      <c r="G971" s="251"/>
      <c r="H971" s="251"/>
      <c r="I971" s="251"/>
      <c r="J971" s="137" t="s">
        <v>201</v>
      </c>
      <c r="K971" s="138">
        <v>201.84800000000001</v>
      </c>
      <c r="L971" s="252"/>
      <c r="M971" s="252"/>
      <c r="N971" s="260">
        <f t="shared" si="71"/>
        <v>0</v>
      </c>
      <c r="O971" s="261"/>
      <c r="P971" s="261"/>
      <c r="Q971" s="262"/>
      <c r="R971" s="139"/>
      <c r="T971" s="140"/>
      <c r="U971" s="34" t="s">
        <v>39</v>
      </c>
      <c r="V971" s="141">
        <v>0</v>
      </c>
      <c r="W971" s="141">
        <f t="shared" si="62"/>
        <v>0</v>
      </c>
      <c r="X971" s="141">
        <v>0</v>
      </c>
      <c r="Y971" s="141">
        <f t="shared" si="63"/>
        <v>0</v>
      </c>
      <c r="Z971" s="141">
        <v>0</v>
      </c>
      <c r="AA971" s="142">
        <f t="shared" si="64"/>
        <v>0</v>
      </c>
      <c r="AR971" s="8" t="s">
        <v>161</v>
      </c>
      <c r="AT971" s="8" t="s">
        <v>157</v>
      </c>
      <c r="AU971" s="8" t="s">
        <v>78</v>
      </c>
      <c r="AY971" s="8" t="s">
        <v>156</v>
      </c>
      <c r="BE971" s="143">
        <f t="shared" si="65"/>
        <v>0</v>
      </c>
      <c r="BF971" s="143">
        <f t="shared" si="66"/>
        <v>0</v>
      </c>
      <c r="BG971" s="143">
        <f t="shared" si="67"/>
        <v>0</v>
      </c>
      <c r="BH971" s="143">
        <f t="shared" si="68"/>
        <v>0</v>
      </c>
      <c r="BI971" s="143">
        <f t="shared" si="69"/>
        <v>0</v>
      </c>
      <c r="BJ971" s="8" t="s">
        <v>78</v>
      </c>
      <c r="BK971" s="121">
        <f t="shared" si="70"/>
        <v>0</v>
      </c>
      <c r="BL971" s="8" t="s">
        <v>161</v>
      </c>
      <c r="BM971" s="8" t="s">
        <v>1163</v>
      </c>
    </row>
    <row r="972" spans="2:65" s="23" customFormat="1" ht="25.5" customHeight="1" x14ac:dyDescent="0.45">
      <c r="B972" s="134"/>
      <c r="C972" s="135" t="s">
        <v>1164</v>
      </c>
      <c r="D972" s="135" t="s">
        <v>157</v>
      </c>
      <c r="E972" s="136" t="s">
        <v>1165</v>
      </c>
      <c r="F972" s="251" t="s">
        <v>1166</v>
      </c>
      <c r="G972" s="251"/>
      <c r="H972" s="251"/>
      <c r="I972" s="251"/>
      <c r="J972" s="137" t="s">
        <v>201</v>
      </c>
      <c r="K972" s="138">
        <v>201.84800000000001</v>
      </c>
      <c r="L972" s="252"/>
      <c r="M972" s="252"/>
      <c r="N972" s="260">
        <f>ROUND(L972*K972,2)</f>
        <v>0</v>
      </c>
      <c r="O972" s="261"/>
      <c r="P972" s="261"/>
      <c r="Q972" s="262"/>
      <c r="R972" s="139"/>
      <c r="T972" s="140"/>
      <c r="U972" s="34" t="s">
        <v>39</v>
      </c>
      <c r="V972" s="141">
        <v>0</v>
      </c>
      <c r="W972" s="141">
        <f t="shared" si="62"/>
        <v>0</v>
      </c>
      <c r="X972" s="141">
        <v>0</v>
      </c>
      <c r="Y972" s="141">
        <f t="shared" si="63"/>
        <v>0</v>
      </c>
      <c r="Z972" s="141">
        <v>0</v>
      </c>
      <c r="AA972" s="142">
        <f t="shared" si="64"/>
        <v>0</v>
      </c>
      <c r="AR972" s="8" t="s">
        <v>161</v>
      </c>
      <c r="AT972" s="8" t="s">
        <v>157</v>
      </c>
      <c r="AU972" s="8" t="s">
        <v>78</v>
      </c>
      <c r="AY972" s="8" t="s">
        <v>156</v>
      </c>
      <c r="BE972" s="143">
        <f t="shared" si="65"/>
        <v>0</v>
      </c>
      <c r="BF972" s="143">
        <f t="shared" si="66"/>
        <v>0</v>
      </c>
      <c r="BG972" s="143">
        <f t="shared" si="67"/>
        <v>0</v>
      </c>
      <c r="BH972" s="143">
        <f t="shared" si="68"/>
        <v>0</v>
      </c>
      <c r="BI972" s="143">
        <f t="shared" si="69"/>
        <v>0</v>
      </c>
      <c r="BJ972" s="8" t="s">
        <v>78</v>
      </c>
      <c r="BK972" s="121">
        <f t="shared" si="70"/>
        <v>0</v>
      </c>
      <c r="BL972" s="8" t="s">
        <v>161</v>
      </c>
      <c r="BM972" s="8" t="s">
        <v>1167</v>
      </c>
    </row>
    <row r="973" spans="2:65" s="23" customFormat="1" ht="25.5" customHeight="1" x14ac:dyDescent="0.45">
      <c r="B973" s="134"/>
      <c r="C973" s="135" t="s">
        <v>1168</v>
      </c>
      <c r="D973" s="135" t="s">
        <v>157</v>
      </c>
      <c r="E973" s="136" t="s">
        <v>1169</v>
      </c>
      <c r="F973" s="251" t="s">
        <v>1170</v>
      </c>
      <c r="G973" s="251"/>
      <c r="H973" s="251"/>
      <c r="I973" s="251"/>
      <c r="J973" s="137" t="s">
        <v>201</v>
      </c>
      <c r="K973" s="138">
        <v>201.84800000000001</v>
      </c>
      <c r="L973" s="252"/>
      <c r="M973" s="252"/>
      <c r="N973" s="260">
        <f t="shared" si="71"/>
        <v>0</v>
      </c>
      <c r="O973" s="261"/>
      <c r="P973" s="261"/>
      <c r="Q973" s="262"/>
      <c r="R973" s="139"/>
      <c r="T973" s="140"/>
      <c r="U973" s="34" t="s">
        <v>39</v>
      </c>
      <c r="V973" s="141">
        <v>0</v>
      </c>
      <c r="W973" s="141">
        <f t="shared" si="62"/>
        <v>0</v>
      </c>
      <c r="X973" s="141">
        <v>0</v>
      </c>
      <c r="Y973" s="141">
        <f t="shared" si="63"/>
        <v>0</v>
      </c>
      <c r="Z973" s="141">
        <v>0</v>
      </c>
      <c r="AA973" s="142">
        <f t="shared" si="64"/>
        <v>0</v>
      </c>
      <c r="AR973" s="8" t="s">
        <v>161</v>
      </c>
      <c r="AT973" s="8" t="s">
        <v>157</v>
      </c>
      <c r="AU973" s="8" t="s">
        <v>78</v>
      </c>
      <c r="AY973" s="8" t="s">
        <v>156</v>
      </c>
      <c r="BE973" s="143">
        <f t="shared" si="65"/>
        <v>0</v>
      </c>
      <c r="BF973" s="143">
        <f t="shared" si="66"/>
        <v>0</v>
      </c>
      <c r="BG973" s="143">
        <f t="shared" si="67"/>
        <v>0</v>
      </c>
      <c r="BH973" s="143">
        <f t="shared" si="68"/>
        <v>0</v>
      </c>
      <c r="BI973" s="143">
        <f t="shared" si="69"/>
        <v>0</v>
      </c>
      <c r="BJ973" s="8" t="s">
        <v>78</v>
      </c>
      <c r="BK973" s="121">
        <f t="shared" si="70"/>
        <v>0</v>
      </c>
      <c r="BL973" s="8" t="s">
        <v>161</v>
      </c>
      <c r="BM973" s="8" t="s">
        <v>1171</v>
      </c>
    </row>
    <row r="974" spans="2:65" s="23" customFormat="1" ht="25.5" customHeight="1" x14ac:dyDescent="0.45">
      <c r="B974" s="134"/>
      <c r="C974" s="135" t="s">
        <v>1172</v>
      </c>
      <c r="D974" s="135" t="s">
        <v>157</v>
      </c>
      <c r="E974" s="136" t="s">
        <v>1173</v>
      </c>
      <c r="F974" s="251" t="s">
        <v>1174</v>
      </c>
      <c r="G974" s="251"/>
      <c r="H974" s="251"/>
      <c r="I974" s="251"/>
      <c r="J974" s="137" t="s">
        <v>201</v>
      </c>
      <c r="K974" s="138">
        <v>201.84800000000001</v>
      </c>
      <c r="L974" s="252"/>
      <c r="M974" s="252"/>
      <c r="N974" s="260">
        <f t="shared" si="71"/>
        <v>0</v>
      </c>
      <c r="O974" s="261"/>
      <c r="P974" s="261"/>
      <c r="Q974" s="262"/>
      <c r="R974" s="139"/>
      <c r="T974" s="140"/>
      <c r="U974" s="34" t="s">
        <v>39</v>
      </c>
      <c r="V974" s="141">
        <v>0</v>
      </c>
      <c r="W974" s="141">
        <f t="shared" si="62"/>
        <v>0</v>
      </c>
      <c r="X974" s="141">
        <v>0</v>
      </c>
      <c r="Y974" s="141">
        <f t="shared" si="63"/>
        <v>0</v>
      </c>
      <c r="Z974" s="141">
        <v>0</v>
      </c>
      <c r="AA974" s="142">
        <f t="shared" si="64"/>
        <v>0</v>
      </c>
      <c r="AR974" s="8" t="s">
        <v>161</v>
      </c>
      <c r="AT974" s="8" t="s">
        <v>157</v>
      </c>
      <c r="AU974" s="8" t="s">
        <v>78</v>
      </c>
      <c r="AY974" s="8" t="s">
        <v>156</v>
      </c>
      <c r="BE974" s="143">
        <f t="shared" si="65"/>
        <v>0</v>
      </c>
      <c r="BF974" s="143">
        <f t="shared" si="66"/>
        <v>0</v>
      </c>
      <c r="BG974" s="143">
        <f t="shared" si="67"/>
        <v>0</v>
      </c>
      <c r="BH974" s="143">
        <f t="shared" si="68"/>
        <v>0</v>
      </c>
      <c r="BI974" s="143">
        <f t="shared" si="69"/>
        <v>0</v>
      </c>
      <c r="BJ974" s="8" t="s">
        <v>78</v>
      </c>
      <c r="BK974" s="121">
        <f t="shared" si="70"/>
        <v>0</v>
      </c>
      <c r="BL974" s="8" t="s">
        <v>161</v>
      </c>
      <c r="BM974" s="8" t="s">
        <v>1175</v>
      </c>
    </row>
    <row r="975" spans="2:65" s="23" customFormat="1" ht="25.5" customHeight="1" x14ac:dyDescent="0.45">
      <c r="B975" s="134"/>
      <c r="C975" s="135" t="s">
        <v>1176</v>
      </c>
      <c r="D975" s="135" t="s">
        <v>157</v>
      </c>
      <c r="E975" s="136" t="s">
        <v>1177</v>
      </c>
      <c r="F975" s="251" t="s">
        <v>1178</v>
      </c>
      <c r="G975" s="251"/>
      <c r="H975" s="251"/>
      <c r="I975" s="251"/>
      <c r="J975" s="137" t="s">
        <v>201</v>
      </c>
      <c r="K975" s="138">
        <v>201.84800000000001</v>
      </c>
      <c r="L975" s="252"/>
      <c r="M975" s="252"/>
      <c r="N975" s="260">
        <f t="shared" si="71"/>
        <v>0</v>
      </c>
      <c r="O975" s="261"/>
      <c r="P975" s="261"/>
      <c r="Q975" s="262"/>
      <c r="R975" s="139"/>
      <c r="T975" s="140"/>
      <c r="U975" s="34" t="s">
        <v>39</v>
      </c>
      <c r="V975" s="141">
        <v>0</v>
      </c>
      <c r="W975" s="141">
        <f t="shared" si="62"/>
        <v>0</v>
      </c>
      <c r="X975" s="141">
        <v>0</v>
      </c>
      <c r="Y975" s="141">
        <f t="shared" si="63"/>
        <v>0</v>
      </c>
      <c r="Z975" s="141">
        <v>0</v>
      </c>
      <c r="AA975" s="142">
        <f t="shared" si="64"/>
        <v>0</v>
      </c>
      <c r="AR975" s="8" t="s">
        <v>161</v>
      </c>
      <c r="AT975" s="8" t="s">
        <v>157</v>
      </c>
      <c r="AU975" s="8" t="s">
        <v>78</v>
      </c>
      <c r="AY975" s="8" t="s">
        <v>156</v>
      </c>
      <c r="BE975" s="143">
        <f t="shared" si="65"/>
        <v>0</v>
      </c>
      <c r="BF975" s="143">
        <f t="shared" si="66"/>
        <v>0</v>
      </c>
      <c r="BG975" s="143">
        <f t="shared" si="67"/>
        <v>0</v>
      </c>
      <c r="BH975" s="143">
        <f t="shared" si="68"/>
        <v>0</v>
      </c>
      <c r="BI975" s="143">
        <f t="shared" si="69"/>
        <v>0</v>
      </c>
      <c r="BJ975" s="8" t="s">
        <v>78</v>
      </c>
      <c r="BK975" s="121">
        <f t="shared" si="70"/>
        <v>0</v>
      </c>
      <c r="BL975" s="8" t="s">
        <v>161</v>
      </c>
      <c r="BM975" s="8" t="s">
        <v>1179</v>
      </c>
    </row>
    <row r="976" spans="2:65" s="23" customFormat="1" ht="25.5" customHeight="1" x14ac:dyDescent="0.45">
      <c r="B976" s="134"/>
      <c r="C976" s="135" t="s">
        <v>1180</v>
      </c>
      <c r="D976" s="135" t="s">
        <v>157</v>
      </c>
      <c r="E976" s="136" t="s">
        <v>1181</v>
      </c>
      <c r="F976" s="251" t="s">
        <v>1182</v>
      </c>
      <c r="G976" s="251"/>
      <c r="H976" s="251"/>
      <c r="I976" s="251"/>
      <c r="J976" s="137" t="s">
        <v>201</v>
      </c>
      <c r="K976" s="138">
        <v>194.22499999999999</v>
      </c>
      <c r="L976" s="252"/>
      <c r="M976" s="252"/>
      <c r="N976" s="260">
        <f>ROUND(L976*K976,2)</f>
        <v>0</v>
      </c>
      <c r="O976" s="261"/>
      <c r="P976" s="261"/>
      <c r="Q976" s="262"/>
      <c r="R976" s="139"/>
      <c r="T976" s="140"/>
      <c r="U976" s="34" t="s">
        <v>39</v>
      </c>
      <c r="V976" s="141">
        <v>0</v>
      </c>
      <c r="W976" s="141">
        <f t="shared" si="62"/>
        <v>0</v>
      </c>
      <c r="X976" s="141">
        <v>0</v>
      </c>
      <c r="Y976" s="141">
        <f t="shared" si="63"/>
        <v>0</v>
      </c>
      <c r="Z976" s="141">
        <v>0</v>
      </c>
      <c r="AA976" s="142">
        <f t="shared" si="64"/>
        <v>0</v>
      </c>
      <c r="AR976" s="8" t="s">
        <v>161</v>
      </c>
      <c r="AT976" s="8" t="s">
        <v>157</v>
      </c>
      <c r="AU976" s="8" t="s">
        <v>78</v>
      </c>
      <c r="AY976" s="8" t="s">
        <v>156</v>
      </c>
      <c r="BE976" s="143">
        <f t="shared" si="65"/>
        <v>0</v>
      </c>
      <c r="BF976" s="143">
        <f t="shared" si="66"/>
        <v>0</v>
      </c>
      <c r="BG976" s="143">
        <f t="shared" si="67"/>
        <v>0</v>
      </c>
      <c r="BH976" s="143">
        <f t="shared" si="68"/>
        <v>0</v>
      </c>
      <c r="BI976" s="143">
        <f t="shared" si="69"/>
        <v>0</v>
      </c>
      <c r="BJ976" s="8" t="s">
        <v>78</v>
      </c>
      <c r="BK976" s="121">
        <f t="shared" si="70"/>
        <v>0</v>
      </c>
      <c r="BL976" s="8" t="s">
        <v>161</v>
      </c>
      <c r="BM976" s="8" t="s">
        <v>1183</v>
      </c>
    </row>
    <row r="977" spans="2:65" s="152" customFormat="1" ht="16.5" customHeight="1" x14ac:dyDescent="0.45">
      <c r="B977" s="153"/>
      <c r="C977" s="154"/>
      <c r="D977" s="154"/>
      <c r="E977" s="155"/>
      <c r="F977" s="256" t="s">
        <v>1184</v>
      </c>
      <c r="G977" s="256"/>
      <c r="H977" s="256"/>
      <c r="I977" s="256"/>
      <c r="J977" s="154"/>
      <c r="K977" s="156">
        <v>194.22499999999999</v>
      </c>
      <c r="L977" s="154"/>
      <c r="M977" s="154"/>
      <c r="N977" s="154"/>
      <c r="O977" s="154"/>
      <c r="P977" s="154"/>
      <c r="Q977" s="154"/>
      <c r="R977" s="157"/>
      <c r="T977" s="158"/>
      <c r="U977" s="154"/>
      <c r="V977" s="154"/>
      <c r="W977" s="154"/>
      <c r="X977" s="154"/>
      <c r="Y977" s="154"/>
      <c r="Z977" s="154"/>
      <c r="AA977" s="159"/>
      <c r="AT977" s="160" t="s">
        <v>168</v>
      </c>
      <c r="AU977" s="160" t="s">
        <v>78</v>
      </c>
      <c r="AV977" s="152" t="s">
        <v>78</v>
      </c>
      <c r="AW977" s="152" t="s">
        <v>28</v>
      </c>
      <c r="AX977" s="152" t="s">
        <v>72</v>
      </c>
      <c r="AY977" s="160" t="s">
        <v>156</v>
      </c>
    </row>
    <row r="978" spans="2:65" s="161" customFormat="1" ht="16.5" customHeight="1" x14ac:dyDescent="0.45">
      <c r="B978" s="162"/>
      <c r="C978" s="163"/>
      <c r="D978" s="163"/>
      <c r="E978" s="164"/>
      <c r="F978" s="255" t="s">
        <v>170</v>
      </c>
      <c r="G978" s="255"/>
      <c r="H978" s="255"/>
      <c r="I978" s="255"/>
      <c r="J978" s="163"/>
      <c r="K978" s="165">
        <v>194.22499999999999</v>
      </c>
      <c r="L978" s="163"/>
      <c r="M978" s="163"/>
      <c r="N978" s="163"/>
      <c r="O978" s="163"/>
      <c r="P978" s="163"/>
      <c r="Q978" s="163"/>
      <c r="R978" s="166"/>
      <c r="T978" s="167"/>
      <c r="U978" s="163"/>
      <c r="V978" s="163"/>
      <c r="W978" s="163"/>
      <c r="X978" s="163"/>
      <c r="Y978" s="163"/>
      <c r="Z978" s="163"/>
      <c r="AA978" s="168"/>
      <c r="AT978" s="169" t="s">
        <v>168</v>
      </c>
      <c r="AU978" s="169" t="s">
        <v>78</v>
      </c>
      <c r="AV978" s="161" t="s">
        <v>161</v>
      </c>
      <c r="AW978" s="161" t="s">
        <v>28</v>
      </c>
      <c r="AX978" s="161" t="s">
        <v>80</v>
      </c>
      <c r="AY978" s="169" t="s">
        <v>156</v>
      </c>
    </row>
    <row r="979" spans="2:65" s="23" customFormat="1" ht="25.5" customHeight="1" x14ac:dyDescent="0.45">
      <c r="B979" s="134"/>
      <c r="C979" s="135" t="s">
        <v>1185</v>
      </c>
      <c r="D979" s="135" t="s">
        <v>157</v>
      </c>
      <c r="E979" s="136" t="s">
        <v>1186</v>
      </c>
      <c r="F979" s="251" t="s">
        <v>1187</v>
      </c>
      <c r="G979" s="251"/>
      <c r="H979" s="251"/>
      <c r="I979" s="251"/>
      <c r="J979" s="137" t="s">
        <v>201</v>
      </c>
      <c r="K979" s="138">
        <v>3.343</v>
      </c>
      <c r="L979" s="252"/>
      <c r="M979" s="252"/>
      <c r="N979" s="260">
        <f t="shared" ref="N979" si="72">ROUND(L979*K979,2)</f>
        <v>0</v>
      </c>
      <c r="O979" s="261"/>
      <c r="P979" s="261"/>
      <c r="Q979" s="262"/>
      <c r="R979" s="139"/>
      <c r="T979" s="140"/>
      <c r="U979" s="34" t="s">
        <v>39</v>
      </c>
      <c r="V979" s="141">
        <v>0</v>
      </c>
      <c r="W979" s="141">
        <f>V979*K979</f>
        <v>0</v>
      </c>
      <c r="X979" s="141">
        <v>0</v>
      </c>
      <c r="Y979" s="141">
        <f>X979*K979</f>
        <v>0</v>
      </c>
      <c r="Z979" s="141">
        <v>0</v>
      </c>
      <c r="AA979" s="142">
        <f>Z979*K979</f>
        <v>0</v>
      </c>
      <c r="AR979" s="8" t="s">
        <v>161</v>
      </c>
      <c r="AT979" s="8" t="s">
        <v>157</v>
      </c>
      <c r="AU979" s="8" t="s">
        <v>78</v>
      </c>
      <c r="AY979" s="8" t="s">
        <v>156</v>
      </c>
      <c r="BE979" s="143">
        <f>IF(U979="základná",N979,0)</f>
        <v>0</v>
      </c>
      <c r="BF979" s="143">
        <f>IF(U979="znížená",N979,0)</f>
        <v>0</v>
      </c>
      <c r="BG979" s="143">
        <f>IF(U979="zákl. prenesená",N979,0)</f>
        <v>0</v>
      </c>
      <c r="BH979" s="143">
        <f>IF(U979="zníž. prenesená",N979,0)</f>
        <v>0</v>
      </c>
      <c r="BI979" s="143">
        <f>IF(U979="nulová",N979,0)</f>
        <v>0</v>
      </c>
      <c r="BJ979" s="8" t="s">
        <v>78</v>
      </c>
      <c r="BK979" s="121">
        <f>ROUND(L979*K979,3)</f>
        <v>0</v>
      </c>
      <c r="BL979" s="8" t="s">
        <v>161</v>
      </c>
      <c r="BM979" s="8" t="s">
        <v>1188</v>
      </c>
    </row>
    <row r="980" spans="2:65" s="23" customFormat="1" ht="25.5" customHeight="1" x14ac:dyDescent="0.45">
      <c r="B980" s="134"/>
      <c r="C980" s="135" t="s">
        <v>1189</v>
      </c>
      <c r="D980" s="135" t="s">
        <v>157</v>
      </c>
      <c r="E980" s="136" t="s">
        <v>1190</v>
      </c>
      <c r="F980" s="251" t="s">
        <v>1191</v>
      </c>
      <c r="G980" s="251"/>
      <c r="H980" s="251"/>
      <c r="I980" s="251"/>
      <c r="J980" s="137" t="s">
        <v>201</v>
      </c>
      <c r="K980" s="138">
        <v>4.28</v>
      </c>
      <c r="L980" s="252"/>
      <c r="M980" s="252"/>
      <c r="N980" s="260">
        <f>ROUND(L980*K980,2)</f>
        <v>0</v>
      </c>
      <c r="O980" s="261"/>
      <c r="P980" s="261"/>
      <c r="Q980" s="262"/>
      <c r="R980" s="139"/>
      <c r="T980" s="140"/>
      <c r="U980" s="34" t="s">
        <v>39</v>
      </c>
      <c r="V980" s="141">
        <v>0</v>
      </c>
      <c r="W980" s="141">
        <f>V980*K980</f>
        <v>0</v>
      </c>
      <c r="X980" s="141">
        <v>0</v>
      </c>
      <c r="Y980" s="141">
        <f>X980*K980</f>
        <v>0</v>
      </c>
      <c r="Z980" s="141">
        <v>0</v>
      </c>
      <c r="AA980" s="142">
        <f>Z980*K980</f>
        <v>0</v>
      </c>
      <c r="AR980" s="8" t="s">
        <v>161</v>
      </c>
      <c r="AT980" s="8" t="s">
        <v>157</v>
      </c>
      <c r="AU980" s="8" t="s">
        <v>78</v>
      </c>
      <c r="AY980" s="8" t="s">
        <v>156</v>
      </c>
      <c r="BE980" s="143">
        <f>IF(U980="základná",N980,0)</f>
        <v>0</v>
      </c>
      <c r="BF980" s="143">
        <f>IF(U980="znížená",N980,0)</f>
        <v>0</v>
      </c>
      <c r="BG980" s="143">
        <f>IF(U980="zákl. prenesená",N980,0)</f>
        <v>0</v>
      </c>
      <c r="BH980" s="143">
        <f>IF(U980="zníž. prenesená",N980,0)</f>
        <v>0</v>
      </c>
      <c r="BI980" s="143">
        <f>IF(U980="nulová",N980,0)</f>
        <v>0</v>
      </c>
      <c r="BJ980" s="8" t="s">
        <v>78</v>
      </c>
      <c r="BK980" s="121">
        <f>ROUND(L980*K980,3)</f>
        <v>0</v>
      </c>
      <c r="BL980" s="8" t="s">
        <v>161</v>
      </c>
      <c r="BM980" s="8" t="s">
        <v>1192</v>
      </c>
    </row>
    <row r="981" spans="2:65" s="122" customFormat="1" ht="29.85" customHeight="1" x14ac:dyDescent="0.5">
      <c r="B981" s="123"/>
      <c r="C981" s="124"/>
      <c r="D981" s="133" t="s">
        <v>113</v>
      </c>
      <c r="E981" s="133"/>
      <c r="F981" s="133"/>
      <c r="G981" s="133"/>
      <c r="H981" s="133"/>
      <c r="I981" s="133"/>
      <c r="J981" s="133"/>
      <c r="K981" s="133"/>
      <c r="L981" s="133"/>
      <c r="M981" s="133"/>
      <c r="N981" s="257">
        <f>BK981</f>
        <v>0</v>
      </c>
      <c r="O981" s="257"/>
      <c r="P981" s="257"/>
      <c r="Q981" s="257"/>
      <c r="R981" s="126"/>
      <c r="T981" s="127"/>
      <c r="U981" s="124"/>
      <c r="V981" s="124"/>
      <c r="W981" s="128">
        <f>W982</f>
        <v>0</v>
      </c>
      <c r="X981" s="124"/>
      <c r="Y981" s="128">
        <f>Y982</f>
        <v>0</v>
      </c>
      <c r="Z981" s="124"/>
      <c r="AA981" s="129">
        <f>AA982</f>
        <v>0</v>
      </c>
      <c r="AR981" s="130" t="s">
        <v>80</v>
      </c>
      <c r="AT981" s="131" t="s">
        <v>71</v>
      </c>
      <c r="AU981" s="131" t="s">
        <v>80</v>
      </c>
      <c r="AY981" s="130" t="s">
        <v>156</v>
      </c>
      <c r="BK981" s="132">
        <f>BK982</f>
        <v>0</v>
      </c>
    </row>
    <row r="982" spans="2:65" s="23" customFormat="1" ht="38.25" customHeight="1" x14ac:dyDescent="0.45">
      <c r="B982" s="134"/>
      <c r="C982" s="135" t="s">
        <v>1193</v>
      </c>
      <c r="D982" s="135" t="s">
        <v>157</v>
      </c>
      <c r="E982" s="136" t="s">
        <v>1194</v>
      </c>
      <c r="F982" s="251" t="s">
        <v>1195</v>
      </c>
      <c r="G982" s="251"/>
      <c r="H982" s="251"/>
      <c r="I982" s="251"/>
      <c r="J982" s="137" t="s">
        <v>201</v>
      </c>
      <c r="K982" s="138">
        <v>589.80499999999995</v>
      </c>
      <c r="L982" s="252"/>
      <c r="M982" s="252"/>
      <c r="N982" s="260">
        <f>ROUND(L982*K982,2)</f>
        <v>0</v>
      </c>
      <c r="O982" s="261"/>
      <c r="P982" s="261"/>
      <c r="Q982" s="262"/>
      <c r="R982" s="139"/>
      <c r="T982" s="140"/>
      <c r="U982" s="34" t="s">
        <v>39</v>
      </c>
      <c r="V982" s="141">
        <v>0</v>
      </c>
      <c r="W982" s="141">
        <f>V982*K982</f>
        <v>0</v>
      </c>
      <c r="X982" s="141">
        <v>0</v>
      </c>
      <c r="Y982" s="141">
        <f>X982*K982</f>
        <v>0</v>
      </c>
      <c r="Z982" s="141">
        <v>0</v>
      </c>
      <c r="AA982" s="142">
        <f>Z982*K982</f>
        <v>0</v>
      </c>
      <c r="AR982" s="8" t="s">
        <v>161</v>
      </c>
      <c r="AT982" s="8" t="s">
        <v>157</v>
      </c>
      <c r="AU982" s="8" t="s">
        <v>78</v>
      </c>
      <c r="AY982" s="8" t="s">
        <v>156</v>
      </c>
      <c r="BE982" s="143">
        <f>IF(U982="základná",N982,0)</f>
        <v>0</v>
      </c>
      <c r="BF982" s="143">
        <f>IF(U982="znížená",N982,0)</f>
        <v>0</v>
      </c>
      <c r="BG982" s="143">
        <f>IF(U982="zákl. prenesená",N982,0)</f>
        <v>0</v>
      </c>
      <c r="BH982" s="143">
        <f>IF(U982="zníž. prenesená",N982,0)</f>
        <v>0</v>
      </c>
      <c r="BI982" s="143">
        <f>IF(U982="nulová",N982,0)</f>
        <v>0</v>
      </c>
      <c r="BJ982" s="8" t="s">
        <v>78</v>
      </c>
      <c r="BK982" s="121">
        <f>ROUND(L982*K982,3)</f>
        <v>0</v>
      </c>
      <c r="BL982" s="8" t="s">
        <v>161</v>
      </c>
      <c r="BM982" s="8" t="s">
        <v>1196</v>
      </c>
    </row>
    <row r="983" spans="2:65" s="122" customFormat="1" ht="37.35" customHeight="1" x14ac:dyDescent="0.55000000000000004">
      <c r="B983" s="123"/>
      <c r="C983" s="124"/>
      <c r="D983" s="125" t="s">
        <v>114</v>
      </c>
      <c r="E983" s="125"/>
      <c r="F983" s="125"/>
      <c r="G983" s="125"/>
      <c r="H983" s="125"/>
      <c r="I983" s="125"/>
      <c r="J983" s="125"/>
      <c r="K983" s="125"/>
      <c r="L983" s="125"/>
      <c r="M983" s="125"/>
      <c r="N983" s="268">
        <f>BK983</f>
        <v>0</v>
      </c>
      <c r="O983" s="268"/>
      <c r="P983" s="268"/>
      <c r="Q983" s="268"/>
      <c r="R983" s="126"/>
      <c r="T983" s="127"/>
      <c r="U983" s="124"/>
      <c r="V983" s="124"/>
      <c r="W983" s="128">
        <f>W984+W1009+W1015+W1101+W1218+W1260+W1262+W1306+W1341+W1359+W1382+W1458+W1488</f>
        <v>0</v>
      </c>
      <c r="X983" s="124"/>
      <c r="Y983" s="128">
        <f>Y984+Y1009+Y1015+Y1101+Y1218+Y1260+Y1262+Y1306+Y1341+Y1359+Y1382+Y1458+Y1488</f>
        <v>0</v>
      </c>
      <c r="Z983" s="124"/>
      <c r="AA983" s="129">
        <f>AA984+AA1009+AA1015+AA1101+AA1218+AA1260+AA1262+AA1306+AA1341+AA1359+AA1382+AA1458+AA1488</f>
        <v>0</v>
      </c>
      <c r="AR983" s="130" t="s">
        <v>78</v>
      </c>
      <c r="AT983" s="131" t="s">
        <v>71</v>
      </c>
      <c r="AU983" s="131" t="s">
        <v>72</v>
      </c>
      <c r="AY983" s="130" t="s">
        <v>156</v>
      </c>
      <c r="BK983" s="132">
        <f>BK984+BK1009+BK1015+BK1101+BK1218+BK1260+BK1262+BK1306+BK1341+BK1359+BK1382+BK1458+BK1488</f>
        <v>0</v>
      </c>
    </row>
    <row r="984" spans="2:65" s="122" customFormat="1" ht="19.899999999999999" customHeight="1" x14ac:dyDescent="0.5">
      <c r="B984" s="123"/>
      <c r="C984" s="124"/>
      <c r="D984" s="133" t="s">
        <v>115</v>
      </c>
      <c r="E984" s="133"/>
      <c r="F984" s="133"/>
      <c r="G984" s="133"/>
      <c r="H984" s="133"/>
      <c r="I984" s="133"/>
      <c r="J984" s="133"/>
      <c r="K984" s="133"/>
      <c r="L984" s="133"/>
      <c r="M984" s="133"/>
      <c r="N984" s="250">
        <f>BK984</f>
        <v>0</v>
      </c>
      <c r="O984" s="250"/>
      <c r="P984" s="250"/>
      <c r="Q984" s="250"/>
      <c r="R984" s="126"/>
      <c r="T984" s="127"/>
      <c r="U984" s="124"/>
      <c r="V984" s="124"/>
      <c r="W984" s="128">
        <f>SUM(W985:W1008)</f>
        <v>0</v>
      </c>
      <c r="X984" s="124"/>
      <c r="Y984" s="128">
        <f>SUM(Y985:Y1008)</f>
        <v>0</v>
      </c>
      <c r="Z984" s="124"/>
      <c r="AA984" s="129">
        <f>SUM(AA985:AA1008)</f>
        <v>0</v>
      </c>
      <c r="AR984" s="130" t="s">
        <v>78</v>
      </c>
      <c r="AT984" s="131" t="s">
        <v>71</v>
      </c>
      <c r="AU984" s="131" t="s">
        <v>80</v>
      </c>
      <c r="AY984" s="130" t="s">
        <v>156</v>
      </c>
      <c r="BK984" s="132">
        <f>SUM(BK985:BK1008)</f>
        <v>0</v>
      </c>
    </row>
    <row r="985" spans="2:65" s="23" customFormat="1" ht="25.5" customHeight="1" x14ac:dyDescent="0.45">
      <c r="B985" s="134"/>
      <c r="C985" s="135" t="s">
        <v>1197</v>
      </c>
      <c r="D985" s="135" t="s">
        <v>157</v>
      </c>
      <c r="E985" s="136" t="s">
        <v>1198</v>
      </c>
      <c r="F985" s="251" t="s">
        <v>1199</v>
      </c>
      <c r="G985" s="251"/>
      <c r="H985" s="251"/>
      <c r="I985" s="251"/>
      <c r="J985" s="137" t="s">
        <v>160</v>
      </c>
      <c r="K985" s="138">
        <v>262.25</v>
      </c>
      <c r="L985" s="252"/>
      <c r="M985" s="252"/>
      <c r="N985" s="260">
        <f>ROUND(L985*K985,2)</f>
        <v>0</v>
      </c>
      <c r="O985" s="261"/>
      <c r="P985" s="261"/>
      <c r="Q985" s="262"/>
      <c r="R985" s="139"/>
      <c r="T985" s="140"/>
      <c r="U985" s="34" t="s">
        <v>39</v>
      </c>
      <c r="V985" s="141">
        <v>0</v>
      </c>
      <c r="W985" s="141">
        <f>V985*K985</f>
        <v>0</v>
      </c>
      <c r="X985" s="141">
        <v>0</v>
      </c>
      <c r="Y985" s="141">
        <f>X985*K985</f>
        <v>0</v>
      </c>
      <c r="Z985" s="141">
        <v>0</v>
      </c>
      <c r="AA985" s="142">
        <f>Z985*K985</f>
        <v>0</v>
      </c>
      <c r="AR985" s="8" t="s">
        <v>231</v>
      </c>
      <c r="AT985" s="8" t="s">
        <v>157</v>
      </c>
      <c r="AU985" s="8" t="s">
        <v>78</v>
      </c>
      <c r="AY985" s="8" t="s">
        <v>156</v>
      </c>
      <c r="BE985" s="143">
        <f>IF(U985="základná",N985,0)</f>
        <v>0</v>
      </c>
      <c r="BF985" s="143">
        <f>IF(U985="znížená",N985,0)</f>
        <v>0</v>
      </c>
      <c r="BG985" s="143">
        <f>IF(U985="zákl. prenesená",N985,0)</f>
        <v>0</v>
      </c>
      <c r="BH985" s="143">
        <f>IF(U985="zníž. prenesená",N985,0)</f>
        <v>0</v>
      </c>
      <c r="BI985" s="143">
        <f>IF(U985="nulová",N985,0)</f>
        <v>0</v>
      </c>
      <c r="BJ985" s="8" t="s">
        <v>78</v>
      </c>
      <c r="BK985" s="121">
        <f>ROUND(L985*K985,3)</f>
        <v>0</v>
      </c>
      <c r="BL985" s="8" t="s">
        <v>231</v>
      </c>
      <c r="BM985" s="8" t="s">
        <v>1200</v>
      </c>
    </row>
    <row r="986" spans="2:65" s="144" customFormat="1" ht="16.5" customHeight="1" x14ac:dyDescent="0.45">
      <c r="B986" s="145"/>
      <c r="C986" s="146"/>
      <c r="D986" s="146"/>
      <c r="E986" s="147"/>
      <c r="F986" s="253" t="s">
        <v>235</v>
      </c>
      <c r="G986" s="253"/>
      <c r="H986" s="253"/>
      <c r="I986" s="253"/>
      <c r="J986" s="146"/>
      <c r="K986" s="147"/>
      <c r="L986" s="146"/>
      <c r="M986" s="146"/>
      <c r="N986" s="146"/>
      <c r="O986" s="146"/>
      <c r="P986" s="146"/>
      <c r="Q986" s="146"/>
      <c r="R986" s="148"/>
      <c r="T986" s="149"/>
      <c r="U986" s="146"/>
      <c r="V986" s="146"/>
      <c r="W986" s="146"/>
      <c r="X986" s="146"/>
      <c r="Y986" s="146"/>
      <c r="Z986" s="146"/>
      <c r="AA986" s="150"/>
      <c r="AT986" s="151" t="s">
        <v>168</v>
      </c>
      <c r="AU986" s="151" t="s">
        <v>78</v>
      </c>
      <c r="AV986" s="144" t="s">
        <v>80</v>
      </c>
      <c r="AW986" s="144" t="s">
        <v>28</v>
      </c>
      <c r="AX986" s="144" t="s">
        <v>72</v>
      </c>
      <c r="AY986" s="151" t="s">
        <v>156</v>
      </c>
    </row>
    <row r="987" spans="2:65" s="144" customFormat="1" ht="16.5" customHeight="1" x14ac:dyDescent="0.45">
      <c r="B987" s="145"/>
      <c r="C987" s="146"/>
      <c r="D987" s="146"/>
      <c r="E987" s="147"/>
      <c r="F987" s="258" t="s">
        <v>598</v>
      </c>
      <c r="G987" s="258"/>
      <c r="H987" s="258"/>
      <c r="I987" s="258"/>
      <c r="J987" s="146"/>
      <c r="K987" s="147"/>
      <c r="L987" s="146"/>
      <c r="M987" s="146"/>
      <c r="N987" s="146"/>
      <c r="O987" s="146"/>
      <c r="P987" s="146"/>
      <c r="Q987" s="146"/>
      <c r="R987" s="148"/>
      <c r="T987" s="149"/>
      <c r="U987" s="146"/>
      <c r="V987" s="146"/>
      <c r="W987" s="146"/>
      <c r="X987" s="146"/>
      <c r="Y987" s="146"/>
      <c r="Z987" s="146"/>
      <c r="AA987" s="150"/>
      <c r="AT987" s="151" t="s">
        <v>168</v>
      </c>
      <c r="AU987" s="151" t="s">
        <v>78</v>
      </c>
      <c r="AV987" s="144" t="s">
        <v>80</v>
      </c>
      <c r="AW987" s="144" t="s">
        <v>28</v>
      </c>
      <c r="AX987" s="144" t="s">
        <v>72</v>
      </c>
      <c r="AY987" s="151" t="s">
        <v>156</v>
      </c>
    </row>
    <row r="988" spans="2:65" s="152" customFormat="1" ht="16.5" customHeight="1" x14ac:dyDescent="0.45">
      <c r="B988" s="153"/>
      <c r="C988" s="154"/>
      <c r="D988" s="154"/>
      <c r="E988" s="155"/>
      <c r="F988" s="254" t="s">
        <v>1201</v>
      </c>
      <c r="G988" s="254"/>
      <c r="H988" s="254"/>
      <c r="I988" s="254"/>
      <c r="J988" s="154"/>
      <c r="K988" s="156">
        <v>259.14999999999998</v>
      </c>
      <c r="L988" s="154"/>
      <c r="M988" s="154"/>
      <c r="N988" s="154"/>
      <c r="O988" s="154"/>
      <c r="P988" s="154"/>
      <c r="Q988" s="154"/>
      <c r="R988" s="157"/>
      <c r="T988" s="158"/>
      <c r="U988" s="154"/>
      <c r="V988" s="154"/>
      <c r="W988" s="154"/>
      <c r="X988" s="154"/>
      <c r="Y988" s="154"/>
      <c r="Z988" s="154"/>
      <c r="AA988" s="159"/>
      <c r="AT988" s="160" t="s">
        <v>168</v>
      </c>
      <c r="AU988" s="160" t="s">
        <v>78</v>
      </c>
      <c r="AV988" s="152" t="s">
        <v>78</v>
      </c>
      <c r="AW988" s="152" t="s">
        <v>28</v>
      </c>
      <c r="AX988" s="152" t="s">
        <v>72</v>
      </c>
      <c r="AY988" s="160" t="s">
        <v>156</v>
      </c>
    </row>
    <row r="989" spans="2:65" s="144" customFormat="1" ht="16.5" customHeight="1" x14ac:dyDescent="0.45">
      <c r="B989" s="145"/>
      <c r="C989" s="146"/>
      <c r="D989" s="146"/>
      <c r="E989" s="147"/>
      <c r="F989" s="258" t="s">
        <v>225</v>
      </c>
      <c r="G989" s="258"/>
      <c r="H989" s="258"/>
      <c r="I989" s="258"/>
      <c r="J989" s="146"/>
      <c r="K989" s="147"/>
      <c r="L989" s="146"/>
      <c r="M989" s="146"/>
      <c r="N989" s="146"/>
      <c r="O989" s="146"/>
      <c r="P989" s="146"/>
      <c r="Q989" s="146"/>
      <c r="R989" s="148"/>
      <c r="T989" s="149"/>
      <c r="U989" s="146"/>
      <c r="V989" s="146"/>
      <c r="W989" s="146"/>
      <c r="X989" s="146"/>
      <c r="Y989" s="146"/>
      <c r="Z989" s="146"/>
      <c r="AA989" s="150"/>
      <c r="AT989" s="151" t="s">
        <v>168</v>
      </c>
      <c r="AU989" s="151" t="s">
        <v>78</v>
      </c>
      <c r="AV989" s="144" t="s">
        <v>80</v>
      </c>
      <c r="AW989" s="144" t="s">
        <v>28</v>
      </c>
      <c r="AX989" s="144" t="s">
        <v>72</v>
      </c>
      <c r="AY989" s="151" t="s">
        <v>156</v>
      </c>
    </row>
    <row r="990" spans="2:65" s="144" customFormat="1" ht="16.5" customHeight="1" x14ac:dyDescent="0.45">
      <c r="B990" s="145"/>
      <c r="C990" s="146"/>
      <c r="D990" s="146"/>
      <c r="E990" s="147"/>
      <c r="F990" s="258" t="s">
        <v>1202</v>
      </c>
      <c r="G990" s="258"/>
      <c r="H990" s="258"/>
      <c r="I990" s="258"/>
      <c r="J990" s="146"/>
      <c r="K990" s="147"/>
      <c r="L990" s="146"/>
      <c r="M990" s="146"/>
      <c r="N990" s="146"/>
      <c r="O990" s="146"/>
      <c r="P990" s="146"/>
      <c r="Q990" s="146"/>
      <c r="R990" s="148"/>
      <c r="T990" s="149"/>
      <c r="U990" s="146"/>
      <c r="V990" s="146"/>
      <c r="W990" s="146"/>
      <c r="X990" s="146"/>
      <c r="Y990" s="146"/>
      <c r="Z990" s="146"/>
      <c r="AA990" s="150"/>
      <c r="AT990" s="151" t="s">
        <v>168</v>
      </c>
      <c r="AU990" s="151" t="s">
        <v>78</v>
      </c>
      <c r="AV990" s="144" t="s">
        <v>80</v>
      </c>
      <c r="AW990" s="144" t="s">
        <v>28</v>
      </c>
      <c r="AX990" s="144" t="s">
        <v>72</v>
      </c>
      <c r="AY990" s="151" t="s">
        <v>156</v>
      </c>
    </row>
    <row r="991" spans="2:65" s="152" customFormat="1" ht="16.5" customHeight="1" x14ac:dyDescent="0.45">
      <c r="B991" s="153"/>
      <c r="C991" s="154"/>
      <c r="D991" s="154"/>
      <c r="E991" s="155"/>
      <c r="F991" s="254" t="s">
        <v>1203</v>
      </c>
      <c r="G991" s="254"/>
      <c r="H991" s="254"/>
      <c r="I991" s="254"/>
      <c r="J991" s="154"/>
      <c r="K991" s="156">
        <v>3.1</v>
      </c>
      <c r="L991" s="154"/>
      <c r="M991" s="154"/>
      <c r="N991" s="154"/>
      <c r="O991" s="154"/>
      <c r="P991" s="154"/>
      <c r="Q991" s="154"/>
      <c r="R991" s="157"/>
      <c r="T991" s="158"/>
      <c r="U991" s="154"/>
      <c r="V991" s="154"/>
      <c r="W991" s="154"/>
      <c r="X991" s="154"/>
      <c r="Y991" s="154"/>
      <c r="Z991" s="154"/>
      <c r="AA991" s="159"/>
      <c r="AT991" s="160" t="s">
        <v>168</v>
      </c>
      <c r="AU991" s="160" t="s">
        <v>78</v>
      </c>
      <c r="AV991" s="152" t="s">
        <v>78</v>
      </c>
      <c r="AW991" s="152" t="s">
        <v>28</v>
      </c>
      <c r="AX991" s="152" t="s">
        <v>72</v>
      </c>
      <c r="AY991" s="160" t="s">
        <v>156</v>
      </c>
    </row>
    <row r="992" spans="2:65" s="161" customFormat="1" ht="16.5" customHeight="1" x14ac:dyDescent="0.45">
      <c r="B992" s="162"/>
      <c r="C992" s="163"/>
      <c r="D992" s="163"/>
      <c r="E992" s="164"/>
      <c r="F992" s="255" t="s">
        <v>170</v>
      </c>
      <c r="G992" s="255"/>
      <c r="H992" s="255"/>
      <c r="I992" s="255"/>
      <c r="J992" s="163"/>
      <c r="K992" s="165">
        <v>262.25</v>
      </c>
      <c r="L992" s="163"/>
      <c r="M992" s="163"/>
      <c r="N992" s="163"/>
      <c r="O992" s="163"/>
      <c r="P992" s="163"/>
      <c r="Q992" s="163"/>
      <c r="R992" s="166"/>
      <c r="T992" s="167"/>
      <c r="U992" s="163"/>
      <c r="V992" s="163"/>
      <c r="W992" s="163"/>
      <c r="X992" s="163"/>
      <c r="Y992" s="163"/>
      <c r="Z992" s="163"/>
      <c r="AA992" s="168"/>
      <c r="AT992" s="169" t="s">
        <v>168</v>
      </c>
      <c r="AU992" s="169" t="s">
        <v>78</v>
      </c>
      <c r="AV992" s="161" t="s">
        <v>161</v>
      </c>
      <c r="AW992" s="161" t="s">
        <v>28</v>
      </c>
      <c r="AX992" s="161" t="s">
        <v>80</v>
      </c>
      <c r="AY992" s="169" t="s">
        <v>156</v>
      </c>
    </row>
    <row r="993" spans="2:65" s="23" customFormat="1" ht="16.5" customHeight="1" x14ac:dyDescent="0.45">
      <c r="B993" s="134"/>
      <c r="C993" s="179" t="s">
        <v>1204</v>
      </c>
      <c r="D993" s="179" t="s">
        <v>311</v>
      </c>
      <c r="E993" s="180" t="s">
        <v>1205</v>
      </c>
      <c r="F993" s="263" t="s">
        <v>1206</v>
      </c>
      <c r="G993" s="263"/>
      <c r="H993" s="263"/>
      <c r="I993" s="263"/>
      <c r="J993" s="181" t="s">
        <v>201</v>
      </c>
      <c r="K993" s="182">
        <v>7.9000000000000001E-2</v>
      </c>
      <c r="L993" s="264"/>
      <c r="M993" s="264"/>
      <c r="N993" s="265">
        <f>ROUND(L993*K993,2)</f>
        <v>0</v>
      </c>
      <c r="O993" s="266"/>
      <c r="P993" s="266"/>
      <c r="Q993" s="267"/>
      <c r="R993" s="139"/>
      <c r="T993" s="140"/>
      <c r="U993" s="34" t="s">
        <v>39</v>
      </c>
      <c r="V993" s="141">
        <v>0</v>
      </c>
      <c r="W993" s="141">
        <f>V993*K993</f>
        <v>0</v>
      </c>
      <c r="X993" s="141">
        <v>0</v>
      </c>
      <c r="Y993" s="141">
        <f>X993*K993</f>
        <v>0</v>
      </c>
      <c r="Z993" s="141">
        <v>0</v>
      </c>
      <c r="AA993" s="142">
        <f>Z993*K993</f>
        <v>0</v>
      </c>
      <c r="AR993" s="8" t="s">
        <v>310</v>
      </c>
      <c r="AT993" s="8" t="s">
        <v>311</v>
      </c>
      <c r="AU993" s="8" t="s">
        <v>78</v>
      </c>
      <c r="AY993" s="8" t="s">
        <v>156</v>
      </c>
      <c r="BE993" s="143">
        <f>IF(U993="základná",N993,0)</f>
        <v>0</v>
      </c>
      <c r="BF993" s="143">
        <f>IF(U993="znížená",N993,0)</f>
        <v>0</v>
      </c>
      <c r="BG993" s="143">
        <f>IF(U993="zákl. prenesená",N993,0)</f>
        <v>0</v>
      </c>
      <c r="BH993" s="143">
        <f>IF(U993="zníž. prenesená",N993,0)</f>
        <v>0</v>
      </c>
      <c r="BI993" s="143">
        <f>IF(U993="nulová",N993,0)</f>
        <v>0</v>
      </c>
      <c r="BJ993" s="8" t="s">
        <v>78</v>
      </c>
      <c r="BK993" s="121">
        <f>ROUND(L993*K993,3)</f>
        <v>0</v>
      </c>
      <c r="BL993" s="8" t="s">
        <v>231</v>
      </c>
      <c r="BM993" s="8" t="s">
        <v>1207</v>
      </c>
    </row>
    <row r="994" spans="2:65" s="152" customFormat="1" ht="16.5" customHeight="1" x14ac:dyDescent="0.45">
      <c r="B994" s="153"/>
      <c r="C994" s="154"/>
      <c r="D994" s="154"/>
      <c r="E994" s="155"/>
      <c r="F994" s="256" t="s">
        <v>1208</v>
      </c>
      <c r="G994" s="256"/>
      <c r="H994" s="256"/>
      <c r="I994" s="256"/>
      <c r="J994" s="154"/>
      <c r="K994" s="156">
        <v>7.9000000000000001E-2</v>
      </c>
      <c r="L994" s="154"/>
      <c r="M994" s="154"/>
      <c r="N994" s="154"/>
      <c r="O994" s="154"/>
      <c r="P994" s="154"/>
      <c r="Q994" s="154"/>
      <c r="R994" s="157"/>
      <c r="T994" s="158"/>
      <c r="U994" s="154"/>
      <c r="V994" s="154"/>
      <c r="W994" s="154"/>
      <c r="X994" s="154"/>
      <c r="Y994" s="154"/>
      <c r="Z994" s="154"/>
      <c r="AA994" s="159"/>
      <c r="AT994" s="160" t="s">
        <v>168</v>
      </c>
      <c r="AU994" s="160" t="s">
        <v>78</v>
      </c>
      <c r="AV994" s="152" t="s">
        <v>78</v>
      </c>
      <c r="AW994" s="152" t="s">
        <v>28</v>
      </c>
      <c r="AX994" s="152" t="s">
        <v>72</v>
      </c>
      <c r="AY994" s="160" t="s">
        <v>156</v>
      </c>
    </row>
    <row r="995" spans="2:65" s="161" customFormat="1" ht="16.5" customHeight="1" x14ac:dyDescent="0.45">
      <c r="B995" s="162"/>
      <c r="C995" s="163"/>
      <c r="D995" s="163"/>
      <c r="E995" s="164"/>
      <c r="F995" s="255" t="s">
        <v>170</v>
      </c>
      <c r="G995" s="255"/>
      <c r="H995" s="255"/>
      <c r="I995" s="255"/>
      <c r="J995" s="163"/>
      <c r="K995" s="165">
        <v>7.9000000000000001E-2</v>
      </c>
      <c r="L995" s="163"/>
      <c r="M995" s="163"/>
      <c r="N995" s="163"/>
      <c r="O995" s="163"/>
      <c r="P995" s="163"/>
      <c r="Q995" s="163"/>
      <c r="R995" s="166"/>
      <c r="T995" s="167"/>
      <c r="U995" s="163"/>
      <c r="V995" s="163"/>
      <c r="W995" s="163"/>
      <c r="X995" s="163"/>
      <c r="Y995" s="163"/>
      <c r="Z995" s="163"/>
      <c r="AA995" s="168"/>
      <c r="AT995" s="169" t="s">
        <v>168</v>
      </c>
      <c r="AU995" s="169" t="s">
        <v>78</v>
      </c>
      <c r="AV995" s="161" t="s">
        <v>161</v>
      </c>
      <c r="AW995" s="161" t="s">
        <v>28</v>
      </c>
      <c r="AX995" s="161" t="s">
        <v>80</v>
      </c>
      <c r="AY995" s="169" t="s">
        <v>156</v>
      </c>
    </row>
    <row r="996" spans="2:65" s="23" customFormat="1" ht="38.25" customHeight="1" x14ac:dyDescent="0.45">
      <c r="B996" s="134"/>
      <c r="C996" s="135" t="s">
        <v>1209</v>
      </c>
      <c r="D996" s="135" t="s">
        <v>157</v>
      </c>
      <c r="E996" s="136" t="s">
        <v>1210</v>
      </c>
      <c r="F996" s="251" t="s">
        <v>1211</v>
      </c>
      <c r="G996" s="251"/>
      <c r="H996" s="251"/>
      <c r="I996" s="251"/>
      <c r="J996" s="137" t="s">
        <v>160</v>
      </c>
      <c r="K996" s="138">
        <v>518.29999999999995</v>
      </c>
      <c r="L996" s="252"/>
      <c r="M996" s="252"/>
      <c r="N996" s="260">
        <f>ROUND(L996*K996,2)</f>
        <v>0</v>
      </c>
      <c r="O996" s="261"/>
      <c r="P996" s="261"/>
      <c r="Q996" s="262"/>
      <c r="R996" s="139"/>
      <c r="T996" s="140"/>
      <c r="U996" s="34" t="s">
        <v>39</v>
      </c>
      <c r="V996" s="141">
        <v>0</v>
      </c>
      <c r="W996" s="141">
        <f>V996*K996</f>
        <v>0</v>
      </c>
      <c r="X996" s="141">
        <v>0</v>
      </c>
      <c r="Y996" s="141">
        <f>X996*K996</f>
        <v>0</v>
      </c>
      <c r="Z996" s="141">
        <v>0</v>
      </c>
      <c r="AA996" s="142">
        <f>Z996*K996</f>
        <v>0</v>
      </c>
      <c r="AR996" s="8" t="s">
        <v>231</v>
      </c>
      <c r="AT996" s="8" t="s">
        <v>157</v>
      </c>
      <c r="AU996" s="8" t="s">
        <v>78</v>
      </c>
      <c r="AY996" s="8" t="s">
        <v>156</v>
      </c>
      <c r="BE996" s="143">
        <f>IF(U996="základná",N996,0)</f>
        <v>0</v>
      </c>
      <c r="BF996" s="143">
        <f>IF(U996="znížená",N996,0)</f>
        <v>0</v>
      </c>
      <c r="BG996" s="143">
        <f>IF(U996="zákl. prenesená",N996,0)</f>
        <v>0</v>
      </c>
      <c r="BH996" s="143">
        <f>IF(U996="zníž. prenesená",N996,0)</f>
        <v>0</v>
      </c>
      <c r="BI996" s="143">
        <f>IF(U996="nulová",N996,0)</f>
        <v>0</v>
      </c>
      <c r="BJ996" s="8" t="s">
        <v>78</v>
      </c>
      <c r="BK996" s="121">
        <f>ROUND(L996*K996,3)</f>
        <v>0</v>
      </c>
      <c r="BL996" s="8" t="s">
        <v>231</v>
      </c>
      <c r="BM996" s="8" t="s">
        <v>1212</v>
      </c>
    </row>
    <row r="997" spans="2:65" s="23" customFormat="1" ht="63.75" customHeight="1" x14ac:dyDescent="0.45">
      <c r="B997" s="134"/>
      <c r="C997" s="179" t="s">
        <v>1213</v>
      </c>
      <c r="D997" s="179" t="s">
        <v>311</v>
      </c>
      <c r="E997" s="180" t="s">
        <v>1214</v>
      </c>
      <c r="F997" s="263" t="s">
        <v>1215</v>
      </c>
      <c r="G997" s="263"/>
      <c r="H997" s="263"/>
      <c r="I997" s="263"/>
      <c r="J997" s="181" t="s">
        <v>160</v>
      </c>
      <c r="K997" s="182">
        <v>596.04499999999996</v>
      </c>
      <c r="L997" s="264"/>
      <c r="M997" s="264"/>
      <c r="N997" s="265">
        <f>ROUND(L997*K997,2)</f>
        <v>0</v>
      </c>
      <c r="O997" s="266"/>
      <c r="P997" s="266"/>
      <c r="Q997" s="267"/>
      <c r="R997" s="139"/>
      <c r="T997" s="140"/>
      <c r="U997" s="34" t="s">
        <v>39</v>
      </c>
      <c r="V997" s="141">
        <v>0</v>
      </c>
      <c r="W997" s="141">
        <f>V997*K997</f>
        <v>0</v>
      </c>
      <c r="X997" s="141">
        <v>0</v>
      </c>
      <c r="Y997" s="141">
        <f>X997*K997</f>
        <v>0</v>
      </c>
      <c r="Z997" s="141">
        <v>0</v>
      </c>
      <c r="AA997" s="142">
        <f>Z997*K997</f>
        <v>0</v>
      </c>
      <c r="AR997" s="8" t="s">
        <v>310</v>
      </c>
      <c r="AT997" s="8" t="s">
        <v>311</v>
      </c>
      <c r="AU997" s="8" t="s">
        <v>78</v>
      </c>
      <c r="AY997" s="8" t="s">
        <v>156</v>
      </c>
      <c r="BE997" s="143">
        <f>IF(U997="základná",N997,0)</f>
        <v>0</v>
      </c>
      <c r="BF997" s="143">
        <f>IF(U997="znížená",N997,0)</f>
        <v>0</v>
      </c>
      <c r="BG997" s="143">
        <f>IF(U997="zákl. prenesená",N997,0)</f>
        <v>0</v>
      </c>
      <c r="BH997" s="143">
        <f>IF(U997="zníž. prenesená",N997,0)</f>
        <v>0</v>
      </c>
      <c r="BI997" s="143">
        <f>IF(U997="nulová",N997,0)</f>
        <v>0</v>
      </c>
      <c r="BJ997" s="8" t="s">
        <v>78</v>
      </c>
      <c r="BK997" s="121">
        <f>ROUND(L997*K997,3)</f>
        <v>0</v>
      </c>
      <c r="BL997" s="8" t="s">
        <v>231</v>
      </c>
      <c r="BM997" s="8" t="s">
        <v>1216</v>
      </c>
    </row>
    <row r="998" spans="2:65" s="152" customFormat="1" ht="16.5" customHeight="1" x14ac:dyDescent="0.45">
      <c r="B998" s="153"/>
      <c r="C998" s="154"/>
      <c r="D998" s="154"/>
      <c r="E998" s="155"/>
      <c r="F998" s="256" t="s">
        <v>1217</v>
      </c>
      <c r="G998" s="256"/>
      <c r="H998" s="256"/>
      <c r="I998" s="256"/>
      <c r="J998" s="154"/>
      <c r="K998" s="156">
        <v>596.04499999999996</v>
      </c>
      <c r="L998" s="154"/>
      <c r="M998" s="154"/>
      <c r="N998" s="154"/>
      <c r="O998" s="154"/>
      <c r="P998" s="154"/>
      <c r="Q998" s="154"/>
      <c r="R998" s="157"/>
      <c r="T998" s="158"/>
      <c r="U998" s="154"/>
      <c r="V998" s="154"/>
      <c r="W998" s="154"/>
      <c r="X998" s="154"/>
      <c r="Y998" s="154"/>
      <c r="Z998" s="154"/>
      <c r="AA998" s="159"/>
      <c r="AT998" s="160" t="s">
        <v>168</v>
      </c>
      <c r="AU998" s="160" t="s">
        <v>78</v>
      </c>
      <c r="AV998" s="152" t="s">
        <v>78</v>
      </c>
      <c r="AW998" s="152" t="s">
        <v>28</v>
      </c>
      <c r="AX998" s="152" t="s">
        <v>72</v>
      </c>
      <c r="AY998" s="160" t="s">
        <v>156</v>
      </c>
    </row>
    <row r="999" spans="2:65" s="161" customFormat="1" ht="16.5" customHeight="1" x14ac:dyDescent="0.45">
      <c r="B999" s="162"/>
      <c r="C999" s="163"/>
      <c r="D999" s="163"/>
      <c r="E999" s="164"/>
      <c r="F999" s="255" t="s">
        <v>170</v>
      </c>
      <c r="G999" s="255"/>
      <c r="H999" s="255"/>
      <c r="I999" s="255"/>
      <c r="J999" s="163"/>
      <c r="K999" s="165">
        <v>596.04499999999996</v>
      </c>
      <c r="L999" s="163"/>
      <c r="M999" s="163"/>
      <c r="N999" s="163"/>
      <c r="O999" s="163"/>
      <c r="P999" s="163"/>
      <c r="Q999" s="163"/>
      <c r="R999" s="166"/>
      <c r="T999" s="167"/>
      <c r="U999" s="163"/>
      <c r="V999" s="163"/>
      <c r="W999" s="163"/>
      <c r="X999" s="163"/>
      <c r="Y999" s="163"/>
      <c r="Z999" s="163"/>
      <c r="AA999" s="168"/>
      <c r="AT999" s="169" t="s">
        <v>168</v>
      </c>
      <c r="AU999" s="169" t="s">
        <v>78</v>
      </c>
      <c r="AV999" s="161" t="s">
        <v>161</v>
      </c>
      <c r="AW999" s="161" t="s">
        <v>28</v>
      </c>
      <c r="AX999" s="161" t="s">
        <v>80</v>
      </c>
      <c r="AY999" s="169" t="s">
        <v>156</v>
      </c>
    </row>
    <row r="1000" spans="2:65" s="23" customFormat="1" ht="38.25" customHeight="1" x14ac:dyDescent="0.45">
      <c r="B1000" s="134"/>
      <c r="C1000" s="135" t="s">
        <v>1218</v>
      </c>
      <c r="D1000" s="135" t="s">
        <v>157</v>
      </c>
      <c r="E1000" s="136" t="s">
        <v>1219</v>
      </c>
      <c r="F1000" s="251" t="s">
        <v>1220</v>
      </c>
      <c r="G1000" s="251"/>
      <c r="H1000" s="251"/>
      <c r="I1000" s="251"/>
      <c r="J1000" s="137" t="s">
        <v>160</v>
      </c>
      <c r="K1000" s="138">
        <v>33.96</v>
      </c>
      <c r="L1000" s="252"/>
      <c r="M1000" s="252"/>
      <c r="N1000" s="260">
        <f>ROUND(L1000*K1000,2)</f>
        <v>0</v>
      </c>
      <c r="O1000" s="261"/>
      <c r="P1000" s="261"/>
      <c r="Q1000" s="262"/>
      <c r="R1000" s="139"/>
      <c r="T1000" s="140"/>
      <c r="U1000" s="34" t="s">
        <v>39</v>
      </c>
      <c r="V1000" s="141">
        <v>0</v>
      </c>
      <c r="W1000" s="141">
        <f>V1000*K1000</f>
        <v>0</v>
      </c>
      <c r="X1000" s="141">
        <v>0</v>
      </c>
      <c r="Y1000" s="141">
        <f>X1000*K1000</f>
        <v>0</v>
      </c>
      <c r="Z1000" s="141">
        <v>0</v>
      </c>
      <c r="AA1000" s="142">
        <f>Z1000*K1000</f>
        <v>0</v>
      </c>
      <c r="AR1000" s="8" t="s">
        <v>231</v>
      </c>
      <c r="AT1000" s="8" t="s">
        <v>157</v>
      </c>
      <c r="AU1000" s="8" t="s">
        <v>78</v>
      </c>
      <c r="AY1000" s="8" t="s">
        <v>156</v>
      </c>
      <c r="BE1000" s="143">
        <f>IF(U1000="základná",N1000,0)</f>
        <v>0</v>
      </c>
      <c r="BF1000" s="143">
        <f>IF(U1000="znížená",N1000,0)</f>
        <v>0</v>
      </c>
      <c r="BG1000" s="143">
        <f>IF(U1000="zákl. prenesená",N1000,0)</f>
        <v>0</v>
      </c>
      <c r="BH1000" s="143">
        <f>IF(U1000="zníž. prenesená",N1000,0)</f>
        <v>0</v>
      </c>
      <c r="BI1000" s="143">
        <f>IF(U1000="nulová",N1000,0)</f>
        <v>0</v>
      </c>
      <c r="BJ1000" s="8" t="s">
        <v>78</v>
      </c>
      <c r="BK1000" s="121">
        <f>ROUND(L1000*K1000,3)</f>
        <v>0</v>
      </c>
      <c r="BL1000" s="8" t="s">
        <v>231</v>
      </c>
      <c r="BM1000" s="8" t="s">
        <v>1221</v>
      </c>
    </row>
    <row r="1001" spans="2:65" s="23" customFormat="1" ht="25.5" customHeight="1" x14ac:dyDescent="0.45">
      <c r="B1001" s="134"/>
      <c r="C1001" s="179" t="s">
        <v>1222</v>
      </c>
      <c r="D1001" s="179" t="s">
        <v>311</v>
      </c>
      <c r="E1001" s="180" t="s">
        <v>1223</v>
      </c>
      <c r="F1001" s="263" t="s">
        <v>1224</v>
      </c>
      <c r="G1001" s="263"/>
      <c r="H1001" s="263"/>
      <c r="I1001" s="263"/>
      <c r="J1001" s="181" t="s">
        <v>160</v>
      </c>
      <c r="K1001" s="182">
        <v>40.752000000000002</v>
      </c>
      <c r="L1001" s="264"/>
      <c r="M1001" s="264"/>
      <c r="N1001" s="265">
        <f>ROUND(L1001*K1001,2)</f>
        <v>0</v>
      </c>
      <c r="O1001" s="266"/>
      <c r="P1001" s="266"/>
      <c r="Q1001" s="267"/>
      <c r="R1001" s="139"/>
      <c r="T1001" s="140"/>
      <c r="U1001" s="34" t="s">
        <v>39</v>
      </c>
      <c r="V1001" s="141">
        <v>0</v>
      </c>
      <c r="W1001" s="141">
        <f>V1001*K1001</f>
        <v>0</v>
      </c>
      <c r="X1001" s="141">
        <v>0</v>
      </c>
      <c r="Y1001" s="141">
        <f>X1001*K1001</f>
        <v>0</v>
      </c>
      <c r="Z1001" s="141">
        <v>0</v>
      </c>
      <c r="AA1001" s="142">
        <f>Z1001*K1001</f>
        <v>0</v>
      </c>
      <c r="AR1001" s="8" t="s">
        <v>310</v>
      </c>
      <c r="AT1001" s="8" t="s">
        <v>311</v>
      </c>
      <c r="AU1001" s="8" t="s">
        <v>78</v>
      </c>
      <c r="AY1001" s="8" t="s">
        <v>156</v>
      </c>
      <c r="BE1001" s="143">
        <f>IF(U1001="základná",N1001,0)</f>
        <v>0</v>
      </c>
      <c r="BF1001" s="143">
        <f>IF(U1001="znížená",N1001,0)</f>
        <v>0</v>
      </c>
      <c r="BG1001" s="143">
        <f>IF(U1001="zákl. prenesená",N1001,0)</f>
        <v>0</v>
      </c>
      <c r="BH1001" s="143">
        <f>IF(U1001="zníž. prenesená",N1001,0)</f>
        <v>0</v>
      </c>
      <c r="BI1001" s="143">
        <f>IF(U1001="nulová",N1001,0)</f>
        <v>0</v>
      </c>
      <c r="BJ1001" s="8" t="s">
        <v>78</v>
      </c>
      <c r="BK1001" s="121">
        <f>ROUND(L1001*K1001,3)</f>
        <v>0</v>
      </c>
      <c r="BL1001" s="8" t="s">
        <v>231</v>
      </c>
      <c r="BM1001" s="8" t="s">
        <v>1225</v>
      </c>
    </row>
    <row r="1002" spans="2:65" s="152" customFormat="1" ht="16.5" customHeight="1" x14ac:dyDescent="0.45">
      <c r="B1002" s="153"/>
      <c r="C1002" s="154"/>
      <c r="D1002" s="154"/>
      <c r="E1002" s="155"/>
      <c r="F1002" s="256" t="s">
        <v>1226</v>
      </c>
      <c r="G1002" s="256"/>
      <c r="H1002" s="256"/>
      <c r="I1002" s="256"/>
      <c r="J1002" s="154"/>
      <c r="K1002" s="156">
        <v>40.752000000000002</v>
      </c>
      <c r="L1002" s="154"/>
      <c r="M1002" s="154"/>
      <c r="N1002" s="154"/>
      <c r="O1002" s="154"/>
      <c r="P1002" s="154"/>
      <c r="Q1002" s="154"/>
      <c r="R1002" s="157"/>
      <c r="T1002" s="158"/>
      <c r="U1002" s="154"/>
      <c r="V1002" s="154"/>
      <c r="W1002" s="154"/>
      <c r="X1002" s="154"/>
      <c r="Y1002" s="154"/>
      <c r="Z1002" s="154"/>
      <c r="AA1002" s="159"/>
      <c r="AT1002" s="160" t="s">
        <v>168</v>
      </c>
      <c r="AU1002" s="160" t="s">
        <v>78</v>
      </c>
      <c r="AV1002" s="152" t="s">
        <v>78</v>
      </c>
      <c r="AW1002" s="152" t="s">
        <v>28</v>
      </c>
      <c r="AX1002" s="152" t="s">
        <v>72</v>
      </c>
      <c r="AY1002" s="160" t="s">
        <v>156</v>
      </c>
    </row>
    <row r="1003" spans="2:65" s="161" customFormat="1" ht="16.5" customHeight="1" x14ac:dyDescent="0.45">
      <c r="B1003" s="162"/>
      <c r="C1003" s="163"/>
      <c r="D1003" s="163"/>
      <c r="E1003" s="164"/>
      <c r="F1003" s="255" t="s">
        <v>170</v>
      </c>
      <c r="G1003" s="255"/>
      <c r="H1003" s="255"/>
      <c r="I1003" s="255"/>
      <c r="J1003" s="163"/>
      <c r="K1003" s="165">
        <v>40.752000000000002</v>
      </c>
      <c r="L1003" s="163"/>
      <c r="M1003" s="163"/>
      <c r="N1003" s="163"/>
      <c r="O1003" s="163"/>
      <c r="P1003" s="163"/>
      <c r="Q1003" s="163"/>
      <c r="R1003" s="166"/>
      <c r="T1003" s="167"/>
      <c r="U1003" s="163"/>
      <c r="V1003" s="163"/>
      <c r="W1003" s="163"/>
      <c r="X1003" s="163"/>
      <c r="Y1003" s="163"/>
      <c r="Z1003" s="163"/>
      <c r="AA1003" s="168"/>
      <c r="AT1003" s="169" t="s">
        <v>168</v>
      </c>
      <c r="AU1003" s="169" t="s">
        <v>78</v>
      </c>
      <c r="AV1003" s="161" t="s">
        <v>161</v>
      </c>
      <c r="AW1003" s="161" t="s">
        <v>28</v>
      </c>
      <c r="AX1003" s="161" t="s">
        <v>80</v>
      </c>
      <c r="AY1003" s="169" t="s">
        <v>156</v>
      </c>
    </row>
    <row r="1004" spans="2:65" s="23" customFormat="1" ht="25.5" customHeight="1" x14ac:dyDescent="0.45">
      <c r="B1004" s="134"/>
      <c r="C1004" s="135" t="s">
        <v>1227</v>
      </c>
      <c r="D1004" s="135" t="s">
        <v>157</v>
      </c>
      <c r="E1004" s="136" t="s">
        <v>1228</v>
      </c>
      <c r="F1004" s="251" t="s">
        <v>1229</v>
      </c>
      <c r="G1004" s="251"/>
      <c r="H1004" s="251"/>
      <c r="I1004" s="251"/>
      <c r="J1004" s="137" t="s">
        <v>160</v>
      </c>
      <c r="K1004" s="138">
        <v>28.6</v>
      </c>
      <c r="L1004" s="252"/>
      <c r="M1004" s="252"/>
      <c r="N1004" s="260">
        <f>ROUND(L1004*K1004,2)</f>
        <v>0</v>
      </c>
      <c r="O1004" s="261"/>
      <c r="P1004" s="261"/>
      <c r="Q1004" s="262"/>
      <c r="R1004" s="139"/>
      <c r="T1004" s="140"/>
      <c r="U1004" s="34" t="s">
        <v>39</v>
      </c>
      <c r="V1004" s="141">
        <v>0</v>
      </c>
      <c r="W1004" s="141">
        <f>V1004*K1004</f>
        <v>0</v>
      </c>
      <c r="X1004" s="141">
        <v>0</v>
      </c>
      <c r="Y1004" s="141">
        <f>X1004*K1004</f>
        <v>0</v>
      </c>
      <c r="Z1004" s="141">
        <v>0</v>
      </c>
      <c r="AA1004" s="142">
        <f>Z1004*K1004</f>
        <v>0</v>
      </c>
      <c r="AR1004" s="8" t="s">
        <v>231</v>
      </c>
      <c r="AT1004" s="8" t="s">
        <v>157</v>
      </c>
      <c r="AU1004" s="8" t="s">
        <v>78</v>
      </c>
      <c r="AY1004" s="8" t="s">
        <v>156</v>
      </c>
      <c r="BE1004" s="143">
        <f>IF(U1004="základná",N1004,0)</f>
        <v>0</v>
      </c>
      <c r="BF1004" s="143">
        <f>IF(U1004="znížená",N1004,0)</f>
        <v>0</v>
      </c>
      <c r="BG1004" s="143">
        <f>IF(U1004="zákl. prenesená",N1004,0)</f>
        <v>0</v>
      </c>
      <c r="BH1004" s="143">
        <f>IF(U1004="zníž. prenesená",N1004,0)</f>
        <v>0</v>
      </c>
      <c r="BI1004" s="143">
        <f>IF(U1004="nulová",N1004,0)</f>
        <v>0</v>
      </c>
      <c r="BJ1004" s="8" t="s">
        <v>78</v>
      </c>
      <c r="BK1004" s="121">
        <f>ROUND(L1004*K1004,3)</f>
        <v>0</v>
      </c>
      <c r="BL1004" s="8" t="s">
        <v>231</v>
      </c>
      <c r="BM1004" s="8" t="s">
        <v>1230</v>
      </c>
    </row>
    <row r="1005" spans="2:65" s="23" customFormat="1" ht="25.5" customHeight="1" x14ac:dyDescent="0.45">
      <c r="B1005" s="134"/>
      <c r="C1005" s="135" t="s">
        <v>1231</v>
      </c>
      <c r="D1005" s="135" t="s">
        <v>157</v>
      </c>
      <c r="E1005" s="136" t="s">
        <v>1232</v>
      </c>
      <c r="F1005" s="251" t="s">
        <v>1233</v>
      </c>
      <c r="G1005" s="251"/>
      <c r="H1005" s="251"/>
      <c r="I1005" s="251"/>
      <c r="J1005" s="137" t="s">
        <v>358</v>
      </c>
      <c r="K1005" s="138">
        <v>133.6</v>
      </c>
      <c r="L1005" s="252"/>
      <c r="M1005" s="252"/>
      <c r="N1005" s="260">
        <f>ROUND(L1005*K1005,2)</f>
        <v>0</v>
      </c>
      <c r="O1005" s="261"/>
      <c r="P1005" s="261"/>
      <c r="Q1005" s="262"/>
      <c r="R1005" s="139"/>
      <c r="T1005" s="140"/>
      <c r="U1005" s="34" t="s">
        <v>39</v>
      </c>
      <c r="V1005" s="141">
        <v>0</v>
      </c>
      <c r="W1005" s="141">
        <f>V1005*K1005</f>
        <v>0</v>
      </c>
      <c r="X1005" s="141">
        <v>0</v>
      </c>
      <c r="Y1005" s="141">
        <f>X1005*K1005</f>
        <v>0</v>
      </c>
      <c r="Z1005" s="141">
        <v>0</v>
      </c>
      <c r="AA1005" s="142">
        <f>Z1005*K1005</f>
        <v>0</v>
      </c>
      <c r="AR1005" s="8" t="s">
        <v>231</v>
      </c>
      <c r="AT1005" s="8" t="s">
        <v>157</v>
      </c>
      <c r="AU1005" s="8" t="s">
        <v>78</v>
      </c>
      <c r="AY1005" s="8" t="s">
        <v>156</v>
      </c>
      <c r="BE1005" s="143">
        <f>IF(U1005="základná",N1005,0)</f>
        <v>0</v>
      </c>
      <c r="BF1005" s="143">
        <f>IF(U1005="znížená",N1005,0)</f>
        <v>0</v>
      </c>
      <c r="BG1005" s="143">
        <f>IF(U1005="zákl. prenesená",N1005,0)</f>
        <v>0</v>
      </c>
      <c r="BH1005" s="143">
        <f>IF(U1005="zníž. prenesená",N1005,0)</f>
        <v>0</v>
      </c>
      <c r="BI1005" s="143">
        <f>IF(U1005="nulová",N1005,0)</f>
        <v>0</v>
      </c>
      <c r="BJ1005" s="8" t="s">
        <v>78</v>
      </c>
      <c r="BK1005" s="121">
        <f>ROUND(L1005*K1005,3)</f>
        <v>0</v>
      </c>
      <c r="BL1005" s="8" t="s">
        <v>231</v>
      </c>
      <c r="BM1005" s="8" t="s">
        <v>1234</v>
      </c>
    </row>
    <row r="1006" spans="2:65" s="144" customFormat="1" ht="16.5" customHeight="1" x14ac:dyDescent="0.45">
      <c r="B1006" s="145"/>
      <c r="C1006" s="146"/>
      <c r="D1006" s="146"/>
      <c r="E1006" s="147"/>
      <c r="F1006" s="253" t="s">
        <v>1235</v>
      </c>
      <c r="G1006" s="253"/>
      <c r="H1006" s="253"/>
      <c r="I1006" s="253"/>
      <c r="J1006" s="146"/>
      <c r="K1006" s="147"/>
      <c r="L1006" s="146"/>
      <c r="M1006" s="146"/>
      <c r="N1006" s="146"/>
      <c r="O1006" s="146"/>
      <c r="P1006" s="146"/>
      <c r="Q1006" s="146"/>
      <c r="R1006" s="148"/>
      <c r="T1006" s="149"/>
      <c r="U1006" s="146"/>
      <c r="V1006" s="146"/>
      <c r="W1006" s="146"/>
      <c r="X1006" s="146"/>
      <c r="Y1006" s="146"/>
      <c r="Z1006" s="146"/>
      <c r="AA1006" s="150"/>
      <c r="AT1006" s="151" t="s">
        <v>168</v>
      </c>
      <c r="AU1006" s="151" t="s">
        <v>78</v>
      </c>
      <c r="AV1006" s="144" t="s">
        <v>80</v>
      </c>
      <c r="AW1006" s="144" t="s">
        <v>28</v>
      </c>
      <c r="AX1006" s="144" t="s">
        <v>72</v>
      </c>
      <c r="AY1006" s="151" t="s">
        <v>156</v>
      </c>
    </row>
    <row r="1007" spans="2:65" s="152" customFormat="1" ht="16.5" customHeight="1" x14ac:dyDescent="0.45">
      <c r="B1007" s="153"/>
      <c r="C1007" s="154"/>
      <c r="D1007" s="154"/>
      <c r="E1007" s="155"/>
      <c r="F1007" s="254" t="s">
        <v>1236</v>
      </c>
      <c r="G1007" s="254"/>
      <c r="H1007" s="254"/>
      <c r="I1007" s="254"/>
      <c r="J1007" s="154"/>
      <c r="K1007" s="156">
        <v>133.6</v>
      </c>
      <c r="L1007" s="154"/>
      <c r="M1007" s="154"/>
      <c r="N1007" s="154"/>
      <c r="O1007" s="154"/>
      <c r="P1007" s="154"/>
      <c r="Q1007" s="154"/>
      <c r="R1007" s="157"/>
      <c r="T1007" s="158"/>
      <c r="U1007" s="154"/>
      <c r="V1007" s="154"/>
      <c r="W1007" s="154"/>
      <c r="X1007" s="154"/>
      <c r="Y1007" s="154"/>
      <c r="Z1007" s="154"/>
      <c r="AA1007" s="159"/>
      <c r="AT1007" s="160" t="s">
        <v>168</v>
      </c>
      <c r="AU1007" s="160" t="s">
        <v>78</v>
      </c>
      <c r="AV1007" s="152" t="s">
        <v>78</v>
      </c>
      <c r="AW1007" s="152" t="s">
        <v>28</v>
      </c>
      <c r="AX1007" s="152" t="s">
        <v>80</v>
      </c>
      <c r="AY1007" s="160" t="s">
        <v>156</v>
      </c>
    </row>
    <row r="1008" spans="2:65" s="23" customFormat="1" ht="25.5" customHeight="1" x14ac:dyDescent="0.45">
      <c r="B1008" s="134"/>
      <c r="C1008" s="135" t="s">
        <v>1237</v>
      </c>
      <c r="D1008" s="135" t="s">
        <v>157</v>
      </c>
      <c r="E1008" s="136" t="s">
        <v>1238</v>
      </c>
      <c r="F1008" s="251" t="s">
        <v>1239</v>
      </c>
      <c r="G1008" s="251"/>
      <c r="H1008" s="251"/>
      <c r="I1008" s="251"/>
      <c r="J1008" s="137" t="s">
        <v>1240</v>
      </c>
      <c r="K1008" s="138">
        <v>50.600999999999999</v>
      </c>
      <c r="L1008" s="252"/>
      <c r="M1008" s="252"/>
      <c r="N1008" s="260">
        <f>ROUND(L1008*K1008,2)</f>
        <v>0</v>
      </c>
      <c r="O1008" s="261"/>
      <c r="P1008" s="261"/>
      <c r="Q1008" s="262"/>
      <c r="R1008" s="139"/>
      <c r="T1008" s="140"/>
      <c r="U1008" s="34" t="s">
        <v>39</v>
      </c>
      <c r="V1008" s="141">
        <v>0</v>
      </c>
      <c r="W1008" s="141">
        <f>V1008*K1008</f>
        <v>0</v>
      </c>
      <c r="X1008" s="141">
        <v>0</v>
      </c>
      <c r="Y1008" s="141">
        <f>X1008*K1008</f>
        <v>0</v>
      </c>
      <c r="Z1008" s="141">
        <v>0</v>
      </c>
      <c r="AA1008" s="142">
        <f>Z1008*K1008</f>
        <v>0</v>
      </c>
      <c r="AR1008" s="8" t="s">
        <v>231</v>
      </c>
      <c r="AT1008" s="8" t="s">
        <v>157</v>
      </c>
      <c r="AU1008" s="8" t="s">
        <v>78</v>
      </c>
      <c r="AY1008" s="8" t="s">
        <v>156</v>
      </c>
      <c r="BE1008" s="143">
        <f>IF(U1008="základná",N1008,0)</f>
        <v>0</v>
      </c>
      <c r="BF1008" s="143">
        <f>IF(U1008="znížená",N1008,0)</f>
        <v>0</v>
      </c>
      <c r="BG1008" s="143">
        <f>IF(U1008="zákl. prenesená",N1008,0)</f>
        <v>0</v>
      </c>
      <c r="BH1008" s="143">
        <f>IF(U1008="zníž. prenesená",N1008,0)</f>
        <v>0</v>
      </c>
      <c r="BI1008" s="143">
        <f>IF(U1008="nulová",N1008,0)</f>
        <v>0</v>
      </c>
      <c r="BJ1008" s="8" t="s">
        <v>78</v>
      </c>
      <c r="BK1008" s="121">
        <f>ROUND(L1008*K1008,3)</f>
        <v>0</v>
      </c>
      <c r="BL1008" s="8" t="s">
        <v>231</v>
      </c>
      <c r="BM1008" s="8" t="s">
        <v>1241</v>
      </c>
    </row>
    <row r="1009" spans="2:65" s="122" customFormat="1" ht="29.85" customHeight="1" x14ac:dyDescent="0.5">
      <c r="B1009" s="123"/>
      <c r="C1009" s="124"/>
      <c r="D1009" s="133" t="s">
        <v>116</v>
      </c>
      <c r="E1009" s="133"/>
      <c r="F1009" s="133"/>
      <c r="G1009" s="133"/>
      <c r="H1009" s="133"/>
      <c r="I1009" s="133"/>
      <c r="J1009" s="133"/>
      <c r="K1009" s="133"/>
      <c r="L1009" s="133"/>
      <c r="M1009" s="133"/>
      <c r="N1009" s="257">
        <f>BK1009</f>
        <v>0</v>
      </c>
      <c r="O1009" s="257"/>
      <c r="P1009" s="257"/>
      <c r="Q1009" s="257"/>
      <c r="R1009" s="126"/>
      <c r="T1009" s="127"/>
      <c r="U1009" s="124"/>
      <c r="V1009" s="124"/>
      <c r="W1009" s="128">
        <f>SUM(W1010:W1014)</f>
        <v>0</v>
      </c>
      <c r="X1009" s="124"/>
      <c r="Y1009" s="128">
        <f>SUM(Y1010:Y1014)</f>
        <v>0</v>
      </c>
      <c r="Z1009" s="124"/>
      <c r="AA1009" s="129">
        <f>SUM(AA1010:AA1014)</f>
        <v>0</v>
      </c>
      <c r="AR1009" s="130" t="s">
        <v>78</v>
      </c>
      <c r="AT1009" s="131" t="s">
        <v>71</v>
      </c>
      <c r="AU1009" s="131" t="s">
        <v>80</v>
      </c>
      <c r="AY1009" s="130" t="s">
        <v>156</v>
      </c>
      <c r="BK1009" s="132">
        <f>SUM(BK1010:BK1014)</f>
        <v>0</v>
      </c>
    </row>
    <row r="1010" spans="2:65" s="23" customFormat="1" ht="25.5" customHeight="1" x14ac:dyDescent="0.45">
      <c r="B1010" s="134"/>
      <c r="C1010" s="135" t="s">
        <v>1242</v>
      </c>
      <c r="D1010" s="135" t="s">
        <v>157</v>
      </c>
      <c r="E1010" s="136" t="s">
        <v>1243</v>
      </c>
      <c r="F1010" s="251" t="s">
        <v>1244</v>
      </c>
      <c r="G1010" s="251"/>
      <c r="H1010" s="251"/>
      <c r="I1010" s="251"/>
      <c r="J1010" s="137" t="s">
        <v>160</v>
      </c>
      <c r="K1010" s="138">
        <v>33.96</v>
      </c>
      <c r="L1010" s="252"/>
      <c r="M1010" s="252"/>
      <c r="N1010" s="260">
        <f>ROUND(L1010*K1010,2)</f>
        <v>0</v>
      </c>
      <c r="O1010" s="261"/>
      <c r="P1010" s="261"/>
      <c r="Q1010" s="262"/>
      <c r="R1010" s="139"/>
      <c r="T1010" s="140"/>
      <c r="U1010" s="34" t="s">
        <v>39</v>
      </c>
      <c r="V1010" s="141">
        <v>0</v>
      </c>
      <c r="W1010" s="141">
        <f>V1010*K1010</f>
        <v>0</v>
      </c>
      <c r="X1010" s="141">
        <v>0</v>
      </c>
      <c r="Y1010" s="141">
        <f>X1010*K1010</f>
        <v>0</v>
      </c>
      <c r="Z1010" s="141">
        <v>0</v>
      </c>
      <c r="AA1010" s="142">
        <f>Z1010*K1010</f>
        <v>0</v>
      </c>
      <c r="AR1010" s="8" t="s">
        <v>231</v>
      </c>
      <c r="AT1010" s="8" t="s">
        <v>157</v>
      </c>
      <c r="AU1010" s="8" t="s">
        <v>78</v>
      </c>
      <c r="AY1010" s="8" t="s">
        <v>156</v>
      </c>
      <c r="BE1010" s="143">
        <f>IF(U1010="základná",N1010,0)</f>
        <v>0</v>
      </c>
      <c r="BF1010" s="143">
        <f>IF(U1010="znížená",N1010,0)</f>
        <v>0</v>
      </c>
      <c r="BG1010" s="143">
        <f>IF(U1010="zákl. prenesená",N1010,0)</f>
        <v>0</v>
      </c>
      <c r="BH1010" s="143">
        <f>IF(U1010="zníž. prenesená",N1010,0)</f>
        <v>0</v>
      </c>
      <c r="BI1010" s="143">
        <f>IF(U1010="nulová",N1010,0)</f>
        <v>0</v>
      </c>
      <c r="BJ1010" s="8" t="s">
        <v>78</v>
      </c>
      <c r="BK1010" s="121">
        <f>ROUND(L1010*K1010,3)</f>
        <v>0</v>
      </c>
      <c r="BL1010" s="8" t="s">
        <v>231</v>
      </c>
      <c r="BM1010" s="8" t="s">
        <v>1245</v>
      </c>
    </row>
    <row r="1011" spans="2:65" s="152" customFormat="1" ht="16.5" customHeight="1" x14ac:dyDescent="0.45">
      <c r="B1011" s="153"/>
      <c r="C1011" s="154"/>
      <c r="D1011" s="154"/>
      <c r="E1011" s="155"/>
      <c r="F1011" s="256" t="s">
        <v>1246</v>
      </c>
      <c r="G1011" s="256"/>
      <c r="H1011" s="256"/>
      <c r="I1011" s="256"/>
      <c r="J1011" s="154"/>
      <c r="K1011" s="156">
        <v>33.96</v>
      </c>
      <c r="L1011" s="154"/>
      <c r="M1011" s="154"/>
      <c r="N1011" s="154"/>
      <c r="O1011" s="154"/>
      <c r="P1011" s="154"/>
      <c r="Q1011" s="154"/>
      <c r="R1011" s="157"/>
      <c r="T1011" s="158"/>
      <c r="U1011" s="154"/>
      <c r="V1011" s="154"/>
      <c r="W1011" s="154"/>
      <c r="X1011" s="154"/>
      <c r="Y1011" s="154"/>
      <c r="Z1011" s="154"/>
      <c r="AA1011" s="159"/>
      <c r="AT1011" s="160" t="s">
        <v>168</v>
      </c>
      <c r="AU1011" s="160" t="s">
        <v>78</v>
      </c>
      <c r="AV1011" s="152" t="s">
        <v>78</v>
      </c>
      <c r="AW1011" s="152" t="s">
        <v>28</v>
      </c>
      <c r="AX1011" s="152" t="s">
        <v>72</v>
      </c>
      <c r="AY1011" s="160" t="s">
        <v>156</v>
      </c>
    </row>
    <row r="1012" spans="2:65" s="161" customFormat="1" ht="16.5" customHeight="1" x14ac:dyDescent="0.45">
      <c r="B1012" s="162"/>
      <c r="C1012" s="163"/>
      <c r="D1012" s="163"/>
      <c r="E1012" s="164"/>
      <c r="F1012" s="255" t="s">
        <v>170</v>
      </c>
      <c r="G1012" s="255"/>
      <c r="H1012" s="255"/>
      <c r="I1012" s="255"/>
      <c r="J1012" s="163"/>
      <c r="K1012" s="165">
        <v>33.96</v>
      </c>
      <c r="L1012" s="163"/>
      <c r="M1012" s="163"/>
      <c r="N1012" s="163"/>
      <c r="O1012" s="163"/>
      <c r="P1012" s="163"/>
      <c r="Q1012" s="163"/>
      <c r="R1012" s="166"/>
      <c r="T1012" s="167"/>
      <c r="U1012" s="163"/>
      <c r="V1012" s="163"/>
      <c r="W1012" s="163"/>
      <c r="X1012" s="163"/>
      <c r="Y1012" s="163"/>
      <c r="Z1012" s="163"/>
      <c r="AA1012" s="168"/>
      <c r="AT1012" s="169" t="s">
        <v>168</v>
      </c>
      <c r="AU1012" s="169" t="s">
        <v>78</v>
      </c>
      <c r="AV1012" s="161" t="s">
        <v>161</v>
      </c>
      <c r="AW1012" s="161" t="s">
        <v>28</v>
      </c>
      <c r="AX1012" s="161" t="s">
        <v>80</v>
      </c>
      <c r="AY1012" s="169" t="s">
        <v>156</v>
      </c>
    </row>
    <row r="1013" spans="2:65" s="23" customFormat="1" ht="25.5" customHeight="1" x14ac:dyDescent="0.45">
      <c r="B1013" s="134"/>
      <c r="C1013" s="179" t="s">
        <v>1247</v>
      </c>
      <c r="D1013" s="179" t="s">
        <v>311</v>
      </c>
      <c r="E1013" s="180" t="s">
        <v>1248</v>
      </c>
      <c r="F1013" s="263" t="s">
        <v>1249</v>
      </c>
      <c r="G1013" s="263"/>
      <c r="H1013" s="263"/>
      <c r="I1013" s="263"/>
      <c r="J1013" s="181" t="s">
        <v>160</v>
      </c>
      <c r="K1013" s="182">
        <v>35.658000000000001</v>
      </c>
      <c r="L1013" s="264"/>
      <c r="M1013" s="264"/>
      <c r="N1013" s="265">
        <f>ROUND(L1013*K1013,2)</f>
        <v>0</v>
      </c>
      <c r="O1013" s="266"/>
      <c r="P1013" s="266"/>
      <c r="Q1013" s="267"/>
      <c r="R1013" s="139"/>
      <c r="T1013" s="140"/>
      <c r="U1013" s="34" t="s">
        <v>39</v>
      </c>
      <c r="V1013" s="141">
        <v>0</v>
      </c>
      <c r="W1013" s="141">
        <f>V1013*K1013</f>
        <v>0</v>
      </c>
      <c r="X1013" s="141">
        <v>0</v>
      </c>
      <c r="Y1013" s="141">
        <f>X1013*K1013</f>
        <v>0</v>
      </c>
      <c r="Z1013" s="141">
        <v>0</v>
      </c>
      <c r="AA1013" s="142">
        <f>Z1013*K1013</f>
        <v>0</v>
      </c>
      <c r="AR1013" s="8" t="s">
        <v>310</v>
      </c>
      <c r="AT1013" s="8" t="s">
        <v>311</v>
      </c>
      <c r="AU1013" s="8" t="s">
        <v>78</v>
      </c>
      <c r="AY1013" s="8" t="s">
        <v>156</v>
      </c>
      <c r="BE1013" s="143">
        <f>IF(U1013="základná",N1013,0)</f>
        <v>0</v>
      </c>
      <c r="BF1013" s="143">
        <f>IF(U1013="znížená",N1013,0)</f>
        <v>0</v>
      </c>
      <c r="BG1013" s="143">
        <f>IF(U1013="zákl. prenesená",N1013,0)</f>
        <v>0</v>
      </c>
      <c r="BH1013" s="143">
        <f>IF(U1013="zníž. prenesená",N1013,0)</f>
        <v>0</v>
      </c>
      <c r="BI1013" s="143">
        <f>IF(U1013="nulová",N1013,0)</f>
        <v>0</v>
      </c>
      <c r="BJ1013" s="8" t="s">
        <v>78</v>
      </c>
      <c r="BK1013" s="121">
        <f>ROUND(L1013*K1013,3)</f>
        <v>0</v>
      </c>
      <c r="BL1013" s="8" t="s">
        <v>231</v>
      </c>
      <c r="BM1013" s="8" t="s">
        <v>1250</v>
      </c>
    </row>
    <row r="1014" spans="2:65" s="23" customFormat="1" ht="25.5" customHeight="1" x14ac:dyDescent="0.45">
      <c r="B1014" s="134"/>
      <c r="C1014" s="135" t="s">
        <v>1251</v>
      </c>
      <c r="D1014" s="135" t="s">
        <v>157</v>
      </c>
      <c r="E1014" s="136" t="s">
        <v>1252</v>
      </c>
      <c r="F1014" s="251" t="s">
        <v>1253</v>
      </c>
      <c r="G1014" s="251"/>
      <c r="H1014" s="251"/>
      <c r="I1014" s="251"/>
      <c r="J1014" s="137" t="s">
        <v>1240</v>
      </c>
      <c r="K1014" s="138">
        <v>6.468</v>
      </c>
      <c r="L1014" s="252"/>
      <c r="M1014" s="252"/>
      <c r="N1014" s="260">
        <f>ROUND(L1014*K1014,2)</f>
        <v>0</v>
      </c>
      <c r="O1014" s="261"/>
      <c r="P1014" s="261"/>
      <c r="Q1014" s="262"/>
      <c r="R1014" s="139"/>
      <c r="T1014" s="140"/>
      <c r="U1014" s="34" t="s">
        <v>39</v>
      </c>
      <c r="V1014" s="141">
        <v>0</v>
      </c>
      <c r="W1014" s="141">
        <f>V1014*K1014</f>
        <v>0</v>
      </c>
      <c r="X1014" s="141">
        <v>0</v>
      </c>
      <c r="Y1014" s="141">
        <f>X1014*K1014</f>
        <v>0</v>
      </c>
      <c r="Z1014" s="141">
        <v>0</v>
      </c>
      <c r="AA1014" s="142">
        <f>Z1014*K1014</f>
        <v>0</v>
      </c>
      <c r="AR1014" s="8" t="s">
        <v>231</v>
      </c>
      <c r="AT1014" s="8" t="s">
        <v>157</v>
      </c>
      <c r="AU1014" s="8" t="s">
        <v>78</v>
      </c>
      <c r="AY1014" s="8" t="s">
        <v>156</v>
      </c>
      <c r="BE1014" s="143">
        <f>IF(U1014="základná",N1014,0)</f>
        <v>0</v>
      </c>
      <c r="BF1014" s="143">
        <f>IF(U1014="znížená",N1014,0)</f>
        <v>0</v>
      </c>
      <c r="BG1014" s="143">
        <f>IF(U1014="zákl. prenesená",N1014,0)</f>
        <v>0</v>
      </c>
      <c r="BH1014" s="143">
        <f>IF(U1014="zníž. prenesená",N1014,0)</f>
        <v>0</v>
      </c>
      <c r="BI1014" s="143">
        <f>IF(U1014="nulová",N1014,0)</f>
        <v>0</v>
      </c>
      <c r="BJ1014" s="8" t="s">
        <v>78</v>
      </c>
      <c r="BK1014" s="121">
        <f>ROUND(L1014*K1014,3)</f>
        <v>0</v>
      </c>
      <c r="BL1014" s="8" t="s">
        <v>231</v>
      </c>
      <c r="BM1014" s="8" t="s">
        <v>1254</v>
      </c>
    </row>
    <row r="1015" spans="2:65" s="122" customFormat="1" ht="29.85" customHeight="1" x14ac:dyDescent="0.5">
      <c r="B1015" s="123"/>
      <c r="C1015" s="124"/>
      <c r="D1015" s="133" t="s">
        <v>117</v>
      </c>
      <c r="E1015" s="133"/>
      <c r="F1015" s="133"/>
      <c r="G1015" s="133"/>
      <c r="H1015" s="133"/>
      <c r="I1015" s="133"/>
      <c r="J1015" s="133"/>
      <c r="K1015" s="133"/>
      <c r="L1015" s="133"/>
      <c r="M1015" s="133"/>
      <c r="N1015" s="257">
        <f>BK1015</f>
        <v>0</v>
      </c>
      <c r="O1015" s="257"/>
      <c r="P1015" s="257"/>
      <c r="Q1015" s="257"/>
      <c r="R1015" s="126"/>
      <c r="T1015" s="127"/>
      <c r="U1015" s="124"/>
      <c r="V1015" s="124"/>
      <c r="W1015" s="128">
        <f>SUM(W1016:W1100)</f>
        <v>0</v>
      </c>
      <c r="X1015" s="124"/>
      <c r="Y1015" s="128">
        <f>SUM(Y1016:Y1100)</f>
        <v>0</v>
      </c>
      <c r="Z1015" s="124"/>
      <c r="AA1015" s="129">
        <f>SUM(AA1016:AA1100)</f>
        <v>0</v>
      </c>
      <c r="AR1015" s="130" t="s">
        <v>78</v>
      </c>
      <c r="AT1015" s="131" t="s">
        <v>71</v>
      </c>
      <c r="AU1015" s="131" t="s">
        <v>80</v>
      </c>
      <c r="AY1015" s="130" t="s">
        <v>156</v>
      </c>
      <c r="BK1015" s="132">
        <f>SUM(BK1016:BK1100)</f>
        <v>0</v>
      </c>
    </row>
    <row r="1016" spans="2:65" s="23" customFormat="1" ht="25.5" customHeight="1" x14ac:dyDescent="0.45">
      <c r="B1016" s="134"/>
      <c r="C1016" s="135" t="s">
        <v>1255</v>
      </c>
      <c r="D1016" s="135" t="s">
        <v>157</v>
      </c>
      <c r="E1016" s="136" t="s">
        <v>1256</v>
      </c>
      <c r="F1016" s="251" t="s">
        <v>1257</v>
      </c>
      <c r="G1016" s="251"/>
      <c r="H1016" s="251"/>
      <c r="I1016" s="251"/>
      <c r="J1016" s="137" t="s">
        <v>160</v>
      </c>
      <c r="K1016" s="138">
        <v>28.8</v>
      </c>
      <c r="L1016" s="252"/>
      <c r="M1016" s="252"/>
      <c r="N1016" s="260">
        <f>ROUND(L1016*K1016,2)</f>
        <v>0</v>
      </c>
      <c r="O1016" s="261"/>
      <c r="P1016" s="261"/>
      <c r="Q1016" s="262"/>
      <c r="R1016" s="139"/>
      <c r="T1016" s="140"/>
      <c r="U1016" s="34" t="s">
        <v>39</v>
      </c>
      <c r="V1016" s="141">
        <v>0</v>
      </c>
      <c r="W1016" s="141">
        <f t="shared" ref="W1016:W1047" si="73">V1016*K1016</f>
        <v>0</v>
      </c>
      <c r="X1016" s="141">
        <v>0</v>
      </c>
      <c r="Y1016" s="141">
        <f t="shared" ref="Y1016:Y1047" si="74">X1016*K1016</f>
        <v>0</v>
      </c>
      <c r="Z1016" s="141">
        <v>0</v>
      </c>
      <c r="AA1016" s="142">
        <f t="shared" ref="AA1016:AA1047" si="75">Z1016*K1016</f>
        <v>0</v>
      </c>
      <c r="AR1016" s="8" t="s">
        <v>161</v>
      </c>
      <c r="AT1016" s="8" t="s">
        <v>157</v>
      </c>
      <c r="AU1016" s="8" t="s">
        <v>78</v>
      </c>
      <c r="AY1016" s="8" t="s">
        <v>156</v>
      </c>
      <c r="BE1016" s="143">
        <f t="shared" ref="BE1016:BE1047" si="76">IF(U1016="základná",N1016,0)</f>
        <v>0</v>
      </c>
      <c r="BF1016" s="143">
        <f t="shared" ref="BF1016:BF1047" si="77">IF(U1016="znížená",N1016,0)</f>
        <v>0</v>
      </c>
      <c r="BG1016" s="143">
        <f t="shared" ref="BG1016:BG1047" si="78">IF(U1016="zákl. prenesená",N1016,0)</f>
        <v>0</v>
      </c>
      <c r="BH1016" s="143">
        <f t="shared" ref="BH1016:BH1047" si="79">IF(U1016="zníž. prenesená",N1016,0)</f>
        <v>0</v>
      </c>
      <c r="BI1016" s="143">
        <f t="shared" ref="BI1016:BI1047" si="80">IF(U1016="nulová",N1016,0)</f>
        <v>0</v>
      </c>
      <c r="BJ1016" s="8" t="s">
        <v>78</v>
      </c>
      <c r="BK1016" s="121">
        <f t="shared" ref="BK1016:BK1047" si="81">ROUND(L1016*K1016,3)</f>
        <v>0</v>
      </c>
      <c r="BL1016" s="8" t="s">
        <v>161</v>
      </c>
      <c r="BM1016" s="8" t="s">
        <v>1258</v>
      </c>
    </row>
    <row r="1017" spans="2:65" s="23" customFormat="1" ht="25.5" customHeight="1" x14ac:dyDescent="0.45">
      <c r="B1017" s="134"/>
      <c r="C1017" s="135" t="s">
        <v>1259</v>
      </c>
      <c r="D1017" s="135" t="s">
        <v>157</v>
      </c>
      <c r="E1017" s="136" t="s">
        <v>1260</v>
      </c>
      <c r="F1017" s="251" t="s">
        <v>1261</v>
      </c>
      <c r="G1017" s="251"/>
      <c r="H1017" s="251"/>
      <c r="I1017" s="251"/>
      <c r="J1017" s="137" t="s">
        <v>160</v>
      </c>
      <c r="K1017" s="138">
        <v>28.8</v>
      </c>
      <c r="L1017" s="252"/>
      <c r="M1017" s="252"/>
      <c r="N1017" s="260">
        <f t="shared" ref="N1017:N1030" si="82">ROUND(L1017*K1017,2)</f>
        <v>0</v>
      </c>
      <c r="O1017" s="261"/>
      <c r="P1017" s="261"/>
      <c r="Q1017" s="262"/>
      <c r="R1017" s="139"/>
      <c r="T1017" s="140"/>
      <c r="U1017" s="34" t="s">
        <v>39</v>
      </c>
      <c r="V1017" s="141">
        <v>0</v>
      </c>
      <c r="W1017" s="141">
        <f t="shared" si="73"/>
        <v>0</v>
      </c>
      <c r="X1017" s="141">
        <v>0</v>
      </c>
      <c r="Y1017" s="141">
        <f t="shared" si="74"/>
        <v>0</v>
      </c>
      <c r="Z1017" s="141">
        <v>0</v>
      </c>
      <c r="AA1017" s="142">
        <f t="shared" si="75"/>
        <v>0</v>
      </c>
      <c r="AR1017" s="8" t="s">
        <v>161</v>
      </c>
      <c r="AT1017" s="8" t="s">
        <v>157</v>
      </c>
      <c r="AU1017" s="8" t="s">
        <v>78</v>
      </c>
      <c r="AY1017" s="8" t="s">
        <v>156</v>
      </c>
      <c r="BE1017" s="143">
        <f t="shared" si="76"/>
        <v>0</v>
      </c>
      <c r="BF1017" s="143">
        <f t="shared" si="77"/>
        <v>0</v>
      </c>
      <c r="BG1017" s="143">
        <f t="shared" si="78"/>
        <v>0</v>
      </c>
      <c r="BH1017" s="143">
        <f t="shared" si="79"/>
        <v>0</v>
      </c>
      <c r="BI1017" s="143">
        <f t="shared" si="80"/>
        <v>0</v>
      </c>
      <c r="BJ1017" s="8" t="s">
        <v>78</v>
      </c>
      <c r="BK1017" s="121">
        <f t="shared" si="81"/>
        <v>0</v>
      </c>
      <c r="BL1017" s="8" t="s">
        <v>161</v>
      </c>
      <c r="BM1017" s="8" t="s">
        <v>1262</v>
      </c>
    </row>
    <row r="1018" spans="2:65" s="23" customFormat="1" ht="25.5" customHeight="1" x14ac:dyDescent="0.45">
      <c r="B1018" s="134"/>
      <c r="C1018" s="135" t="s">
        <v>1263</v>
      </c>
      <c r="D1018" s="135" t="s">
        <v>157</v>
      </c>
      <c r="E1018" s="136" t="s">
        <v>1264</v>
      </c>
      <c r="F1018" s="251" t="s">
        <v>1265</v>
      </c>
      <c r="G1018" s="251"/>
      <c r="H1018" s="251"/>
      <c r="I1018" s="251"/>
      <c r="J1018" s="137" t="s">
        <v>160</v>
      </c>
      <c r="K1018" s="138">
        <v>36</v>
      </c>
      <c r="L1018" s="252"/>
      <c r="M1018" s="252"/>
      <c r="N1018" s="260">
        <f t="shared" si="82"/>
        <v>0</v>
      </c>
      <c r="O1018" s="261"/>
      <c r="P1018" s="261"/>
      <c r="Q1018" s="262"/>
      <c r="R1018" s="139"/>
      <c r="T1018" s="140"/>
      <c r="U1018" s="34" t="s">
        <v>39</v>
      </c>
      <c r="V1018" s="141">
        <v>0</v>
      </c>
      <c r="W1018" s="141">
        <f t="shared" si="73"/>
        <v>0</v>
      </c>
      <c r="X1018" s="141">
        <v>0</v>
      </c>
      <c r="Y1018" s="141">
        <f t="shared" si="74"/>
        <v>0</v>
      </c>
      <c r="Z1018" s="141">
        <v>0</v>
      </c>
      <c r="AA1018" s="142">
        <f t="shared" si="75"/>
        <v>0</v>
      </c>
      <c r="AR1018" s="8" t="s">
        <v>161</v>
      </c>
      <c r="AT1018" s="8" t="s">
        <v>157</v>
      </c>
      <c r="AU1018" s="8" t="s">
        <v>78</v>
      </c>
      <c r="AY1018" s="8" t="s">
        <v>156</v>
      </c>
      <c r="BE1018" s="143">
        <f t="shared" si="76"/>
        <v>0</v>
      </c>
      <c r="BF1018" s="143">
        <f t="shared" si="77"/>
        <v>0</v>
      </c>
      <c r="BG1018" s="143">
        <f t="shared" si="78"/>
        <v>0</v>
      </c>
      <c r="BH1018" s="143">
        <f t="shared" si="79"/>
        <v>0</v>
      </c>
      <c r="BI1018" s="143">
        <f t="shared" si="80"/>
        <v>0</v>
      </c>
      <c r="BJ1018" s="8" t="s">
        <v>78</v>
      </c>
      <c r="BK1018" s="121">
        <f t="shared" si="81"/>
        <v>0</v>
      </c>
      <c r="BL1018" s="8" t="s">
        <v>161</v>
      </c>
      <c r="BM1018" s="8" t="s">
        <v>1266</v>
      </c>
    </row>
    <row r="1019" spans="2:65" s="23" customFormat="1" ht="25.5" customHeight="1" x14ac:dyDescent="0.45">
      <c r="B1019" s="134"/>
      <c r="C1019" s="135" t="s">
        <v>1267</v>
      </c>
      <c r="D1019" s="135" t="s">
        <v>157</v>
      </c>
      <c r="E1019" s="136" t="s">
        <v>1268</v>
      </c>
      <c r="F1019" s="251" t="s">
        <v>1269</v>
      </c>
      <c r="G1019" s="251"/>
      <c r="H1019" s="251"/>
      <c r="I1019" s="251"/>
      <c r="J1019" s="137" t="s">
        <v>165</v>
      </c>
      <c r="K1019" s="138">
        <v>1</v>
      </c>
      <c r="L1019" s="252"/>
      <c r="M1019" s="252"/>
      <c r="N1019" s="260">
        <f t="shared" si="82"/>
        <v>0</v>
      </c>
      <c r="O1019" s="261"/>
      <c r="P1019" s="261"/>
      <c r="Q1019" s="262"/>
      <c r="R1019" s="139"/>
      <c r="T1019" s="140"/>
      <c r="U1019" s="34" t="s">
        <v>39</v>
      </c>
      <c r="V1019" s="141">
        <v>0</v>
      </c>
      <c r="W1019" s="141">
        <f t="shared" si="73"/>
        <v>0</v>
      </c>
      <c r="X1019" s="141">
        <v>0</v>
      </c>
      <c r="Y1019" s="141">
        <f t="shared" si="74"/>
        <v>0</v>
      </c>
      <c r="Z1019" s="141">
        <v>0</v>
      </c>
      <c r="AA1019" s="142">
        <f t="shared" si="75"/>
        <v>0</v>
      </c>
      <c r="AR1019" s="8" t="s">
        <v>161</v>
      </c>
      <c r="AT1019" s="8" t="s">
        <v>157</v>
      </c>
      <c r="AU1019" s="8" t="s">
        <v>78</v>
      </c>
      <c r="AY1019" s="8" t="s">
        <v>156</v>
      </c>
      <c r="BE1019" s="143">
        <f t="shared" si="76"/>
        <v>0</v>
      </c>
      <c r="BF1019" s="143">
        <f t="shared" si="77"/>
        <v>0</v>
      </c>
      <c r="BG1019" s="143">
        <f t="shared" si="78"/>
        <v>0</v>
      </c>
      <c r="BH1019" s="143">
        <f t="shared" si="79"/>
        <v>0</v>
      </c>
      <c r="BI1019" s="143">
        <f t="shared" si="80"/>
        <v>0</v>
      </c>
      <c r="BJ1019" s="8" t="s">
        <v>78</v>
      </c>
      <c r="BK1019" s="121">
        <f t="shared" si="81"/>
        <v>0</v>
      </c>
      <c r="BL1019" s="8" t="s">
        <v>161</v>
      </c>
      <c r="BM1019" s="8" t="s">
        <v>1270</v>
      </c>
    </row>
    <row r="1020" spans="2:65" s="23" customFormat="1" ht="16.5" customHeight="1" x14ac:dyDescent="0.45">
      <c r="B1020" s="134"/>
      <c r="C1020" s="135" t="s">
        <v>1271</v>
      </c>
      <c r="D1020" s="135" t="s">
        <v>157</v>
      </c>
      <c r="E1020" s="136" t="s">
        <v>1272</v>
      </c>
      <c r="F1020" s="251" t="s">
        <v>1273</v>
      </c>
      <c r="G1020" s="251"/>
      <c r="H1020" s="251"/>
      <c r="I1020" s="251"/>
      <c r="J1020" s="137" t="s">
        <v>165</v>
      </c>
      <c r="K1020" s="138">
        <v>28</v>
      </c>
      <c r="L1020" s="252"/>
      <c r="M1020" s="252"/>
      <c r="N1020" s="260">
        <f t="shared" si="82"/>
        <v>0</v>
      </c>
      <c r="O1020" s="261"/>
      <c r="P1020" s="261"/>
      <c r="Q1020" s="262"/>
      <c r="R1020" s="139"/>
      <c r="T1020" s="140"/>
      <c r="U1020" s="34" t="s">
        <v>39</v>
      </c>
      <c r="V1020" s="141">
        <v>0</v>
      </c>
      <c r="W1020" s="141">
        <f t="shared" si="73"/>
        <v>0</v>
      </c>
      <c r="X1020" s="141">
        <v>0</v>
      </c>
      <c r="Y1020" s="141">
        <f t="shared" si="74"/>
        <v>0</v>
      </c>
      <c r="Z1020" s="141">
        <v>0</v>
      </c>
      <c r="AA1020" s="142">
        <f t="shared" si="75"/>
        <v>0</v>
      </c>
      <c r="AR1020" s="8" t="s">
        <v>161</v>
      </c>
      <c r="AT1020" s="8" t="s">
        <v>157</v>
      </c>
      <c r="AU1020" s="8" t="s">
        <v>78</v>
      </c>
      <c r="AY1020" s="8" t="s">
        <v>156</v>
      </c>
      <c r="BE1020" s="143">
        <f t="shared" si="76"/>
        <v>0</v>
      </c>
      <c r="BF1020" s="143">
        <f t="shared" si="77"/>
        <v>0</v>
      </c>
      <c r="BG1020" s="143">
        <f t="shared" si="78"/>
        <v>0</v>
      </c>
      <c r="BH1020" s="143">
        <f t="shared" si="79"/>
        <v>0</v>
      </c>
      <c r="BI1020" s="143">
        <f t="shared" si="80"/>
        <v>0</v>
      </c>
      <c r="BJ1020" s="8" t="s">
        <v>78</v>
      </c>
      <c r="BK1020" s="121">
        <f t="shared" si="81"/>
        <v>0</v>
      </c>
      <c r="BL1020" s="8" t="s">
        <v>161</v>
      </c>
      <c r="BM1020" s="8" t="s">
        <v>1274</v>
      </c>
    </row>
    <row r="1021" spans="2:65" s="23" customFormat="1" ht="25.5" customHeight="1" x14ac:dyDescent="0.45">
      <c r="B1021" s="134"/>
      <c r="C1021" s="135" t="s">
        <v>1275</v>
      </c>
      <c r="D1021" s="135" t="s">
        <v>157</v>
      </c>
      <c r="E1021" s="136" t="s">
        <v>1276</v>
      </c>
      <c r="F1021" s="251" t="s">
        <v>1277</v>
      </c>
      <c r="G1021" s="251"/>
      <c r="H1021" s="251"/>
      <c r="I1021" s="251"/>
      <c r="J1021" s="137" t="s">
        <v>358</v>
      </c>
      <c r="K1021" s="138">
        <v>44</v>
      </c>
      <c r="L1021" s="252"/>
      <c r="M1021" s="252"/>
      <c r="N1021" s="260">
        <f t="shared" si="82"/>
        <v>0</v>
      </c>
      <c r="O1021" s="261"/>
      <c r="P1021" s="261"/>
      <c r="Q1021" s="262"/>
      <c r="R1021" s="139"/>
      <c r="T1021" s="140"/>
      <c r="U1021" s="34" t="s">
        <v>39</v>
      </c>
      <c r="V1021" s="141">
        <v>0</v>
      </c>
      <c r="W1021" s="141">
        <f t="shared" si="73"/>
        <v>0</v>
      </c>
      <c r="X1021" s="141">
        <v>0</v>
      </c>
      <c r="Y1021" s="141">
        <f t="shared" si="74"/>
        <v>0</v>
      </c>
      <c r="Z1021" s="141">
        <v>0</v>
      </c>
      <c r="AA1021" s="142">
        <f t="shared" si="75"/>
        <v>0</v>
      </c>
      <c r="AR1021" s="8" t="s">
        <v>161</v>
      </c>
      <c r="AT1021" s="8" t="s">
        <v>157</v>
      </c>
      <c r="AU1021" s="8" t="s">
        <v>78</v>
      </c>
      <c r="AY1021" s="8" t="s">
        <v>156</v>
      </c>
      <c r="BE1021" s="143">
        <f t="shared" si="76"/>
        <v>0</v>
      </c>
      <c r="BF1021" s="143">
        <f t="shared" si="77"/>
        <v>0</v>
      </c>
      <c r="BG1021" s="143">
        <f t="shared" si="78"/>
        <v>0</v>
      </c>
      <c r="BH1021" s="143">
        <f t="shared" si="79"/>
        <v>0</v>
      </c>
      <c r="BI1021" s="143">
        <f t="shared" si="80"/>
        <v>0</v>
      </c>
      <c r="BJ1021" s="8" t="s">
        <v>78</v>
      </c>
      <c r="BK1021" s="121">
        <f t="shared" si="81"/>
        <v>0</v>
      </c>
      <c r="BL1021" s="8" t="s">
        <v>161</v>
      </c>
      <c r="BM1021" s="8" t="s">
        <v>1278</v>
      </c>
    </row>
    <row r="1022" spans="2:65" s="23" customFormat="1" ht="25.5" customHeight="1" x14ac:dyDescent="0.45">
      <c r="B1022" s="134"/>
      <c r="C1022" s="135" t="s">
        <v>1279</v>
      </c>
      <c r="D1022" s="135" t="s">
        <v>157</v>
      </c>
      <c r="E1022" s="136" t="s">
        <v>1280</v>
      </c>
      <c r="F1022" s="251" t="s">
        <v>1281</v>
      </c>
      <c r="G1022" s="251"/>
      <c r="H1022" s="251"/>
      <c r="I1022" s="251"/>
      <c r="J1022" s="137" t="s">
        <v>1098</v>
      </c>
      <c r="K1022" s="138">
        <v>22</v>
      </c>
      <c r="L1022" s="252"/>
      <c r="M1022" s="252"/>
      <c r="N1022" s="260">
        <f t="shared" si="82"/>
        <v>0</v>
      </c>
      <c r="O1022" s="261"/>
      <c r="P1022" s="261"/>
      <c r="Q1022" s="262"/>
      <c r="R1022" s="139"/>
      <c r="T1022" s="140"/>
      <c r="U1022" s="34" t="s">
        <v>39</v>
      </c>
      <c r="V1022" s="141">
        <v>0</v>
      </c>
      <c r="W1022" s="141">
        <f t="shared" si="73"/>
        <v>0</v>
      </c>
      <c r="X1022" s="141">
        <v>0</v>
      </c>
      <c r="Y1022" s="141">
        <f t="shared" si="74"/>
        <v>0</v>
      </c>
      <c r="Z1022" s="141">
        <v>0</v>
      </c>
      <c r="AA1022" s="142">
        <f t="shared" si="75"/>
        <v>0</v>
      </c>
      <c r="AR1022" s="8" t="s">
        <v>161</v>
      </c>
      <c r="AT1022" s="8" t="s">
        <v>157</v>
      </c>
      <c r="AU1022" s="8" t="s">
        <v>78</v>
      </c>
      <c r="AY1022" s="8" t="s">
        <v>156</v>
      </c>
      <c r="BE1022" s="143">
        <f t="shared" si="76"/>
        <v>0</v>
      </c>
      <c r="BF1022" s="143">
        <f t="shared" si="77"/>
        <v>0</v>
      </c>
      <c r="BG1022" s="143">
        <f t="shared" si="78"/>
        <v>0</v>
      </c>
      <c r="BH1022" s="143">
        <f t="shared" si="79"/>
        <v>0</v>
      </c>
      <c r="BI1022" s="143">
        <f t="shared" si="80"/>
        <v>0</v>
      </c>
      <c r="BJ1022" s="8" t="s">
        <v>78</v>
      </c>
      <c r="BK1022" s="121">
        <f t="shared" si="81"/>
        <v>0</v>
      </c>
      <c r="BL1022" s="8" t="s">
        <v>161</v>
      </c>
      <c r="BM1022" s="8" t="s">
        <v>1282</v>
      </c>
    </row>
    <row r="1023" spans="2:65" s="23" customFormat="1" ht="25.5" customHeight="1" x14ac:dyDescent="0.45">
      <c r="B1023" s="134"/>
      <c r="C1023" s="135" t="s">
        <v>1283</v>
      </c>
      <c r="D1023" s="135" t="s">
        <v>157</v>
      </c>
      <c r="E1023" s="136" t="s">
        <v>1284</v>
      </c>
      <c r="F1023" s="251" t="s">
        <v>1285</v>
      </c>
      <c r="G1023" s="251"/>
      <c r="H1023" s="251"/>
      <c r="I1023" s="251"/>
      <c r="J1023" s="137" t="s">
        <v>1098</v>
      </c>
      <c r="K1023" s="138">
        <v>22</v>
      </c>
      <c r="L1023" s="252"/>
      <c r="M1023" s="252"/>
      <c r="N1023" s="260">
        <f t="shared" si="82"/>
        <v>0</v>
      </c>
      <c r="O1023" s="261"/>
      <c r="P1023" s="261"/>
      <c r="Q1023" s="262"/>
      <c r="R1023" s="139"/>
      <c r="T1023" s="140"/>
      <c r="U1023" s="34" t="s">
        <v>39</v>
      </c>
      <c r="V1023" s="141">
        <v>0</v>
      </c>
      <c r="W1023" s="141">
        <f t="shared" si="73"/>
        <v>0</v>
      </c>
      <c r="X1023" s="141">
        <v>0</v>
      </c>
      <c r="Y1023" s="141">
        <f t="shared" si="74"/>
        <v>0</v>
      </c>
      <c r="Z1023" s="141">
        <v>0</v>
      </c>
      <c r="AA1023" s="142">
        <f t="shared" si="75"/>
        <v>0</v>
      </c>
      <c r="AR1023" s="8" t="s">
        <v>161</v>
      </c>
      <c r="AT1023" s="8" t="s">
        <v>157</v>
      </c>
      <c r="AU1023" s="8" t="s">
        <v>78</v>
      </c>
      <c r="AY1023" s="8" t="s">
        <v>156</v>
      </c>
      <c r="BE1023" s="143">
        <f t="shared" si="76"/>
        <v>0</v>
      </c>
      <c r="BF1023" s="143">
        <f t="shared" si="77"/>
        <v>0</v>
      </c>
      <c r="BG1023" s="143">
        <f t="shared" si="78"/>
        <v>0</v>
      </c>
      <c r="BH1023" s="143">
        <f t="shared" si="79"/>
        <v>0</v>
      </c>
      <c r="BI1023" s="143">
        <f t="shared" si="80"/>
        <v>0</v>
      </c>
      <c r="BJ1023" s="8" t="s">
        <v>78</v>
      </c>
      <c r="BK1023" s="121">
        <f t="shared" si="81"/>
        <v>0</v>
      </c>
      <c r="BL1023" s="8" t="s">
        <v>161</v>
      </c>
      <c r="BM1023" s="8" t="s">
        <v>1286</v>
      </c>
    </row>
    <row r="1024" spans="2:65" s="23" customFormat="1" ht="16.5" customHeight="1" x14ac:dyDescent="0.45">
      <c r="B1024" s="134"/>
      <c r="C1024" s="135" t="s">
        <v>1287</v>
      </c>
      <c r="D1024" s="135" t="s">
        <v>157</v>
      </c>
      <c r="E1024" s="136" t="s">
        <v>1288</v>
      </c>
      <c r="F1024" s="251" t="s">
        <v>1289</v>
      </c>
      <c r="G1024" s="251"/>
      <c r="H1024" s="251"/>
      <c r="I1024" s="251"/>
      <c r="J1024" s="137" t="s">
        <v>1098</v>
      </c>
      <c r="K1024" s="138">
        <v>22</v>
      </c>
      <c r="L1024" s="252"/>
      <c r="M1024" s="252"/>
      <c r="N1024" s="260">
        <f t="shared" si="82"/>
        <v>0</v>
      </c>
      <c r="O1024" s="261"/>
      <c r="P1024" s="261"/>
      <c r="Q1024" s="262"/>
      <c r="R1024" s="139"/>
      <c r="T1024" s="140"/>
      <c r="U1024" s="34" t="s">
        <v>39</v>
      </c>
      <c r="V1024" s="141">
        <v>0</v>
      </c>
      <c r="W1024" s="141">
        <f t="shared" si="73"/>
        <v>0</v>
      </c>
      <c r="X1024" s="141">
        <v>0</v>
      </c>
      <c r="Y1024" s="141">
        <f t="shared" si="74"/>
        <v>0</v>
      </c>
      <c r="Z1024" s="141">
        <v>0</v>
      </c>
      <c r="AA1024" s="142">
        <f t="shared" si="75"/>
        <v>0</v>
      </c>
      <c r="AR1024" s="8" t="s">
        <v>161</v>
      </c>
      <c r="AT1024" s="8" t="s">
        <v>157</v>
      </c>
      <c r="AU1024" s="8" t="s">
        <v>78</v>
      </c>
      <c r="AY1024" s="8" t="s">
        <v>156</v>
      </c>
      <c r="BE1024" s="143">
        <f t="shared" si="76"/>
        <v>0</v>
      </c>
      <c r="BF1024" s="143">
        <f t="shared" si="77"/>
        <v>0</v>
      </c>
      <c r="BG1024" s="143">
        <f t="shared" si="78"/>
        <v>0</v>
      </c>
      <c r="BH1024" s="143">
        <f t="shared" si="79"/>
        <v>0</v>
      </c>
      <c r="BI1024" s="143">
        <f t="shared" si="80"/>
        <v>0</v>
      </c>
      <c r="BJ1024" s="8" t="s">
        <v>78</v>
      </c>
      <c r="BK1024" s="121">
        <f t="shared" si="81"/>
        <v>0</v>
      </c>
      <c r="BL1024" s="8" t="s">
        <v>161</v>
      </c>
      <c r="BM1024" s="8" t="s">
        <v>1290</v>
      </c>
    </row>
    <row r="1025" spans="2:65" s="23" customFormat="1" ht="25.5" customHeight="1" x14ac:dyDescent="0.45">
      <c r="B1025" s="134"/>
      <c r="C1025" s="135" t="s">
        <v>1291</v>
      </c>
      <c r="D1025" s="135" t="s">
        <v>157</v>
      </c>
      <c r="E1025" s="136" t="s">
        <v>1292</v>
      </c>
      <c r="F1025" s="251" t="s">
        <v>1293</v>
      </c>
      <c r="G1025" s="251"/>
      <c r="H1025" s="251"/>
      <c r="I1025" s="251"/>
      <c r="J1025" s="137" t="s">
        <v>358</v>
      </c>
      <c r="K1025" s="138">
        <v>38</v>
      </c>
      <c r="L1025" s="252"/>
      <c r="M1025" s="252"/>
      <c r="N1025" s="260">
        <f t="shared" si="82"/>
        <v>0</v>
      </c>
      <c r="O1025" s="261"/>
      <c r="P1025" s="261"/>
      <c r="Q1025" s="262"/>
      <c r="R1025" s="139"/>
      <c r="T1025" s="140"/>
      <c r="U1025" s="34" t="s">
        <v>39</v>
      </c>
      <c r="V1025" s="141">
        <v>0</v>
      </c>
      <c r="W1025" s="141">
        <f t="shared" si="73"/>
        <v>0</v>
      </c>
      <c r="X1025" s="141">
        <v>0</v>
      </c>
      <c r="Y1025" s="141">
        <f t="shared" si="74"/>
        <v>0</v>
      </c>
      <c r="Z1025" s="141">
        <v>0</v>
      </c>
      <c r="AA1025" s="142">
        <f t="shared" si="75"/>
        <v>0</v>
      </c>
      <c r="AR1025" s="8" t="s">
        <v>161</v>
      </c>
      <c r="AT1025" s="8" t="s">
        <v>157</v>
      </c>
      <c r="AU1025" s="8" t="s">
        <v>78</v>
      </c>
      <c r="AY1025" s="8" t="s">
        <v>156</v>
      </c>
      <c r="BE1025" s="143">
        <f t="shared" si="76"/>
        <v>0</v>
      </c>
      <c r="BF1025" s="143">
        <f t="shared" si="77"/>
        <v>0</v>
      </c>
      <c r="BG1025" s="143">
        <f t="shared" si="78"/>
        <v>0</v>
      </c>
      <c r="BH1025" s="143">
        <f t="shared" si="79"/>
        <v>0</v>
      </c>
      <c r="BI1025" s="143">
        <f t="shared" si="80"/>
        <v>0</v>
      </c>
      <c r="BJ1025" s="8" t="s">
        <v>78</v>
      </c>
      <c r="BK1025" s="121">
        <f t="shared" si="81"/>
        <v>0</v>
      </c>
      <c r="BL1025" s="8" t="s">
        <v>161</v>
      </c>
      <c r="BM1025" s="8" t="s">
        <v>1294</v>
      </c>
    </row>
    <row r="1026" spans="2:65" s="23" customFormat="1" ht="25.5" customHeight="1" x14ac:dyDescent="0.45">
      <c r="B1026" s="134"/>
      <c r="C1026" s="135" t="s">
        <v>1295</v>
      </c>
      <c r="D1026" s="135" t="s">
        <v>157</v>
      </c>
      <c r="E1026" s="136" t="s">
        <v>1296</v>
      </c>
      <c r="F1026" s="251" t="s">
        <v>1297</v>
      </c>
      <c r="G1026" s="251"/>
      <c r="H1026" s="251"/>
      <c r="I1026" s="251"/>
      <c r="J1026" s="137" t="s">
        <v>358</v>
      </c>
      <c r="K1026" s="138">
        <v>124</v>
      </c>
      <c r="L1026" s="252"/>
      <c r="M1026" s="252"/>
      <c r="N1026" s="260">
        <f t="shared" si="82"/>
        <v>0</v>
      </c>
      <c r="O1026" s="261"/>
      <c r="P1026" s="261"/>
      <c r="Q1026" s="262"/>
      <c r="R1026" s="139"/>
      <c r="T1026" s="140"/>
      <c r="U1026" s="34" t="s">
        <v>39</v>
      </c>
      <c r="V1026" s="141">
        <v>0</v>
      </c>
      <c r="W1026" s="141">
        <f t="shared" si="73"/>
        <v>0</v>
      </c>
      <c r="X1026" s="141">
        <v>0</v>
      </c>
      <c r="Y1026" s="141">
        <f t="shared" si="74"/>
        <v>0</v>
      </c>
      <c r="Z1026" s="141">
        <v>0</v>
      </c>
      <c r="AA1026" s="142">
        <f t="shared" si="75"/>
        <v>0</v>
      </c>
      <c r="AR1026" s="8" t="s">
        <v>161</v>
      </c>
      <c r="AT1026" s="8" t="s">
        <v>157</v>
      </c>
      <c r="AU1026" s="8" t="s">
        <v>78</v>
      </c>
      <c r="AY1026" s="8" t="s">
        <v>156</v>
      </c>
      <c r="BE1026" s="143">
        <f t="shared" si="76"/>
        <v>0</v>
      </c>
      <c r="BF1026" s="143">
        <f t="shared" si="77"/>
        <v>0</v>
      </c>
      <c r="BG1026" s="143">
        <f t="shared" si="78"/>
        <v>0</v>
      </c>
      <c r="BH1026" s="143">
        <f t="shared" si="79"/>
        <v>0</v>
      </c>
      <c r="BI1026" s="143">
        <f t="shared" si="80"/>
        <v>0</v>
      </c>
      <c r="BJ1026" s="8" t="s">
        <v>78</v>
      </c>
      <c r="BK1026" s="121">
        <f t="shared" si="81"/>
        <v>0</v>
      </c>
      <c r="BL1026" s="8" t="s">
        <v>161</v>
      </c>
      <c r="BM1026" s="8" t="s">
        <v>1298</v>
      </c>
    </row>
    <row r="1027" spans="2:65" s="23" customFormat="1" ht="25.5" customHeight="1" x14ac:dyDescent="0.45">
      <c r="B1027" s="134"/>
      <c r="C1027" s="135" t="s">
        <v>1299</v>
      </c>
      <c r="D1027" s="135" t="s">
        <v>157</v>
      </c>
      <c r="E1027" s="136" t="s">
        <v>1300</v>
      </c>
      <c r="F1027" s="251" t="s">
        <v>1301</v>
      </c>
      <c r="G1027" s="251"/>
      <c r="H1027" s="251"/>
      <c r="I1027" s="251"/>
      <c r="J1027" s="137" t="s">
        <v>358</v>
      </c>
      <c r="K1027" s="138">
        <v>49</v>
      </c>
      <c r="L1027" s="252"/>
      <c r="M1027" s="252"/>
      <c r="N1027" s="260">
        <f t="shared" si="82"/>
        <v>0</v>
      </c>
      <c r="O1027" s="261"/>
      <c r="P1027" s="261"/>
      <c r="Q1027" s="262"/>
      <c r="R1027" s="139"/>
      <c r="T1027" s="140"/>
      <c r="U1027" s="34" t="s">
        <v>39</v>
      </c>
      <c r="V1027" s="141">
        <v>0</v>
      </c>
      <c r="W1027" s="141">
        <f t="shared" si="73"/>
        <v>0</v>
      </c>
      <c r="X1027" s="141">
        <v>0</v>
      </c>
      <c r="Y1027" s="141">
        <f t="shared" si="74"/>
        <v>0</v>
      </c>
      <c r="Z1027" s="141">
        <v>0</v>
      </c>
      <c r="AA1027" s="142">
        <f t="shared" si="75"/>
        <v>0</v>
      </c>
      <c r="AR1027" s="8" t="s">
        <v>161</v>
      </c>
      <c r="AT1027" s="8" t="s">
        <v>157</v>
      </c>
      <c r="AU1027" s="8" t="s">
        <v>78</v>
      </c>
      <c r="AY1027" s="8" t="s">
        <v>156</v>
      </c>
      <c r="BE1027" s="143">
        <f t="shared" si="76"/>
        <v>0</v>
      </c>
      <c r="BF1027" s="143">
        <f t="shared" si="77"/>
        <v>0</v>
      </c>
      <c r="BG1027" s="143">
        <f t="shared" si="78"/>
        <v>0</v>
      </c>
      <c r="BH1027" s="143">
        <f t="shared" si="79"/>
        <v>0</v>
      </c>
      <c r="BI1027" s="143">
        <f t="shared" si="80"/>
        <v>0</v>
      </c>
      <c r="BJ1027" s="8" t="s">
        <v>78</v>
      </c>
      <c r="BK1027" s="121">
        <f t="shared" si="81"/>
        <v>0</v>
      </c>
      <c r="BL1027" s="8" t="s">
        <v>161</v>
      </c>
      <c r="BM1027" s="8" t="s">
        <v>1302</v>
      </c>
    </row>
    <row r="1028" spans="2:65" s="23" customFormat="1" ht="25.5" customHeight="1" x14ac:dyDescent="0.45">
      <c r="B1028" s="134"/>
      <c r="C1028" s="135" t="s">
        <v>1303</v>
      </c>
      <c r="D1028" s="135" t="s">
        <v>157</v>
      </c>
      <c r="E1028" s="136" t="s">
        <v>1304</v>
      </c>
      <c r="F1028" s="251" t="s">
        <v>1305</v>
      </c>
      <c r="G1028" s="251"/>
      <c r="H1028" s="251"/>
      <c r="I1028" s="251"/>
      <c r="J1028" s="137" t="s">
        <v>358</v>
      </c>
      <c r="K1028" s="138">
        <v>28</v>
      </c>
      <c r="L1028" s="252"/>
      <c r="M1028" s="252"/>
      <c r="N1028" s="260">
        <f t="shared" si="82"/>
        <v>0</v>
      </c>
      <c r="O1028" s="261"/>
      <c r="P1028" s="261"/>
      <c r="Q1028" s="262"/>
      <c r="R1028" s="139"/>
      <c r="T1028" s="140"/>
      <c r="U1028" s="34" t="s">
        <v>39</v>
      </c>
      <c r="V1028" s="141">
        <v>0</v>
      </c>
      <c r="W1028" s="141">
        <f t="shared" si="73"/>
        <v>0</v>
      </c>
      <c r="X1028" s="141">
        <v>0</v>
      </c>
      <c r="Y1028" s="141">
        <f t="shared" si="74"/>
        <v>0</v>
      </c>
      <c r="Z1028" s="141">
        <v>0</v>
      </c>
      <c r="AA1028" s="142">
        <f t="shared" si="75"/>
        <v>0</v>
      </c>
      <c r="AR1028" s="8" t="s">
        <v>161</v>
      </c>
      <c r="AT1028" s="8" t="s">
        <v>157</v>
      </c>
      <c r="AU1028" s="8" t="s">
        <v>78</v>
      </c>
      <c r="AY1028" s="8" t="s">
        <v>156</v>
      </c>
      <c r="BE1028" s="143">
        <f t="shared" si="76"/>
        <v>0</v>
      </c>
      <c r="BF1028" s="143">
        <f t="shared" si="77"/>
        <v>0</v>
      </c>
      <c r="BG1028" s="143">
        <f t="shared" si="78"/>
        <v>0</v>
      </c>
      <c r="BH1028" s="143">
        <f t="shared" si="79"/>
        <v>0</v>
      </c>
      <c r="BI1028" s="143">
        <f t="shared" si="80"/>
        <v>0</v>
      </c>
      <c r="BJ1028" s="8" t="s">
        <v>78</v>
      </c>
      <c r="BK1028" s="121">
        <f t="shared" si="81"/>
        <v>0</v>
      </c>
      <c r="BL1028" s="8" t="s">
        <v>161</v>
      </c>
      <c r="BM1028" s="8" t="s">
        <v>1306</v>
      </c>
    </row>
    <row r="1029" spans="2:65" s="23" customFormat="1" ht="25.5" customHeight="1" x14ac:dyDescent="0.45">
      <c r="B1029" s="134"/>
      <c r="C1029" s="135" t="s">
        <v>1307</v>
      </c>
      <c r="D1029" s="135" t="s">
        <v>157</v>
      </c>
      <c r="E1029" s="136" t="s">
        <v>1308</v>
      </c>
      <c r="F1029" s="251" t="s">
        <v>1309</v>
      </c>
      <c r="G1029" s="251"/>
      <c r="H1029" s="251"/>
      <c r="I1029" s="251"/>
      <c r="J1029" s="137" t="s">
        <v>1098</v>
      </c>
      <c r="K1029" s="138">
        <v>10</v>
      </c>
      <c r="L1029" s="252"/>
      <c r="M1029" s="252"/>
      <c r="N1029" s="260">
        <f t="shared" si="82"/>
        <v>0</v>
      </c>
      <c r="O1029" s="261"/>
      <c r="P1029" s="261"/>
      <c r="Q1029" s="262"/>
      <c r="R1029" s="139"/>
      <c r="T1029" s="140"/>
      <c r="U1029" s="34" t="s">
        <v>39</v>
      </c>
      <c r="V1029" s="141">
        <v>0</v>
      </c>
      <c r="W1029" s="141">
        <f t="shared" si="73"/>
        <v>0</v>
      </c>
      <c r="X1029" s="141">
        <v>0</v>
      </c>
      <c r="Y1029" s="141">
        <f t="shared" si="74"/>
        <v>0</v>
      </c>
      <c r="Z1029" s="141">
        <v>0</v>
      </c>
      <c r="AA1029" s="142">
        <f t="shared" si="75"/>
        <v>0</v>
      </c>
      <c r="AR1029" s="8" t="s">
        <v>161</v>
      </c>
      <c r="AT1029" s="8" t="s">
        <v>157</v>
      </c>
      <c r="AU1029" s="8" t="s">
        <v>78</v>
      </c>
      <c r="AY1029" s="8" t="s">
        <v>156</v>
      </c>
      <c r="BE1029" s="143">
        <f t="shared" si="76"/>
        <v>0</v>
      </c>
      <c r="BF1029" s="143">
        <f t="shared" si="77"/>
        <v>0</v>
      </c>
      <c r="BG1029" s="143">
        <f t="shared" si="78"/>
        <v>0</v>
      </c>
      <c r="BH1029" s="143">
        <f t="shared" si="79"/>
        <v>0</v>
      </c>
      <c r="BI1029" s="143">
        <f t="shared" si="80"/>
        <v>0</v>
      </c>
      <c r="BJ1029" s="8" t="s">
        <v>78</v>
      </c>
      <c r="BK1029" s="121">
        <f t="shared" si="81"/>
        <v>0</v>
      </c>
      <c r="BL1029" s="8" t="s">
        <v>161</v>
      </c>
      <c r="BM1029" s="8" t="s">
        <v>1310</v>
      </c>
    </row>
    <row r="1030" spans="2:65" s="23" customFormat="1" ht="25.5" customHeight="1" x14ac:dyDescent="0.45">
      <c r="B1030" s="134"/>
      <c r="C1030" s="135" t="s">
        <v>1311</v>
      </c>
      <c r="D1030" s="135" t="s">
        <v>157</v>
      </c>
      <c r="E1030" s="136" t="s">
        <v>1312</v>
      </c>
      <c r="F1030" s="251" t="s">
        <v>1313</v>
      </c>
      <c r="G1030" s="251"/>
      <c r="H1030" s="251"/>
      <c r="I1030" s="251"/>
      <c r="J1030" s="137" t="s">
        <v>1098</v>
      </c>
      <c r="K1030" s="138">
        <v>20</v>
      </c>
      <c r="L1030" s="252"/>
      <c r="M1030" s="252"/>
      <c r="N1030" s="260">
        <f t="shared" si="82"/>
        <v>0</v>
      </c>
      <c r="O1030" s="261"/>
      <c r="P1030" s="261"/>
      <c r="Q1030" s="262"/>
      <c r="R1030" s="139"/>
      <c r="T1030" s="140"/>
      <c r="U1030" s="34" t="s">
        <v>39</v>
      </c>
      <c r="V1030" s="141">
        <v>0</v>
      </c>
      <c r="W1030" s="141">
        <f t="shared" si="73"/>
        <v>0</v>
      </c>
      <c r="X1030" s="141">
        <v>0</v>
      </c>
      <c r="Y1030" s="141">
        <f t="shared" si="74"/>
        <v>0</v>
      </c>
      <c r="Z1030" s="141">
        <v>0</v>
      </c>
      <c r="AA1030" s="142">
        <f t="shared" si="75"/>
        <v>0</v>
      </c>
      <c r="AR1030" s="8" t="s">
        <v>161</v>
      </c>
      <c r="AT1030" s="8" t="s">
        <v>157</v>
      </c>
      <c r="AU1030" s="8" t="s">
        <v>78</v>
      </c>
      <c r="AY1030" s="8" t="s">
        <v>156</v>
      </c>
      <c r="BE1030" s="143">
        <f t="shared" si="76"/>
        <v>0</v>
      </c>
      <c r="BF1030" s="143">
        <f t="shared" si="77"/>
        <v>0</v>
      </c>
      <c r="BG1030" s="143">
        <f t="shared" si="78"/>
        <v>0</v>
      </c>
      <c r="BH1030" s="143">
        <f t="shared" si="79"/>
        <v>0</v>
      </c>
      <c r="BI1030" s="143">
        <f t="shared" si="80"/>
        <v>0</v>
      </c>
      <c r="BJ1030" s="8" t="s">
        <v>78</v>
      </c>
      <c r="BK1030" s="121">
        <f t="shared" si="81"/>
        <v>0</v>
      </c>
      <c r="BL1030" s="8" t="s">
        <v>161</v>
      </c>
      <c r="BM1030" s="8" t="s">
        <v>1314</v>
      </c>
    </row>
    <row r="1031" spans="2:65" s="23" customFormat="1" ht="25.5" customHeight="1" x14ac:dyDescent="0.45">
      <c r="B1031" s="134"/>
      <c r="C1031" s="135" t="s">
        <v>1315</v>
      </c>
      <c r="D1031" s="135" t="s">
        <v>157</v>
      </c>
      <c r="E1031" s="136" t="s">
        <v>1316</v>
      </c>
      <c r="F1031" s="251" t="s">
        <v>1317</v>
      </c>
      <c r="G1031" s="251"/>
      <c r="H1031" s="251"/>
      <c r="I1031" s="251"/>
      <c r="J1031" s="137" t="s">
        <v>1098</v>
      </c>
      <c r="K1031" s="138">
        <v>6</v>
      </c>
      <c r="L1031" s="252"/>
      <c r="M1031" s="252"/>
      <c r="N1031" s="260">
        <f>ROUND(L1031*K1031,2)</f>
        <v>0</v>
      </c>
      <c r="O1031" s="261"/>
      <c r="P1031" s="261"/>
      <c r="Q1031" s="262"/>
      <c r="R1031" s="139"/>
      <c r="T1031" s="140"/>
      <c r="U1031" s="34" t="s">
        <v>39</v>
      </c>
      <c r="V1031" s="141">
        <v>0</v>
      </c>
      <c r="W1031" s="141">
        <f t="shared" si="73"/>
        <v>0</v>
      </c>
      <c r="X1031" s="141">
        <v>0</v>
      </c>
      <c r="Y1031" s="141">
        <f t="shared" si="74"/>
        <v>0</v>
      </c>
      <c r="Z1031" s="141">
        <v>0</v>
      </c>
      <c r="AA1031" s="142">
        <f t="shared" si="75"/>
        <v>0</v>
      </c>
      <c r="AR1031" s="8" t="s">
        <v>161</v>
      </c>
      <c r="AT1031" s="8" t="s">
        <v>157</v>
      </c>
      <c r="AU1031" s="8" t="s">
        <v>78</v>
      </c>
      <c r="AY1031" s="8" t="s">
        <v>156</v>
      </c>
      <c r="BE1031" s="143">
        <f t="shared" si="76"/>
        <v>0</v>
      </c>
      <c r="BF1031" s="143">
        <f t="shared" si="77"/>
        <v>0</v>
      </c>
      <c r="BG1031" s="143">
        <f t="shared" si="78"/>
        <v>0</v>
      </c>
      <c r="BH1031" s="143">
        <f t="shared" si="79"/>
        <v>0</v>
      </c>
      <c r="BI1031" s="143">
        <f t="shared" si="80"/>
        <v>0</v>
      </c>
      <c r="BJ1031" s="8" t="s">
        <v>78</v>
      </c>
      <c r="BK1031" s="121">
        <f t="shared" si="81"/>
        <v>0</v>
      </c>
      <c r="BL1031" s="8" t="s">
        <v>161</v>
      </c>
      <c r="BM1031" s="8" t="s">
        <v>1318</v>
      </c>
    </row>
    <row r="1032" spans="2:65" s="23" customFormat="1" ht="25.5" customHeight="1" x14ac:dyDescent="0.45">
      <c r="B1032" s="134"/>
      <c r="C1032" s="135" t="s">
        <v>1319</v>
      </c>
      <c r="D1032" s="135" t="s">
        <v>157</v>
      </c>
      <c r="E1032" s="136" t="s">
        <v>1320</v>
      </c>
      <c r="F1032" s="251" t="s">
        <v>1321</v>
      </c>
      <c r="G1032" s="251"/>
      <c r="H1032" s="251"/>
      <c r="I1032" s="251"/>
      <c r="J1032" s="137" t="s">
        <v>1098</v>
      </c>
      <c r="K1032" s="138">
        <v>13</v>
      </c>
      <c r="L1032" s="252"/>
      <c r="M1032" s="252"/>
      <c r="N1032" s="260">
        <f t="shared" ref="N1032:N1037" si="83">ROUND(L1032*K1032,2)</f>
        <v>0</v>
      </c>
      <c r="O1032" s="261"/>
      <c r="P1032" s="261"/>
      <c r="Q1032" s="262"/>
      <c r="R1032" s="139"/>
      <c r="T1032" s="140"/>
      <c r="U1032" s="34" t="s">
        <v>39</v>
      </c>
      <c r="V1032" s="141">
        <v>0</v>
      </c>
      <c r="W1032" s="141">
        <f t="shared" si="73"/>
        <v>0</v>
      </c>
      <c r="X1032" s="141">
        <v>0</v>
      </c>
      <c r="Y1032" s="141">
        <f t="shared" si="74"/>
        <v>0</v>
      </c>
      <c r="Z1032" s="141">
        <v>0</v>
      </c>
      <c r="AA1032" s="142">
        <f t="shared" si="75"/>
        <v>0</v>
      </c>
      <c r="AR1032" s="8" t="s">
        <v>161</v>
      </c>
      <c r="AT1032" s="8" t="s">
        <v>157</v>
      </c>
      <c r="AU1032" s="8" t="s">
        <v>78</v>
      </c>
      <c r="AY1032" s="8" t="s">
        <v>156</v>
      </c>
      <c r="BE1032" s="143">
        <f t="shared" si="76"/>
        <v>0</v>
      </c>
      <c r="BF1032" s="143">
        <f t="shared" si="77"/>
        <v>0</v>
      </c>
      <c r="BG1032" s="143">
        <f t="shared" si="78"/>
        <v>0</v>
      </c>
      <c r="BH1032" s="143">
        <f t="shared" si="79"/>
        <v>0</v>
      </c>
      <c r="BI1032" s="143">
        <f t="shared" si="80"/>
        <v>0</v>
      </c>
      <c r="BJ1032" s="8" t="s">
        <v>78</v>
      </c>
      <c r="BK1032" s="121">
        <f t="shared" si="81"/>
        <v>0</v>
      </c>
      <c r="BL1032" s="8" t="s">
        <v>161</v>
      </c>
      <c r="BM1032" s="8" t="s">
        <v>1322</v>
      </c>
    </row>
    <row r="1033" spans="2:65" s="23" customFormat="1" ht="25.5" customHeight="1" x14ac:dyDescent="0.45">
      <c r="B1033" s="134"/>
      <c r="C1033" s="135" t="s">
        <v>1323</v>
      </c>
      <c r="D1033" s="135" t="s">
        <v>157</v>
      </c>
      <c r="E1033" s="136" t="s">
        <v>1324</v>
      </c>
      <c r="F1033" s="251" t="s">
        <v>1325</v>
      </c>
      <c r="G1033" s="251"/>
      <c r="H1033" s="251"/>
      <c r="I1033" s="251"/>
      <c r="J1033" s="137" t="s">
        <v>1098</v>
      </c>
      <c r="K1033" s="138">
        <v>1</v>
      </c>
      <c r="L1033" s="252"/>
      <c r="M1033" s="252"/>
      <c r="N1033" s="260">
        <f t="shared" si="83"/>
        <v>0</v>
      </c>
      <c r="O1033" s="261"/>
      <c r="P1033" s="261"/>
      <c r="Q1033" s="262"/>
      <c r="R1033" s="139"/>
      <c r="T1033" s="140"/>
      <c r="U1033" s="34" t="s">
        <v>39</v>
      </c>
      <c r="V1033" s="141">
        <v>0</v>
      </c>
      <c r="W1033" s="141">
        <f t="shared" si="73"/>
        <v>0</v>
      </c>
      <c r="X1033" s="141">
        <v>0</v>
      </c>
      <c r="Y1033" s="141">
        <f t="shared" si="74"/>
        <v>0</v>
      </c>
      <c r="Z1033" s="141">
        <v>0</v>
      </c>
      <c r="AA1033" s="142">
        <f t="shared" si="75"/>
        <v>0</v>
      </c>
      <c r="AR1033" s="8" t="s">
        <v>161</v>
      </c>
      <c r="AT1033" s="8" t="s">
        <v>157</v>
      </c>
      <c r="AU1033" s="8" t="s">
        <v>78</v>
      </c>
      <c r="AY1033" s="8" t="s">
        <v>156</v>
      </c>
      <c r="BE1033" s="143">
        <f t="shared" si="76"/>
        <v>0</v>
      </c>
      <c r="BF1033" s="143">
        <f t="shared" si="77"/>
        <v>0</v>
      </c>
      <c r="BG1033" s="143">
        <f t="shared" si="78"/>
        <v>0</v>
      </c>
      <c r="BH1033" s="143">
        <f t="shared" si="79"/>
        <v>0</v>
      </c>
      <c r="BI1033" s="143">
        <f t="shared" si="80"/>
        <v>0</v>
      </c>
      <c r="BJ1033" s="8" t="s">
        <v>78</v>
      </c>
      <c r="BK1033" s="121">
        <f t="shared" si="81"/>
        <v>0</v>
      </c>
      <c r="BL1033" s="8" t="s">
        <v>161</v>
      </c>
      <c r="BM1033" s="8" t="s">
        <v>1326</v>
      </c>
    </row>
    <row r="1034" spans="2:65" s="23" customFormat="1" ht="25.5" customHeight="1" x14ac:dyDescent="0.45">
      <c r="B1034" s="134"/>
      <c r="C1034" s="135" t="s">
        <v>1327</v>
      </c>
      <c r="D1034" s="135" t="s">
        <v>157</v>
      </c>
      <c r="E1034" s="136" t="s">
        <v>1328</v>
      </c>
      <c r="F1034" s="251" t="s">
        <v>1329</v>
      </c>
      <c r="G1034" s="251"/>
      <c r="H1034" s="251"/>
      <c r="I1034" s="251"/>
      <c r="J1034" s="137" t="s">
        <v>1098</v>
      </c>
      <c r="K1034" s="138">
        <v>2</v>
      </c>
      <c r="L1034" s="252"/>
      <c r="M1034" s="252"/>
      <c r="N1034" s="260">
        <f t="shared" si="83"/>
        <v>0</v>
      </c>
      <c r="O1034" s="261"/>
      <c r="P1034" s="261"/>
      <c r="Q1034" s="262"/>
      <c r="R1034" s="139"/>
      <c r="T1034" s="140"/>
      <c r="U1034" s="34" t="s">
        <v>39</v>
      </c>
      <c r="V1034" s="141">
        <v>0</v>
      </c>
      <c r="W1034" s="141">
        <f t="shared" si="73"/>
        <v>0</v>
      </c>
      <c r="X1034" s="141">
        <v>0</v>
      </c>
      <c r="Y1034" s="141">
        <f t="shared" si="74"/>
        <v>0</v>
      </c>
      <c r="Z1034" s="141">
        <v>0</v>
      </c>
      <c r="AA1034" s="142">
        <f t="shared" si="75"/>
        <v>0</v>
      </c>
      <c r="AR1034" s="8" t="s">
        <v>161</v>
      </c>
      <c r="AT1034" s="8" t="s">
        <v>157</v>
      </c>
      <c r="AU1034" s="8" t="s">
        <v>78</v>
      </c>
      <c r="AY1034" s="8" t="s">
        <v>156</v>
      </c>
      <c r="BE1034" s="143">
        <f t="shared" si="76"/>
        <v>0</v>
      </c>
      <c r="BF1034" s="143">
        <f t="shared" si="77"/>
        <v>0</v>
      </c>
      <c r="BG1034" s="143">
        <f t="shared" si="78"/>
        <v>0</v>
      </c>
      <c r="BH1034" s="143">
        <f t="shared" si="79"/>
        <v>0</v>
      </c>
      <c r="BI1034" s="143">
        <f t="shared" si="80"/>
        <v>0</v>
      </c>
      <c r="BJ1034" s="8" t="s">
        <v>78</v>
      </c>
      <c r="BK1034" s="121">
        <f t="shared" si="81"/>
        <v>0</v>
      </c>
      <c r="BL1034" s="8" t="s">
        <v>161</v>
      </c>
      <c r="BM1034" s="8" t="s">
        <v>1330</v>
      </c>
    </row>
    <row r="1035" spans="2:65" s="23" customFormat="1" ht="25.5" customHeight="1" x14ac:dyDescent="0.45">
      <c r="B1035" s="134"/>
      <c r="C1035" s="135" t="s">
        <v>1331</v>
      </c>
      <c r="D1035" s="135" t="s">
        <v>157</v>
      </c>
      <c r="E1035" s="136" t="s">
        <v>1332</v>
      </c>
      <c r="F1035" s="251" t="s">
        <v>1333</v>
      </c>
      <c r="G1035" s="251"/>
      <c r="H1035" s="251"/>
      <c r="I1035" s="251"/>
      <c r="J1035" s="137" t="s">
        <v>1098</v>
      </c>
      <c r="K1035" s="138">
        <v>2</v>
      </c>
      <c r="L1035" s="252"/>
      <c r="M1035" s="252"/>
      <c r="N1035" s="260">
        <f t="shared" si="83"/>
        <v>0</v>
      </c>
      <c r="O1035" s="261"/>
      <c r="P1035" s="261"/>
      <c r="Q1035" s="262"/>
      <c r="R1035" s="139"/>
      <c r="T1035" s="140"/>
      <c r="U1035" s="34" t="s">
        <v>39</v>
      </c>
      <c r="V1035" s="141">
        <v>0</v>
      </c>
      <c r="W1035" s="141">
        <f t="shared" si="73"/>
        <v>0</v>
      </c>
      <c r="X1035" s="141">
        <v>0</v>
      </c>
      <c r="Y1035" s="141">
        <f t="shared" si="74"/>
        <v>0</v>
      </c>
      <c r="Z1035" s="141">
        <v>0</v>
      </c>
      <c r="AA1035" s="142">
        <f t="shared" si="75"/>
        <v>0</v>
      </c>
      <c r="AR1035" s="8" t="s">
        <v>161</v>
      </c>
      <c r="AT1035" s="8" t="s">
        <v>157</v>
      </c>
      <c r="AU1035" s="8" t="s">
        <v>78</v>
      </c>
      <c r="AY1035" s="8" t="s">
        <v>156</v>
      </c>
      <c r="BE1035" s="143">
        <f t="shared" si="76"/>
        <v>0</v>
      </c>
      <c r="BF1035" s="143">
        <f t="shared" si="77"/>
        <v>0</v>
      </c>
      <c r="BG1035" s="143">
        <f t="shared" si="78"/>
        <v>0</v>
      </c>
      <c r="BH1035" s="143">
        <f t="shared" si="79"/>
        <v>0</v>
      </c>
      <c r="BI1035" s="143">
        <f t="shared" si="80"/>
        <v>0</v>
      </c>
      <c r="BJ1035" s="8" t="s">
        <v>78</v>
      </c>
      <c r="BK1035" s="121">
        <f t="shared" si="81"/>
        <v>0</v>
      </c>
      <c r="BL1035" s="8" t="s">
        <v>161</v>
      </c>
      <c r="BM1035" s="8" t="s">
        <v>1334</v>
      </c>
    </row>
    <row r="1036" spans="2:65" s="23" customFormat="1" ht="25.5" customHeight="1" x14ac:dyDescent="0.45">
      <c r="B1036" s="134"/>
      <c r="C1036" s="135" t="s">
        <v>1335</v>
      </c>
      <c r="D1036" s="135" t="s">
        <v>157</v>
      </c>
      <c r="E1036" s="136" t="s">
        <v>1336</v>
      </c>
      <c r="F1036" s="251" t="s">
        <v>1337</v>
      </c>
      <c r="G1036" s="251"/>
      <c r="H1036" s="251"/>
      <c r="I1036" s="251"/>
      <c r="J1036" s="137" t="s">
        <v>1098</v>
      </c>
      <c r="K1036" s="138">
        <v>5</v>
      </c>
      <c r="L1036" s="252"/>
      <c r="M1036" s="252"/>
      <c r="N1036" s="260">
        <f t="shared" si="83"/>
        <v>0</v>
      </c>
      <c r="O1036" s="261"/>
      <c r="P1036" s="261"/>
      <c r="Q1036" s="262"/>
      <c r="R1036" s="139"/>
      <c r="T1036" s="140"/>
      <c r="U1036" s="34" t="s">
        <v>39</v>
      </c>
      <c r="V1036" s="141">
        <v>0</v>
      </c>
      <c r="W1036" s="141">
        <f t="shared" si="73"/>
        <v>0</v>
      </c>
      <c r="X1036" s="141">
        <v>0</v>
      </c>
      <c r="Y1036" s="141">
        <f t="shared" si="74"/>
        <v>0</v>
      </c>
      <c r="Z1036" s="141">
        <v>0</v>
      </c>
      <c r="AA1036" s="142">
        <f t="shared" si="75"/>
        <v>0</v>
      </c>
      <c r="AR1036" s="8" t="s">
        <v>161</v>
      </c>
      <c r="AT1036" s="8" t="s">
        <v>157</v>
      </c>
      <c r="AU1036" s="8" t="s">
        <v>78</v>
      </c>
      <c r="AY1036" s="8" t="s">
        <v>156</v>
      </c>
      <c r="BE1036" s="143">
        <f t="shared" si="76"/>
        <v>0</v>
      </c>
      <c r="BF1036" s="143">
        <f t="shared" si="77"/>
        <v>0</v>
      </c>
      <c r="BG1036" s="143">
        <f t="shared" si="78"/>
        <v>0</v>
      </c>
      <c r="BH1036" s="143">
        <f t="shared" si="79"/>
        <v>0</v>
      </c>
      <c r="BI1036" s="143">
        <f t="shared" si="80"/>
        <v>0</v>
      </c>
      <c r="BJ1036" s="8" t="s">
        <v>78</v>
      </c>
      <c r="BK1036" s="121">
        <f t="shared" si="81"/>
        <v>0</v>
      </c>
      <c r="BL1036" s="8" t="s">
        <v>161</v>
      </c>
      <c r="BM1036" s="8" t="s">
        <v>1338</v>
      </c>
    </row>
    <row r="1037" spans="2:65" s="23" customFormat="1" ht="16.5" customHeight="1" x14ac:dyDescent="0.45">
      <c r="B1037" s="134"/>
      <c r="C1037" s="135" t="s">
        <v>1339</v>
      </c>
      <c r="D1037" s="135" t="s">
        <v>157</v>
      </c>
      <c r="E1037" s="136" t="s">
        <v>1340</v>
      </c>
      <c r="F1037" s="251" t="s">
        <v>1341</v>
      </c>
      <c r="G1037" s="251"/>
      <c r="H1037" s="251"/>
      <c r="I1037" s="251"/>
      <c r="J1037" s="137" t="s">
        <v>1098</v>
      </c>
      <c r="K1037" s="138">
        <v>10</v>
      </c>
      <c r="L1037" s="252"/>
      <c r="M1037" s="252"/>
      <c r="N1037" s="260">
        <f t="shared" si="83"/>
        <v>0</v>
      </c>
      <c r="O1037" s="261"/>
      <c r="P1037" s="261"/>
      <c r="Q1037" s="262"/>
      <c r="R1037" s="139"/>
      <c r="T1037" s="140"/>
      <c r="U1037" s="34" t="s">
        <v>39</v>
      </c>
      <c r="V1037" s="141">
        <v>0</v>
      </c>
      <c r="W1037" s="141">
        <f t="shared" si="73"/>
        <v>0</v>
      </c>
      <c r="X1037" s="141">
        <v>0</v>
      </c>
      <c r="Y1037" s="141">
        <f t="shared" si="74"/>
        <v>0</v>
      </c>
      <c r="Z1037" s="141">
        <v>0</v>
      </c>
      <c r="AA1037" s="142">
        <f t="shared" si="75"/>
        <v>0</v>
      </c>
      <c r="AR1037" s="8" t="s">
        <v>161</v>
      </c>
      <c r="AT1037" s="8" t="s">
        <v>157</v>
      </c>
      <c r="AU1037" s="8" t="s">
        <v>78</v>
      </c>
      <c r="AY1037" s="8" t="s">
        <v>156</v>
      </c>
      <c r="BE1037" s="143">
        <f t="shared" si="76"/>
        <v>0</v>
      </c>
      <c r="BF1037" s="143">
        <f t="shared" si="77"/>
        <v>0</v>
      </c>
      <c r="BG1037" s="143">
        <f t="shared" si="78"/>
        <v>0</v>
      </c>
      <c r="BH1037" s="143">
        <f t="shared" si="79"/>
        <v>0</v>
      </c>
      <c r="BI1037" s="143">
        <f t="shared" si="80"/>
        <v>0</v>
      </c>
      <c r="BJ1037" s="8" t="s">
        <v>78</v>
      </c>
      <c r="BK1037" s="121">
        <f t="shared" si="81"/>
        <v>0</v>
      </c>
      <c r="BL1037" s="8" t="s">
        <v>161</v>
      </c>
      <c r="BM1037" s="8" t="s">
        <v>1342</v>
      </c>
    </row>
    <row r="1038" spans="2:65" s="23" customFormat="1" ht="16.5" customHeight="1" x14ac:dyDescent="0.45">
      <c r="B1038" s="134"/>
      <c r="C1038" s="179" t="s">
        <v>1343</v>
      </c>
      <c r="D1038" s="179" t="s">
        <v>311</v>
      </c>
      <c r="E1038" s="180" t="s">
        <v>1344</v>
      </c>
      <c r="F1038" s="263" t="s">
        <v>1345</v>
      </c>
      <c r="G1038" s="263"/>
      <c r="H1038" s="263"/>
      <c r="I1038" s="263"/>
      <c r="J1038" s="181" t="s">
        <v>1098</v>
      </c>
      <c r="K1038" s="182">
        <v>1</v>
      </c>
      <c r="L1038" s="264"/>
      <c r="M1038" s="264"/>
      <c r="N1038" s="265">
        <f>ROUND(L1038*K1038,2)</f>
        <v>0</v>
      </c>
      <c r="O1038" s="266"/>
      <c r="P1038" s="266"/>
      <c r="Q1038" s="267"/>
      <c r="R1038" s="139"/>
      <c r="T1038" s="140"/>
      <c r="U1038" s="34" t="s">
        <v>39</v>
      </c>
      <c r="V1038" s="141">
        <v>0</v>
      </c>
      <c r="W1038" s="141">
        <f t="shared" si="73"/>
        <v>0</v>
      </c>
      <c r="X1038" s="141">
        <v>0</v>
      </c>
      <c r="Y1038" s="141">
        <f t="shared" si="74"/>
        <v>0</v>
      </c>
      <c r="Z1038" s="141">
        <v>0</v>
      </c>
      <c r="AA1038" s="142">
        <f t="shared" si="75"/>
        <v>0</v>
      </c>
      <c r="AR1038" s="8" t="s">
        <v>190</v>
      </c>
      <c r="AT1038" s="8" t="s">
        <v>311</v>
      </c>
      <c r="AU1038" s="8" t="s">
        <v>78</v>
      </c>
      <c r="AY1038" s="8" t="s">
        <v>156</v>
      </c>
      <c r="BE1038" s="143">
        <f t="shared" si="76"/>
        <v>0</v>
      </c>
      <c r="BF1038" s="143">
        <f t="shared" si="77"/>
        <v>0</v>
      </c>
      <c r="BG1038" s="143">
        <f t="shared" si="78"/>
        <v>0</v>
      </c>
      <c r="BH1038" s="143">
        <f t="shared" si="79"/>
        <v>0</v>
      </c>
      <c r="BI1038" s="143">
        <f t="shared" si="80"/>
        <v>0</v>
      </c>
      <c r="BJ1038" s="8" t="s">
        <v>78</v>
      </c>
      <c r="BK1038" s="121">
        <f t="shared" si="81"/>
        <v>0</v>
      </c>
      <c r="BL1038" s="8" t="s">
        <v>161</v>
      </c>
      <c r="BM1038" s="8" t="s">
        <v>1346</v>
      </c>
    </row>
    <row r="1039" spans="2:65" s="23" customFormat="1" ht="25.5" customHeight="1" x14ac:dyDescent="0.45">
      <c r="B1039" s="134"/>
      <c r="C1039" s="179" t="s">
        <v>1347</v>
      </c>
      <c r="D1039" s="179" t="s">
        <v>311</v>
      </c>
      <c r="E1039" s="180" t="s">
        <v>1348</v>
      </c>
      <c r="F1039" s="263" t="s">
        <v>1349</v>
      </c>
      <c r="G1039" s="263"/>
      <c r="H1039" s="263"/>
      <c r="I1039" s="263"/>
      <c r="J1039" s="181" t="s">
        <v>1098</v>
      </c>
      <c r="K1039" s="182">
        <v>1</v>
      </c>
      <c r="L1039" s="264"/>
      <c r="M1039" s="264"/>
      <c r="N1039" s="265">
        <f>ROUND(L1039*K1039,2)</f>
        <v>0</v>
      </c>
      <c r="O1039" s="266"/>
      <c r="P1039" s="266"/>
      <c r="Q1039" s="267"/>
      <c r="R1039" s="139"/>
      <c r="T1039" s="140"/>
      <c r="U1039" s="34" t="s">
        <v>39</v>
      </c>
      <c r="V1039" s="141">
        <v>0</v>
      </c>
      <c r="W1039" s="141">
        <f t="shared" si="73"/>
        <v>0</v>
      </c>
      <c r="X1039" s="141">
        <v>0</v>
      </c>
      <c r="Y1039" s="141">
        <f t="shared" si="74"/>
        <v>0</v>
      </c>
      <c r="Z1039" s="141">
        <v>0</v>
      </c>
      <c r="AA1039" s="142">
        <f t="shared" si="75"/>
        <v>0</v>
      </c>
      <c r="AR1039" s="8" t="s">
        <v>190</v>
      </c>
      <c r="AT1039" s="8" t="s">
        <v>311</v>
      </c>
      <c r="AU1039" s="8" t="s">
        <v>78</v>
      </c>
      <c r="AY1039" s="8" t="s">
        <v>156</v>
      </c>
      <c r="BE1039" s="143">
        <f t="shared" si="76"/>
        <v>0</v>
      </c>
      <c r="BF1039" s="143">
        <f t="shared" si="77"/>
        <v>0</v>
      </c>
      <c r="BG1039" s="143">
        <f t="shared" si="78"/>
        <v>0</v>
      </c>
      <c r="BH1039" s="143">
        <f t="shared" si="79"/>
        <v>0</v>
      </c>
      <c r="BI1039" s="143">
        <f t="shared" si="80"/>
        <v>0</v>
      </c>
      <c r="BJ1039" s="8" t="s">
        <v>78</v>
      </c>
      <c r="BK1039" s="121">
        <f t="shared" si="81"/>
        <v>0</v>
      </c>
      <c r="BL1039" s="8" t="s">
        <v>161</v>
      </c>
      <c r="BM1039" s="8" t="s">
        <v>1350</v>
      </c>
    </row>
    <row r="1040" spans="2:65" s="23" customFormat="1" ht="25.5" customHeight="1" x14ac:dyDescent="0.45">
      <c r="B1040" s="134"/>
      <c r="C1040" s="135" t="s">
        <v>1351</v>
      </c>
      <c r="D1040" s="135" t="s">
        <v>157</v>
      </c>
      <c r="E1040" s="136" t="s">
        <v>1352</v>
      </c>
      <c r="F1040" s="251" t="s">
        <v>1353</v>
      </c>
      <c r="G1040" s="251"/>
      <c r="H1040" s="251"/>
      <c r="I1040" s="251"/>
      <c r="J1040" s="137" t="s">
        <v>1098</v>
      </c>
      <c r="K1040" s="138">
        <v>2</v>
      </c>
      <c r="L1040" s="252"/>
      <c r="M1040" s="252"/>
      <c r="N1040" s="260">
        <f>ROUND(L1040*K1040,2)</f>
        <v>0</v>
      </c>
      <c r="O1040" s="261"/>
      <c r="P1040" s="261"/>
      <c r="Q1040" s="262"/>
      <c r="R1040" s="139"/>
      <c r="T1040" s="140"/>
      <c r="U1040" s="34" t="s">
        <v>39</v>
      </c>
      <c r="V1040" s="141">
        <v>0</v>
      </c>
      <c r="W1040" s="141">
        <f t="shared" si="73"/>
        <v>0</v>
      </c>
      <c r="X1040" s="141">
        <v>0</v>
      </c>
      <c r="Y1040" s="141">
        <f t="shared" si="74"/>
        <v>0</v>
      </c>
      <c r="Z1040" s="141">
        <v>0</v>
      </c>
      <c r="AA1040" s="142">
        <f t="shared" si="75"/>
        <v>0</v>
      </c>
      <c r="AR1040" s="8" t="s">
        <v>161</v>
      </c>
      <c r="AT1040" s="8" t="s">
        <v>157</v>
      </c>
      <c r="AU1040" s="8" t="s">
        <v>78</v>
      </c>
      <c r="AY1040" s="8" t="s">
        <v>156</v>
      </c>
      <c r="BE1040" s="143">
        <f t="shared" si="76"/>
        <v>0</v>
      </c>
      <c r="BF1040" s="143">
        <f t="shared" si="77"/>
        <v>0</v>
      </c>
      <c r="BG1040" s="143">
        <f t="shared" si="78"/>
        <v>0</v>
      </c>
      <c r="BH1040" s="143">
        <f t="shared" si="79"/>
        <v>0</v>
      </c>
      <c r="BI1040" s="143">
        <f t="shared" si="80"/>
        <v>0</v>
      </c>
      <c r="BJ1040" s="8" t="s">
        <v>78</v>
      </c>
      <c r="BK1040" s="121">
        <f t="shared" si="81"/>
        <v>0</v>
      </c>
      <c r="BL1040" s="8" t="s">
        <v>161</v>
      </c>
      <c r="BM1040" s="8" t="s">
        <v>1354</v>
      </c>
    </row>
    <row r="1041" spans="2:65" s="23" customFormat="1" ht="25.5" customHeight="1" x14ac:dyDescent="0.45">
      <c r="B1041" s="134"/>
      <c r="C1041" s="135" t="s">
        <v>1355</v>
      </c>
      <c r="D1041" s="135" t="s">
        <v>157</v>
      </c>
      <c r="E1041" s="136" t="s">
        <v>1356</v>
      </c>
      <c r="F1041" s="251" t="s">
        <v>1357</v>
      </c>
      <c r="G1041" s="251"/>
      <c r="H1041" s="251"/>
      <c r="I1041" s="251"/>
      <c r="J1041" s="137" t="s">
        <v>358</v>
      </c>
      <c r="K1041" s="138">
        <v>239</v>
      </c>
      <c r="L1041" s="252"/>
      <c r="M1041" s="252"/>
      <c r="N1041" s="260">
        <f t="shared" ref="N1041:N1045" si="84">ROUND(L1041*K1041,2)</f>
        <v>0</v>
      </c>
      <c r="O1041" s="261"/>
      <c r="P1041" s="261"/>
      <c r="Q1041" s="262"/>
      <c r="R1041" s="139"/>
      <c r="T1041" s="140"/>
      <c r="U1041" s="34" t="s">
        <v>39</v>
      </c>
      <c r="V1041" s="141">
        <v>0</v>
      </c>
      <c r="W1041" s="141">
        <f t="shared" si="73"/>
        <v>0</v>
      </c>
      <c r="X1041" s="141">
        <v>0</v>
      </c>
      <c r="Y1041" s="141">
        <f t="shared" si="74"/>
        <v>0</v>
      </c>
      <c r="Z1041" s="141">
        <v>0</v>
      </c>
      <c r="AA1041" s="142">
        <f t="shared" si="75"/>
        <v>0</v>
      </c>
      <c r="AR1041" s="8" t="s">
        <v>161</v>
      </c>
      <c r="AT1041" s="8" t="s">
        <v>157</v>
      </c>
      <c r="AU1041" s="8" t="s">
        <v>78</v>
      </c>
      <c r="AY1041" s="8" t="s">
        <v>156</v>
      </c>
      <c r="BE1041" s="143">
        <f t="shared" si="76"/>
        <v>0</v>
      </c>
      <c r="BF1041" s="143">
        <f t="shared" si="77"/>
        <v>0</v>
      </c>
      <c r="BG1041" s="143">
        <f t="shared" si="78"/>
        <v>0</v>
      </c>
      <c r="BH1041" s="143">
        <f t="shared" si="79"/>
        <v>0</v>
      </c>
      <c r="BI1041" s="143">
        <f t="shared" si="80"/>
        <v>0</v>
      </c>
      <c r="BJ1041" s="8" t="s">
        <v>78</v>
      </c>
      <c r="BK1041" s="121">
        <f t="shared" si="81"/>
        <v>0</v>
      </c>
      <c r="BL1041" s="8" t="s">
        <v>161</v>
      </c>
      <c r="BM1041" s="8" t="s">
        <v>1358</v>
      </c>
    </row>
    <row r="1042" spans="2:65" s="23" customFormat="1" ht="16.5" customHeight="1" x14ac:dyDescent="0.45">
      <c r="B1042" s="134"/>
      <c r="C1042" s="135" t="s">
        <v>1359</v>
      </c>
      <c r="D1042" s="135"/>
      <c r="E1042" s="136"/>
      <c r="F1042" s="251"/>
      <c r="G1042" s="251"/>
      <c r="H1042" s="251"/>
      <c r="I1042" s="251"/>
      <c r="J1042" s="137"/>
      <c r="K1042" s="138"/>
      <c r="L1042" s="252"/>
      <c r="M1042" s="252"/>
      <c r="N1042" s="260">
        <f t="shared" si="84"/>
        <v>0</v>
      </c>
      <c r="O1042" s="261"/>
      <c r="P1042" s="261"/>
      <c r="Q1042" s="262"/>
      <c r="R1042" s="139"/>
      <c r="T1042" s="140"/>
      <c r="U1042" s="34" t="s">
        <v>39</v>
      </c>
      <c r="V1042" s="141">
        <v>0</v>
      </c>
      <c r="W1042" s="141">
        <f t="shared" si="73"/>
        <v>0</v>
      </c>
      <c r="X1042" s="141">
        <v>0</v>
      </c>
      <c r="Y1042" s="141">
        <f t="shared" si="74"/>
        <v>0</v>
      </c>
      <c r="Z1042" s="141">
        <v>0</v>
      </c>
      <c r="AA1042" s="142">
        <f t="shared" si="75"/>
        <v>0</v>
      </c>
      <c r="AR1042" s="8" t="s">
        <v>161</v>
      </c>
      <c r="AT1042" s="8" t="s">
        <v>157</v>
      </c>
      <c r="AU1042" s="8" t="s">
        <v>78</v>
      </c>
      <c r="AY1042" s="8" t="s">
        <v>156</v>
      </c>
      <c r="BE1042" s="143">
        <f t="shared" si="76"/>
        <v>0</v>
      </c>
      <c r="BF1042" s="143">
        <f t="shared" si="77"/>
        <v>0</v>
      </c>
      <c r="BG1042" s="143">
        <f t="shared" si="78"/>
        <v>0</v>
      </c>
      <c r="BH1042" s="143">
        <f t="shared" si="79"/>
        <v>0</v>
      </c>
      <c r="BI1042" s="143">
        <f t="shared" si="80"/>
        <v>0</v>
      </c>
      <c r="BJ1042" s="8" t="s">
        <v>78</v>
      </c>
      <c r="BK1042" s="121">
        <f t="shared" si="81"/>
        <v>0</v>
      </c>
      <c r="BL1042" s="8" t="s">
        <v>161</v>
      </c>
      <c r="BM1042" s="8" t="s">
        <v>1360</v>
      </c>
    </row>
    <row r="1043" spans="2:65" s="23" customFormat="1" ht="25.5" customHeight="1" x14ac:dyDescent="0.45">
      <c r="B1043" s="134"/>
      <c r="C1043" s="135" t="s">
        <v>1361</v>
      </c>
      <c r="D1043" s="135" t="s">
        <v>157</v>
      </c>
      <c r="E1043" s="136" t="s">
        <v>1362</v>
      </c>
      <c r="F1043" s="251" t="s">
        <v>1363</v>
      </c>
      <c r="G1043" s="251"/>
      <c r="H1043" s="251"/>
      <c r="I1043" s="251"/>
      <c r="J1043" s="137" t="s">
        <v>201</v>
      </c>
      <c r="K1043" s="138">
        <v>2.718</v>
      </c>
      <c r="L1043" s="252"/>
      <c r="M1043" s="252"/>
      <c r="N1043" s="260">
        <f t="shared" si="84"/>
        <v>0</v>
      </c>
      <c r="O1043" s="261"/>
      <c r="P1043" s="261"/>
      <c r="Q1043" s="262"/>
      <c r="R1043" s="139"/>
      <c r="T1043" s="140"/>
      <c r="U1043" s="34" t="s">
        <v>39</v>
      </c>
      <c r="V1043" s="141">
        <v>0</v>
      </c>
      <c r="W1043" s="141">
        <f t="shared" si="73"/>
        <v>0</v>
      </c>
      <c r="X1043" s="141">
        <v>0</v>
      </c>
      <c r="Y1043" s="141">
        <f t="shared" si="74"/>
        <v>0</v>
      </c>
      <c r="Z1043" s="141">
        <v>0</v>
      </c>
      <c r="AA1043" s="142">
        <f t="shared" si="75"/>
        <v>0</v>
      </c>
      <c r="AR1043" s="8" t="s">
        <v>161</v>
      </c>
      <c r="AT1043" s="8" t="s">
        <v>157</v>
      </c>
      <c r="AU1043" s="8" t="s">
        <v>78</v>
      </c>
      <c r="AY1043" s="8" t="s">
        <v>156</v>
      </c>
      <c r="BE1043" s="143">
        <f t="shared" si="76"/>
        <v>0</v>
      </c>
      <c r="BF1043" s="143">
        <f t="shared" si="77"/>
        <v>0</v>
      </c>
      <c r="BG1043" s="143">
        <f t="shared" si="78"/>
        <v>0</v>
      </c>
      <c r="BH1043" s="143">
        <f t="shared" si="79"/>
        <v>0</v>
      </c>
      <c r="BI1043" s="143">
        <f t="shared" si="80"/>
        <v>0</v>
      </c>
      <c r="BJ1043" s="8" t="s">
        <v>78</v>
      </c>
      <c r="BK1043" s="121">
        <f t="shared" si="81"/>
        <v>0</v>
      </c>
      <c r="BL1043" s="8" t="s">
        <v>161</v>
      </c>
      <c r="BM1043" s="8" t="s">
        <v>1364</v>
      </c>
    </row>
    <row r="1044" spans="2:65" s="23" customFormat="1" ht="25.5" customHeight="1" x14ac:dyDescent="0.45">
      <c r="B1044" s="134"/>
      <c r="C1044" s="135" t="s">
        <v>1365</v>
      </c>
      <c r="D1044" s="135" t="s">
        <v>157</v>
      </c>
      <c r="E1044" s="136" t="s">
        <v>1366</v>
      </c>
      <c r="F1044" s="251" t="s">
        <v>1367</v>
      </c>
      <c r="G1044" s="251"/>
      <c r="H1044" s="251"/>
      <c r="I1044" s="251"/>
      <c r="J1044" s="137" t="s">
        <v>358</v>
      </c>
      <c r="K1044" s="138">
        <v>28</v>
      </c>
      <c r="L1044" s="252"/>
      <c r="M1044" s="252"/>
      <c r="N1044" s="260">
        <f t="shared" si="84"/>
        <v>0</v>
      </c>
      <c r="O1044" s="261"/>
      <c r="P1044" s="261"/>
      <c r="Q1044" s="262"/>
      <c r="R1044" s="139"/>
      <c r="T1044" s="140"/>
      <c r="U1044" s="34" t="s">
        <v>39</v>
      </c>
      <c r="V1044" s="141">
        <v>0</v>
      </c>
      <c r="W1044" s="141">
        <f t="shared" si="73"/>
        <v>0</v>
      </c>
      <c r="X1044" s="141">
        <v>0</v>
      </c>
      <c r="Y1044" s="141">
        <f t="shared" si="74"/>
        <v>0</v>
      </c>
      <c r="Z1044" s="141">
        <v>0</v>
      </c>
      <c r="AA1044" s="142">
        <f t="shared" si="75"/>
        <v>0</v>
      </c>
      <c r="AR1044" s="8" t="s">
        <v>161</v>
      </c>
      <c r="AT1044" s="8" t="s">
        <v>157</v>
      </c>
      <c r="AU1044" s="8" t="s">
        <v>78</v>
      </c>
      <c r="AY1044" s="8" t="s">
        <v>156</v>
      </c>
      <c r="BE1044" s="143">
        <f t="shared" si="76"/>
        <v>0</v>
      </c>
      <c r="BF1044" s="143">
        <f t="shared" si="77"/>
        <v>0</v>
      </c>
      <c r="BG1044" s="143">
        <f t="shared" si="78"/>
        <v>0</v>
      </c>
      <c r="BH1044" s="143">
        <f t="shared" si="79"/>
        <v>0</v>
      </c>
      <c r="BI1044" s="143">
        <f t="shared" si="80"/>
        <v>0</v>
      </c>
      <c r="BJ1044" s="8" t="s">
        <v>78</v>
      </c>
      <c r="BK1044" s="121">
        <f t="shared" si="81"/>
        <v>0</v>
      </c>
      <c r="BL1044" s="8" t="s">
        <v>161</v>
      </c>
      <c r="BM1044" s="8" t="s">
        <v>1368</v>
      </c>
    </row>
    <row r="1045" spans="2:65" s="23" customFormat="1" ht="25.5" customHeight="1" x14ac:dyDescent="0.45">
      <c r="B1045" s="134"/>
      <c r="C1045" s="135" t="s">
        <v>1369</v>
      </c>
      <c r="D1045" s="135" t="s">
        <v>157</v>
      </c>
      <c r="E1045" s="136" t="s">
        <v>1370</v>
      </c>
      <c r="F1045" s="251" t="s">
        <v>1371</v>
      </c>
      <c r="G1045" s="251"/>
      <c r="H1045" s="251"/>
      <c r="I1045" s="251"/>
      <c r="J1045" s="137" t="s">
        <v>358</v>
      </c>
      <c r="K1045" s="138">
        <v>32</v>
      </c>
      <c r="L1045" s="252"/>
      <c r="M1045" s="252"/>
      <c r="N1045" s="260">
        <f t="shared" si="84"/>
        <v>0</v>
      </c>
      <c r="O1045" s="261"/>
      <c r="P1045" s="261"/>
      <c r="Q1045" s="262"/>
      <c r="R1045" s="139"/>
      <c r="T1045" s="140"/>
      <c r="U1045" s="34" t="s">
        <v>39</v>
      </c>
      <c r="V1045" s="141">
        <v>0</v>
      </c>
      <c r="W1045" s="141">
        <f t="shared" si="73"/>
        <v>0</v>
      </c>
      <c r="X1045" s="141">
        <v>0</v>
      </c>
      <c r="Y1045" s="141">
        <f t="shared" si="74"/>
        <v>0</v>
      </c>
      <c r="Z1045" s="141">
        <v>0</v>
      </c>
      <c r="AA1045" s="142">
        <f t="shared" si="75"/>
        <v>0</v>
      </c>
      <c r="AR1045" s="8" t="s">
        <v>161</v>
      </c>
      <c r="AT1045" s="8" t="s">
        <v>157</v>
      </c>
      <c r="AU1045" s="8" t="s">
        <v>78</v>
      </c>
      <c r="AY1045" s="8" t="s">
        <v>156</v>
      </c>
      <c r="BE1045" s="143">
        <f t="shared" si="76"/>
        <v>0</v>
      </c>
      <c r="BF1045" s="143">
        <f t="shared" si="77"/>
        <v>0</v>
      </c>
      <c r="BG1045" s="143">
        <f t="shared" si="78"/>
        <v>0</v>
      </c>
      <c r="BH1045" s="143">
        <f t="shared" si="79"/>
        <v>0</v>
      </c>
      <c r="BI1045" s="143">
        <f t="shared" si="80"/>
        <v>0</v>
      </c>
      <c r="BJ1045" s="8" t="s">
        <v>78</v>
      </c>
      <c r="BK1045" s="121">
        <f t="shared" si="81"/>
        <v>0</v>
      </c>
      <c r="BL1045" s="8" t="s">
        <v>161</v>
      </c>
      <c r="BM1045" s="8" t="s">
        <v>1372</v>
      </c>
    </row>
    <row r="1046" spans="2:65" s="23" customFormat="1" ht="25.5" customHeight="1" x14ac:dyDescent="0.45">
      <c r="B1046" s="134"/>
      <c r="C1046" s="135" t="s">
        <v>1373</v>
      </c>
      <c r="D1046" s="135" t="s">
        <v>157</v>
      </c>
      <c r="E1046" s="136" t="s">
        <v>1374</v>
      </c>
      <c r="F1046" s="251" t="s">
        <v>1375</v>
      </c>
      <c r="G1046" s="251"/>
      <c r="H1046" s="251"/>
      <c r="I1046" s="251"/>
      <c r="J1046" s="137" t="s">
        <v>358</v>
      </c>
      <c r="K1046" s="138">
        <v>44</v>
      </c>
      <c r="L1046" s="252"/>
      <c r="M1046" s="252"/>
      <c r="N1046" s="260">
        <f t="shared" ref="N1046:N1056" si="85">ROUND(L1046*K1046,2)</f>
        <v>0</v>
      </c>
      <c r="O1046" s="261"/>
      <c r="P1046" s="261"/>
      <c r="Q1046" s="262"/>
      <c r="R1046" s="139"/>
      <c r="T1046" s="140"/>
      <c r="U1046" s="34" t="s">
        <v>39</v>
      </c>
      <c r="V1046" s="141">
        <v>0</v>
      </c>
      <c r="W1046" s="141">
        <f t="shared" si="73"/>
        <v>0</v>
      </c>
      <c r="X1046" s="141">
        <v>0</v>
      </c>
      <c r="Y1046" s="141">
        <f t="shared" si="74"/>
        <v>0</v>
      </c>
      <c r="Z1046" s="141">
        <v>0</v>
      </c>
      <c r="AA1046" s="142">
        <f t="shared" si="75"/>
        <v>0</v>
      </c>
      <c r="AR1046" s="8" t="s">
        <v>161</v>
      </c>
      <c r="AT1046" s="8" t="s">
        <v>157</v>
      </c>
      <c r="AU1046" s="8" t="s">
        <v>78</v>
      </c>
      <c r="AY1046" s="8" t="s">
        <v>156</v>
      </c>
      <c r="BE1046" s="143">
        <f t="shared" si="76"/>
        <v>0</v>
      </c>
      <c r="BF1046" s="143">
        <f t="shared" si="77"/>
        <v>0</v>
      </c>
      <c r="BG1046" s="143">
        <f t="shared" si="78"/>
        <v>0</v>
      </c>
      <c r="BH1046" s="143">
        <f t="shared" si="79"/>
        <v>0</v>
      </c>
      <c r="BI1046" s="143">
        <f t="shared" si="80"/>
        <v>0</v>
      </c>
      <c r="BJ1046" s="8" t="s">
        <v>78</v>
      </c>
      <c r="BK1046" s="121">
        <f t="shared" si="81"/>
        <v>0</v>
      </c>
      <c r="BL1046" s="8" t="s">
        <v>161</v>
      </c>
      <c r="BM1046" s="8" t="s">
        <v>1376</v>
      </c>
    </row>
    <row r="1047" spans="2:65" s="23" customFormat="1" ht="25.5" customHeight="1" x14ac:dyDescent="0.45">
      <c r="B1047" s="134"/>
      <c r="C1047" s="135" t="s">
        <v>1377</v>
      </c>
      <c r="D1047" s="135" t="s">
        <v>157</v>
      </c>
      <c r="E1047" s="136" t="s">
        <v>1378</v>
      </c>
      <c r="F1047" s="251" t="s">
        <v>1379</v>
      </c>
      <c r="G1047" s="251"/>
      <c r="H1047" s="251"/>
      <c r="I1047" s="251"/>
      <c r="J1047" s="137" t="s">
        <v>358</v>
      </c>
      <c r="K1047" s="138">
        <v>88</v>
      </c>
      <c r="L1047" s="252"/>
      <c r="M1047" s="252"/>
      <c r="N1047" s="260">
        <f t="shared" si="85"/>
        <v>0</v>
      </c>
      <c r="O1047" s="261"/>
      <c r="P1047" s="261"/>
      <c r="Q1047" s="262"/>
      <c r="R1047" s="139"/>
      <c r="T1047" s="140"/>
      <c r="U1047" s="34" t="s">
        <v>39</v>
      </c>
      <c r="V1047" s="141">
        <v>0</v>
      </c>
      <c r="W1047" s="141">
        <f t="shared" si="73"/>
        <v>0</v>
      </c>
      <c r="X1047" s="141">
        <v>0</v>
      </c>
      <c r="Y1047" s="141">
        <f t="shared" si="74"/>
        <v>0</v>
      </c>
      <c r="Z1047" s="141">
        <v>0</v>
      </c>
      <c r="AA1047" s="142">
        <f t="shared" si="75"/>
        <v>0</v>
      </c>
      <c r="AR1047" s="8" t="s">
        <v>161</v>
      </c>
      <c r="AT1047" s="8" t="s">
        <v>157</v>
      </c>
      <c r="AU1047" s="8" t="s">
        <v>78</v>
      </c>
      <c r="AY1047" s="8" t="s">
        <v>156</v>
      </c>
      <c r="BE1047" s="143">
        <f t="shared" si="76"/>
        <v>0</v>
      </c>
      <c r="BF1047" s="143">
        <f t="shared" si="77"/>
        <v>0</v>
      </c>
      <c r="BG1047" s="143">
        <f t="shared" si="78"/>
        <v>0</v>
      </c>
      <c r="BH1047" s="143">
        <f t="shared" si="79"/>
        <v>0</v>
      </c>
      <c r="BI1047" s="143">
        <f t="shared" si="80"/>
        <v>0</v>
      </c>
      <c r="BJ1047" s="8" t="s">
        <v>78</v>
      </c>
      <c r="BK1047" s="121">
        <f t="shared" si="81"/>
        <v>0</v>
      </c>
      <c r="BL1047" s="8" t="s">
        <v>161</v>
      </c>
      <c r="BM1047" s="8" t="s">
        <v>1380</v>
      </c>
    </row>
    <row r="1048" spans="2:65" s="23" customFormat="1" ht="25.5" customHeight="1" x14ac:dyDescent="0.45">
      <c r="B1048" s="134"/>
      <c r="C1048" s="135" t="s">
        <v>1381</v>
      </c>
      <c r="D1048" s="135" t="s">
        <v>157</v>
      </c>
      <c r="E1048" s="136" t="s">
        <v>1382</v>
      </c>
      <c r="F1048" s="251" t="s">
        <v>1383</v>
      </c>
      <c r="G1048" s="251"/>
      <c r="H1048" s="251"/>
      <c r="I1048" s="251"/>
      <c r="J1048" s="137" t="s">
        <v>1384</v>
      </c>
      <c r="K1048" s="138">
        <v>22</v>
      </c>
      <c r="L1048" s="252"/>
      <c r="M1048" s="252"/>
      <c r="N1048" s="260">
        <f t="shared" si="85"/>
        <v>0</v>
      </c>
      <c r="O1048" s="261"/>
      <c r="P1048" s="261"/>
      <c r="Q1048" s="262"/>
      <c r="R1048" s="139"/>
      <c r="T1048" s="140"/>
      <c r="U1048" s="34" t="s">
        <v>39</v>
      </c>
      <c r="V1048" s="141">
        <v>0</v>
      </c>
      <c r="W1048" s="141">
        <f t="shared" ref="W1048:W1079" si="86">V1048*K1048</f>
        <v>0</v>
      </c>
      <c r="X1048" s="141">
        <v>0</v>
      </c>
      <c r="Y1048" s="141">
        <f t="shared" ref="Y1048:Y1079" si="87">X1048*K1048</f>
        <v>0</v>
      </c>
      <c r="Z1048" s="141">
        <v>0</v>
      </c>
      <c r="AA1048" s="142">
        <f t="shared" ref="AA1048:AA1079" si="88">Z1048*K1048</f>
        <v>0</v>
      </c>
      <c r="AR1048" s="8" t="s">
        <v>161</v>
      </c>
      <c r="AT1048" s="8" t="s">
        <v>157</v>
      </c>
      <c r="AU1048" s="8" t="s">
        <v>78</v>
      </c>
      <c r="AY1048" s="8" t="s">
        <v>156</v>
      </c>
      <c r="BE1048" s="143">
        <f t="shared" ref="BE1048:BE1079" si="89">IF(U1048="základná",N1048,0)</f>
        <v>0</v>
      </c>
      <c r="BF1048" s="143">
        <f t="shared" ref="BF1048:BF1079" si="90">IF(U1048="znížená",N1048,0)</f>
        <v>0</v>
      </c>
      <c r="BG1048" s="143">
        <f t="shared" ref="BG1048:BG1079" si="91">IF(U1048="zákl. prenesená",N1048,0)</f>
        <v>0</v>
      </c>
      <c r="BH1048" s="143">
        <f t="shared" ref="BH1048:BH1079" si="92">IF(U1048="zníž. prenesená",N1048,0)</f>
        <v>0</v>
      </c>
      <c r="BI1048" s="143">
        <f t="shared" ref="BI1048:BI1079" si="93">IF(U1048="nulová",N1048,0)</f>
        <v>0</v>
      </c>
      <c r="BJ1048" s="8" t="s">
        <v>78</v>
      </c>
      <c r="BK1048" s="121">
        <f t="shared" ref="BK1048:BK1079" si="94">ROUND(L1048*K1048,3)</f>
        <v>0</v>
      </c>
      <c r="BL1048" s="8" t="s">
        <v>161</v>
      </c>
      <c r="BM1048" s="8" t="s">
        <v>1385</v>
      </c>
    </row>
    <row r="1049" spans="2:65" s="23" customFormat="1" ht="25.5" customHeight="1" x14ac:dyDescent="0.45">
      <c r="B1049" s="134"/>
      <c r="C1049" s="135" t="s">
        <v>1386</v>
      </c>
      <c r="D1049" s="135" t="s">
        <v>157</v>
      </c>
      <c r="E1049" s="136" t="s">
        <v>1387</v>
      </c>
      <c r="F1049" s="251" t="s">
        <v>1388</v>
      </c>
      <c r="G1049" s="251"/>
      <c r="H1049" s="251"/>
      <c r="I1049" s="251"/>
      <c r="J1049" s="137" t="s">
        <v>1384</v>
      </c>
      <c r="K1049" s="138">
        <v>44</v>
      </c>
      <c r="L1049" s="252"/>
      <c r="M1049" s="252"/>
      <c r="N1049" s="260">
        <f t="shared" si="85"/>
        <v>0</v>
      </c>
      <c r="O1049" s="261"/>
      <c r="P1049" s="261"/>
      <c r="Q1049" s="262"/>
      <c r="R1049" s="139"/>
      <c r="T1049" s="140"/>
      <c r="U1049" s="34" t="s">
        <v>39</v>
      </c>
      <c r="V1049" s="141">
        <v>0</v>
      </c>
      <c r="W1049" s="141">
        <f t="shared" si="86"/>
        <v>0</v>
      </c>
      <c r="X1049" s="141">
        <v>0</v>
      </c>
      <c r="Y1049" s="141">
        <f t="shared" si="87"/>
        <v>0</v>
      </c>
      <c r="Z1049" s="141">
        <v>0</v>
      </c>
      <c r="AA1049" s="142">
        <f t="shared" si="88"/>
        <v>0</v>
      </c>
      <c r="AR1049" s="8" t="s">
        <v>161</v>
      </c>
      <c r="AT1049" s="8" t="s">
        <v>157</v>
      </c>
      <c r="AU1049" s="8" t="s">
        <v>78</v>
      </c>
      <c r="AY1049" s="8" t="s">
        <v>156</v>
      </c>
      <c r="BE1049" s="143">
        <f t="shared" si="89"/>
        <v>0</v>
      </c>
      <c r="BF1049" s="143">
        <f t="shared" si="90"/>
        <v>0</v>
      </c>
      <c r="BG1049" s="143">
        <f t="shared" si="91"/>
        <v>0</v>
      </c>
      <c r="BH1049" s="143">
        <f t="shared" si="92"/>
        <v>0</v>
      </c>
      <c r="BI1049" s="143">
        <f t="shared" si="93"/>
        <v>0</v>
      </c>
      <c r="BJ1049" s="8" t="s">
        <v>78</v>
      </c>
      <c r="BK1049" s="121">
        <f t="shared" si="94"/>
        <v>0</v>
      </c>
      <c r="BL1049" s="8" t="s">
        <v>161</v>
      </c>
      <c r="BM1049" s="8" t="s">
        <v>1389</v>
      </c>
    </row>
    <row r="1050" spans="2:65" s="23" customFormat="1" ht="25.5" customHeight="1" x14ac:dyDescent="0.45">
      <c r="B1050" s="134"/>
      <c r="C1050" s="135" t="s">
        <v>1390</v>
      </c>
      <c r="D1050" s="135" t="s">
        <v>157</v>
      </c>
      <c r="E1050" s="136" t="s">
        <v>1391</v>
      </c>
      <c r="F1050" s="251" t="s">
        <v>1392</v>
      </c>
      <c r="G1050" s="251"/>
      <c r="H1050" s="251"/>
      <c r="I1050" s="251"/>
      <c r="J1050" s="137" t="s">
        <v>1384</v>
      </c>
      <c r="K1050" s="138">
        <v>2</v>
      </c>
      <c r="L1050" s="252"/>
      <c r="M1050" s="252"/>
      <c r="N1050" s="260">
        <f t="shared" si="85"/>
        <v>0</v>
      </c>
      <c r="O1050" s="261"/>
      <c r="P1050" s="261"/>
      <c r="Q1050" s="262"/>
      <c r="R1050" s="139"/>
      <c r="T1050" s="140"/>
      <c r="U1050" s="34" t="s">
        <v>39</v>
      </c>
      <c r="V1050" s="141">
        <v>0</v>
      </c>
      <c r="W1050" s="141">
        <f t="shared" si="86"/>
        <v>0</v>
      </c>
      <c r="X1050" s="141">
        <v>0</v>
      </c>
      <c r="Y1050" s="141">
        <f t="shared" si="87"/>
        <v>0</v>
      </c>
      <c r="Z1050" s="141">
        <v>0</v>
      </c>
      <c r="AA1050" s="142">
        <f t="shared" si="88"/>
        <v>0</v>
      </c>
      <c r="AR1050" s="8" t="s">
        <v>161</v>
      </c>
      <c r="AT1050" s="8" t="s">
        <v>157</v>
      </c>
      <c r="AU1050" s="8" t="s">
        <v>78</v>
      </c>
      <c r="AY1050" s="8" t="s">
        <v>156</v>
      </c>
      <c r="BE1050" s="143">
        <f t="shared" si="89"/>
        <v>0</v>
      </c>
      <c r="BF1050" s="143">
        <f t="shared" si="90"/>
        <v>0</v>
      </c>
      <c r="BG1050" s="143">
        <f t="shared" si="91"/>
        <v>0</v>
      </c>
      <c r="BH1050" s="143">
        <f t="shared" si="92"/>
        <v>0</v>
      </c>
      <c r="BI1050" s="143">
        <f t="shared" si="93"/>
        <v>0</v>
      </c>
      <c r="BJ1050" s="8" t="s">
        <v>78</v>
      </c>
      <c r="BK1050" s="121">
        <f t="shared" si="94"/>
        <v>0</v>
      </c>
      <c r="BL1050" s="8" t="s">
        <v>161</v>
      </c>
      <c r="BM1050" s="8" t="s">
        <v>1393</v>
      </c>
    </row>
    <row r="1051" spans="2:65" s="23" customFormat="1" ht="25.5" customHeight="1" x14ac:dyDescent="0.45">
      <c r="B1051" s="134"/>
      <c r="C1051" s="135" t="s">
        <v>1394</v>
      </c>
      <c r="D1051" s="135" t="s">
        <v>157</v>
      </c>
      <c r="E1051" s="136" t="s">
        <v>1395</v>
      </c>
      <c r="F1051" s="251" t="s">
        <v>1396</v>
      </c>
      <c r="G1051" s="251"/>
      <c r="H1051" s="251"/>
      <c r="I1051" s="251"/>
      <c r="J1051" s="137" t="s">
        <v>1098</v>
      </c>
      <c r="K1051" s="138">
        <v>22</v>
      </c>
      <c r="L1051" s="252"/>
      <c r="M1051" s="252"/>
      <c r="N1051" s="260">
        <f t="shared" si="85"/>
        <v>0</v>
      </c>
      <c r="O1051" s="261"/>
      <c r="P1051" s="261"/>
      <c r="Q1051" s="262"/>
      <c r="R1051" s="139"/>
      <c r="T1051" s="140"/>
      <c r="U1051" s="34" t="s">
        <v>39</v>
      </c>
      <c r="V1051" s="141">
        <v>0</v>
      </c>
      <c r="W1051" s="141">
        <f t="shared" si="86"/>
        <v>0</v>
      </c>
      <c r="X1051" s="141">
        <v>0</v>
      </c>
      <c r="Y1051" s="141">
        <f t="shared" si="87"/>
        <v>0</v>
      </c>
      <c r="Z1051" s="141">
        <v>0</v>
      </c>
      <c r="AA1051" s="142">
        <f t="shared" si="88"/>
        <v>0</v>
      </c>
      <c r="AR1051" s="8" t="s">
        <v>161</v>
      </c>
      <c r="AT1051" s="8" t="s">
        <v>157</v>
      </c>
      <c r="AU1051" s="8" t="s">
        <v>78</v>
      </c>
      <c r="AY1051" s="8" t="s">
        <v>156</v>
      </c>
      <c r="BE1051" s="143">
        <f t="shared" si="89"/>
        <v>0</v>
      </c>
      <c r="BF1051" s="143">
        <f t="shared" si="90"/>
        <v>0</v>
      </c>
      <c r="BG1051" s="143">
        <f t="shared" si="91"/>
        <v>0</v>
      </c>
      <c r="BH1051" s="143">
        <f t="shared" si="92"/>
        <v>0</v>
      </c>
      <c r="BI1051" s="143">
        <f t="shared" si="93"/>
        <v>0</v>
      </c>
      <c r="BJ1051" s="8" t="s">
        <v>78</v>
      </c>
      <c r="BK1051" s="121">
        <f t="shared" si="94"/>
        <v>0</v>
      </c>
      <c r="BL1051" s="8" t="s">
        <v>161</v>
      </c>
      <c r="BM1051" s="8" t="s">
        <v>1397</v>
      </c>
    </row>
    <row r="1052" spans="2:65" s="23" customFormat="1" ht="25.5" customHeight="1" x14ac:dyDescent="0.45">
      <c r="B1052" s="134"/>
      <c r="C1052" s="135" t="s">
        <v>1398</v>
      </c>
      <c r="D1052" s="135" t="s">
        <v>157</v>
      </c>
      <c r="E1052" s="136" t="s">
        <v>1399</v>
      </c>
      <c r="F1052" s="251" t="s">
        <v>1400</v>
      </c>
      <c r="G1052" s="251"/>
      <c r="H1052" s="251"/>
      <c r="I1052" s="251"/>
      <c r="J1052" s="137" t="s">
        <v>1098</v>
      </c>
      <c r="K1052" s="138">
        <v>44</v>
      </c>
      <c r="L1052" s="252"/>
      <c r="M1052" s="252"/>
      <c r="N1052" s="260">
        <f t="shared" si="85"/>
        <v>0</v>
      </c>
      <c r="O1052" s="261"/>
      <c r="P1052" s="261"/>
      <c r="Q1052" s="262"/>
      <c r="R1052" s="139"/>
      <c r="T1052" s="140"/>
      <c r="U1052" s="34" t="s">
        <v>39</v>
      </c>
      <c r="V1052" s="141">
        <v>0</v>
      </c>
      <c r="W1052" s="141">
        <f t="shared" si="86"/>
        <v>0</v>
      </c>
      <c r="X1052" s="141">
        <v>0</v>
      </c>
      <c r="Y1052" s="141">
        <f t="shared" si="87"/>
        <v>0</v>
      </c>
      <c r="Z1052" s="141">
        <v>0</v>
      </c>
      <c r="AA1052" s="142">
        <f t="shared" si="88"/>
        <v>0</v>
      </c>
      <c r="AR1052" s="8" t="s">
        <v>161</v>
      </c>
      <c r="AT1052" s="8" t="s">
        <v>157</v>
      </c>
      <c r="AU1052" s="8" t="s">
        <v>78</v>
      </c>
      <c r="AY1052" s="8" t="s">
        <v>156</v>
      </c>
      <c r="BE1052" s="143">
        <f t="shared" si="89"/>
        <v>0</v>
      </c>
      <c r="BF1052" s="143">
        <f t="shared" si="90"/>
        <v>0</v>
      </c>
      <c r="BG1052" s="143">
        <f t="shared" si="91"/>
        <v>0</v>
      </c>
      <c r="BH1052" s="143">
        <f t="shared" si="92"/>
        <v>0</v>
      </c>
      <c r="BI1052" s="143">
        <f t="shared" si="93"/>
        <v>0</v>
      </c>
      <c r="BJ1052" s="8" t="s">
        <v>78</v>
      </c>
      <c r="BK1052" s="121">
        <f t="shared" si="94"/>
        <v>0</v>
      </c>
      <c r="BL1052" s="8" t="s">
        <v>161</v>
      </c>
      <c r="BM1052" s="8" t="s">
        <v>1401</v>
      </c>
    </row>
    <row r="1053" spans="2:65" s="23" customFormat="1" ht="51" customHeight="1" x14ac:dyDescent="0.45">
      <c r="B1053" s="134"/>
      <c r="C1053" s="135" t="s">
        <v>1402</v>
      </c>
      <c r="D1053" s="135" t="s">
        <v>157</v>
      </c>
      <c r="E1053" s="136" t="s">
        <v>1403</v>
      </c>
      <c r="F1053" s="251" t="s">
        <v>1404</v>
      </c>
      <c r="G1053" s="251"/>
      <c r="H1053" s="251"/>
      <c r="I1053" s="251"/>
      <c r="J1053" s="137" t="s">
        <v>358</v>
      </c>
      <c r="K1053" s="138">
        <v>96</v>
      </c>
      <c r="L1053" s="252"/>
      <c r="M1053" s="252"/>
      <c r="N1053" s="260">
        <f t="shared" si="85"/>
        <v>0</v>
      </c>
      <c r="O1053" s="261"/>
      <c r="P1053" s="261"/>
      <c r="Q1053" s="262"/>
      <c r="R1053" s="139"/>
      <c r="T1053" s="140"/>
      <c r="U1053" s="34" t="s">
        <v>39</v>
      </c>
      <c r="V1053" s="141">
        <v>0</v>
      </c>
      <c r="W1053" s="141">
        <f t="shared" si="86"/>
        <v>0</v>
      </c>
      <c r="X1053" s="141">
        <v>0</v>
      </c>
      <c r="Y1053" s="141">
        <f t="shared" si="87"/>
        <v>0</v>
      </c>
      <c r="Z1053" s="141">
        <v>0</v>
      </c>
      <c r="AA1053" s="142">
        <f t="shared" si="88"/>
        <v>0</v>
      </c>
      <c r="AR1053" s="8" t="s">
        <v>161</v>
      </c>
      <c r="AT1053" s="8" t="s">
        <v>157</v>
      </c>
      <c r="AU1053" s="8" t="s">
        <v>78</v>
      </c>
      <c r="AY1053" s="8" t="s">
        <v>156</v>
      </c>
      <c r="BE1053" s="143">
        <f t="shared" si="89"/>
        <v>0</v>
      </c>
      <c r="BF1053" s="143">
        <f t="shared" si="90"/>
        <v>0</v>
      </c>
      <c r="BG1053" s="143">
        <f t="shared" si="91"/>
        <v>0</v>
      </c>
      <c r="BH1053" s="143">
        <f t="shared" si="92"/>
        <v>0</v>
      </c>
      <c r="BI1053" s="143">
        <f t="shared" si="93"/>
        <v>0</v>
      </c>
      <c r="BJ1053" s="8" t="s">
        <v>78</v>
      </c>
      <c r="BK1053" s="121">
        <f t="shared" si="94"/>
        <v>0</v>
      </c>
      <c r="BL1053" s="8" t="s">
        <v>161</v>
      </c>
      <c r="BM1053" s="8" t="s">
        <v>1405</v>
      </c>
    </row>
    <row r="1054" spans="2:65" s="23" customFormat="1" ht="51" customHeight="1" x14ac:dyDescent="0.45">
      <c r="B1054" s="134"/>
      <c r="C1054" s="135" t="s">
        <v>1406</v>
      </c>
      <c r="D1054" s="135" t="s">
        <v>157</v>
      </c>
      <c r="E1054" s="136" t="s">
        <v>1407</v>
      </c>
      <c r="F1054" s="251" t="s">
        <v>1408</v>
      </c>
      <c r="G1054" s="251"/>
      <c r="H1054" s="251"/>
      <c r="I1054" s="251"/>
      <c r="J1054" s="137" t="s">
        <v>358</v>
      </c>
      <c r="K1054" s="138">
        <v>119</v>
      </c>
      <c r="L1054" s="252"/>
      <c r="M1054" s="252"/>
      <c r="N1054" s="260">
        <f t="shared" si="85"/>
        <v>0</v>
      </c>
      <c r="O1054" s="261"/>
      <c r="P1054" s="261"/>
      <c r="Q1054" s="262"/>
      <c r="R1054" s="139"/>
      <c r="T1054" s="140"/>
      <c r="U1054" s="34" t="s">
        <v>39</v>
      </c>
      <c r="V1054" s="141">
        <v>0</v>
      </c>
      <c r="W1054" s="141">
        <f t="shared" si="86"/>
        <v>0</v>
      </c>
      <c r="X1054" s="141">
        <v>0</v>
      </c>
      <c r="Y1054" s="141">
        <f t="shared" si="87"/>
        <v>0</v>
      </c>
      <c r="Z1054" s="141">
        <v>0</v>
      </c>
      <c r="AA1054" s="142">
        <f t="shared" si="88"/>
        <v>0</v>
      </c>
      <c r="AR1054" s="8" t="s">
        <v>161</v>
      </c>
      <c r="AT1054" s="8" t="s">
        <v>157</v>
      </c>
      <c r="AU1054" s="8" t="s">
        <v>78</v>
      </c>
      <c r="AY1054" s="8" t="s">
        <v>156</v>
      </c>
      <c r="BE1054" s="143">
        <f t="shared" si="89"/>
        <v>0</v>
      </c>
      <c r="BF1054" s="143">
        <f t="shared" si="90"/>
        <v>0</v>
      </c>
      <c r="BG1054" s="143">
        <f t="shared" si="91"/>
        <v>0</v>
      </c>
      <c r="BH1054" s="143">
        <f t="shared" si="92"/>
        <v>0</v>
      </c>
      <c r="BI1054" s="143">
        <f t="shared" si="93"/>
        <v>0</v>
      </c>
      <c r="BJ1054" s="8" t="s">
        <v>78</v>
      </c>
      <c r="BK1054" s="121">
        <f t="shared" si="94"/>
        <v>0</v>
      </c>
      <c r="BL1054" s="8" t="s">
        <v>161</v>
      </c>
      <c r="BM1054" s="8" t="s">
        <v>1409</v>
      </c>
    </row>
    <row r="1055" spans="2:65" s="23" customFormat="1" ht="51" customHeight="1" x14ac:dyDescent="0.45">
      <c r="B1055" s="134"/>
      <c r="C1055" s="135" t="s">
        <v>1410</v>
      </c>
      <c r="D1055" s="135" t="s">
        <v>157</v>
      </c>
      <c r="E1055" s="136" t="s">
        <v>1411</v>
      </c>
      <c r="F1055" s="251" t="s">
        <v>1412</v>
      </c>
      <c r="G1055" s="251"/>
      <c r="H1055" s="251"/>
      <c r="I1055" s="251"/>
      <c r="J1055" s="137" t="s">
        <v>358</v>
      </c>
      <c r="K1055" s="138">
        <v>53</v>
      </c>
      <c r="L1055" s="252"/>
      <c r="M1055" s="252"/>
      <c r="N1055" s="260">
        <f t="shared" si="85"/>
        <v>0</v>
      </c>
      <c r="O1055" s="261"/>
      <c r="P1055" s="261"/>
      <c r="Q1055" s="262"/>
      <c r="R1055" s="139"/>
      <c r="T1055" s="140"/>
      <c r="U1055" s="34" t="s">
        <v>39</v>
      </c>
      <c r="V1055" s="141">
        <v>0</v>
      </c>
      <c r="W1055" s="141">
        <f t="shared" si="86"/>
        <v>0</v>
      </c>
      <c r="X1055" s="141">
        <v>0</v>
      </c>
      <c r="Y1055" s="141">
        <f t="shared" si="87"/>
        <v>0</v>
      </c>
      <c r="Z1055" s="141">
        <v>0</v>
      </c>
      <c r="AA1055" s="142">
        <f t="shared" si="88"/>
        <v>0</v>
      </c>
      <c r="AR1055" s="8" t="s">
        <v>161</v>
      </c>
      <c r="AT1055" s="8" t="s">
        <v>157</v>
      </c>
      <c r="AU1055" s="8" t="s">
        <v>78</v>
      </c>
      <c r="AY1055" s="8" t="s">
        <v>156</v>
      </c>
      <c r="BE1055" s="143">
        <f t="shared" si="89"/>
        <v>0</v>
      </c>
      <c r="BF1055" s="143">
        <f t="shared" si="90"/>
        <v>0</v>
      </c>
      <c r="BG1055" s="143">
        <f t="shared" si="91"/>
        <v>0</v>
      </c>
      <c r="BH1055" s="143">
        <f t="shared" si="92"/>
        <v>0</v>
      </c>
      <c r="BI1055" s="143">
        <f t="shared" si="93"/>
        <v>0</v>
      </c>
      <c r="BJ1055" s="8" t="s">
        <v>78</v>
      </c>
      <c r="BK1055" s="121">
        <f t="shared" si="94"/>
        <v>0</v>
      </c>
      <c r="BL1055" s="8" t="s">
        <v>161</v>
      </c>
      <c r="BM1055" s="8" t="s">
        <v>1413</v>
      </c>
    </row>
    <row r="1056" spans="2:65" s="23" customFormat="1" ht="51" customHeight="1" x14ac:dyDescent="0.45">
      <c r="B1056" s="134"/>
      <c r="C1056" s="135" t="s">
        <v>1414</v>
      </c>
      <c r="D1056" s="135" t="s">
        <v>157</v>
      </c>
      <c r="E1056" s="136" t="s">
        <v>1415</v>
      </c>
      <c r="F1056" s="251" t="s">
        <v>1416</v>
      </c>
      <c r="G1056" s="251"/>
      <c r="H1056" s="251"/>
      <c r="I1056" s="251"/>
      <c r="J1056" s="137" t="s">
        <v>358</v>
      </c>
      <c r="K1056" s="138">
        <v>88</v>
      </c>
      <c r="L1056" s="252"/>
      <c r="M1056" s="252"/>
      <c r="N1056" s="260">
        <f t="shared" si="85"/>
        <v>0</v>
      </c>
      <c r="O1056" s="261"/>
      <c r="P1056" s="261"/>
      <c r="Q1056" s="262"/>
      <c r="R1056" s="139"/>
      <c r="T1056" s="140"/>
      <c r="U1056" s="34" t="s">
        <v>39</v>
      </c>
      <c r="V1056" s="141">
        <v>0</v>
      </c>
      <c r="W1056" s="141">
        <f t="shared" si="86"/>
        <v>0</v>
      </c>
      <c r="X1056" s="141">
        <v>0</v>
      </c>
      <c r="Y1056" s="141">
        <f t="shared" si="87"/>
        <v>0</v>
      </c>
      <c r="Z1056" s="141">
        <v>0</v>
      </c>
      <c r="AA1056" s="142">
        <f t="shared" si="88"/>
        <v>0</v>
      </c>
      <c r="AR1056" s="8" t="s">
        <v>161</v>
      </c>
      <c r="AT1056" s="8" t="s">
        <v>157</v>
      </c>
      <c r="AU1056" s="8" t="s">
        <v>78</v>
      </c>
      <c r="AY1056" s="8" t="s">
        <v>156</v>
      </c>
      <c r="BE1056" s="143">
        <f t="shared" si="89"/>
        <v>0</v>
      </c>
      <c r="BF1056" s="143">
        <f t="shared" si="90"/>
        <v>0</v>
      </c>
      <c r="BG1056" s="143">
        <f t="shared" si="91"/>
        <v>0</v>
      </c>
      <c r="BH1056" s="143">
        <f t="shared" si="92"/>
        <v>0</v>
      </c>
      <c r="BI1056" s="143">
        <f t="shared" si="93"/>
        <v>0</v>
      </c>
      <c r="BJ1056" s="8" t="s">
        <v>78</v>
      </c>
      <c r="BK1056" s="121">
        <f t="shared" si="94"/>
        <v>0</v>
      </c>
      <c r="BL1056" s="8" t="s">
        <v>161</v>
      </c>
      <c r="BM1056" s="8" t="s">
        <v>1417</v>
      </c>
    </row>
    <row r="1057" spans="2:65" s="23" customFormat="1" ht="25.5" customHeight="1" x14ac:dyDescent="0.45">
      <c r="B1057" s="134"/>
      <c r="C1057" s="135" t="s">
        <v>1418</v>
      </c>
      <c r="D1057" s="135" t="s">
        <v>157</v>
      </c>
      <c r="E1057" s="136" t="s">
        <v>1419</v>
      </c>
      <c r="F1057" s="251" t="s">
        <v>1420</v>
      </c>
      <c r="G1057" s="251"/>
      <c r="H1057" s="251"/>
      <c r="I1057" s="251"/>
      <c r="J1057" s="137" t="s">
        <v>358</v>
      </c>
      <c r="K1057" s="138">
        <v>96</v>
      </c>
      <c r="L1057" s="252"/>
      <c r="M1057" s="252"/>
      <c r="N1057" s="260">
        <f>ROUND(L1057*K1057,2)</f>
        <v>0</v>
      </c>
      <c r="O1057" s="261"/>
      <c r="P1057" s="261"/>
      <c r="Q1057" s="262"/>
      <c r="R1057" s="139"/>
      <c r="T1057" s="140"/>
      <c r="U1057" s="34" t="s">
        <v>39</v>
      </c>
      <c r="V1057" s="141">
        <v>0</v>
      </c>
      <c r="W1057" s="141">
        <f t="shared" si="86"/>
        <v>0</v>
      </c>
      <c r="X1057" s="141">
        <v>0</v>
      </c>
      <c r="Y1057" s="141">
        <f t="shared" si="87"/>
        <v>0</v>
      </c>
      <c r="Z1057" s="141">
        <v>0</v>
      </c>
      <c r="AA1057" s="142">
        <f t="shared" si="88"/>
        <v>0</v>
      </c>
      <c r="AR1057" s="8" t="s">
        <v>161</v>
      </c>
      <c r="AT1057" s="8" t="s">
        <v>157</v>
      </c>
      <c r="AU1057" s="8" t="s">
        <v>78</v>
      </c>
      <c r="AY1057" s="8" t="s">
        <v>156</v>
      </c>
      <c r="BE1057" s="143">
        <f t="shared" si="89"/>
        <v>0</v>
      </c>
      <c r="BF1057" s="143">
        <f t="shared" si="90"/>
        <v>0</v>
      </c>
      <c r="BG1057" s="143">
        <f t="shared" si="91"/>
        <v>0</v>
      </c>
      <c r="BH1057" s="143">
        <f t="shared" si="92"/>
        <v>0</v>
      </c>
      <c r="BI1057" s="143">
        <f t="shared" si="93"/>
        <v>0</v>
      </c>
      <c r="BJ1057" s="8" t="s">
        <v>78</v>
      </c>
      <c r="BK1057" s="121">
        <f t="shared" si="94"/>
        <v>0</v>
      </c>
      <c r="BL1057" s="8" t="s">
        <v>161</v>
      </c>
      <c r="BM1057" s="8" t="s">
        <v>1421</v>
      </c>
    </row>
    <row r="1058" spans="2:65" s="23" customFormat="1" ht="25.5" customHeight="1" x14ac:dyDescent="0.45">
      <c r="B1058" s="134"/>
      <c r="C1058" s="135" t="s">
        <v>1422</v>
      </c>
      <c r="D1058" s="135" t="s">
        <v>157</v>
      </c>
      <c r="E1058" s="136" t="s">
        <v>1423</v>
      </c>
      <c r="F1058" s="251" t="s">
        <v>1424</v>
      </c>
      <c r="G1058" s="251"/>
      <c r="H1058" s="251"/>
      <c r="I1058" s="251"/>
      <c r="J1058" s="137" t="s">
        <v>358</v>
      </c>
      <c r="K1058" s="138">
        <v>119</v>
      </c>
      <c r="L1058" s="252"/>
      <c r="M1058" s="252"/>
      <c r="N1058" s="260">
        <f t="shared" ref="N1058:N1072" si="95">ROUND(L1058*K1058,2)</f>
        <v>0</v>
      </c>
      <c r="O1058" s="261"/>
      <c r="P1058" s="261"/>
      <c r="Q1058" s="262"/>
      <c r="R1058" s="139"/>
      <c r="T1058" s="140"/>
      <c r="U1058" s="34" t="s">
        <v>39</v>
      </c>
      <c r="V1058" s="141">
        <v>0</v>
      </c>
      <c r="W1058" s="141">
        <f t="shared" si="86"/>
        <v>0</v>
      </c>
      <c r="X1058" s="141">
        <v>0</v>
      </c>
      <c r="Y1058" s="141">
        <f t="shared" si="87"/>
        <v>0</v>
      </c>
      <c r="Z1058" s="141">
        <v>0</v>
      </c>
      <c r="AA1058" s="142">
        <f t="shared" si="88"/>
        <v>0</v>
      </c>
      <c r="AR1058" s="8" t="s">
        <v>161</v>
      </c>
      <c r="AT1058" s="8" t="s">
        <v>157</v>
      </c>
      <c r="AU1058" s="8" t="s">
        <v>78</v>
      </c>
      <c r="AY1058" s="8" t="s">
        <v>156</v>
      </c>
      <c r="BE1058" s="143">
        <f t="shared" si="89"/>
        <v>0</v>
      </c>
      <c r="BF1058" s="143">
        <f t="shared" si="90"/>
        <v>0</v>
      </c>
      <c r="BG1058" s="143">
        <f t="shared" si="91"/>
        <v>0</v>
      </c>
      <c r="BH1058" s="143">
        <f t="shared" si="92"/>
        <v>0</v>
      </c>
      <c r="BI1058" s="143">
        <f t="shared" si="93"/>
        <v>0</v>
      </c>
      <c r="BJ1058" s="8" t="s">
        <v>78</v>
      </c>
      <c r="BK1058" s="121">
        <f t="shared" si="94"/>
        <v>0</v>
      </c>
      <c r="BL1058" s="8" t="s">
        <v>161</v>
      </c>
      <c r="BM1058" s="8" t="s">
        <v>1425</v>
      </c>
    </row>
    <row r="1059" spans="2:65" s="23" customFormat="1" ht="25.5" customHeight="1" x14ac:dyDescent="0.45">
      <c r="B1059" s="134"/>
      <c r="C1059" s="135" t="s">
        <v>1426</v>
      </c>
      <c r="D1059" s="135" t="s">
        <v>157</v>
      </c>
      <c r="E1059" s="136" t="s">
        <v>1427</v>
      </c>
      <c r="F1059" s="251" t="s">
        <v>1428</v>
      </c>
      <c r="G1059" s="251"/>
      <c r="H1059" s="251"/>
      <c r="I1059" s="251"/>
      <c r="J1059" s="137" t="s">
        <v>358</v>
      </c>
      <c r="K1059" s="138">
        <v>53</v>
      </c>
      <c r="L1059" s="252"/>
      <c r="M1059" s="252"/>
      <c r="N1059" s="260">
        <f t="shared" si="95"/>
        <v>0</v>
      </c>
      <c r="O1059" s="261"/>
      <c r="P1059" s="261"/>
      <c r="Q1059" s="262"/>
      <c r="R1059" s="139"/>
      <c r="T1059" s="140"/>
      <c r="U1059" s="34" t="s">
        <v>39</v>
      </c>
      <c r="V1059" s="141">
        <v>0</v>
      </c>
      <c r="W1059" s="141">
        <f t="shared" si="86"/>
        <v>0</v>
      </c>
      <c r="X1059" s="141">
        <v>0</v>
      </c>
      <c r="Y1059" s="141">
        <f t="shared" si="87"/>
        <v>0</v>
      </c>
      <c r="Z1059" s="141">
        <v>0</v>
      </c>
      <c r="AA1059" s="142">
        <f t="shared" si="88"/>
        <v>0</v>
      </c>
      <c r="AR1059" s="8" t="s">
        <v>161</v>
      </c>
      <c r="AT1059" s="8" t="s">
        <v>157</v>
      </c>
      <c r="AU1059" s="8" t="s">
        <v>78</v>
      </c>
      <c r="AY1059" s="8" t="s">
        <v>156</v>
      </c>
      <c r="BE1059" s="143">
        <f t="shared" si="89"/>
        <v>0</v>
      </c>
      <c r="BF1059" s="143">
        <f t="shared" si="90"/>
        <v>0</v>
      </c>
      <c r="BG1059" s="143">
        <f t="shared" si="91"/>
        <v>0</v>
      </c>
      <c r="BH1059" s="143">
        <f t="shared" si="92"/>
        <v>0</v>
      </c>
      <c r="BI1059" s="143">
        <f t="shared" si="93"/>
        <v>0</v>
      </c>
      <c r="BJ1059" s="8" t="s">
        <v>78</v>
      </c>
      <c r="BK1059" s="121">
        <f t="shared" si="94"/>
        <v>0</v>
      </c>
      <c r="BL1059" s="8" t="s">
        <v>161</v>
      </c>
      <c r="BM1059" s="8" t="s">
        <v>1429</v>
      </c>
    </row>
    <row r="1060" spans="2:65" s="23" customFormat="1" ht="25.5" customHeight="1" x14ac:dyDescent="0.45">
      <c r="B1060" s="134"/>
      <c r="C1060" s="135" t="s">
        <v>1430</v>
      </c>
      <c r="D1060" s="135" t="s">
        <v>157</v>
      </c>
      <c r="E1060" s="136" t="s">
        <v>1431</v>
      </c>
      <c r="F1060" s="251" t="s">
        <v>1432</v>
      </c>
      <c r="G1060" s="251"/>
      <c r="H1060" s="251"/>
      <c r="I1060" s="251"/>
      <c r="J1060" s="137" t="s">
        <v>358</v>
      </c>
      <c r="K1060" s="138">
        <v>116</v>
      </c>
      <c r="L1060" s="252"/>
      <c r="M1060" s="252"/>
      <c r="N1060" s="260">
        <f t="shared" si="95"/>
        <v>0</v>
      </c>
      <c r="O1060" s="261"/>
      <c r="P1060" s="261"/>
      <c r="Q1060" s="262"/>
      <c r="R1060" s="139"/>
      <c r="T1060" s="140"/>
      <c r="U1060" s="34" t="s">
        <v>39</v>
      </c>
      <c r="V1060" s="141">
        <v>0</v>
      </c>
      <c r="W1060" s="141">
        <f t="shared" si="86"/>
        <v>0</v>
      </c>
      <c r="X1060" s="141">
        <v>0</v>
      </c>
      <c r="Y1060" s="141">
        <f t="shared" si="87"/>
        <v>0</v>
      </c>
      <c r="Z1060" s="141">
        <v>0</v>
      </c>
      <c r="AA1060" s="142">
        <f t="shared" si="88"/>
        <v>0</v>
      </c>
      <c r="AR1060" s="8" t="s">
        <v>161</v>
      </c>
      <c r="AT1060" s="8" t="s">
        <v>157</v>
      </c>
      <c r="AU1060" s="8" t="s">
        <v>78</v>
      </c>
      <c r="AY1060" s="8" t="s">
        <v>156</v>
      </c>
      <c r="BE1060" s="143">
        <f t="shared" si="89"/>
        <v>0</v>
      </c>
      <c r="BF1060" s="143">
        <f t="shared" si="90"/>
        <v>0</v>
      </c>
      <c r="BG1060" s="143">
        <f t="shared" si="91"/>
        <v>0</v>
      </c>
      <c r="BH1060" s="143">
        <f t="shared" si="92"/>
        <v>0</v>
      </c>
      <c r="BI1060" s="143">
        <f t="shared" si="93"/>
        <v>0</v>
      </c>
      <c r="BJ1060" s="8" t="s">
        <v>78</v>
      </c>
      <c r="BK1060" s="121">
        <f t="shared" si="94"/>
        <v>0</v>
      </c>
      <c r="BL1060" s="8" t="s">
        <v>161</v>
      </c>
      <c r="BM1060" s="8" t="s">
        <v>1433</v>
      </c>
    </row>
    <row r="1061" spans="2:65" s="23" customFormat="1" ht="25.5" customHeight="1" x14ac:dyDescent="0.45">
      <c r="B1061" s="134"/>
      <c r="C1061" s="135" t="s">
        <v>1434</v>
      </c>
      <c r="D1061" s="135" t="s">
        <v>157</v>
      </c>
      <c r="E1061" s="136" t="s">
        <v>1435</v>
      </c>
      <c r="F1061" s="251" t="s">
        <v>1436</v>
      </c>
      <c r="G1061" s="251"/>
      <c r="H1061" s="251"/>
      <c r="I1061" s="251"/>
      <c r="J1061" s="137" t="s">
        <v>358</v>
      </c>
      <c r="K1061" s="138">
        <v>32</v>
      </c>
      <c r="L1061" s="252"/>
      <c r="M1061" s="252"/>
      <c r="N1061" s="260">
        <f t="shared" si="95"/>
        <v>0</v>
      </c>
      <c r="O1061" s="261"/>
      <c r="P1061" s="261"/>
      <c r="Q1061" s="262"/>
      <c r="R1061" s="139"/>
      <c r="T1061" s="140"/>
      <c r="U1061" s="34" t="s">
        <v>39</v>
      </c>
      <c r="V1061" s="141">
        <v>0</v>
      </c>
      <c r="W1061" s="141">
        <f t="shared" si="86"/>
        <v>0</v>
      </c>
      <c r="X1061" s="141">
        <v>0</v>
      </c>
      <c r="Y1061" s="141">
        <f t="shared" si="87"/>
        <v>0</v>
      </c>
      <c r="Z1061" s="141">
        <v>0</v>
      </c>
      <c r="AA1061" s="142">
        <f t="shared" si="88"/>
        <v>0</v>
      </c>
      <c r="AR1061" s="8" t="s">
        <v>161</v>
      </c>
      <c r="AT1061" s="8" t="s">
        <v>157</v>
      </c>
      <c r="AU1061" s="8" t="s">
        <v>78</v>
      </c>
      <c r="AY1061" s="8" t="s">
        <v>156</v>
      </c>
      <c r="BE1061" s="143">
        <f t="shared" si="89"/>
        <v>0</v>
      </c>
      <c r="BF1061" s="143">
        <f t="shared" si="90"/>
        <v>0</v>
      </c>
      <c r="BG1061" s="143">
        <f t="shared" si="91"/>
        <v>0</v>
      </c>
      <c r="BH1061" s="143">
        <f t="shared" si="92"/>
        <v>0</v>
      </c>
      <c r="BI1061" s="143">
        <f t="shared" si="93"/>
        <v>0</v>
      </c>
      <c r="BJ1061" s="8" t="s">
        <v>78</v>
      </c>
      <c r="BK1061" s="121">
        <f t="shared" si="94"/>
        <v>0</v>
      </c>
      <c r="BL1061" s="8" t="s">
        <v>161</v>
      </c>
      <c r="BM1061" s="8" t="s">
        <v>1437</v>
      </c>
    </row>
    <row r="1062" spans="2:65" s="23" customFormat="1" ht="25.5" customHeight="1" x14ac:dyDescent="0.45">
      <c r="B1062" s="134"/>
      <c r="C1062" s="135" t="s">
        <v>1438</v>
      </c>
      <c r="D1062" s="135" t="s">
        <v>157</v>
      </c>
      <c r="E1062" s="136" t="s">
        <v>1439</v>
      </c>
      <c r="F1062" s="251" t="s">
        <v>1440</v>
      </c>
      <c r="G1062" s="251"/>
      <c r="H1062" s="251"/>
      <c r="I1062" s="251"/>
      <c r="J1062" s="137" t="s">
        <v>1098</v>
      </c>
      <c r="K1062" s="138">
        <v>3</v>
      </c>
      <c r="L1062" s="252"/>
      <c r="M1062" s="252"/>
      <c r="N1062" s="260">
        <f t="shared" si="95"/>
        <v>0</v>
      </c>
      <c r="O1062" s="261"/>
      <c r="P1062" s="261"/>
      <c r="Q1062" s="262"/>
      <c r="R1062" s="139"/>
      <c r="T1062" s="140"/>
      <c r="U1062" s="34" t="s">
        <v>39</v>
      </c>
      <c r="V1062" s="141">
        <v>0</v>
      </c>
      <c r="W1062" s="141">
        <f t="shared" si="86"/>
        <v>0</v>
      </c>
      <c r="X1062" s="141">
        <v>0</v>
      </c>
      <c r="Y1062" s="141">
        <f t="shared" si="87"/>
        <v>0</v>
      </c>
      <c r="Z1062" s="141">
        <v>0</v>
      </c>
      <c r="AA1062" s="142">
        <f t="shared" si="88"/>
        <v>0</v>
      </c>
      <c r="AR1062" s="8" t="s">
        <v>161</v>
      </c>
      <c r="AT1062" s="8" t="s">
        <v>157</v>
      </c>
      <c r="AU1062" s="8" t="s">
        <v>78</v>
      </c>
      <c r="AY1062" s="8" t="s">
        <v>156</v>
      </c>
      <c r="BE1062" s="143">
        <f t="shared" si="89"/>
        <v>0</v>
      </c>
      <c r="BF1062" s="143">
        <f t="shared" si="90"/>
        <v>0</v>
      </c>
      <c r="BG1062" s="143">
        <f t="shared" si="91"/>
        <v>0</v>
      </c>
      <c r="BH1062" s="143">
        <f t="shared" si="92"/>
        <v>0</v>
      </c>
      <c r="BI1062" s="143">
        <f t="shared" si="93"/>
        <v>0</v>
      </c>
      <c r="BJ1062" s="8" t="s">
        <v>78</v>
      </c>
      <c r="BK1062" s="121">
        <f t="shared" si="94"/>
        <v>0</v>
      </c>
      <c r="BL1062" s="8" t="s">
        <v>161</v>
      </c>
      <c r="BM1062" s="8" t="s">
        <v>1441</v>
      </c>
    </row>
    <row r="1063" spans="2:65" s="23" customFormat="1" ht="25.5" customHeight="1" x14ac:dyDescent="0.45">
      <c r="B1063" s="134"/>
      <c r="C1063" s="135" t="s">
        <v>1442</v>
      </c>
      <c r="D1063" s="135" t="s">
        <v>157</v>
      </c>
      <c r="E1063" s="136" t="s">
        <v>1443</v>
      </c>
      <c r="F1063" s="251" t="s">
        <v>1444</v>
      </c>
      <c r="G1063" s="251"/>
      <c r="H1063" s="251"/>
      <c r="I1063" s="251"/>
      <c r="J1063" s="137" t="s">
        <v>1445</v>
      </c>
      <c r="K1063" s="138">
        <v>22</v>
      </c>
      <c r="L1063" s="252"/>
      <c r="M1063" s="252"/>
      <c r="N1063" s="260">
        <f t="shared" si="95"/>
        <v>0</v>
      </c>
      <c r="O1063" s="261"/>
      <c r="P1063" s="261"/>
      <c r="Q1063" s="262"/>
      <c r="R1063" s="139"/>
      <c r="T1063" s="140"/>
      <c r="U1063" s="34" t="s">
        <v>39</v>
      </c>
      <c r="V1063" s="141">
        <v>0</v>
      </c>
      <c r="W1063" s="141">
        <f t="shared" si="86"/>
        <v>0</v>
      </c>
      <c r="X1063" s="141">
        <v>0</v>
      </c>
      <c r="Y1063" s="141">
        <f t="shared" si="87"/>
        <v>0</v>
      </c>
      <c r="Z1063" s="141">
        <v>0</v>
      </c>
      <c r="AA1063" s="142">
        <f t="shared" si="88"/>
        <v>0</v>
      </c>
      <c r="AR1063" s="8" t="s">
        <v>161</v>
      </c>
      <c r="AT1063" s="8" t="s">
        <v>157</v>
      </c>
      <c r="AU1063" s="8" t="s">
        <v>78</v>
      </c>
      <c r="AY1063" s="8" t="s">
        <v>156</v>
      </c>
      <c r="BE1063" s="143">
        <f t="shared" si="89"/>
        <v>0</v>
      </c>
      <c r="BF1063" s="143">
        <f t="shared" si="90"/>
        <v>0</v>
      </c>
      <c r="BG1063" s="143">
        <f t="shared" si="91"/>
        <v>0</v>
      </c>
      <c r="BH1063" s="143">
        <f t="shared" si="92"/>
        <v>0</v>
      </c>
      <c r="BI1063" s="143">
        <f t="shared" si="93"/>
        <v>0</v>
      </c>
      <c r="BJ1063" s="8" t="s">
        <v>78</v>
      </c>
      <c r="BK1063" s="121">
        <f t="shared" si="94"/>
        <v>0</v>
      </c>
      <c r="BL1063" s="8" t="s">
        <v>161</v>
      </c>
      <c r="BM1063" s="8" t="s">
        <v>1446</v>
      </c>
    </row>
    <row r="1064" spans="2:65" s="23" customFormat="1" ht="25.5" customHeight="1" x14ac:dyDescent="0.45">
      <c r="B1064" s="134"/>
      <c r="C1064" s="135" t="s">
        <v>1447</v>
      </c>
      <c r="D1064" s="135" t="s">
        <v>157</v>
      </c>
      <c r="E1064" s="136" t="s">
        <v>1448</v>
      </c>
      <c r="F1064" s="251" t="s">
        <v>1449</v>
      </c>
      <c r="G1064" s="251"/>
      <c r="H1064" s="251"/>
      <c r="I1064" s="251"/>
      <c r="J1064" s="137" t="s">
        <v>260</v>
      </c>
      <c r="K1064" s="138">
        <v>3</v>
      </c>
      <c r="L1064" s="252"/>
      <c r="M1064" s="252"/>
      <c r="N1064" s="260">
        <f t="shared" si="95"/>
        <v>0</v>
      </c>
      <c r="O1064" s="261"/>
      <c r="P1064" s="261"/>
      <c r="Q1064" s="262"/>
      <c r="R1064" s="139"/>
      <c r="T1064" s="140"/>
      <c r="U1064" s="34" t="s">
        <v>39</v>
      </c>
      <c r="V1064" s="141">
        <v>0</v>
      </c>
      <c r="W1064" s="141">
        <f t="shared" si="86"/>
        <v>0</v>
      </c>
      <c r="X1064" s="141">
        <v>0</v>
      </c>
      <c r="Y1064" s="141">
        <f t="shared" si="87"/>
        <v>0</v>
      </c>
      <c r="Z1064" s="141">
        <v>0</v>
      </c>
      <c r="AA1064" s="142">
        <f t="shared" si="88"/>
        <v>0</v>
      </c>
      <c r="AR1064" s="8" t="s">
        <v>161</v>
      </c>
      <c r="AT1064" s="8" t="s">
        <v>157</v>
      </c>
      <c r="AU1064" s="8" t="s">
        <v>78</v>
      </c>
      <c r="AY1064" s="8" t="s">
        <v>156</v>
      </c>
      <c r="BE1064" s="143">
        <f t="shared" si="89"/>
        <v>0</v>
      </c>
      <c r="BF1064" s="143">
        <f t="shared" si="90"/>
        <v>0</v>
      </c>
      <c r="BG1064" s="143">
        <f t="shared" si="91"/>
        <v>0</v>
      </c>
      <c r="BH1064" s="143">
        <f t="shared" si="92"/>
        <v>0</v>
      </c>
      <c r="BI1064" s="143">
        <f t="shared" si="93"/>
        <v>0</v>
      </c>
      <c r="BJ1064" s="8" t="s">
        <v>78</v>
      </c>
      <c r="BK1064" s="121">
        <f t="shared" si="94"/>
        <v>0</v>
      </c>
      <c r="BL1064" s="8" t="s">
        <v>161</v>
      </c>
      <c r="BM1064" s="8" t="s">
        <v>1450</v>
      </c>
    </row>
    <row r="1065" spans="2:65" s="23" customFormat="1" ht="25.5" customHeight="1" x14ac:dyDescent="0.45">
      <c r="B1065" s="134"/>
      <c r="C1065" s="135" t="s">
        <v>1451</v>
      </c>
      <c r="D1065" s="135" t="s">
        <v>157</v>
      </c>
      <c r="E1065" s="136" t="s">
        <v>1452</v>
      </c>
      <c r="F1065" s="251" t="s">
        <v>1453</v>
      </c>
      <c r="G1065" s="251"/>
      <c r="H1065" s="251"/>
      <c r="I1065" s="251"/>
      <c r="J1065" s="137" t="s">
        <v>1098</v>
      </c>
      <c r="K1065" s="138">
        <v>4</v>
      </c>
      <c r="L1065" s="252"/>
      <c r="M1065" s="252"/>
      <c r="N1065" s="260">
        <f t="shared" si="95"/>
        <v>0</v>
      </c>
      <c r="O1065" s="261"/>
      <c r="P1065" s="261"/>
      <c r="Q1065" s="262"/>
      <c r="R1065" s="139"/>
      <c r="T1065" s="140"/>
      <c r="U1065" s="34" t="s">
        <v>39</v>
      </c>
      <c r="V1065" s="141">
        <v>0</v>
      </c>
      <c r="W1065" s="141">
        <f t="shared" si="86"/>
        <v>0</v>
      </c>
      <c r="X1065" s="141">
        <v>0</v>
      </c>
      <c r="Y1065" s="141">
        <f t="shared" si="87"/>
        <v>0</v>
      </c>
      <c r="Z1065" s="141">
        <v>0</v>
      </c>
      <c r="AA1065" s="142">
        <f t="shared" si="88"/>
        <v>0</v>
      </c>
      <c r="AR1065" s="8" t="s">
        <v>161</v>
      </c>
      <c r="AT1065" s="8" t="s">
        <v>157</v>
      </c>
      <c r="AU1065" s="8" t="s">
        <v>78</v>
      </c>
      <c r="AY1065" s="8" t="s">
        <v>156</v>
      </c>
      <c r="BE1065" s="143">
        <f t="shared" si="89"/>
        <v>0</v>
      </c>
      <c r="BF1065" s="143">
        <f t="shared" si="90"/>
        <v>0</v>
      </c>
      <c r="BG1065" s="143">
        <f t="shared" si="91"/>
        <v>0</v>
      </c>
      <c r="BH1065" s="143">
        <f t="shared" si="92"/>
        <v>0</v>
      </c>
      <c r="BI1065" s="143">
        <f t="shared" si="93"/>
        <v>0</v>
      </c>
      <c r="BJ1065" s="8" t="s">
        <v>78</v>
      </c>
      <c r="BK1065" s="121">
        <f t="shared" si="94"/>
        <v>0</v>
      </c>
      <c r="BL1065" s="8" t="s">
        <v>161</v>
      </c>
      <c r="BM1065" s="8" t="s">
        <v>1454</v>
      </c>
    </row>
    <row r="1066" spans="2:65" s="23" customFormat="1" ht="25.5" customHeight="1" x14ac:dyDescent="0.45">
      <c r="B1066" s="134"/>
      <c r="C1066" s="135" t="s">
        <v>1455</v>
      </c>
      <c r="D1066" s="135" t="s">
        <v>157</v>
      </c>
      <c r="E1066" s="136" t="s">
        <v>1456</v>
      </c>
      <c r="F1066" s="251" t="s">
        <v>1457</v>
      </c>
      <c r="G1066" s="251"/>
      <c r="H1066" s="251"/>
      <c r="I1066" s="251"/>
      <c r="J1066" s="137" t="s">
        <v>1098</v>
      </c>
      <c r="K1066" s="138">
        <v>2</v>
      </c>
      <c r="L1066" s="252"/>
      <c r="M1066" s="252"/>
      <c r="N1066" s="260">
        <f t="shared" si="95"/>
        <v>0</v>
      </c>
      <c r="O1066" s="261"/>
      <c r="P1066" s="261"/>
      <c r="Q1066" s="262"/>
      <c r="R1066" s="139"/>
      <c r="T1066" s="140"/>
      <c r="U1066" s="34" t="s">
        <v>39</v>
      </c>
      <c r="V1066" s="141">
        <v>0</v>
      </c>
      <c r="W1066" s="141">
        <f t="shared" si="86"/>
        <v>0</v>
      </c>
      <c r="X1066" s="141">
        <v>0</v>
      </c>
      <c r="Y1066" s="141">
        <f t="shared" si="87"/>
        <v>0</v>
      </c>
      <c r="Z1066" s="141">
        <v>0</v>
      </c>
      <c r="AA1066" s="142">
        <f t="shared" si="88"/>
        <v>0</v>
      </c>
      <c r="AR1066" s="8" t="s">
        <v>161</v>
      </c>
      <c r="AT1066" s="8" t="s">
        <v>157</v>
      </c>
      <c r="AU1066" s="8" t="s">
        <v>78</v>
      </c>
      <c r="AY1066" s="8" t="s">
        <v>156</v>
      </c>
      <c r="BE1066" s="143">
        <f t="shared" si="89"/>
        <v>0</v>
      </c>
      <c r="BF1066" s="143">
        <f t="shared" si="90"/>
        <v>0</v>
      </c>
      <c r="BG1066" s="143">
        <f t="shared" si="91"/>
        <v>0</v>
      </c>
      <c r="BH1066" s="143">
        <f t="shared" si="92"/>
        <v>0</v>
      </c>
      <c r="BI1066" s="143">
        <f t="shared" si="93"/>
        <v>0</v>
      </c>
      <c r="BJ1066" s="8" t="s">
        <v>78</v>
      </c>
      <c r="BK1066" s="121">
        <f t="shared" si="94"/>
        <v>0</v>
      </c>
      <c r="BL1066" s="8" t="s">
        <v>161</v>
      </c>
      <c r="BM1066" s="8" t="s">
        <v>1458</v>
      </c>
    </row>
    <row r="1067" spans="2:65" s="23" customFormat="1" ht="25.5" customHeight="1" x14ac:dyDescent="0.45">
      <c r="B1067" s="134"/>
      <c r="C1067" s="135" t="s">
        <v>1459</v>
      </c>
      <c r="D1067" s="135" t="s">
        <v>157</v>
      </c>
      <c r="E1067" s="136" t="s">
        <v>1460</v>
      </c>
      <c r="F1067" s="251" t="s">
        <v>1461</v>
      </c>
      <c r="G1067" s="251"/>
      <c r="H1067" s="251"/>
      <c r="I1067" s="251"/>
      <c r="J1067" s="137" t="s">
        <v>1098</v>
      </c>
      <c r="K1067" s="138">
        <v>16</v>
      </c>
      <c r="L1067" s="252"/>
      <c r="M1067" s="252"/>
      <c r="N1067" s="260">
        <f t="shared" si="95"/>
        <v>0</v>
      </c>
      <c r="O1067" s="261"/>
      <c r="P1067" s="261"/>
      <c r="Q1067" s="262"/>
      <c r="R1067" s="139"/>
      <c r="T1067" s="140"/>
      <c r="U1067" s="34" t="s">
        <v>39</v>
      </c>
      <c r="V1067" s="141">
        <v>0</v>
      </c>
      <c r="W1067" s="141">
        <f t="shared" si="86"/>
        <v>0</v>
      </c>
      <c r="X1067" s="141">
        <v>0</v>
      </c>
      <c r="Y1067" s="141">
        <f t="shared" si="87"/>
        <v>0</v>
      </c>
      <c r="Z1067" s="141">
        <v>0</v>
      </c>
      <c r="AA1067" s="142">
        <f t="shared" si="88"/>
        <v>0</v>
      </c>
      <c r="AR1067" s="8" t="s">
        <v>161</v>
      </c>
      <c r="AT1067" s="8" t="s">
        <v>157</v>
      </c>
      <c r="AU1067" s="8" t="s">
        <v>78</v>
      </c>
      <c r="AY1067" s="8" t="s">
        <v>156</v>
      </c>
      <c r="BE1067" s="143">
        <f t="shared" si="89"/>
        <v>0</v>
      </c>
      <c r="BF1067" s="143">
        <f t="shared" si="90"/>
        <v>0</v>
      </c>
      <c r="BG1067" s="143">
        <f t="shared" si="91"/>
        <v>0</v>
      </c>
      <c r="BH1067" s="143">
        <f t="shared" si="92"/>
        <v>0</v>
      </c>
      <c r="BI1067" s="143">
        <f t="shared" si="93"/>
        <v>0</v>
      </c>
      <c r="BJ1067" s="8" t="s">
        <v>78</v>
      </c>
      <c r="BK1067" s="121">
        <f t="shared" si="94"/>
        <v>0</v>
      </c>
      <c r="BL1067" s="8" t="s">
        <v>161</v>
      </c>
      <c r="BM1067" s="8" t="s">
        <v>1462</v>
      </c>
    </row>
    <row r="1068" spans="2:65" s="23" customFormat="1" ht="25.5" customHeight="1" x14ac:dyDescent="0.45">
      <c r="B1068" s="134"/>
      <c r="C1068" s="135" t="s">
        <v>1463</v>
      </c>
      <c r="D1068" s="135" t="s">
        <v>157</v>
      </c>
      <c r="E1068" s="136" t="s">
        <v>1464</v>
      </c>
      <c r="F1068" s="251" t="s">
        <v>1465</v>
      </c>
      <c r="G1068" s="251"/>
      <c r="H1068" s="251"/>
      <c r="I1068" s="251"/>
      <c r="J1068" s="137" t="s">
        <v>1098</v>
      </c>
      <c r="K1068" s="138">
        <v>1</v>
      </c>
      <c r="L1068" s="252"/>
      <c r="M1068" s="252"/>
      <c r="N1068" s="260">
        <f t="shared" si="95"/>
        <v>0</v>
      </c>
      <c r="O1068" s="261"/>
      <c r="P1068" s="261"/>
      <c r="Q1068" s="262"/>
      <c r="R1068" s="139"/>
      <c r="T1068" s="140"/>
      <c r="U1068" s="34" t="s">
        <v>39</v>
      </c>
      <c r="V1068" s="141">
        <v>0</v>
      </c>
      <c r="W1068" s="141">
        <f t="shared" si="86"/>
        <v>0</v>
      </c>
      <c r="X1068" s="141">
        <v>0</v>
      </c>
      <c r="Y1068" s="141">
        <f t="shared" si="87"/>
        <v>0</v>
      </c>
      <c r="Z1068" s="141">
        <v>0</v>
      </c>
      <c r="AA1068" s="142">
        <f t="shared" si="88"/>
        <v>0</v>
      </c>
      <c r="AR1068" s="8" t="s">
        <v>161</v>
      </c>
      <c r="AT1068" s="8" t="s">
        <v>157</v>
      </c>
      <c r="AU1068" s="8" t="s">
        <v>78</v>
      </c>
      <c r="AY1068" s="8" t="s">
        <v>156</v>
      </c>
      <c r="BE1068" s="143">
        <f t="shared" si="89"/>
        <v>0</v>
      </c>
      <c r="BF1068" s="143">
        <f t="shared" si="90"/>
        <v>0</v>
      </c>
      <c r="BG1068" s="143">
        <f t="shared" si="91"/>
        <v>0</v>
      </c>
      <c r="BH1068" s="143">
        <f t="shared" si="92"/>
        <v>0</v>
      </c>
      <c r="BI1068" s="143">
        <f t="shared" si="93"/>
        <v>0</v>
      </c>
      <c r="BJ1068" s="8" t="s">
        <v>78</v>
      </c>
      <c r="BK1068" s="121">
        <f t="shared" si="94"/>
        <v>0</v>
      </c>
      <c r="BL1068" s="8" t="s">
        <v>161</v>
      </c>
      <c r="BM1068" s="8" t="s">
        <v>1466</v>
      </c>
    </row>
    <row r="1069" spans="2:65" s="23" customFormat="1" ht="25.5" customHeight="1" x14ac:dyDescent="0.45">
      <c r="B1069" s="134"/>
      <c r="C1069" s="135" t="s">
        <v>1467</v>
      </c>
      <c r="D1069" s="135" t="s">
        <v>157</v>
      </c>
      <c r="E1069" s="136" t="s">
        <v>1468</v>
      </c>
      <c r="F1069" s="251" t="s">
        <v>1469</v>
      </c>
      <c r="G1069" s="251"/>
      <c r="H1069" s="251"/>
      <c r="I1069" s="251"/>
      <c r="J1069" s="137" t="s">
        <v>1098</v>
      </c>
      <c r="K1069" s="138">
        <v>1</v>
      </c>
      <c r="L1069" s="252"/>
      <c r="M1069" s="252"/>
      <c r="N1069" s="260">
        <f t="shared" si="95"/>
        <v>0</v>
      </c>
      <c r="O1069" s="261"/>
      <c r="P1069" s="261"/>
      <c r="Q1069" s="262"/>
      <c r="R1069" s="139"/>
      <c r="T1069" s="140"/>
      <c r="U1069" s="34" t="s">
        <v>39</v>
      </c>
      <c r="V1069" s="141">
        <v>0</v>
      </c>
      <c r="W1069" s="141">
        <f t="shared" si="86"/>
        <v>0</v>
      </c>
      <c r="X1069" s="141">
        <v>0</v>
      </c>
      <c r="Y1069" s="141">
        <f t="shared" si="87"/>
        <v>0</v>
      </c>
      <c r="Z1069" s="141">
        <v>0</v>
      </c>
      <c r="AA1069" s="142">
        <f t="shared" si="88"/>
        <v>0</v>
      </c>
      <c r="AR1069" s="8" t="s">
        <v>161</v>
      </c>
      <c r="AT1069" s="8" t="s">
        <v>157</v>
      </c>
      <c r="AU1069" s="8" t="s">
        <v>78</v>
      </c>
      <c r="AY1069" s="8" t="s">
        <v>156</v>
      </c>
      <c r="BE1069" s="143">
        <f t="shared" si="89"/>
        <v>0</v>
      </c>
      <c r="BF1069" s="143">
        <f t="shared" si="90"/>
        <v>0</v>
      </c>
      <c r="BG1069" s="143">
        <f t="shared" si="91"/>
        <v>0</v>
      </c>
      <c r="BH1069" s="143">
        <f t="shared" si="92"/>
        <v>0</v>
      </c>
      <c r="BI1069" s="143">
        <f t="shared" si="93"/>
        <v>0</v>
      </c>
      <c r="BJ1069" s="8" t="s">
        <v>78</v>
      </c>
      <c r="BK1069" s="121">
        <f t="shared" si="94"/>
        <v>0</v>
      </c>
      <c r="BL1069" s="8" t="s">
        <v>161</v>
      </c>
      <c r="BM1069" s="8" t="s">
        <v>1470</v>
      </c>
    </row>
    <row r="1070" spans="2:65" s="23" customFormat="1" ht="25.5" customHeight="1" x14ac:dyDescent="0.45">
      <c r="B1070" s="134"/>
      <c r="C1070" s="135" t="s">
        <v>1471</v>
      </c>
      <c r="D1070" s="135" t="s">
        <v>157</v>
      </c>
      <c r="E1070" s="136" t="s">
        <v>1472</v>
      </c>
      <c r="F1070" s="251" t="s">
        <v>1473</v>
      </c>
      <c r="G1070" s="251"/>
      <c r="H1070" s="251"/>
      <c r="I1070" s="251"/>
      <c r="J1070" s="137" t="s">
        <v>1098</v>
      </c>
      <c r="K1070" s="138">
        <v>2</v>
      </c>
      <c r="L1070" s="252"/>
      <c r="M1070" s="252"/>
      <c r="N1070" s="260">
        <f t="shared" si="95"/>
        <v>0</v>
      </c>
      <c r="O1070" s="261"/>
      <c r="P1070" s="261"/>
      <c r="Q1070" s="262"/>
      <c r="R1070" s="139"/>
      <c r="T1070" s="140"/>
      <c r="U1070" s="34" t="s">
        <v>39</v>
      </c>
      <c r="V1070" s="141">
        <v>0</v>
      </c>
      <c r="W1070" s="141">
        <f t="shared" si="86"/>
        <v>0</v>
      </c>
      <c r="X1070" s="141">
        <v>0</v>
      </c>
      <c r="Y1070" s="141">
        <f t="shared" si="87"/>
        <v>0</v>
      </c>
      <c r="Z1070" s="141">
        <v>0</v>
      </c>
      <c r="AA1070" s="142">
        <f t="shared" si="88"/>
        <v>0</v>
      </c>
      <c r="AR1070" s="8" t="s">
        <v>161</v>
      </c>
      <c r="AT1070" s="8" t="s">
        <v>157</v>
      </c>
      <c r="AU1070" s="8" t="s">
        <v>78</v>
      </c>
      <c r="AY1070" s="8" t="s">
        <v>156</v>
      </c>
      <c r="BE1070" s="143">
        <f t="shared" si="89"/>
        <v>0</v>
      </c>
      <c r="BF1070" s="143">
        <f t="shared" si="90"/>
        <v>0</v>
      </c>
      <c r="BG1070" s="143">
        <f t="shared" si="91"/>
        <v>0</v>
      </c>
      <c r="BH1070" s="143">
        <f t="shared" si="92"/>
        <v>0</v>
      </c>
      <c r="BI1070" s="143">
        <f t="shared" si="93"/>
        <v>0</v>
      </c>
      <c r="BJ1070" s="8" t="s">
        <v>78</v>
      </c>
      <c r="BK1070" s="121">
        <f t="shared" si="94"/>
        <v>0</v>
      </c>
      <c r="BL1070" s="8" t="s">
        <v>161</v>
      </c>
      <c r="BM1070" s="8" t="s">
        <v>1474</v>
      </c>
    </row>
    <row r="1071" spans="2:65" s="23" customFormat="1" ht="25.5" customHeight="1" x14ac:dyDescent="0.45">
      <c r="B1071" s="134"/>
      <c r="C1071" s="135" t="s">
        <v>1475</v>
      </c>
      <c r="D1071" s="135" t="s">
        <v>157</v>
      </c>
      <c r="E1071" s="136" t="s">
        <v>1476</v>
      </c>
      <c r="F1071" s="251" t="s">
        <v>1477</v>
      </c>
      <c r="G1071" s="251"/>
      <c r="H1071" s="251"/>
      <c r="I1071" s="251"/>
      <c r="J1071" s="137" t="s">
        <v>1098</v>
      </c>
      <c r="K1071" s="138">
        <v>2</v>
      </c>
      <c r="L1071" s="252"/>
      <c r="M1071" s="252"/>
      <c r="N1071" s="260">
        <f t="shared" si="95"/>
        <v>0</v>
      </c>
      <c r="O1071" s="261"/>
      <c r="P1071" s="261"/>
      <c r="Q1071" s="262"/>
      <c r="R1071" s="139"/>
      <c r="T1071" s="140"/>
      <c r="U1071" s="34" t="s">
        <v>39</v>
      </c>
      <c r="V1071" s="141">
        <v>0</v>
      </c>
      <c r="W1071" s="141">
        <f t="shared" si="86"/>
        <v>0</v>
      </c>
      <c r="X1071" s="141">
        <v>0</v>
      </c>
      <c r="Y1071" s="141">
        <f t="shared" si="87"/>
        <v>0</v>
      </c>
      <c r="Z1071" s="141">
        <v>0</v>
      </c>
      <c r="AA1071" s="142">
        <f t="shared" si="88"/>
        <v>0</v>
      </c>
      <c r="AR1071" s="8" t="s">
        <v>161</v>
      </c>
      <c r="AT1071" s="8" t="s">
        <v>157</v>
      </c>
      <c r="AU1071" s="8" t="s">
        <v>78</v>
      </c>
      <c r="AY1071" s="8" t="s">
        <v>156</v>
      </c>
      <c r="BE1071" s="143">
        <f t="shared" si="89"/>
        <v>0</v>
      </c>
      <c r="BF1071" s="143">
        <f t="shared" si="90"/>
        <v>0</v>
      </c>
      <c r="BG1071" s="143">
        <f t="shared" si="91"/>
        <v>0</v>
      </c>
      <c r="BH1071" s="143">
        <f t="shared" si="92"/>
        <v>0</v>
      </c>
      <c r="BI1071" s="143">
        <f t="shared" si="93"/>
        <v>0</v>
      </c>
      <c r="BJ1071" s="8" t="s">
        <v>78</v>
      </c>
      <c r="BK1071" s="121">
        <f t="shared" si="94"/>
        <v>0</v>
      </c>
      <c r="BL1071" s="8" t="s">
        <v>161</v>
      </c>
      <c r="BM1071" s="8" t="s">
        <v>1478</v>
      </c>
    </row>
    <row r="1072" spans="2:65" s="23" customFormat="1" ht="35.65" customHeight="1" x14ac:dyDescent="0.45">
      <c r="B1072" s="134"/>
      <c r="C1072" s="135" t="s">
        <v>1479</v>
      </c>
      <c r="D1072" s="135" t="s">
        <v>157</v>
      </c>
      <c r="E1072" s="136" t="s">
        <v>1480</v>
      </c>
      <c r="F1072" s="251" t="s">
        <v>1481</v>
      </c>
      <c r="G1072" s="251"/>
      <c r="H1072" s="251"/>
      <c r="I1072" s="251"/>
      <c r="J1072" s="137" t="s">
        <v>1384</v>
      </c>
      <c r="K1072" s="138">
        <v>4</v>
      </c>
      <c r="L1072" s="252"/>
      <c r="M1072" s="252"/>
      <c r="N1072" s="260">
        <f t="shared" si="95"/>
        <v>0</v>
      </c>
      <c r="O1072" s="261"/>
      <c r="P1072" s="261"/>
      <c r="Q1072" s="262"/>
      <c r="R1072" s="139"/>
      <c r="T1072" s="140"/>
      <c r="U1072" s="34" t="s">
        <v>39</v>
      </c>
      <c r="V1072" s="141">
        <v>0</v>
      </c>
      <c r="W1072" s="141">
        <f t="shared" si="86"/>
        <v>0</v>
      </c>
      <c r="X1072" s="141">
        <v>0</v>
      </c>
      <c r="Y1072" s="141">
        <f t="shared" si="87"/>
        <v>0</v>
      </c>
      <c r="Z1072" s="141">
        <v>0</v>
      </c>
      <c r="AA1072" s="142">
        <f t="shared" si="88"/>
        <v>0</v>
      </c>
      <c r="AR1072" s="8" t="s">
        <v>161</v>
      </c>
      <c r="AT1072" s="8" t="s">
        <v>157</v>
      </c>
      <c r="AU1072" s="8" t="s">
        <v>78</v>
      </c>
      <c r="AY1072" s="8" t="s">
        <v>156</v>
      </c>
      <c r="BE1072" s="143">
        <f t="shared" si="89"/>
        <v>0</v>
      </c>
      <c r="BF1072" s="143">
        <f t="shared" si="90"/>
        <v>0</v>
      </c>
      <c r="BG1072" s="143">
        <f t="shared" si="91"/>
        <v>0</v>
      </c>
      <c r="BH1072" s="143">
        <f t="shared" si="92"/>
        <v>0</v>
      </c>
      <c r="BI1072" s="143">
        <f t="shared" si="93"/>
        <v>0</v>
      </c>
      <c r="BJ1072" s="8" t="s">
        <v>78</v>
      </c>
      <c r="BK1072" s="121">
        <f t="shared" si="94"/>
        <v>0</v>
      </c>
      <c r="BL1072" s="8" t="s">
        <v>161</v>
      </c>
      <c r="BM1072" s="8" t="s">
        <v>1482</v>
      </c>
    </row>
    <row r="1073" spans="2:65" s="23" customFormat="1" ht="25.5" customHeight="1" x14ac:dyDescent="0.45">
      <c r="B1073" s="134"/>
      <c r="C1073" s="135" t="s">
        <v>1483</v>
      </c>
      <c r="D1073" s="135" t="s">
        <v>157</v>
      </c>
      <c r="E1073" s="136" t="s">
        <v>1484</v>
      </c>
      <c r="F1073" s="251" t="s">
        <v>1485</v>
      </c>
      <c r="G1073" s="251"/>
      <c r="H1073" s="251"/>
      <c r="I1073" s="251"/>
      <c r="J1073" s="137" t="s">
        <v>358</v>
      </c>
      <c r="K1073" s="138">
        <v>416</v>
      </c>
      <c r="L1073" s="252"/>
      <c r="M1073" s="252"/>
      <c r="N1073" s="260">
        <f>ROUND(L1073*K1073,2)</f>
        <v>0</v>
      </c>
      <c r="O1073" s="261"/>
      <c r="P1073" s="261"/>
      <c r="Q1073" s="262"/>
      <c r="R1073" s="139"/>
      <c r="T1073" s="140"/>
      <c r="U1073" s="34" t="s">
        <v>39</v>
      </c>
      <c r="V1073" s="141">
        <v>0</v>
      </c>
      <c r="W1073" s="141">
        <f t="shared" si="86"/>
        <v>0</v>
      </c>
      <c r="X1073" s="141">
        <v>0</v>
      </c>
      <c r="Y1073" s="141">
        <f t="shared" si="87"/>
        <v>0</v>
      </c>
      <c r="Z1073" s="141">
        <v>0</v>
      </c>
      <c r="AA1073" s="142">
        <f t="shared" si="88"/>
        <v>0</v>
      </c>
      <c r="AR1073" s="8" t="s">
        <v>161</v>
      </c>
      <c r="AT1073" s="8" t="s">
        <v>157</v>
      </c>
      <c r="AU1073" s="8" t="s">
        <v>78</v>
      </c>
      <c r="AY1073" s="8" t="s">
        <v>156</v>
      </c>
      <c r="BE1073" s="143">
        <f t="shared" si="89"/>
        <v>0</v>
      </c>
      <c r="BF1073" s="143">
        <f t="shared" si="90"/>
        <v>0</v>
      </c>
      <c r="BG1073" s="143">
        <f t="shared" si="91"/>
        <v>0</v>
      </c>
      <c r="BH1073" s="143">
        <f t="shared" si="92"/>
        <v>0</v>
      </c>
      <c r="BI1073" s="143">
        <f t="shared" si="93"/>
        <v>0</v>
      </c>
      <c r="BJ1073" s="8" t="s">
        <v>78</v>
      </c>
      <c r="BK1073" s="121">
        <f t="shared" si="94"/>
        <v>0</v>
      </c>
      <c r="BL1073" s="8" t="s">
        <v>161</v>
      </c>
      <c r="BM1073" s="8" t="s">
        <v>1486</v>
      </c>
    </row>
    <row r="1074" spans="2:65" s="23" customFormat="1" ht="25.5" customHeight="1" x14ac:dyDescent="0.45">
      <c r="B1074" s="134"/>
      <c r="C1074" s="135" t="s">
        <v>1487</v>
      </c>
      <c r="D1074" s="135" t="s">
        <v>157</v>
      </c>
      <c r="E1074" s="136" t="s">
        <v>1488</v>
      </c>
      <c r="F1074" s="251" t="s">
        <v>1489</v>
      </c>
      <c r="G1074" s="251"/>
      <c r="H1074" s="251"/>
      <c r="I1074" s="251"/>
      <c r="J1074" s="137" t="s">
        <v>358</v>
      </c>
      <c r="K1074" s="138">
        <v>416</v>
      </c>
      <c r="L1074" s="252"/>
      <c r="M1074" s="252"/>
      <c r="N1074" s="260">
        <f t="shared" ref="N1074:N1078" si="96">ROUND(L1074*K1074,2)</f>
        <v>0</v>
      </c>
      <c r="O1074" s="261"/>
      <c r="P1074" s="261"/>
      <c r="Q1074" s="262"/>
      <c r="R1074" s="139"/>
      <c r="T1074" s="140"/>
      <c r="U1074" s="34" t="s">
        <v>39</v>
      </c>
      <c r="V1074" s="141">
        <v>0</v>
      </c>
      <c r="W1074" s="141">
        <f t="shared" si="86"/>
        <v>0</v>
      </c>
      <c r="X1074" s="141">
        <v>0</v>
      </c>
      <c r="Y1074" s="141">
        <f t="shared" si="87"/>
        <v>0</v>
      </c>
      <c r="Z1074" s="141">
        <v>0</v>
      </c>
      <c r="AA1074" s="142">
        <f t="shared" si="88"/>
        <v>0</v>
      </c>
      <c r="AR1074" s="8" t="s">
        <v>161</v>
      </c>
      <c r="AT1074" s="8" t="s">
        <v>157</v>
      </c>
      <c r="AU1074" s="8" t="s">
        <v>78</v>
      </c>
      <c r="AY1074" s="8" t="s">
        <v>156</v>
      </c>
      <c r="BE1074" s="143">
        <f t="shared" si="89"/>
        <v>0</v>
      </c>
      <c r="BF1074" s="143">
        <f t="shared" si="90"/>
        <v>0</v>
      </c>
      <c r="BG1074" s="143">
        <f t="shared" si="91"/>
        <v>0</v>
      </c>
      <c r="BH1074" s="143">
        <f t="shared" si="92"/>
        <v>0</v>
      </c>
      <c r="BI1074" s="143">
        <f t="shared" si="93"/>
        <v>0</v>
      </c>
      <c r="BJ1074" s="8" t="s">
        <v>78</v>
      </c>
      <c r="BK1074" s="121">
        <f t="shared" si="94"/>
        <v>0</v>
      </c>
      <c r="BL1074" s="8" t="s">
        <v>161</v>
      </c>
      <c r="BM1074" s="8" t="s">
        <v>1490</v>
      </c>
    </row>
    <row r="1075" spans="2:65" s="23" customFormat="1" ht="16.5" customHeight="1" x14ac:dyDescent="0.45">
      <c r="B1075" s="134"/>
      <c r="C1075" s="135" t="s">
        <v>1491</v>
      </c>
      <c r="D1075" s="135"/>
      <c r="E1075" s="136"/>
      <c r="F1075" s="251"/>
      <c r="G1075" s="251"/>
      <c r="H1075" s="251"/>
      <c r="I1075" s="251"/>
      <c r="J1075" s="137"/>
      <c r="K1075" s="138"/>
      <c r="L1075" s="252"/>
      <c r="M1075" s="252"/>
      <c r="N1075" s="260">
        <f t="shared" si="96"/>
        <v>0</v>
      </c>
      <c r="O1075" s="261"/>
      <c r="P1075" s="261"/>
      <c r="Q1075" s="262"/>
      <c r="R1075" s="139"/>
      <c r="T1075" s="140"/>
      <c r="U1075" s="34" t="s">
        <v>39</v>
      </c>
      <c r="V1075" s="141">
        <v>0</v>
      </c>
      <c r="W1075" s="141">
        <f t="shared" si="86"/>
        <v>0</v>
      </c>
      <c r="X1075" s="141">
        <v>0</v>
      </c>
      <c r="Y1075" s="141">
        <f t="shared" si="87"/>
        <v>0</v>
      </c>
      <c r="Z1075" s="141">
        <v>0</v>
      </c>
      <c r="AA1075" s="142">
        <f t="shared" si="88"/>
        <v>0</v>
      </c>
      <c r="AR1075" s="8" t="s">
        <v>161</v>
      </c>
      <c r="AT1075" s="8" t="s">
        <v>157</v>
      </c>
      <c r="AU1075" s="8" t="s">
        <v>78</v>
      </c>
      <c r="AY1075" s="8" t="s">
        <v>156</v>
      </c>
      <c r="BE1075" s="143">
        <f t="shared" si="89"/>
        <v>0</v>
      </c>
      <c r="BF1075" s="143">
        <f t="shared" si="90"/>
        <v>0</v>
      </c>
      <c r="BG1075" s="143">
        <f t="shared" si="91"/>
        <v>0</v>
      </c>
      <c r="BH1075" s="143">
        <f t="shared" si="92"/>
        <v>0</v>
      </c>
      <c r="BI1075" s="143">
        <f t="shared" si="93"/>
        <v>0</v>
      </c>
      <c r="BJ1075" s="8" t="s">
        <v>78</v>
      </c>
      <c r="BK1075" s="121">
        <f t="shared" si="94"/>
        <v>0</v>
      </c>
      <c r="BL1075" s="8" t="s">
        <v>161</v>
      </c>
      <c r="BM1075" s="8" t="s">
        <v>1492</v>
      </c>
    </row>
    <row r="1076" spans="2:65" s="23" customFormat="1" ht="25.5" customHeight="1" x14ac:dyDescent="0.45">
      <c r="B1076" s="134"/>
      <c r="C1076" s="135" t="s">
        <v>1493</v>
      </c>
      <c r="D1076" s="135" t="s">
        <v>157</v>
      </c>
      <c r="E1076" s="136" t="s">
        <v>1494</v>
      </c>
      <c r="F1076" s="251" t="s">
        <v>1495</v>
      </c>
      <c r="G1076" s="251"/>
      <c r="H1076" s="251"/>
      <c r="I1076" s="251"/>
      <c r="J1076" s="137" t="s">
        <v>201</v>
      </c>
      <c r="K1076" s="138">
        <v>1.6240000000000001</v>
      </c>
      <c r="L1076" s="252"/>
      <c r="M1076" s="252"/>
      <c r="N1076" s="260">
        <f t="shared" si="96"/>
        <v>0</v>
      </c>
      <c r="O1076" s="261"/>
      <c r="P1076" s="261"/>
      <c r="Q1076" s="262"/>
      <c r="R1076" s="139"/>
      <c r="T1076" s="140"/>
      <c r="U1076" s="34" t="s">
        <v>39</v>
      </c>
      <c r="V1076" s="141">
        <v>0</v>
      </c>
      <c r="W1076" s="141">
        <f t="shared" si="86"/>
        <v>0</v>
      </c>
      <c r="X1076" s="141">
        <v>0</v>
      </c>
      <c r="Y1076" s="141">
        <f t="shared" si="87"/>
        <v>0</v>
      </c>
      <c r="Z1076" s="141">
        <v>0</v>
      </c>
      <c r="AA1076" s="142">
        <f t="shared" si="88"/>
        <v>0</v>
      </c>
      <c r="AR1076" s="8" t="s">
        <v>161</v>
      </c>
      <c r="AT1076" s="8" t="s">
        <v>157</v>
      </c>
      <c r="AU1076" s="8" t="s">
        <v>78</v>
      </c>
      <c r="AY1076" s="8" t="s">
        <v>156</v>
      </c>
      <c r="BE1076" s="143">
        <f t="shared" si="89"/>
        <v>0</v>
      </c>
      <c r="BF1076" s="143">
        <f t="shared" si="90"/>
        <v>0</v>
      </c>
      <c r="BG1076" s="143">
        <f t="shared" si="91"/>
        <v>0</v>
      </c>
      <c r="BH1076" s="143">
        <f t="shared" si="92"/>
        <v>0</v>
      </c>
      <c r="BI1076" s="143">
        <f t="shared" si="93"/>
        <v>0</v>
      </c>
      <c r="BJ1076" s="8" t="s">
        <v>78</v>
      </c>
      <c r="BK1076" s="121">
        <f t="shared" si="94"/>
        <v>0</v>
      </c>
      <c r="BL1076" s="8" t="s">
        <v>161</v>
      </c>
      <c r="BM1076" s="8" t="s">
        <v>1496</v>
      </c>
    </row>
    <row r="1077" spans="2:65" s="23" customFormat="1" ht="37.35" customHeight="1" x14ac:dyDescent="0.45">
      <c r="B1077" s="134"/>
      <c r="C1077" s="135" t="s">
        <v>1497</v>
      </c>
      <c r="D1077" s="135" t="s">
        <v>157</v>
      </c>
      <c r="E1077" s="136" t="s">
        <v>1498</v>
      </c>
      <c r="F1077" s="251" t="s">
        <v>1499</v>
      </c>
      <c r="G1077" s="251"/>
      <c r="H1077" s="251"/>
      <c r="I1077" s="251"/>
      <c r="J1077" s="137" t="s">
        <v>1384</v>
      </c>
      <c r="K1077" s="138">
        <v>7</v>
      </c>
      <c r="L1077" s="252"/>
      <c r="M1077" s="252"/>
      <c r="N1077" s="260">
        <f t="shared" si="96"/>
        <v>0</v>
      </c>
      <c r="O1077" s="261"/>
      <c r="P1077" s="261"/>
      <c r="Q1077" s="262"/>
      <c r="R1077" s="139"/>
      <c r="T1077" s="140"/>
      <c r="U1077" s="34" t="s">
        <v>39</v>
      </c>
      <c r="V1077" s="141">
        <v>0</v>
      </c>
      <c r="W1077" s="141">
        <f t="shared" si="86"/>
        <v>0</v>
      </c>
      <c r="X1077" s="141">
        <v>0</v>
      </c>
      <c r="Y1077" s="141">
        <f t="shared" si="87"/>
        <v>0</v>
      </c>
      <c r="Z1077" s="141">
        <v>0</v>
      </c>
      <c r="AA1077" s="142">
        <f t="shared" si="88"/>
        <v>0</v>
      </c>
      <c r="AR1077" s="8" t="s">
        <v>161</v>
      </c>
      <c r="AT1077" s="8" t="s">
        <v>157</v>
      </c>
      <c r="AU1077" s="8" t="s">
        <v>78</v>
      </c>
      <c r="AY1077" s="8" t="s">
        <v>156</v>
      </c>
      <c r="BE1077" s="143">
        <f t="shared" si="89"/>
        <v>0</v>
      </c>
      <c r="BF1077" s="143">
        <f t="shared" si="90"/>
        <v>0</v>
      </c>
      <c r="BG1077" s="143">
        <f t="shared" si="91"/>
        <v>0</v>
      </c>
      <c r="BH1077" s="143">
        <f t="shared" si="92"/>
        <v>0</v>
      </c>
      <c r="BI1077" s="143">
        <f t="shared" si="93"/>
        <v>0</v>
      </c>
      <c r="BJ1077" s="8" t="s">
        <v>78</v>
      </c>
      <c r="BK1077" s="121">
        <f t="shared" si="94"/>
        <v>0</v>
      </c>
      <c r="BL1077" s="8" t="s">
        <v>161</v>
      </c>
      <c r="BM1077" s="8" t="s">
        <v>1500</v>
      </c>
    </row>
    <row r="1078" spans="2:65" s="23" customFormat="1" ht="41.5" customHeight="1" x14ac:dyDescent="0.45">
      <c r="B1078" s="134"/>
      <c r="C1078" s="135" t="s">
        <v>1501</v>
      </c>
      <c r="D1078" s="135" t="s">
        <v>157</v>
      </c>
      <c r="E1078" s="136" t="s">
        <v>1502</v>
      </c>
      <c r="F1078" s="251" t="s">
        <v>1503</v>
      </c>
      <c r="G1078" s="251"/>
      <c r="H1078" s="251"/>
      <c r="I1078" s="251"/>
      <c r="J1078" s="137" t="s">
        <v>1384</v>
      </c>
      <c r="K1078" s="138">
        <v>3</v>
      </c>
      <c r="L1078" s="252"/>
      <c r="M1078" s="252"/>
      <c r="N1078" s="260">
        <f t="shared" si="96"/>
        <v>0</v>
      </c>
      <c r="O1078" s="261"/>
      <c r="P1078" s="261"/>
      <c r="Q1078" s="262"/>
      <c r="R1078" s="139"/>
      <c r="T1078" s="140"/>
      <c r="U1078" s="34" t="s">
        <v>39</v>
      </c>
      <c r="V1078" s="141">
        <v>0</v>
      </c>
      <c r="W1078" s="141">
        <f t="shared" si="86"/>
        <v>0</v>
      </c>
      <c r="X1078" s="141">
        <v>0</v>
      </c>
      <c r="Y1078" s="141">
        <f t="shared" si="87"/>
        <v>0</v>
      </c>
      <c r="Z1078" s="141">
        <v>0</v>
      </c>
      <c r="AA1078" s="142">
        <f t="shared" si="88"/>
        <v>0</v>
      </c>
      <c r="AR1078" s="8" t="s">
        <v>161</v>
      </c>
      <c r="AT1078" s="8" t="s">
        <v>157</v>
      </c>
      <c r="AU1078" s="8" t="s">
        <v>78</v>
      </c>
      <c r="AY1078" s="8" t="s">
        <v>156</v>
      </c>
      <c r="BE1078" s="143">
        <f t="shared" si="89"/>
        <v>0</v>
      </c>
      <c r="BF1078" s="143">
        <f t="shared" si="90"/>
        <v>0</v>
      </c>
      <c r="BG1078" s="143">
        <f t="shared" si="91"/>
        <v>0</v>
      </c>
      <c r="BH1078" s="143">
        <f t="shared" si="92"/>
        <v>0</v>
      </c>
      <c r="BI1078" s="143">
        <f t="shared" si="93"/>
        <v>0</v>
      </c>
      <c r="BJ1078" s="8" t="s">
        <v>78</v>
      </c>
      <c r="BK1078" s="121">
        <f t="shared" si="94"/>
        <v>0</v>
      </c>
      <c r="BL1078" s="8" t="s">
        <v>161</v>
      </c>
      <c r="BM1078" s="8" t="s">
        <v>1504</v>
      </c>
    </row>
    <row r="1079" spans="2:65" s="23" customFormat="1" ht="16.5" customHeight="1" x14ac:dyDescent="0.45">
      <c r="B1079" s="134"/>
      <c r="C1079" s="179" t="s">
        <v>1505</v>
      </c>
      <c r="D1079" s="179" t="s">
        <v>311</v>
      </c>
      <c r="E1079" s="180" t="s">
        <v>1506</v>
      </c>
      <c r="F1079" s="263" t="s">
        <v>1507</v>
      </c>
      <c r="G1079" s="263"/>
      <c r="H1079" s="263"/>
      <c r="I1079" s="263"/>
      <c r="J1079" s="181" t="s">
        <v>1098</v>
      </c>
      <c r="K1079" s="182">
        <v>7</v>
      </c>
      <c r="L1079" s="264"/>
      <c r="M1079" s="264"/>
      <c r="N1079" s="265">
        <f>ROUND(L1079*K1079,2)</f>
        <v>0</v>
      </c>
      <c r="O1079" s="266"/>
      <c r="P1079" s="266"/>
      <c r="Q1079" s="267"/>
      <c r="R1079" s="139"/>
      <c r="T1079" s="140"/>
      <c r="U1079" s="34" t="s">
        <v>39</v>
      </c>
      <c r="V1079" s="141">
        <v>0</v>
      </c>
      <c r="W1079" s="141">
        <f t="shared" si="86"/>
        <v>0</v>
      </c>
      <c r="X1079" s="141">
        <v>0</v>
      </c>
      <c r="Y1079" s="141">
        <f t="shared" si="87"/>
        <v>0</v>
      </c>
      <c r="Z1079" s="141">
        <v>0</v>
      </c>
      <c r="AA1079" s="142">
        <f t="shared" si="88"/>
        <v>0</v>
      </c>
      <c r="AR1079" s="8" t="s">
        <v>190</v>
      </c>
      <c r="AT1079" s="8" t="s">
        <v>311</v>
      </c>
      <c r="AU1079" s="8" t="s">
        <v>78</v>
      </c>
      <c r="AY1079" s="8" t="s">
        <v>156</v>
      </c>
      <c r="BE1079" s="143">
        <f t="shared" si="89"/>
        <v>0</v>
      </c>
      <c r="BF1079" s="143">
        <f t="shared" si="90"/>
        <v>0</v>
      </c>
      <c r="BG1079" s="143">
        <f t="shared" si="91"/>
        <v>0</v>
      </c>
      <c r="BH1079" s="143">
        <f t="shared" si="92"/>
        <v>0</v>
      </c>
      <c r="BI1079" s="143">
        <f t="shared" si="93"/>
        <v>0</v>
      </c>
      <c r="BJ1079" s="8" t="s">
        <v>78</v>
      </c>
      <c r="BK1079" s="121">
        <f t="shared" si="94"/>
        <v>0</v>
      </c>
      <c r="BL1079" s="8" t="s">
        <v>161</v>
      </c>
      <c r="BM1079" s="8" t="s">
        <v>1508</v>
      </c>
    </row>
    <row r="1080" spans="2:65" s="23" customFormat="1" ht="30.6" customHeight="1" x14ac:dyDescent="0.45">
      <c r="B1080" s="134"/>
      <c r="C1080" s="135" t="s">
        <v>1509</v>
      </c>
      <c r="D1080" s="135" t="s">
        <v>157</v>
      </c>
      <c r="E1080" s="136" t="s">
        <v>1510</v>
      </c>
      <c r="F1080" s="251" t="s">
        <v>1511</v>
      </c>
      <c r="G1080" s="251"/>
      <c r="H1080" s="251"/>
      <c r="I1080" s="251"/>
      <c r="J1080" s="137" t="s">
        <v>1384</v>
      </c>
      <c r="K1080" s="211">
        <v>7</v>
      </c>
      <c r="L1080" s="252"/>
      <c r="M1080" s="252"/>
      <c r="N1080" s="260">
        <f t="shared" ref="N1080:N1082" si="97">ROUND(L1080*K1080,2)</f>
        <v>0</v>
      </c>
      <c r="O1080" s="261"/>
      <c r="P1080" s="261"/>
      <c r="Q1080" s="262"/>
      <c r="R1080" s="139"/>
      <c r="T1080" s="140"/>
      <c r="U1080" s="34" t="s">
        <v>39</v>
      </c>
      <c r="V1080" s="141">
        <v>0</v>
      </c>
      <c r="W1080" s="141">
        <f t="shared" ref="W1080:W1111" si="98">V1080*K1080</f>
        <v>0</v>
      </c>
      <c r="X1080" s="141">
        <v>0</v>
      </c>
      <c r="Y1080" s="141">
        <f t="shared" ref="Y1080:Y1111" si="99">X1080*K1080</f>
        <v>0</v>
      </c>
      <c r="Z1080" s="141">
        <v>0</v>
      </c>
      <c r="AA1080" s="142">
        <f t="shared" ref="AA1080:AA1111" si="100">Z1080*K1080</f>
        <v>0</v>
      </c>
      <c r="AR1080" s="8" t="s">
        <v>161</v>
      </c>
      <c r="AT1080" s="8" t="s">
        <v>157</v>
      </c>
      <c r="AU1080" s="8" t="s">
        <v>78</v>
      </c>
      <c r="AY1080" s="8" t="s">
        <v>156</v>
      </c>
      <c r="BE1080" s="143">
        <f t="shared" ref="BE1080:BE1100" si="101">IF(U1080="základná",N1080,0)</f>
        <v>0</v>
      </c>
      <c r="BF1080" s="143">
        <f t="shared" ref="BF1080:BF1100" si="102">IF(U1080="znížená",N1080,0)</f>
        <v>0</v>
      </c>
      <c r="BG1080" s="143">
        <f t="shared" ref="BG1080:BG1100" si="103">IF(U1080="zákl. prenesená",N1080,0)</f>
        <v>0</v>
      </c>
      <c r="BH1080" s="143">
        <f t="shared" ref="BH1080:BH1100" si="104">IF(U1080="zníž. prenesená",N1080,0)</f>
        <v>0</v>
      </c>
      <c r="BI1080" s="143">
        <f t="shared" ref="BI1080:BI1100" si="105">IF(U1080="nulová",N1080,0)</f>
        <v>0</v>
      </c>
      <c r="BJ1080" s="8" t="s">
        <v>78</v>
      </c>
      <c r="BK1080" s="121">
        <f t="shared" ref="BK1080:BK1100" si="106">ROUND(L1080*K1080,3)</f>
        <v>0</v>
      </c>
      <c r="BL1080" s="8" t="s">
        <v>161</v>
      </c>
      <c r="BM1080" s="8" t="s">
        <v>1512</v>
      </c>
    </row>
    <row r="1081" spans="2:65" s="23" customFormat="1" ht="25.5" customHeight="1" x14ac:dyDescent="0.45">
      <c r="B1081" s="134"/>
      <c r="C1081" s="135" t="s">
        <v>1513</v>
      </c>
      <c r="D1081" s="135" t="s">
        <v>157</v>
      </c>
      <c r="E1081" s="136" t="s">
        <v>1514</v>
      </c>
      <c r="F1081" s="251" t="s">
        <v>1515</v>
      </c>
      <c r="G1081" s="251"/>
      <c r="H1081" s="251"/>
      <c r="I1081" s="251"/>
      <c r="J1081" s="137" t="s">
        <v>1384</v>
      </c>
      <c r="K1081" s="138">
        <v>2</v>
      </c>
      <c r="L1081" s="252"/>
      <c r="M1081" s="252"/>
      <c r="N1081" s="260">
        <f t="shared" si="97"/>
        <v>0</v>
      </c>
      <c r="O1081" s="261"/>
      <c r="P1081" s="261"/>
      <c r="Q1081" s="262"/>
      <c r="R1081" s="139"/>
      <c r="T1081" s="140"/>
      <c r="U1081" s="34" t="s">
        <v>39</v>
      </c>
      <c r="V1081" s="141">
        <v>0</v>
      </c>
      <c r="W1081" s="141">
        <f t="shared" si="98"/>
        <v>0</v>
      </c>
      <c r="X1081" s="141">
        <v>0</v>
      </c>
      <c r="Y1081" s="141">
        <f t="shared" si="99"/>
        <v>0</v>
      </c>
      <c r="Z1081" s="141">
        <v>0</v>
      </c>
      <c r="AA1081" s="142">
        <f t="shared" si="100"/>
        <v>0</v>
      </c>
      <c r="AR1081" s="8" t="s">
        <v>161</v>
      </c>
      <c r="AT1081" s="8" t="s">
        <v>157</v>
      </c>
      <c r="AU1081" s="8" t="s">
        <v>78</v>
      </c>
      <c r="AY1081" s="8" t="s">
        <v>156</v>
      </c>
      <c r="BE1081" s="143">
        <f t="shared" si="101"/>
        <v>0</v>
      </c>
      <c r="BF1081" s="143">
        <f t="shared" si="102"/>
        <v>0</v>
      </c>
      <c r="BG1081" s="143">
        <f t="shared" si="103"/>
        <v>0</v>
      </c>
      <c r="BH1081" s="143">
        <f t="shared" si="104"/>
        <v>0</v>
      </c>
      <c r="BI1081" s="143">
        <f t="shared" si="105"/>
        <v>0</v>
      </c>
      <c r="BJ1081" s="8" t="s">
        <v>78</v>
      </c>
      <c r="BK1081" s="121">
        <f t="shared" si="106"/>
        <v>0</v>
      </c>
      <c r="BL1081" s="8" t="s">
        <v>161</v>
      </c>
      <c r="BM1081" s="8" t="s">
        <v>1516</v>
      </c>
    </row>
    <row r="1082" spans="2:65" s="23" customFormat="1" ht="25.5" customHeight="1" x14ac:dyDescent="0.45">
      <c r="B1082" s="134"/>
      <c r="C1082" s="179" t="s">
        <v>1517</v>
      </c>
      <c r="D1082" s="179" t="s">
        <v>311</v>
      </c>
      <c r="E1082" s="180" t="s">
        <v>1518</v>
      </c>
      <c r="F1082" s="263" t="s">
        <v>1519</v>
      </c>
      <c r="G1082" s="263"/>
      <c r="H1082" s="263"/>
      <c r="I1082" s="263"/>
      <c r="J1082" s="181" t="s">
        <v>1098</v>
      </c>
      <c r="K1082" s="182">
        <v>2</v>
      </c>
      <c r="L1082" s="264"/>
      <c r="M1082" s="264"/>
      <c r="N1082" s="260">
        <f t="shared" si="97"/>
        <v>0</v>
      </c>
      <c r="O1082" s="261"/>
      <c r="P1082" s="261"/>
      <c r="Q1082" s="262"/>
      <c r="R1082" s="139"/>
      <c r="T1082" s="140"/>
      <c r="U1082" s="34" t="s">
        <v>39</v>
      </c>
      <c r="V1082" s="141">
        <v>0</v>
      </c>
      <c r="W1082" s="141">
        <f t="shared" si="98"/>
        <v>0</v>
      </c>
      <c r="X1082" s="141">
        <v>0</v>
      </c>
      <c r="Y1082" s="141">
        <f t="shared" si="99"/>
        <v>0</v>
      </c>
      <c r="Z1082" s="141">
        <v>0</v>
      </c>
      <c r="AA1082" s="142">
        <f t="shared" si="100"/>
        <v>0</v>
      </c>
      <c r="AR1082" s="8" t="s">
        <v>190</v>
      </c>
      <c r="AT1082" s="8" t="s">
        <v>311</v>
      </c>
      <c r="AU1082" s="8" t="s">
        <v>78</v>
      </c>
      <c r="AY1082" s="8" t="s">
        <v>156</v>
      </c>
      <c r="BE1082" s="143">
        <f t="shared" si="101"/>
        <v>0</v>
      </c>
      <c r="BF1082" s="143">
        <f t="shared" si="102"/>
        <v>0</v>
      </c>
      <c r="BG1082" s="143">
        <f t="shared" si="103"/>
        <v>0</v>
      </c>
      <c r="BH1082" s="143">
        <f t="shared" si="104"/>
        <v>0</v>
      </c>
      <c r="BI1082" s="143">
        <f t="shared" si="105"/>
        <v>0</v>
      </c>
      <c r="BJ1082" s="8" t="s">
        <v>78</v>
      </c>
      <c r="BK1082" s="121">
        <f t="shared" si="106"/>
        <v>0</v>
      </c>
      <c r="BL1082" s="8" t="s">
        <v>161</v>
      </c>
      <c r="BM1082" s="8" t="s">
        <v>1520</v>
      </c>
    </row>
    <row r="1083" spans="2:65" s="23" customFormat="1" ht="31.5" customHeight="1" x14ac:dyDescent="0.45">
      <c r="B1083" s="134"/>
      <c r="C1083" s="135" t="s">
        <v>1521</v>
      </c>
      <c r="D1083" s="135" t="s">
        <v>157</v>
      </c>
      <c r="E1083" s="136" t="s">
        <v>1522</v>
      </c>
      <c r="F1083" s="251" t="s">
        <v>5300</v>
      </c>
      <c r="G1083" s="251"/>
      <c r="H1083" s="251"/>
      <c r="I1083" s="251"/>
      <c r="J1083" s="137" t="s">
        <v>1384</v>
      </c>
      <c r="K1083" s="138">
        <v>17</v>
      </c>
      <c r="L1083" s="252"/>
      <c r="M1083" s="252"/>
      <c r="N1083" s="265">
        <f>ROUND(L1083*K1083,2)</f>
        <v>0</v>
      </c>
      <c r="O1083" s="266"/>
      <c r="P1083" s="266"/>
      <c r="Q1083" s="267"/>
      <c r="R1083" s="139"/>
      <c r="T1083" s="140"/>
      <c r="U1083" s="34" t="s">
        <v>39</v>
      </c>
      <c r="V1083" s="141">
        <v>0</v>
      </c>
      <c r="W1083" s="141">
        <f t="shared" si="98"/>
        <v>0</v>
      </c>
      <c r="X1083" s="141">
        <v>0</v>
      </c>
      <c r="Y1083" s="141">
        <f t="shared" si="99"/>
        <v>0</v>
      </c>
      <c r="Z1083" s="141">
        <v>0</v>
      </c>
      <c r="AA1083" s="142">
        <f t="shared" si="100"/>
        <v>0</v>
      </c>
      <c r="AR1083" s="8" t="s">
        <v>161</v>
      </c>
      <c r="AT1083" s="8" t="s">
        <v>157</v>
      </c>
      <c r="AU1083" s="8" t="s">
        <v>78</v>
      </c>
      <c r="AY1083" s="8" t="s">
        <v>156</v>
      </c>
      <c r="BE1083" s="143">
        <f t="shared" si="101"/>
        <v>0</v>
      </c>
      <c r="BF1083" s="143">
        <f t="shared" si="102"/>
        <v>0</v>
      </c>
      <c r="BG1083" s="143">
        <f t="shared" si="103"/>
        <v>0</v>
      </c>
      <c r="BH1083" s="143">
        <f t="shared" si="104"/>
        <v>0</v>
      </c>
      <c r="BI1083" s="143">
        <f t="shared" si="105"/>
        <v>0</v>
      </c>
      <c r="BJ1083" s="8" t="s">
        <v>78</v>
      </c>
      <c r="BK1083" s="121">
        <f t="shared" si="106"/>
        <v>0</v>
      </c>
      <c r="BL1083" s="8" t="s">
        <v>161</v>
      </c>
      <c r="BM1083" s="8" t="s">
        <v>1523</v>
      </c>
    </row>
    <row r="1084" spans="2:65" s="23" customFormat="1" ht="32.25" customHeight="1" x14ac:dyDescent="0.45">
      <c r="B1084" s="134"/>
      <c r="C1084" s="135" t="s">
        <v>1524</v>
      </c>
      <c r="D1084" s="135" t="s">
        <v>157</v>
      </c>
      <c r="E1084" s="136" t="s">
        <v>1525</v>
      </c>
      <c r="F1084" s="251" t="s">
        <v>5301</v>
      </c>
      <c r="G1084" s="251"/>
      <c r="H1084" s="251"/>
      <c r="I1084" s="251"/>
      <c r="J1084" s="137" t="s">
        <v>1384</v>
      </c>
      <c r="K1084" s="138">
        <v>1</v>
      </c>
      <c r="L1084" s="252"/>
      <c r="M1084" s="252"/>
      <c r="N1084" s="260">
        <f>ROUND(L1084*K1084,2)</f>
        <v>0</v>
      </c>
      <c r="O1084" s="261"/>
      <c r="P1084" s="261"/>
      <c r="Q1084" s="262"/>
      <c r="R1084" s="139"/>
      <c r="T1084" s="140"/>
      <c r="U1084" s="34" t="s">
        <v>39</v>
      </c>
      <c r="V1084" s="141">
        <v>0</v>
      </c>
      <c r="W1084" s="141">
        <f t="shared" si="98"/>
        <v>0</v>
      </c>
      <c r="X1084" s="141">
        <v>0</v>
      </c>
      <c r="Y1084" s="141">
        <f t="shared" si="99"/>
        <v>0</v>
      </c>
      <c r="Z1084" s="141">
        <v>0</v>
      </c>
      <c r="AA1084" s="142">
        <f t="shared" si="100"/>
        <v>0</v>
      </c>
      <c r="AR1084" s="8" t="s">
        <v>161</v>
      </c>
      <c r="AT1084" s="8" t="s">
        <v>157</v>
      </c>
      <c r="AU1084" s="8" t="s">
        <v>78</v>
      </c>
      <c r="AY1084" s="8" t="s">
        <v>156</v>
      </c>
      <c r="BE1084" s="143">
        <f t="shared" si="101"/>
        <v>0</v>
      </c>
      <c r="BF1084" s="143">
        <f t="shared" si="102"/>
        <v>0</v>
      </c>
      <c r="BG1084" s="143">
        <f t="shared" si="103"/>
        <v>0</v>
      </c>
      <c r="BH1084" s="143">
        <f t="shared" si="104"/>
        <v>0</v>
      </c>
      <c r="BI1084" s="143">
        <f t="shared" si="105"/>
        <v>0</v>
      </c>
      <c r="BJ1084" s="8" t="s">
        <v>78</v>
      </c>
      <c r="BK1084" s="121">
        <f t="shared" si="106"/>
        <v>0</v>
      </c>
      <c r="BL1084" s="8" t="s">
        <v>161</v>
      </c>
      <c r="BM1084" s="8" t="s">
        <v>1526</v>
      </c>
    </row>
    <row r="1085" spans="2:65" s="23" customFormat="1" ht="25.5" customHeight="1" x14ac:dyDescent="0.45">
      <c r="B1085" s="134"/>
      <c r="C1085" s="135" t="s">
        <v>1527</v>
      </c>
      <c r="D1085" s="135" t="s">
        <v>157</v>
      </c>
      <c r="E1085" s="136" t="s">
        <v>1528</v>
      </c>
      <c r="F1085" s="251" t="s">
        <v>1529</v>
      </c>
      <c r="G1085" s="251"/>
      <c r="H1085" s="251"/>
      <c r="I1085" s="251"/>
      <c r="J1085" s="137" t="s">
        <v>1384</v>
      </c>
      <c r="K1085" s="138">
        <v>2</v>
      </c>
      <c r="L1085" s="252"/>
      <c r="M1085" s="252"/>
      <c r="N1085" s="260">
        <f>ROUND(L1085*K1085,2)</f>
        <v>0</v>
      </c>
      <c r="O1085" s="261"/>
      <c r="P1085" s="261"/>
      <c r="Q1085" s="262"/>
      <c r="R1085" s="139"/>
      <c r="T1085" s="140"/>
      <c r="U1085" s="34" t="s">
        <v>39</v>
      </c>
      <c r="V1085" s="141">
        <v>0</v>
      </c>
      <c r="W1085" s="141">
        <f t="shared" si="98"/>
        <v>0</v>
      </c>
      <c r="X1085" s="141">
        <v>0</v>
      </c>
      <c r="Y1085" s="141">
        <f t="shared" si="99"/>
        <v>0</v>
      </c>
      <c r="Z1085" s="141">
        <v>0</v>
      </c>
      <c r="AA1085" s="142">
        <f t="shared" si="100"/>
        <v>0</v>
      </c>
      <c r="AR1085" s="8" t="s">
        <v>161</v>
      </c>
      <c r="AT1085" s="8" t="s">
        <v>157</v>
      </c>
      <c r="AU1085" s="8" t="s">
        <v>78</v>
      </c>
      <c r="AY1085" s="8" t="s">
        <v>156</v>
      </c>
      <c r="BE1085" s="143">
        <f t="shared" si="101"/>
        <v>0</v>
      </c>
      <c r="BF1085" s="143">
        <f t="shared" si="102"/>
        <v>0</v>
      </c>
      <c r="BG1085" s="143">
        <f t="shared" si="103"/>
        <v>0</v>
      </c>
      <c r="BH1085" s="143">
        <f t="shared" si="104"/>
        <v>0</v>
      </c>
      <c r="BI1085" s="143">
        <f t="shared" si="105"/>
        <v>0</v>
      </c>
      <c r="BJ1085" s="8" t="s">
        <v>78</v>
      </c>
      <c r="BK1085" s="121">
        <f t="shared" si="106"/>
        <v>0</v>
      </c>
      <c r="BL1085" s="8" t="s">
        <v>161</v>
      </c>
      <c r="BM1085" s="8" t="s">
        <v>1530</v>
      </c>
    </row>
    <row r="1086" spans="2:65" s="23" customFormat="1" ht="16.5" customHeight="1" x14ac:dyDescent="0.45">
      <c r="B1086" s="134"/>
      <c r="C1086" s="179" t="s">
        <v>1531</v>
      </c>
      <c r="D1086" s="179" t="s">
        <v>311</v>
      </c>
      <c r="E1086" s="180" t="s">
        <v>1532</v>
      </c>
      <c r="F1086" s="263" t="s">
        <v>5302</v>
      </c>
      <c r="G1086" s="263"/>
      <c r="H1086" s="263"/>
      <c r="I1086" s="263"/>
      <c r="J1086" s="181" t="s">
        <v>1098</v>
      </c>
      <c r="K1086" s="182">
        <v>2</v>
      </c>
      <c r="L1086" s="264"/>
      <c r="M1086" s="264"/>
      <c r="N1086" s="265">
        <f>ROUND(L1086*K1086,2)</f>
        <v>0</v>
      </c>
      <c r="O1086" s="266"/>
      <c r="P1086" s="266"/>
      <c r="Q1086" s="267"/>
      <c r="R1086" s="139"/>
      <c r="T1086" s="140"/>
      <c r="U1086" s="34" t="s">
        <v>39</v>
      </c>
      <c r="V1086" s="141">
        <v>0</v>
      </c>
      <c r="W1086" s="141">
        <f t="shared" si="98"/>
        <v>0</v>
      </c>
      <c r="X1086" s="141">
        <v>0</v>
      </c>
      <c r="Y1086" s="141">
        <f t="shared" si="99"/>
        <v>0</v>
      </c>
      <c r="Z1086" s="141">
        <v>0</v>
      </c>
      <c r="AA1086" s="142">
        <f t="shared" si="100"/>
        <v>0</v>
      </c>
      <c r="AR1086" s="8" t="s">
        <v>190</v>
      </c>
      <c r="AT1086" s="8" t="s">
        <v>311</v>
      </c>
      <c r="AU1086" s="8" t="s">
        <v>78</v>
      </c>
      <c r="AY1086" s="8" t="s">
        <v>156</v>
      </c>
      <c r="BE1086" s="143">
        <f t="shared" si="101"/>
        <v>0</v>
      </c>
      <c r="BF1086" s="143">
        <f t="shared" si="102"/>
        <v>0</v>
      </c>
      <c r="BG1086" s="143">
        <f t="shared" si="103"/>
        <v>0</v>
      </c>
      <c r="BH1086" s="143">
        <f t="shared" si="104"/>
        <v>0</v>
      </c>
      <c r="BI1086" s="143">
        <f t="shared" si="105"/>
        <v>0</v>
      </c>
      <c r="BJ1086" s="8" t="s">
        <v>78</v>
      </c>
      <c r="BK1086" s="121">
        <f t="shared" si="106"/>
        <v>0</v>
      </c>
      <c r="BL1086" s="8" t="s">
        <v>161</v>
      </c>
      <c r="BM1086" s="8" t="s">
        <v>1533</v>
      </c>
    </row>
    <row r="1087" spans="2:65" s="23" customFormat="1" ht="26.5" customHeight="1" x14ac:dyDescent="0.45">
      <c r="B1087" s="134"/>
      <c r="C1087" s="135" t="s">
        <v>1534</v>
      </c>
      <c r="D1087" s="135" t="s">
        <v>157</v>
      </c>
      <c r="E1087" s="136" t="s">
        <v>1535</v>
      </c>
      <c r="F1087" s="251" t="s">
        <v>5303</v>
      </c>
      <c r="G1087" s="251"/>
      <c r="H1087" s="251"/>
      <c r="I1087" s="251"/>
      <c r="J1087" s="137" t="s">
        <v>1384</v>
      </c>
      <c r="K1087" s="138">
        <v>1</v>
      </c>
      <c r="L1087" s="252"/>
      <c r="M1087" s="252"/>
      <c r="N1087" s="260">
        <f t="shared" ref="N1087:N1090" si="107">ROUND(L1087*K1087,2)</f>
        <v>0</v>
      </c>
      <c r="O1087" s="261"/>
      <c r="P1087" s="261"/>
      <c r="Q1087" s="262"/>
      <c r="R1087" s="139"/>
      <c r="T1087" s="140"/>
      <c r="U1087" s="34" t="s">
        <v>39</v>
      </c>
      <c r="V1087" s="141">
        <v>0</v>
      </c>
      <c r="W1087" s="141">
        <f t="shared" si="98"/>
        <v>0</v>
      </c>
      <c r="X1087" s="141">
        <v>0</v>
      </c>
      <c r="Y1087" s="141">
        <f t="shared" si="99"/>
        <v>0</v>
      </c>
      <c r="Z1087" s="141">
        <v>0</v>
      </c>
      <c r="AA1087" s="142">
        <f t="shared" si="100"/>
        <v>0</v>
      </c>
      <c r="AR1087" s="8" t="s">
        <v>161</v>
      </c>
      <c r="AT1087" s="8" t="s">
        <v>157</v>
      </c>
      <c r="AU1087" s="8" t="s">
        <v>78</v>
      </c>
      <c r="AY1087" s="8" t="s">
        <v>156</v>
      </c>
      <c r="BE1087" s="143">
        <f t="shared" si="101"/>
        <v>0</v>
      </c>
      <c r="BF1087" s="143">
        <f t="shared" si="102"/>
        <v>0</v>
      </c>
      <c r="BG1087" s="143">
        <f t="shared" si="103"/>
        <v>0</v>
      </c>
      <c r="BH1087" s="143">
        <f t="shared" si="104"/>
        <v>0</v>
      </c>
      <c r="BI1087" s="143">
        <f t="shared" si="105"/>
        <v>0</v>
      </c>
      <c r="BJ1087" s="8" t="s">
        <v>78</v>
      </c>
      <c r="BK1087" s="121">
        <f t="shared" si="106"/>
        <v>0</v>
      </c>
      <c r="BL1087" s="8" t="s">
        <v>161</v>
      </c>
      <c r="BM1087" s="8" t="s">
        <v>1536</v>
      </c>
    </row>
    <row r="1088" spans="2:65" s="23" customFormat="1" ht="35.65" customHeight="1" x14ac:dyDescent="0.45">
      <c r="B1088" s="134"/>
      <c r="C1088" s="135" t="s">
        <v>1537</v>
      </c>
      <c r="D1088" s="135" t="s">
        <v>157</v>
      </c>
      <c r="E1088" s="136" t="s">
        <v>1538</v>
      </c>
      <c r="F1088" s="251" t="s">
        <v>1539</v>
      </c>
      <c r="G1088" s="251"/>
      <c r="H1088" s="251"/>
      <c r="I1088" s="251"/>
      <c r="J1088" s="137" t="s">
        <v>1384</v>
      </c>
      <c r="K1088" s="138">
        <v>2</v>
      </c>
      <c r="L1088" s="252"/>
      <c r="M1088" s="252"/>
      <c r="N1088" s="260">
        <f t="shared" si="107"/>
        <v>0</v>
      </c>
      <c r="O1088" s="261"/>
      <c r="P1088" s="261"/>
      <c r="Q1088" s="262"/>
      <c r="R1088" s="139"/>
      <c r="T1088" s="140"/>
      <c r="U1088" s="34" t="s">
        <v>39</v>
      </c>
      <c r="V1088" s="141">
        <v>0</v>
      </c>
      <c r="W1088" s="141">
        <f t="shared" si="98"/>
        <v>0</v>
      </c>
      <c r="X1088" s="141">
        <v>0</v>
      </c>
      <c r="Y1088" s="141">
        <f t="shared" si="99"/>
        <v>0</v>
      </c>
      <c r="Z1088" s="141">
        <v>0</v>
      </c>
      <c r="AA1088" s="142">
        <f t="shared" si="100"/>
        <v>0</v>
      </c>
      <c r="AR1088" s="8" t="s">
        <v>161</v>
      </c>
      <c r="AT1088" s="8" t="s">
        <v>157</v>
      </c>
      <c r="AU1088" s="8" t="s">
        <v>78</v>
      </c>
      <c r="AY1088" s="8" t="s">
        <v>156</v>
      </c>
      <c r="BE1088" s="143">
        <f t="shared" si="101"/>
        <v>0</v>
      </c>
      <c r="BF1088" s="143">
        <f t="shared" si="102"/>
        <v>0</v>
      </c>
      <c r="BG1088" s="143">
        <f t="shared" si="103"/>
        <v>0</v>
      </c>
      <c r="BH1088" s="143">
        <f t="shared" si="104"/>
        <v>0</v>
      </c>
      <c r="BI1088" s="143">
        <f t="shared" si="105"/>
        <v>0</v>
      </c>
      <c r="BJ1088" s="8" t="s">
        <v>78</v>
      </c>
      <c r="BK1088" s="121">
        <f t="shared" si="106"/>
        <v>0</v>
      </c>
      <c r="BL1088" s="8" t="s">
        <v>161</v>
      </c>
      <c r="BM1088" s="8" t="s">
        <v>1540</v>
      </c>
    </row>
    <row r="1089" spans="2:65" s="23" customFormat="1" ht="16.5" customHeight="1" x14ac:dyDescent="0.45">
      <c r="B1089" s="134"/>
      <c r="C1089" s="179" t="s">
        <v>1541</v>
      </c>
      <c r="D1089" s="179" t="s">
        <v>311</v>
      </c>
      <c r="E1089" s="180" t="s">
        <v>1542</v>
      </c>
      <c r="F1089" s="263" t="s">
        <v>1543</v>
      </c>
      <c r="G1089" s="263"/>
      <c r="H1089" s="263"/>
      <c r="I1089" s="263"/>
      <c r="J1089" s="181" t="s">
        <v>1098</v>
      </c>
      <c r="K1089" s="182">
        <v>1</v>
      </c>
      <c r="L1089" s="264"/>
      <c r="M1089" s="264"/>
      <c r="N1089" s="265">
        <f t="shared" si="107"/>
        <v>0</v>
      </c>
      <c r="O1089" s="266"/>
      <c r="P1089" s="266"/>
      <c r="Q1089" s="267"/>
      <c r="R1089" s="139"/>
      <c r="T1089" s="140"/>
      <c r="U1089" s="34" t="s">
        <v>39</v>
      </c>
      <c r="V1089" s="141">
        <v>0</v>
      </c>
      <c r="W1089" s="141">
        <f t="shared" si="98"/>
        <v>0</v>
      </c>
      <c r="X1089" s="141">
        <v>0</v>
      </c>
      <c r="Y1089" s="141">
        <f t="shared" si="99"/>
        <v>0</v>
      </c>
      <c r="Z1089" s="141">
        <v>0</v>
      </c>
      <c r="AA1089" s="142">
        <f t="shared" si="100"/>
        <v>0</v>
      </c>
      <c r="AR1089" s="8" t="s">
        <v>190</v>
      </c>
      <c r="AT1089" s="8" t="s">
        <v>311</v>
      </c>
      <c r="AU1089" s="8" t="s">
        <v>78</v>
      </c>
      <c r="AY1089" s="8" t="s">
        <v>156</v>
      </c>
      <c r="BE1089" s="143">
        <f t="shared" si="101"/>
        <v>0</v>
      </c>
      <c r="BF1089" s="143">
        <f t="shared" si="102"/>
        <v>0</v>
      </c>
      <c r="BG1089" s="143">
        <f t="shared" si="103"/>
        <v>0</v>
      </c>
      <c r="BH1089" s="143">
        <f t="shared" si="104"/>
        <v>0</v>
      </c>
      <c r="BI1089" s="143">
        <f t="shared" si="105"/>
        <v>0</v>
      </c>
      <c r="BJ1089" s="8" t="s">
        <v>78</v>
      </c>
      <c r="BK1089" s="121">
        <f t="shared" si="106"/>
        <v>0</v>
      </c>
      <c r="BL1089" s="8" t="s">
        <v>161</v>
      </c>
      <c r="BM1089" s="8" t="s">
        <v>1544</v>
      </c>
    </row>
    <row r="1090" spans="2:65" s="23" customFormat="1" ht="16.5" customHeight="1" x14ac:dyDescent="0.45">
      <c r="B1090" s="134"/>
      <c r="C1090" s="179" t="s">
        <v>1545</v>
      </c>
      <c r="D1090" s="179" t="s">
        <v>311</v>
      </c>
      <c r="E1090" s="180" t="s">
        <v>1546</v>
      </c>
      <c r="F1090" s="263" t="s">
        <v>1547</v>
      </c>
      <c r="G1090" s="263"/>
      <c r="H1090" s="263"/>
      <c r="I1090" s="263"/>
      <c r="J1090" s="181" t="s">
        <v>1098</v>
      </c>
      <c r="K1090" s="182">
        <v>1</v>
      </c>
      <c r="L1090" s="264"/>
      <c r="M1090" s="264"/>
      <c r="N1090" s="265">
        <f t="shared" si="107"/>
        <v>0</v>
      </c>
      <c r="O1090" s="266"/>
      <c r="P1090" s="266"/>
      <c r="Q1090" s="267"/>
      <c r="R1090" s="139"/>
      <c r="T1090" s="140"/>
      <c r="U1090" s="34" t="s">
        <v>39</v>
      </c>
      <c r="V1090" s="141">
        <v>0</v>
      </c>
      <c r="W1090" s="141">
        <f t="shared" si="98"/>
        <v>0</v>
      </c>
      <c r="X1090" s="141">
        <v>0</v>
      </c>
      <c r="Y1090" s="141">
        <f t="shared" si="99"/>
        <v>0</v>
      </c>
      <c r="Z1090" s="141">
        <v>0</v>
      </c>
      <c r="AA1090" s="142">
        <f t="shared" si="100"/>
        <v>0</v>
      </c>
      <c r="AR1090" s="8" t="s">
        <v>190</v>
      </c>
      <c r="AT1090" s="8" t="s">
        <v>311</v>
      </c>
      <c r="AU1090" s="8" t="s">
        <v>78</v>
      </c>
      <c r="AY1090" s="8" t="s">
        <v>156</v>
      </c>
      <c r="BE1090" s="143">
        <f t="shared" si="101"/>
        <v>0</v>
      </c>
      <c r="BF1090" s="143">
        <f t="shared" si="102"/>
        <v>0</v>
      </c>
      <c r="BG1090" s="143">
        <f t="shared" si="103"/>
        <v>0</v>
      </c>
      <c r="BH1090" s="143">
        <f t="shared" si="104"/>
        <v>0</v>
      </c>
      <c r="BI1090" s="143">
        <f t="shared" si="105"/>
        <v>0</v>
      </c>
      <c r="BJ1090" s="8" t="s">
        <v>78</v>
      </c>
      <c r="BK1090" s="121">
        <f t="shared" si="106"/>
        <v>0</v>
      </c>
      <c r="BL1090" s="8" t="s">
        <v>161</v>
      </c>
      <c r="BM1090" s="8" t="s">
        <v>1548</v>
      </c>
    </row>
    <row r="1091" spans="2:65" s="23" customFormat="1" ht="25.5" customHeight="1" x14ac:dyDescent="0.45">
      <c r="B1091" s="134"/>
      <c r="C1091" s="135" t="s">
        <v>1549</v>
      </c>
      <c r="D1091" s="135" t="s">
        <v>157</v>
      </c>
      <c r="E1091" s="136" t="s">
        <v>1550</v>
      </c>
      <c r="F1091" s="251" t="s">
        <v>1551</v>
      </c>
      <c r="G1091" s="251"/>
      <c r="H1091" s="251"/>
      <c r="I1091" s="251"/>
      <c r="J1091" s="137" t="s">
        <v>1384</v>
      </c>
      <c r="K1091" s="138">
        <v>74</v>
      </c>
      <c r="L1091" s="252"/>
      <c r="M1091" s="252"/>
      <c r="N1091" s="260">
        <f t="shared" ref="N1091:N1095" si="108">ROUND(L1091*K1091,2)</f>
        <v>0</v>
      </c>
      <c r="O1091" s="261"/>
      <c r="P1091" s="261"/>
      <c r="Q1091" s="262"/>
      <c r="R1091" s="139"/>
      <c r="T1091" s="140"/>
      <c r="U1091" s="34" t="s">
        <v>39</v>
      </c>
      <c r="V1091" s="141">
        <v>0</v>
      </c>
      <c r="W1091" s="141">
        <f t="shared" si="98"/>
        <v>0</v>
      </c>
      <c r="X1091" s="141">
        <v>0</v>
      </c>
      <c r="Y1091" s="141">
        <f t="shared" si="99"/>
        <v>0</v>
      </c>
      <c r="Z1091" s="141">
        <v>0</v>
      </c>
      <c r="AA1091" s="142">
        <f t="shared" si="100"/>
        <v>0</v>
      </c>
      <c r="AR1091" s="8" t="s">
        <v>161</v>
      </c>
      <c r="AT1091" s="8" t="s">
        <v>157</v>
      </c>
      <c r="AU1091" s="8" t="s">
        <v>78</v>
      </c>
      <c r="AY1091" s="8" t="s">
        <v>156</v>
      </c>
      <c r="BE1091" s="143">
        <f t="shared" si="101"/>
        <v>0</v>
      </c>
      <c r="BF1091" s="143">
        <f t="shared" si="102"/>
        <v>0</v>
      </c>
      <c r="BG1091" s="143">
        <f t="shared" si="103"/>
        <v>0</v>
      </c>
      <c r="BH1091" s="143">
        <f t="shared" si="104"/>
        <v>0</v>
      </c>
      <c r="BI1091" s="143">
        <f t="shared" si="105"/>
        <v>0</v>
      </c>
      <c r="BJ1091" s="8" t="s">
        <v>78</v>
      </c>
      <c r="BK1091" s="121">
        <f t="shared" si="106"/>
        <v>0</v>
      </c>
      <c r="BL1091" s="8" t="s">
        <v>161</v>
      </c>
      <c r="BM1091" s="8" t="s">
        <v>1552</v>
      </c>
    </row>
    <row r="1092" spans="2:65" s="23" customFormat="1" ht="25.5" customHeight="1" x14ac:dyDescent="0.45">
      <c r="B1092" s="134"/>
      <c r="C1092" s="135" t="s">
        <v>1553</v>
      </c>
      <c r="D1092" s="135" t="s">
        <v>157</v>
      </c>
      <c r="E1092" s="136" t="s">
        <v>1554</v>
      </c>
      <c r="F1092" s="251" t="s">
        <v>1555</v>
      </c>
      <c r="G1092" s="251"/>
      <c r="H1092" s="251"/>
      <c r="I1092" s="251"/>
      <c r="J1092" s="137" t="s">
        <v>1098</v>
      </c>
      <c r="K1092" s="138">
        <v>15</v>
      </c>
      <c r="L1092" s="252"/>
      <c r="M1092" s="252"/>
      <c r="N1092" s="260">
        <f t="shared" si="108"/>
        <v>0</v>
      </c>
      <c r="O1092" s="261"/>
      <c r="P1092" s="261"/>
      <c r="Q1092" s="262"/>
      <c r="R1092" s="139"/>
      <c r="T1092" s="140"/>
      <c r="U1092" s="34" t="s">
        <v>39</v>
      </c>
      <c r="V1092" s="141">
        <v>0</v>
      </c>
      <c r="W1092" s="141">
        <f t="shared" si="98"/>
        <v>0</v>
      </c>
      <c r="X1092" s="141">
        <v>0</v>
      </c>
      <c r="Y1092" s="141">
        <f t="shared" si="99"/>
        <v>0</v>
      </c>
      <c r="Z1092" s="141">
        <v>0</v>
      </c>
      <c r="AA1092" s="142">
        <f t="shared" si="100"/>
        <v>0</v>
      </c>
      <c r="AR1092" s="8" t="s">
        <v>161</v>
      </c>
      <c r="AT1092" s="8" t="s">
        <v>157</v>
      </c>
      <c r="AU1092" s="8" t="s">
        <v>78</v>
      </c>
      <c r="AY1092" s="8" t="s">
        <v>156</v>
      </c>
      <c r="BE1092" s="143">
        <f t="shared" si="101"/>
        <v>0</v>
      </c>
      <c r="BF1092" s="143">
        <f t="shared" si="102"/>
        <v>0</v>
      </c>
      <c r="BG1092" s="143">
        <f t="shared" si="103"/>
        <v>0</v>
      </c>
      <c r="BH1092" s="143">
        <f t="shared" si="104"/>
        <v>0</v>
      </c>
      <c r="BI1092" s="143">
        <f t="shared" si="105"/>
        <v>0</v>
      </c>
      <c r="BJ1092" s="8" t="s">
        <v>78</v>
      </c>
      <c r="BK1092" s="121">
        <f t="shared" si="106"/>
        <v>0</v>
      </c>
      <c r="BL1092" s="8" t="s">
        <v>161</v>
      </c>
      <c r="BM1092" s="8" t="s">
        <v>1556</v>
      </c>
    </row>
    <row r="1093" spans="2:65" s="23" customFormat="1" ht="25.5" customHeight="1" x14ac:dyDescent="0.45">
      <c r="B1093" s="134"/>
      <c r="C1093" s="135" t="s">
        <v>1557</v>
      </c>
      <c r="D1093" s="135" t="s">
        <v>157</v>
      </c>
      <c r="E1093" s="136" t="s">
        <v>1558</v>
      </c>
      <c r="F1093" s="251" t="s">
        <v>1559</v>
      </c>
      <c r="G1093" s="251"/>
      <c r="H1093" s="251"/>
      <c r="I1093" s="251"/>
      <c r="J1093" s="137" t="s">
        <v>1384</v>
      </c>
      <c r="K1093" s="138">
        <v>1</v>
      </c>
      <c r="L1093" s="252"/>
      <c r="M1093" s="252"/>
      <c r="N1093" s="260">
        <f t="shared" si="108"/>
        <v>0</v>
      </c>
      <c r="O1093" s="261"/>
      <c r="P1093" s="261"/>
      <c r="Q1093" s="262"/>
      <c r="R1093" s="139"/>
      <c r="T1093" s="140"/>
      <c r="U1093" s="34" t="s">
        <v>39</v>
      </c>
      <c r="V1093" s="141">
        <v>0</v>
      </c>
      <c r="W1093" s="141">
        <f t="shared" si="98"/>
        <v>0</v>
      </c>
      <c r="X1093" s="141">
        <v>0</v>
      </c>
      <c r="Y1093" s="141">
        <f t="shared" si="99"/>
        <v>0</v>
      </c>
      <c r="Z1093" s="141">
        <v>0</v>
      </c>
      <c r="AA1093" s="142">
        <f t="shared" si="100"/>
        <v>0</v>
      </c>
      <c r="AR1093" s="8" t="s">
        <v>161</v>
      </c>
      <c r="AT1093" s="8" t="s">
        <v>157</v>
      </c>
      <c r="AU1093" s="8" t="s">
        <v>78</v>
      </c>
      <c r="AY1093" s="8" t="s">
        <v>156</v>
      </c>
      <c r="BE1093" s="143">
        <f t="shared" si="101"/>
        <v>0</v>
      </c>
      <c r="BF1093" s="143">
        <f t="shared" si="102"/>
        <v>0</v>
      </c>
      <c r="BG1093" s="143">
        <f t="shared" si="103"/>
        <v>0</v>
      </c>
      <c r="BH1093" s="143">
        <f t="shared" si="104"/>
        <v>0</v>
      </c>
      <c r="BI1093" s="143">
        <f t="shared" si="105"/>
        <v>0</v>
      </c>
      <c r="BJ1093" s="8" t="s">
        <v>78</v>
      </c>
      <c r="BK1093" s="121">
        <f t="shared" si="106"/>
        <v>0</v>
      </c>
      <c r="BL1093" s="8" t="s">
        <v>161</v>
      </c>
      <c r="BM1093" s="8" t="s">
        <v>1560</v>
      </c>
    </row>
    <row r="1094" spans="2:65" s="23" customFormat="1" ht="25.5" customHeight="1" x14ac:dyDescent="0.45">
      <c r="B1094" s="134"/>
      <c r="C1094" s="135" t="s">
        <v>1561</v>
      </c>
      <c r="D1094" s="135" t="s">
        <v>157</v>
      </c>
      <c r="E1094" s="136" t="s">
        <v>1562</v>
      </c>
      <c r="F1094" s="251" t="s">
        <v>1563</v>
      </c>
      <c r="G1094" s="251"/>
      <c r="H1094" s="251"/>
      <c r="I1094" s="251"/>
      <c r="J1094" s="137" t="s">
        <v>1384</v>
      </c>
      <c r="K1094" s="138">
        <v>18</v>
      </c>
      <c r="L1094" s="252"/>
      <c r="M1094" s="252"/>
      <c r="N1094" s="260">
        <f t="shared" si="108"/>
        <v>0</v>
      </c>
      <c r="O1094" s="261"/>
      <c r="P1094" s="261"/>
      <c r="Q1094" s="262"/>
      <c r="R1094" s="139"/>
      <c r="T1094" s="140"/>
      <c r="U1094" s="34" t="s">
        <v>39</v>
      </c>
      <c r="V1094" s="141">
        <v>0</v>
      </c>
      <c r="W1094" s="141">
        <f t="shared" si="98"/>
        <v>0</v>
      </c>
      <c r="X1094" s="141">
        <v>0</v>
      </c>
      <c r="Y1094" s="141">
        <f t="shared" si="99"/>
        <v>0</v>
      </c>
      <c r="Z1094" s="141">
        <v>0</v>
      </c>
      <c r="AA1094" s="142">
        <f t="shared" si="100"/>
        <v>0</v>
      </c>
      <c r="AR1094" s="8" t="s">
        <v>161</v>
      </c>
      <c r="AT1094" s="8" t="s">
        <v>157</v>
      </c>
      <c r="AU1094" s="8" t="s">
        <v>78</v>
      </c>
      <c r="AY1094" s="8" t="s">
        <v>156</v>
      </c>
      <c r="BE1094" s="143">
        <f t="shared" si="101"/>
        <v>0</v>
      </c>
      <c r="BF1094" s="143">
        <f t="shared" si="102"/>
        <v>0</v>
      </c>
      <c r="BG1094" s="143">
        <f t="shared" si="103"/>
        <v>0</v>
      </c>
      <c r="BH1094" s="143">
        <f t="shared" si="104"/>
        <v>0</v>
      </c>
      <c r="BI1094" s="143">
        <f t="shared" si="105"/>
        <v>0</v>
      </c>
      <c r="BJ1094" s="8" t="s">
        <v>78</v>
      </c>
      <c r="BK1094" s="121">
        <f t="shared" si="106"/>
        <v>0</v>
      </c>
      <c r="BL1094" s="8" t="s">
        <v>161</v>
      </c>
      <c r="BM1094" s="8" t="s">
        <v>1564</v>
      </c>
    </row>
    <row r="1095" spans="2:65" s="23" customFormat="1" ht="16.5" customHeight="1" x14ac:dyDescent="0.45">
      <c r="B1095" s="134"/>
      <c r="C1095" s="135" t="s">
        <v>1565</v>
      </c>
      <c r="D1095" s="135" t="s">
        <v>157</v>
      </c>
      <c r="E1095" s="136" t="s">
        <v>1566</v>
      </c>
      <c r="F1095" s="251" t="s">
        <v>1567</v>
      </c>
      <c r="G1095" s="251"/>
      <c r="H1095" s="251"/>
      <c r="I1095" s="251"/>
      <c r="J1095" s="137" t="s">
        <v>1098</v>
      </c>
      <c r="K1095" s="138">
        <v>2</v>
      </c>
      <c r="L1095" s="252"/>
      <c r="M1095" s="252"/>
      <c r="N1095" s="260">
        <f t="shared" si="108"/>
        <v>0</v>
      </c>
      <c r="O1095" s="261"/>
      <c r="P1095" s="261"/>
      <c r="Q1095" s="262"/>
      <c r="R1095" s="139"/>
      <c r="T1095" s="140"/>
      <c r="U1095" s="34" t="s">
        <v>39</v>
      </c>
      <c r="V1095" s="141">
        <v>0</v>
      </c>
      <c r="W1095" s="141">
        <f t="shared" si="98"/>
        <v>0</v>
      </c>
      <c r="X1095" s="141">
        <v>0</v>
      </c>
      <c r="Y1095" s="141">
        <f t="shared" si="99"/>
        <v>0</v>
      </c>
      <c r="Z1095" s="141">
        <v>0</v>
      </c>
      <c r="AA1095" s="142">
        <f t="shared" si="100"/>
        <v>0</v>
      </c>
      <c r="AR1095" s="8" t="s">
        <v>161</v>
      </c>
      <c r="AT1095" s="8" t="s">
        <v>157</v>
      </c>
      <c r="AU1095" s="8" t="s">
        <v>78</v>
      </c>
      <c r="AY1095" s="8" t="s">
        <v>156</v>
      </c>
      <c r="BE1095" s="143">
        <f t="shared" si="101"/>
        <v>0</v>
      </c>
      <c r="BF1095" s="143">
        <f t="shared" si="102"/>
        <v>0</v>
      </c>
      <c r="BG1095" s="143">
        <f t="shared" si="103"/>
        <v>0</v>
      </c>
      <c r="BH1095" s="143">
        <f t="shared" si="104"/>
        <v>0</v>
      </c>
      <c r="BI1095" s="143">
        <f t="shared" si="105"/>
        <v>0</v>
      </c>
      <c r="BJ1095" s="8" t="s">
        <v>78</v>
      </c>
      <c r="BK1095" s="121">
        <f t="shared" si="106"/>
        <v>0</v>
      </c>
      <c r="BL1095" s="8" t="s">
        <v>161</v>
      </c>
      <c r="BM1095" s="8" t="s">
        <v>1568</v>
      </c>
    </row>
    <row r="1096" spans="2:65" s="23" customFormat="1" ht="16.5" customHeight="1" x14ac:dyDescent="0.45">
      <c r="B1096" s="134"/>
      <c r="C1096" s="179" t="s">
        <v>1569</v>
      </c>
      <c r="D1096" s="179" t="s">
        <v>311</v>
      </c>
      <c r="E1096" s="180" t="s">
        <v>1570</v>
      </c>
      <c r="F1096" s="263" t="s">
        <v>1571</v>
      </c>
      <c r="G1096" s="263"/>
      <c r="H1096" s="263"/>
      <c r="I1096" s="263"/>
      <c r="J1096" s="181" t="s">
        <v>1098</v>
      </c>
      <c r="K1096" s="182">
        <v>2</v>
      </c>
      <c r="L1096" s="264"/>
      <c r="M1096" s="264"/>
      <c r="N1096" s="265">
        <f>ROUND(L1096*K1096,2)</f>
        <v>0</v>
      </c>
      <c r="O1096" s="266"/>
      <c r="P1096" s="266"/>
      <c r="Q1096" s="267"/>
      <c r="R1096" s="139"/>
      <c r="T1096" s="140"/>
      <c r="U1096" s="34" t="s">
        <v>39</v>
      </c>
      <c r="V1096" s="141">
        <v>0</v>
      </c>
      <c r="W1096" s="141">
        <f t="shared" si="98"/>
        <v>0</v>
      </c>
      <c r="X1096" s="141">
        <v>0</v>
      </c>
      <c r="Y1096" s="141">
        <f t="shared" si="99"/>
        <v>0</v>
      </c>
      <c r="Z1096" s="141">
        <v>0</v>
      </c>
      <c r="AA1096" s="142">
        <f t="shared" si="100"/>
        <v>0</v>
      </c>
      <c r="AR1096" s="8" t="s">
        <v>190</v>
      </c>
      <c r="AT1096" s="8" t="s">
        <v>311</v>
      </c>
      <c r="AU1096" s="8" t="s">
        <v>78</v>
      </c>
      <c r="AY1096" s="8" t="s">
        <v>156</v>
      </c>
      <c r="BE1096" s="143">
        <f t="shared" si="101"/>
        <v>0</v>
      </c>
      <c r="BF1096" s="143">
        <f t="shared" si="102"/>
        <v>0</v>
      </c>
      <c r="BG1096" s="143">
        <f t="shared" si="103"/>
        <v>0</v>
      </c>
      <c r="BH1096" s="143">
        <f t="shared" si="104"/>
        <v>0</v>
      </c>
      <c r="BI1096" s="143">
        <f t="shared" si="105"/>
        <v>0</v>
      </c>
      <c r="BJ1096" s="8" t="s">
        <v>78</v>
      </c>
      <c r="BK1096" s="121">
        <f t="shared" si="106"/>
        <v>0</v>
      </c>
      <c r="BL1096" s="8" t="s">
        <v>161</v>
      </c>
      <c r="BM1096" s="8" t="s">
        <v>1572</v>
      </c>
    </row>
    <row r="1097" spans="2:65" s="23" customFormat="1" ht="25.5" customHeight="1" x14ac:dyDescent="0.45">
      <c r="B1097" s="134"/>
      <c r="C1097" s="135" t="s">
        <v>1573</v>
      </c>
      <c r="D1097" s="135" t="s">
        <v>157</v>
      </c>
      <c r="E1097" s="136" t="s">
        <v>1574</v>
      </c>
      <c r="F1097" s="251" t="s">
        <v>1575</v>
      </c>
      <c r="G1097" s="251"/>
      <c r="H1097" s="251"/>
      <c r="I1097" s="251"/>
      <c r="J1097" s="137" t="s">
        <v>1384</v>
      </c>
      <c r="K1097" s="138">
        <v>6</v>
      </c>
      <c r="L1097" s="252"/>
      <c r="M1097" s="252"/>
      <c r="N1097" s="260">
        <f t="shared" ref="N1097:N1100" si="109">ROUND(L1097*K1097,2)</f>
        <v>0</v>
      </c>
      <c r="O1097" s="261"/>
      <c r="P1097" s="261"/>
      <c r="Q1097" s="262"/>
      <c r="R1097" s="139"/>
      <c r="T1097" s="140"/>
      <c r="U1097" s="34" t="s">
        <v>39</v>
      </c>
      <c r="V1097" s="141">
        <v>0</v>
      </c>
      <c r="W1097" s="141">
        <f t="shared" si="98"/>
        <v>0</v>
      </c>
      <c r="X1097" s="141">
        <v>0</v>
      </c>
      <c r="Y1097" s="141">
        <f t="shared" si="99"/>
        <v>0</v>
      </c>
      <c r="Z1097" s="141">
        <v>0</v>
      </c>
      <c r="AA1097" s="142">
        <f t="shared" si="100"/>
        <v>0</v>
      </c>
      <c r="AR1097" s="8" t="s">
        <v>161</v>
      </c>
      <c r="AT1097" s="8" t="s">
        <v>157</v>
      </c>
      <c r="AU1097" s="8" t="s">
        <v>78</v>
      </c>
      <c r="AY1097" s="8" t="s">
        <v>156</v>
      </c>
      <c r="BE1097" s="143">
        <f t="shared" si="101"/>
        <v>0</v>
      </c>
      <c r="BF1097" s="143">
        <f t="shared" si="102"/>
        <v>0</v>
      </c>
      <c r="BG1097" s="143">
        <f t="shared" si="103"/>
        <v>0</v>
      </c>
      <c r="BH1097" s="143">
        <f t="shared" si="104"/>
        <v>0</v>
      </c>
      <c r="BI1097" s="143">
        <f t="shared" si="105"/>
        <v>0</v>
      </c>
      <c r="BJ1097" s="8" t="s">
        <v>78</v>
      </c>
      <c r="BK1097" s="121">
        <f t="shared" si="106"/>
        <v>0</v>
      </c>
      <c r="BL1097" s="8" t="s">
        <v>161</v>
      </c>
      <c r="BM1097" s="8" t="s">
        <v>1576</v>
      </c>
    </row>
    <row r="1098" spans="2:65" s="23" customFormat="1" ht="25.5" customHeight="1" x14ac:dyDescent="0.45">
      <c r="B1098" s="134"/>
      <c r="C1098" s="135" t="s">
        <v>1577</v>
      </c>
      <c r="D1098" s="135" t="s">
        <v>157</v>
      </c>
      <c r="E1098" s="136" t="s">
        <v>1578</v>
      </c>
      <c r="F1098" s="251" t="s">
        <v>1579</v>
      </c>
      <c r="G1098" s="251"/>
      <c r="H1098" s="251"/>
      <c r="I1098" s="251"/>
      <c r="J1098" s="137" t="s">
        <v>1098</v>
      </c>
      <c r="K1098" s="138">
        <v>11</v>
      </c>
      <c r="L1098" s="252"/>
      <c r="M1098" s="252"/>
      <c r="N1098" s="260">
        <f t="shared" si="109"/>
        <v>0</v>
      </c>
      <c r="O1098" s="261"/>
      <c r="P1098" s="261"/>
      <c r="Q1098" s="262"/>
      <c r="R1098" s="139"/>
      <c r="T1098" s="140"/>
      <c r="U1098" s="34" t="s">
        <v>39</v>
      </c>
      <c r="V1098" s="141">
        <v>0</v>
      </c>
      <c r="W1098" s="141">
        <f t="shared" si="98"/>
        <v>0</v>
      </c>
      <c r="X1098" s="141">
        <v>0</v>
      </c>
      <c r="Y1098" s="141">
        <f t="shared" si="99"/>
        <v>0</v>
      </c>
      <c r="Z1098" s="141">
        <v>0</v>
      </c>
      <c r="AA1098" s="142">
        <f t="shared" si="100"/>
        <v>0</v>
      </c>
      <c r="AR1098" s="8" t="s">
        <v>161</v>
      </c>
      <c r="AT1098" s="8" t="s">
        <v>157</v>
      </c>
      <c r="AU1098" s="8" t="s">
        <v>78</v>
      </c>
      <c r="AY1098" s="8" t="s">
        <v>156</v>
      </c>
      <c r="BE1098" s="143">
        <f t="shared" si="101"/>
        <v>0</v>
      </c>
      <c r="BF1098" s="143">
        <f t="shared" si="102"/>
        <v>0</v>
      </c>
      <c r="BG1098" s="143">
        <f t="shared" si="103"/>
        <v>0</v>
      </c>
      <c r="BH1098" s="143">
        <f t="shared" si="104"/>
        <v>0</v>
      </c>
      <c r="BI1098" s="143">
        <f t="shared" si="105"/>
        <v>0</v>
      </c>
      <c r="BJ1098" s="8" t="s">
        <v>78</v>
      </c>
      <c r="BK1098" s="121">
        <f t="shared" si="106"/>
        <v>0</v>
      </c>
      <c r="BL1098" s="8" t="s">
        <v>161</v>
      </c>
      <c r="BM1098" s="8" t="s">
        <v>1580</v>
      </c>
    </row>
    <row r="1099" spans="2:65" s="23" customFormat="1" ht="16.5" customHeight="1" x14ac:dyDescent="0.45">
      <c r="B1099" s="134"/>
      <c r="C1099" s="135" t="s">
        <v>1581</v>
      </c>
      <c r="D1099" s="135"/>
      <c r="E1099" s="136"/>
      <c r="F1099" s="251"/>
      <c r="G1099" s="251"/>
      <c r="H1099" s="251"/>
      <c r="I1099" s="251"/>
      <c r="J1099" s="137"/>
      <c r="K1099" s="138"/>
      <c r="L1099" s="252"/>
      <c r="M1099" s="252"/>
      <c r="N1099" s="260">
        <f t="shared" si="109"/>
        <v>0</v>
      </c>
      <c r="O1099" s="261"/>
      <c r="P1099" s="261"/>
      <c r="Q1099" s="262"/>
      <c r="R1099" s="139"/>
      <c r="T1099" s="140"/>
      <c r="U1099" s="34" t="s">
        <v>39</v>
      </c>
      <c r="V1099" s="141">
        <v>0</v>
      </c>
      <c r="W1099" s="141">
        <f t="shared" si="98"/>
        <v>0</v>
      </c>
      <c r="X1099" s="141">
        <v>0</v>
      </c>
      <c r="Y1099" s="141">
        <f t="shared" si="99"/>
        <v>0</v>
      </c>
      <c r="Z1099" s="141">
        <v>0</v>
      </c>
      <c r="AA1099" s="142">
        <f t="shared" si="100"/>
        <v>0</v>
      </c>
      <c r="AR1099" s="8" t="s">
        <v>161</v>
      </c>
      <c r="AT1099" s="8" t="s">
        <v>157</v>
      </c>
      <c r="AU1099" s="8" t="s">
        <v>78</v>
      </c>
      <c r="AY1099" s="8" t="s">
        <v>156</v>
      </c>
      <c r="BE1099" s="143">
        <f t="shared" si="101"/>
        <v>0</v>
      </c>
      <c r="BF1099" s="143">
        <f t="shared" si="102"/>
        <v>0</v>
      </c>
      <c r="BG1099" s="143">
        <f t="shared" si="103"/>
        <v>0</v>
      </c>
      <c r="BH1099" s="143">
        <f t="shared" si="104"/>
        <v>0</v>
      </c>
      <c r="BI1099" s="143">
        <f t="shared" si="105"/>
        <v>0</v>
      </c>
      <c r="BJ1099" s="8" t="s">
        <v>78</v>
      </c>
      <c r="BK1099" s="121">
        <f t="shared" si="106"/>
        <v>0</v>
      </c>
      <c r="BL1099" s="8" t="s">
        <v>161</v>
      </c>
      <c r="BM1099" s="8" t="s">
        <v>1582</v>
      </c>
    </row>
    <row r="1100" spans="2:65" s="23" customFormat="1" ht="25.5" customHeight="1" x14ac:dyDescent="0.45">
      <c r="B1100" s="134"/>
      <c r="C1100" s="135" t="s">
        <v>1583</v>
      </c>
      <c r="D1100" s="135" t="s">
        <v>157</v>
      </c>
      <c r="E1100" s="136" t="s">
        <v>1584</v>
      </c>
      <c r="F1100" s="251" t="s">
        <v>1585</v>
      </c>
      <c r="G1100" s="251"/>
      <c r="H1100" s="251"/>
      <c r="I1100" s="251"/>
      <c r="J1100" s="137" t="s">
        <v>201</v>
      </c>
      <c r="K1100" s="138">
        <v>0.26600000000000001</v>
      </c>
      <c r="L1100" s="252"/>
      <c r="M1100" s="252"/>
      <c r="N1100" s="260">
        <f t="shared" si="109"/>
        <v>0</v>
      </c>
      <c r="O1100" s="261"/>
      <c r="P1100" s="261"/>
      <c r="Q1100" s="262"/>
      <c r="R1100" s="139"/>
      <c r="T1100" s="140"/>
      <c r="U1100" s="34" t="s">
        <v>39</v>
      </c>
      <c r="V1100" s="141">
        <v>0</v>
      </c>
      <c r="W1100" s="141">
        <f t="shared" si="98"/>
        <v>0</v>
      </c>
      <c r="X1100" s="141">
        <v>0</v>
      </c>
      <c r="Y1100" s="141">
        <f t="shared" si="99"/>
        <v>0</v>
      </c>
      <c r="Z1100" s="141">
        <v>0</v>
      </c>
      <c r="AA1100" s="142">
        <f t="shared" si="100"/>
        <v>0</v>
      </c>
      <c r="AR1100" s="8" t="s">
        <v>161</v>
      </c>
      <c r="AT1100" s="8" t="s">
        <v>157</v>
      </c>
      <c r="AU1100" s="8" t="s">
        <v>78</v>
      </c>
      <c r="AY1100" s="8" t="s">
        <v>156</v>
      </c>
      <c r="BE1100" s="143">
        <f t="shared" si="101"/>
        <v>0</v>
      </c>
      <c r="BF1100" s="143">
        <f t="shared" si="102"/>
        <v>0</v>
      </c>
      <c r="BG1100" s="143">
        <f t="shared" si="103"/>
        <v>0</v>
      </c>
      <c r="BH1100" s="143">
        <f t="shared" si="104"/>
        <v>0</v>
      </c>
      <c r="BI1100" s="143">
        <f t="shared" si="105"/>
        <v>0</v>
      </c>
      <c r="BJ1100" s="8" t="s">
        <v>78</v>
      </c>
      <c r="BK1100" s="121">
        <f t="shared" si="106"/>
        <v>0</v>
      </c>
      <c r="BL1100" s="8" t="s">
        <v>161</v>
      </c>
      <c r="BM1100" s="8" t="s">
        <v>1586</v>
      </c>
    </row>
    <row r="1101" spans="2:65" s="122" customFormat="1" ht="29.85" customHeight="1" x14ac:dyDescent="0.5">
      <c r="B1101" s="123"/>
      <c r="C1101" s="124"/>
      <c r="D1101" s="133" t="s">
        <v>118</v>
      </c>
      <c r="E1101" s="133"/>
      <c r="F1101" s="133"/>
      <c r="G1101" s="133"/>
      <c r="H1101" s="133"/>
      <c r="I1101" s="133"/>
      <c r="J1101" s="133"/>
      <c r="K1101" s="133"/>
      <c r="L1101" s="183"/>
      <c r="M1101" s="183"/>
      <c r="N1101" s="257">
        <f>BK1101</f>
        <v>0</v>
      </c>
      <c r="O1101" s="257"/>
      <c r="P1101" s="257"/>
      <c r="Q1101" s="257"/>
      <c r="R1101" s="126"/>
      <c r="T1101" s="127"/>
      <c r="U1101" s="124"/>
      <c r="V1101" s="124"/>
      <c r="W1101" s="128">
        <f>SUM(W1102:W1217)</f>
        <v>0</v>
      </c>
      <c r="X1101" s="124"/>
      <c r="Y1101" s="128">
        <f>SUM(Y1102:Y1217)</f>
        <v>0</v>
      </c>
      <c r="Z1101" s="124"/>
      <c r="AA1101" s="129">
        <f>SUM(AA1102:AA1217)</f>
        <v>0</v>
      </c>
      <c r="AR1101" s="130" t="s">
        <v>78</v>
      </c>
      <c r="AT1101" s="131" t="s">
        <v>71</v>
      </c>
      <c r="AU1101" s="131" t="s">
        <v>80</v>
      </c>
      <c r="AY1101" s="130" t="s">
        <v>156</v>
      </c>
      <c r="BK1101" s="132">
        <f>SUM(BK1102:BK1217)</f>
        <v>0</v>
      </c>
    </row>
    <row r="1102" spans="2:65" s="23" customFormat="1" ht="89.25" customHeight="1" x14ac:dyDescent="0.45">
      <c r="B1102" s="134"/>
      <c r="C1102" s="179" t="s">
        <v>1587</v>
      </c>
      <c r="D1102" s="179" t="s">
        <v>311</v>
      </c>
      <c r="E1102" s="180" t="s">
        <v>1588</v>
      </c>
      <c r="F1102" s="263" t="s">
        <v>1589</v>
      </c>
      <c r="G1102" s="263"/>
      <c r="H1102" s="263"/>
      <c r="I1102" s="263"/>
      <c r="J1102" s="181" t="s">
        <v>1384</v>
      </c>
      <c r="K1102" s="182">
        <v>1</v>
      </c>
      <c r="L1102" s="264"/>
      <c r="M1102" s="264"/>
      <c r="N1102" s="265">
        <f>ROUND(L1102*K1102,2)</f>
        <v>0</v>
      </c>
      <c r="O1102" s="266"/>
      <c r="P1102" s="266"/>
      <c r="Q1102" s="267"/>
      <c r="R1102" s="139"/>
      <c r="T1102" s="140"/>
      <c r="U1102" s="34" t="s">
        <v>39</v>
      </c>
      <c r="V1102" s="141">
        <v>0</v>
      </c>
      <c r="W1102" s="141">
        <f>V1102*K1102</f>
        <v>0</v>
      </c>
      <c r="X1102" s="141">
        <v>0</v>
      </c>
      <c r="Y1102" s="141">
        <f>X1102*K1102</f>
        <v>0</v>
      </c>
      <c r="Z1102" s="141">
        <v>0</v>
      </c>
      <c r="AA1102" s="142">
        <f>Z1102*K1102</f>
        <v>0</v>
      </c>
      <c r="AR1102" s="8" t="s">
        <v>190</v>
      </c>
      <c r="AT1102" s="8" t="s">
        <v>311</v>
      </c>
      <c r="AU1102" s="8" t="s">
        <v>78</v>
      </c>
      <c r="AY1102" s="8" t="s">
        <v>156</v>
      </c>
      <c r="BE1102" s="143">
        <f>IF(U1102="základná",N1102,0)</f>
        <v>0</v>
      </c>
      <c r="BF1102" s="143">
        <f>IF(U1102="znížená",N1102,0)</f>
        <v>0</v>
      </c>
      <c r="BG1102" s="143">
        <f>IF(U1102="zákl. prenesená",N1102,0)</f>
        <v>0</v>
      </c>
      <c r="BH1102" s="143">
        <f>IF(U1102="zníž. prenesená",N1102,0)</f>
        <v>0</v>
      </c>
      <c r="BI1102" s="143">
        <f>IF(U1102="nulová",N1102,0)</f>
        <v>0</v>
      </c>
      <c r="BJ1102" s="8" t="s">
        <v>78</v>
      </c>
      <c r="BK1102" s="121">
        <f>ROUND(L1102*K1102,3)</f>
        <v>0</v>
      </c>
      <c r="BL1102" s="8" t="s">
        <v>161</v>
      </c>
      <c r="BM1102" s="8" t="s">
        <v>1590</v>
      </c>
    </row>
    <row r="1103" spans="2:65" s="144" customFormat="1" ht="51" customHeight="1" x14ac:dyDescent="0.45">
      <c r="B1103" s="145"/>
      <c r="C1103" s="146"/>
      <c r="D1103" s="146"/>
      <c r="E1103" s="147"/>
      <c r="F1103" s="253" t="s">
        <v>1591</v>
      </c>
      <c r="G1103" s="253"/>
      <c r="H1103" s="253"/>
      <c r="I1103" s="253"/>
      <c r="J1103" s="146"/>
      <c r="K1103" s="147"/>
      <c r="L1103" s="184"/>
      <c r="M1103" s="184"/>
      <c r="N1103" s="146"/>
      <c r="O1103" s="146"/>
      <c r="P1103" s="146"/>
      <c r="Q1103" s="146"/>
      <c r="R1103" s="148"/>
      <c r="T1103" s="149"/>
      <c r="U1103" s="146"/>
      <c r="V1103" s="146"/>
      <c r="W1103" s="146"/>
      <c r="X1103" s="146"/>
      <c r="Y1103" s="146"/>
      <c r="Z1103" s="146"/>
      <c r="AA1103" s="150"/>
      <c r="AT1103" s="151" t="s">
        <v>168</v>
      </c>
      <c r="AU1103" s="151" t="s">
        <v>78</v>
      </c>
      <c r="AV1103" s="144" t="s">
        <v>80</v>
      </c>
      <c r="AW1103" s="144" t="s">
        <v>28</v>
      </c>
      <c r="AX1103" s="144" t="s">
        <v>72</v>
      </c>
      <c r="AY1103" s="151" t="s">
        <v>156</v>
      </c>
    </row>
    <row r="1104" spans="2:65" s="144" customFormat="1" ht="16.5" customHeight="1" x14ac:dyDescent="0.45">
      <c r="B1104" s="145"/>
      <c r="C1104" s="146"/>
      <c r="D1104" s="146"/>
      <c r="E1104" s="147"/>
      <c r="F1104" s="258" t="s">
        <v>1592</v>
      </c>
      <c r="G1104" s="258"/>
      <c r="H1104" s="258"/>
      <c r="I1104" s="258"/>
      <c r="J1104" s="146"/>
      <c r="K1104" s="147"/>
      <c r="L1104" s="184"/>
      <c r="M1104" s="184"/>
      <c r="N1104" s="146"/>
      <c r="O1104" s="146"/>
      <c r="P1104" s="146"/>
      <c r="Q1104" s="146"/>
      <c r="R1104" s="148"/>
      <c r="T1104" s="149"/>
      <c r="U1104" s="146"/>
      <c r="V1104" s="146"/>
      <c r="W1104" s="146"/>
      <c r="X1104" s="146"/>
      <c r="Y1104" s="146"/>
      <c r="Z1104" s="146"/>
      <c r="AA1104" s="150"/>
      <c r="AT1104" s="151" t="s">
        <v>168</v>
      </c>
      <c r="AU1104" s="151" t="s">
        <v>78</v>
      </c>
      <c r="AV1104" s="144" t="s">
        <v>80</v>
      </c>
      <c r="AW1104" s="144" t="s">
        <v>28</v>
      </c>
      <c r="AX1104" s="144" t="s">
        <v>72</v>
      </c>
      <c r="AY1104" s="151" t="s">
        <v>156</v>
      </c>
    </row>
    <row r="1105" spans="2:51" s="144" customFormat="1" ht="16.5" customHeight="1" x14ac:dyDescent="0.45">
      <c r="B1105" s="145"/>
      <c r="C1105" s="146"/>
      <c r="D1105" s="146"/>
      <c r="E1105" s="147"/>
      <c r="F1105" s="258" t="s">
        <v>1593</v>
      </c>
      <c r="G1105" s="258"/>
      <c r="H1105" s="258"/>
      <c r="I1105" s="258"/>
      <c r="J1105" s="146"/>
      <c r="K1105" s="147"/>
      <c r="L1105" s="184"/>
      <c r="M1105" s="184"/>
      <c r="N1105" s="146"/>
      <c r="O1105" s="146"/>
      <c r="P1105" s="146"/>
      <c r="Q1105" s="146"/>
      <c r="R1105" s="148"/>
      <c r="T1105" s="149"/>
      <c r="U1105" s="146"/>
      <c r="V1105" s="146"/>
      <c r="W1105" s="146"/>
      <c r="X1105" s="146"/>
      <c r="Y1105" s="146"/>
      <c r="Z1105" s="146"/>
      <c r="AA1105" s="150"/>
      <c r="AT1105" s="151" t="s">
        <v>168</v>
      </c>
      <c r="AU1105" s="151" t="s">
        <v>78</v>
      </c>
      <c r="AV1105" s="144" t="s">
        <v>80</v>
      </c>
      <c r="AW1105" s="144" t="s">
        <v>28</v>
      </c>
      <c r="AX1105" s="144" t="s">
        <v>72</v>
      </c>
      <c r="AY1105" s="151" t="s">
        <v>156</v>
      </c>
    </row>
    <row r="1106" spans="2:51" s="144" customFormat="1" ht="16.5" customHeight="1" x14ac:dyDescent="0.45">
      <c r="B1106" s="145"/>
      <c r="C1106" s="146"/>
      <c r="D1106" s="146"/>
      <c r="E1106" s="147"/>
      <c r="F1106" s="258" t="s">
        <v>1594</v>
      </c>
      <c r="G1106" s="258"/>
      <c r="H1106" s="258"/>
      <c r="I1106" s="258"/>
      <c r="J1106" s="146"/>
      <c r="K1106" s="147"/>
      <c r="L1106" s="184"/>
      <c r="M1106" s="184"/>
      <c r="N1106" s="146"/>
      <c r="O1106" s="146"/>
      <c r="P1106" s="146"/>
      <c r="Q1106" s="146"/>
      <c r="R1106" s="148"/>
      <c r="T1106" s="149"/>
      <c r="U1106" s="146"/>
      <c r="V1106" s="146"/>
      <c r="W1106" s="146"/>
      <c r="X1106" s="146"/>
      <c r="Y1106" s="146"/>
      <c r="Z1106" s="146"/>
      <c r="AA1106" s="150"/>
      <c r="AT1106" s="151" t="s">
        <v>168</v>
      </c>
      <c r="AU1106" s="151" t="s">
        <v>78</v>
      </c>
      <c r="AV1106" s="144" t="s">
        <v>80</v>
      </c>
      <c r="AW1106" s="144" t="s">
        <v>28</v>
      </c>
      <c r="AX1106" s="144" t="s">
        <v>72</v>
      </c>
      <c r="AY1106" s="151" t="s">
        <v>156</v>
      </c>
    </row>
    <row r="1107" spans="2:51" s="144" customFormat="1" ht="16.5" customHeight="1" x14ac:dyDescent="0.45">
      <c r="B1107" s="145"/>
      <c r="C1107" s="146"/>
      <c r="D1107" s="146"/>
      <c r="E1107" s="147"/>
      <c r="F1107" s="258" t="s">
        <v>1595</v>
      </c>
      <c r="G1107" s="258"/>
      <c r="H1107" s="258"/>
      <c r="I1107" s="258"/>
      <c r="J1107" s="146"/>
      <c r="K1107" s="147"/>
      <c r="L1107" s="184"/>
      <c r="M1107" s="184"/>
      <c r="N1107" s="146"/>
      <c r="O1107" s="146"/>
      <c r="P1107" s="146"/>
      <c r="Q1107" s="146"/>
      <c r="R1107" s="148"/>
      <c r="T1107" s="149"/>
      <c r="U1107" s="146"/>
      <c r="V1107" s="146"/>
      <c r="W1107" s="146"/>
      <c r="X1107" s="146"/>
      <c r="Y1107" s="146"/>
      <c r="Z1107" s="146"/>
      <c r="AA1107" s="150"/>
      <c r="AT1107" s="151" t="s">
        <v>168</v>
      </c>
      <c r="AU1107" s="151" t="s">
        <v>78</v>
      </c>
      <c r="AV1107" s="144" t="s">
        <v>80</v>
      </c>
      <c r="AW1107" s="144" t="s">
        <v>28</v>
      </c>
      <c r="AX1107" s="144" t="s">
        <v>72</v>
      </c>
      <c r="AY1107" s="151" t="s">
        <v>156</v>
      </c>
    </row>
    <row r="1108" spans="2:51" s="144" customFormat="1" ht="16.5" customHeight="1" x14ac:dyDescent="0.45">
      <c r="B1108" s="145"/>
      <c r="C1108" s="146"/>
      <c r="D1108" s="146"/>
      <c r="E1108" s="147"/>
      <c r="F1108" s="258" t="s">
        <v>1596</v>
      </c>
      <c r="G1108" s="258"/>
      <c r="H1108" s="258"/>
      <c r="I1108" s="258"/>
      <c r="J1108" s="146"/>
      <c r="K1108" s="147"/>
      <c r="L1108" s="184"/>
      <c r="M1108" s="184"/>
      <c r="N1108" s="146"/>
      <c r="O1108" s="146"/>
      <c r="P1108" s="146"/>
      <c r="Q1108" s="146"/>
      <c r="R1108" s="148"/>
      <c r="T1108" s="149"/>
      <c r="U1108" s="146"/>
      <c r="V1108" s="146"/>
      <c r="W1108" s="146"/>
      <c r="X1108" s="146"/>
      <c r="Y1108" s="146"/>
      <c r="Z1108" s="146"/>
      <c r="AA1108" s="150"/>
      <c r="AT1108" s="151" t="s">
        <v>168</v>
      </c>
      <c r="AU1108" s="151" t="s">
        <v>78</v>
      </c>
      <c r="AV1108" s="144" t="s">
        <v>80</v>
      </c>
      <c r="AW1108" s="144" t="s">
        <v>28</v>
      </c>
      <c r="AX1108" s="144" t="s">
        <v>72</v>
      </c>
      <c r="AY1108" s="151" t="s">
        <v>156</v>
      </c>
    </row>
    <row r="1109" spans="2:51" s="144" customFormat="1" ht="16.5" customHeight="1" x14ac:dyDescent="0.45">
      <c r="B1109" s="145"/>
      <c r="C1109" s="146"/>
      <c r="D1109" s="146"/>
      <c r="E1109" s="147"/>
      <c r="F1109" s="258" t="s">
        <v>1597</v>
      </c>
      <c r="G1109" s="258"/>
      <c r="H1109" s="258"/>
      <c r="I1109" s="258"/>
      <c r="J1109" s="146"/>
      <c r="K1109" s="147"/>
      <c r="L1109" s="184"/>
      <c r="M1109" s="184"/>
      <c r="N1109" s="146"/>
      <c r="O1109" s="146"/>
      <c r="P1109" s="146"/>
      <c r="Q1109" s="146"/>
      <c r="R1109" s="148"/>
      <c r="T1109" s="149"/>
      <c r="U1109" s="146"/>
      <c r="V1109" s="146"/>
      <c r="W1109" s="146"/>
      <c r="X1109" s="146"/>
      <c r="Y1109" s="146"/>
      <c r="Z1109" s="146"/>
      <c r="AA1109" s="150"/>
      <c r="AT1109" s="151" t="s">
        <v>168</v>
      </c>
      <c r="AU1109" s="151" t="s">
        <v>78</v>
      </c>
      <c r="AV1109" s="144" t="s">
        <v>80</v>
      </c>
      <c r="AW1109" s="144" t="s">
        <v>28</v>
      </c>
      <c r="AX1109" s="144" t="s">
        <v>72</v>
      </c>
      <c r="AY1109" s="151" t="s">
        <v>156</v>
      </c>
    </row>
    <row r="1110" spans="2:51" s="144" customFormat="1" ht="25.5" customHeight="1" x14ac:dyDescent="0.45">
      <c r="B1110" s="145"/>
      <c r="C1110" s="146"/>
      <c r="D1110" s="146"/>
      <c r="E1110" s="147"/>
      <c r="F1110" s="258" t="s">
        <v>1598</v>
      </c>
      <c r="G1110" s="258"/>
      <c r="H1110" s="258"/>
      <c r="I1110" s="258"/>
      <c r="J1110" s="146"/>
      <c r="K1110" s="147"/>
      <c r="L1110" s="184"/>
      <c r="M1110" s="184"/>
      <c r="N1110" s="146"/>
      <c r="O1110" s="146"/>
      <c r="P1110" s="146"/>
      <c r="Q1110" s="146"/>
      <c r="R1110" s="148"/>
      <c r="T1110" s="149"/>
      <c r="U1110" s="146"/>
      <c r="V1110" s="146"/>
      <c r="W1110" s="146"/>
      <c r="X1110" s="146"/>
      <c r="Y1110" s="146"/>
      <c r="Z1110" s="146"/>
      <c r="AA1110" s="150"/>
      <c r="AT1110" s="151" t="s">
        <v>168</v>
      </c>
      <c r="AU1110" s="151" t="s">
        <v>78</v>
      </c>
      <c r="AV1110" s="144" t="s">
        <v>80</v>
      </c>
      <c r="AW1110" s="144" t="s">
        <v>28</v>
      </c>
      <c r="AX1110" s="144" t="s">
        <v>72</v>
      </c>
      <c r="AY1110" s="151" t="s">
        <v>156</v>
      </c>
    </row>
    <row r="1111" spans="2:51" s="144" customFormat="1" ht="16.5" customHeight="1" x14ac:dyDescent="0.45">
      <c r="B1111" s="145"/>
      <c r="C1111" s="146"/>
      <c r="D1111" s="146"/>
      <c r="E1111" s="147"/>
      <c r="F1111" s="258" t="s">
        <v>1599</v>
      </c>
      <c r="G1111" s="258"/>
      <c r="H1111" s="258"/>
      <c r="I1111" s="258"/>
      <c r="J1111" s="146"/>
      <c r="K1111" s="147"/>
      <c r="L1111" s="184"/>
      <c r="M1111" s="184"/>
      <c r="N1111" s="146"/>
      <c r="O1111" s="146"/>
      <c r="P1111" s="146"/>
      <c r="Q1111" s="146"/>
      <c r="R1111" s="148"/>
      <c r="T1111" s="149"/>
      <c r="U1111" s="146"/>
      <c r="V1111" s="146"/>
      <c r="W1111" s="146"/>
      <c r="X1111" s="146"/>
      <c r="Y1111" s="146"/>
      <c r="Z1111" s="146"/>
      <c r="AA1111" s="150"/>
      <c r="AT1111" s="151" t="s">
        <v>168</v>
      </c>
      <c r="AU1111" s="151" t="s">
        <v>78</v>
      </c>
      <c r="AV1111" s="144" t="s">
        <v>80</v>
      </c>
      <c r="AW1111" s="144" t="s">
        <v>28</v>
      </c>
      <c r="AX1111" s="144" t="s">
        <v>72</v>
      </c>
      <c r="AY1111" s="151" t="s">
        <v>156</v>
      </c>
    </row>
    <row r="1112" spans="2:51" s="144" customFormat="1" ht="16.5" customHeight="1" x14ac:dyDescent="0.45">
      <c r="B1112" s="145"/>
      <c r="C1112" s="146"/>
      <c r="D1112" s="146"/>
      <c r="E1112" s="147"/>
      <c r="F1112" s="258" t="s">
        <v>1600</v>
      </c>
      <c r="G1112" s="258"/>
      <c r="H1112" s="258"/>
      <c r="I1112" s="258"/>
      <c r="J1112" s="146"/>
      <c r="K1112" s="147"/>
      <c r="L1112" s="184"/>
      <c r="M1112" s="184"/>
      <c r="N1112" s="146"/>
      <c r="O1112" s="146"/>
      <c r="P1112" s="146"/>
      <c r="Q1112" s="146"/>
      <c r="R1112" s="148"/>
      <c r="T1112" s="149"/>
      <c r="U1112" s="146"/>
      <c r="V1112" s="146"/>
      <c r="W1112" s="146"/>
      <c r="X1112" s="146"/>
      <c r="Y1112" s="146"/>
      <c r="Z1112" s="146"/>
      <c r="AA1112" s="150"/>
      <c r="AT1112" s="151" t="s">
        <v>168</v>
      </c>
      <c r="AU1112" s="151" t="s">
        <v>78</v>
      </c>
      <c r="AV1112" s="144" t="s">
        <v>80</v>
      </c>
      <c r="AW1112" s="144" t="s">
        <v>28</v>
      </c>
      <c r="AX1112" s="144" t="s">
        <v>72</v>
      </c>
      <c r="AY1112" s="151" t="s">
        <v>156</v>
      </c>
    </row>
    <row r="1113" spans="2:51" s="144" customFormat="1" ht="16.5" customHeight="1" x14ac:dyDescent="0.45">
      <c r="B1113" s="145"/>
      <c r="C1113" s="146"/>
      <c r="D1113" s="146"/>
      <c r="E1113" s="147"/>
      <c r="F1113" s="258" t="s">
        <v>1601</v>
      </c>
      <c r="G1113" s="258"/>
      <c r="H1113" s="258"/>
      <c r="I1113" s="258"/>
      <c r="J1113" s="146"/>
      <c r="K1113" s="147"/>
      <c r="L1113" s="184"/>
      <c r="M1113" s="184"/>
      <c r="N1113" s="146"/>
      <c r="O1113" s="146"/>
      <c r="P1113" s="146"/>
      <c r="Q1113" s="146"/>
      <c r="R1113" s="148"/>
      <c r="T1113" s="149"/>
      <c r="U1113" s="146"/>
      <c r="V1113" s="146"/>
      <c r="W1113" s="146"/>
      <c r="X1113" s="146"/>
      <c r="Y1113" s="146"/>
      <c r="Z1113" s="146"/>
      <c r="AA1113" s="150"/>
      <c r="AT1113" s="151" t="s">
        <v>168</v>
      </c>
      <c r="AU1113" s="151" t="s">
        <v>78</v>
      </c>
      <c r="AV1113" s="144" t="s">
        <v>80</v>
      </c>
      <c r="AW1113" s="144" t="s">
        <v>28</v>
      </c>
      <c r="AX1113" s="144" t="s">
        <v>72</v>
      </c>
      <c r="AY1113" s="151" t="s">
        <v>156</v>
      </c>
    </row>
    <row r="1114" spans="2:51" s="144" customFormat="1" ht="16.5" customHeight="1" x14ac:dyDescent="0.45">
      <c r="B1114" s="145"/>
      <c r="C1114" s="146"/>
      <c r="D1114" s="146"/>
      <c r="E1114" s="147"/>
      <c r="F1114" s="258" t="s">
        <v>1602</v>
      </c>
      <c r="G1114" s="258"/>
      <c r="H1114" s="258"/>
      <c r="I1114" s="258"/>
      <c r="J1114" s="146"/>
      <c r="K1114" s="147"/>
      <c r="L1114" s="184"/>
      <c r="M1114" s="184"/>
      <c r="N1114" s="146"/>
      <c r="O1114" s="146"/>
      <c r="P1114" s="146"/>
      <c r="Q1114" s="146"/>
      <c r="R1114" s="148"/>
      <c r="T1114" s="149"/>
      <c r="U1114" s="146"/>
      <c r="V1114" s="146"/>
      <c r="W1114" s="146"/>
      <c r="X1114" s="146"/>
      <c r="Y1114" s="146"/>
      <c r="Z1114" s="146"/>
      <c r="AA1114" s="150"/>
      <c r="AT1114" s="151" t="s">
        <v>168</v>
      </c>
      <c r="AU1114" s="151" t="s">
        <v>78</v>
      </c>
      <c r="AV1114" s="144" t="s">
        <v>80</v>
      </c>
      <c r="AW1114" s="144" t="s">
        <v>28</v>
      </c>
      <c r="AX1114" s="144" t="s">
        <v>72</v>
      </c>
      <c r="AY1114" s="151" t="s">
        <v>156</v>
      </c>
    </row>
    <row r="1115" spans="2:51" s="144" customFormat="1" ht="16.5" customHeight="1" x14ac:dyDescent="0.45">
      <c r="B1115" s="145"/>
      <c r="C1115" s="146"/>
      <c r="D1115" s="146"/>
      <c r="E1115" s="147"/>
      <c r="F1115" s="258" t="s">
        <v>1603</v>
      </c>
      <c r="G1115" s="258"/>
      <c r="H1115" s="258"/>
      <c r="I1115" s="258"/>
      <c r="J1115" s="146"/>
      <c r="K1115" s="147"/>
      <c r="L1115" s="184"/>
      <c r="M1115" s="184"/>
      <c r="N1115" s="146"/>
      <c r="O1115" s="146"/>
      <c r="P1115" s="146"/>
      <c r="Q1115" s="146"/>
      <c r="R1115" s="148"/>
      <c r="T1115" s="149"/>
      <c r="U1115" s="146"/>
      <c r="V1115" s="146"/>
      <c r="W1115" s="146"/>
      <c r="X1115" s="146"/>
      <c r="Y1115" s="146"/>
      <c r="Z1115" s="146"/>
      <c r="AA1115" s="150"/>
      <c r="AT1115" s="151" t="s">
        <v>168</v>
      </c>
      <c r="AU1115" s="151" t="s">
        <v>78</v>
      </c>
      <c r="AV1115" s="144" t="s">
        <v>80</v>
      </c>
      <c r="AW1115" s="144" t="s">
        <v>28</v>
      </c>
      <c r="AX1115" s="144" t="s">
        <v>72</v>
      </c>
      <c r="AY1115" s="151" t="s">
        <v>156</v>
      </c>
    </row>
    <row r="1116" spans="2:51" s="144" customFormat="1" ht="16.5" customHeight="1" x14ac:dyDescent="0.45">
      <c r="B1116" s="145"/>
      <c r="C1116" s="146"/>
      <c r="D1116" s="146"/>
      <c r="E1116" s="147"/>
      <c r="F1116" s="258" t="s">
        <v>1604</v>
      </c>
      <c r="G1116" s="258"/>
      <c r="H1116" s="258"/>
      <c r="I1116" s="258"/>
      <c r="J1116" s="146"/>
      <c r="K1116" s="147"/>
      <c r="L1116" s="184"/>
      <c r="M1116" s="184"/>
      <c r="N1116" s="146"/>
      <c r="O1116" s="146"/>
      <c r="P1116" s="146"/>
      <c r="Q1116" s="146"/>
      <c r="R1116" s="148"/>
      <c r="T1116" s="149"/>
      <c r="U1116" s="146"/>
      <c r="V1116" s="146"/>
      <c r="W1116" s="146"/>
      <c r="X1116" s="146"/>
      <c r="Y1116" s="146"/>
      <c r="Z1116" s="146"/>
      <c r="AA1116" s="150"/>
      <c r="AT1116" s="151" t="s">
        <v>168</v>
      </c>
      <c r="AU1116" s="151" t="s">
        <v>78</v>
      </c>
      <c r="AV1116" s="144" t="s">
        <v>80</v>
      </c>
      <c r="AW1116" s="144" t="s">
        <v>28</v>
      </c>
      <c r="AX1116" s="144" t="s">
        <v>72</v>
      </c>
      <c r="AY1116" s="151" t="s">
        <v>156</v>
      </c>
    </row>
    <row r="1117" spans="2:51" s="144" customFormat="1" ht="16.5" customHeight="1" x14ac:dyDescent="0.45">
      <c r="B1117" s="145"/>
      <c r="C1117" s="146"/>
      <c r="D1117" s="146"/>
      <c r="E1117" s="147"/>
      <c r="F1117" s="258" t="s">
        <v>1605</v>
      </c>
      <c r="G1117" s="258"/>
      <c r="H1117" s="258"/>
      <c r="I1117" s="258"/>
      <c r="J1117" s="146"/>
      <c r="K1117" s="147"/>
      <c r="L1117" s="184"/>
      <c r="M1117" s="184"/>
      <c r="N1117" s="146"/>
      <c r="O1117" s="146"/>
      <c r="P1117" s="146"/>
      <c r="Q1117" s="146"/>
      <c r="R1117" s="148"/>
      <c r="T1117" s="149"/>
      <c r="U1117" s="146"/>
      <c r="V1117" s="146"/>
      <c r="W1117" s="146"/>
      <c r="X1117" s="146"/>
      <c r="Y1117" s="146"/>
      <c r="Z1117" s="146"/>
      <c r="AA1117" s="150"/>
      <c r="AT1117" s="151" t="s">
        <v>168</v>
      </c>
      <c r="AU1117" s="151" t="s">
        <v>78</v>
      </c>
      <c r="AV1117" s="144" t="s">
        <v>80</v>
      </c>
      <c r="AW1117" s="144" t="s">
        <v>28</v>
      </c>
      <c r="AX1117" s="144" t="s">
        <v>72</v>
      </c>
      <c r="AY1117" s="151" t="s">
        <v>156</v>
      </c>
    </row>
    <row r="1118" spans="2:51" s="144" customFormat="1" ht="16.5" customHeight="1" x14ac:dyDescent="0.45">
      <c r="B1118" s="145"/>
      <c r="C1118" s="146"/>
      <c r="D1118" s="146"/>
      <c r="E1118" s="147"/>
      <c r="F1118" s="258" t="s">
        <v>1606</v>
      </c>
      <c r="G1118" s="258"/>
      <c r="H1118" s="258"/>
      <c r="I1118" s="258"/>
      <c r="J1118" s="146"/>
      <c r="K1118" s="147"/>
      <c r="L1118" s="184"/>
      <c r="M1118" s="184"/>
      <c r="N1118" s="146"/>
      <c r="O1118" s="146"/>
      <c r="P1118" s="146"/>
      <c r="Q1118" s="146"/>
      <c r="R1118" s="148"/>
      <c r="T1118" s="149"/>
      <c r="U1118" s="146"/>
      <c r="V1118" s="146"/>
      <c r="W1118" s="146"/>
      <c r="X1118" s="146"/>
      <c r="Y1118" s="146"/>
      <c r="Z1118" s="146"/>
      <c r="AA1118" s="150"/>
      <c r="AT1118" s="151" t="s">
        <v>168</v>
      </c>
      <c r="AU1118" s="151" t="s">
        <v>78</v>
      </c>
      <c r="AV1118" s="144" t="s">
        <v>80</v>
      </c>
      <c r="AW1118" s="144" t="s">
        <v>28</v>
      </c>
      <c r="AX1118" s="144" t="s">
        <v>72</v>
      </c>
      <c r="AY1118" s="151" t="s">
        <v>156</v>
      </c>
    </row>
    <row r="1119" spans="2:51" s="144" customFormat="1" ht="25.5" customHeight="1" x14ac:dyDescent="0.45">
      <c r="B1119" s="145"/>
      <c r="C1119" s="146"/>
      <c r="D1119" s="146"/>
      <c r="E1119" s="147"/>
      <c r="F1119" s="258" t="s">
        <v>1607</v>
      </c>
      <c r="G1119" s="258"/>
      <c r="H1119" s="258"/>
      <c r="I1119" s="258"/>
      <c r="J1119" s="146"/>
      <c r="K1119" s="147"/>
      <c r="L1119" s="184"/>
      <c r="M1119" s="184"/>
      <c r="N1119" s="146"/>
      <c r="O1119" s="146"/>
      <c r="P1119" s="146"/>
      <c r="Q1119" s="146"/>
      <c r="R1119" s="148"/>
      <c r="T1119" s="149"/>
      <c r="U1119" s="146"/>
      <c r="V1119" s="146"/>
      <c r="W1119" s="146"/>
      <c r="X1119" s="146"/>
      <c r="Y1119" s="146"/>
      <c r="Z1119" s="146"/>
      <c r="AA1119" s="150"/>
      <c r="AT1119" s="151" t="s">
        <v>168</v>
      </c>
      <c r="AU1119" s="151" t="s">
        <v>78</v>
      </c>
      <c r="AV1119" s="144" t="s">
        <v>80</v>
      </c>
      <c r="AW1119" s="144" t="s">
        <v>28</v>
      </c>
      <c r="AX1119" s="144" t="s">
        <v>72</v>
      </c>
      <c r="AY1119" s="151" t="s">
        <v>156</v>
      </c>
    </row>
    <row r="1120" spans="2:51" s="152" customFormat="1" ht="16.5" customHeight="1" x14ac:dyDescent="0.45">
      <c r="B1120" s="153"/>
      <c r="C1120" s="154"/>
      <c r="D1120" s="154"/>
      <c r="E1120" s="155"/>
      <c r="F1120" s="254" t="s">
        <v>80</v>
      </c>
      <c r="G1120" s="254"/>
      <c r="H1120" s="254"/>
      <c r="I1120" s="254"/>
      <c r="J1120" s="154"/>
      <c r="K1120" s="156">
        <v>1</v>
      </c>
      <c r="L1120" s="185"/>
      <c r="M1120" s="185"/>
      <c r="N1120" s="154"/>
      <c r="O1120" s="154"/>
      <c r="P1120" s="154"/>
      <c r="Q1120" s="154"/>
      <c r="R1120" s="157"/>
      <c r="T1120" s="158"/>
      <c r="U1120" s="154"/>
      <c r="V1120" s="154"/>
      <c r="W1120" s="154"/>
      <c r="X1120" s="154"/>
      <c r="Y1120" s="154"/>
      <c r="Z1120" s="154"/>
      <c r="AA1120" s="159"/>
      <c r="AT1120" s="160" t="s">
        <v>168</v>
      </c>
      <c r="AU1120" s="160" t="s">
        <v>78</v>
      </c>
      <c r="AV1120" s="152" t="s">
        <v>78</v>
      </c>
      <c r="AW1120" s="152" t="s">
        <v>28</v>
      </c>
      <c r="AX1120" s="152" t="s">
        <v>80</v>
      </c>
      <c r="AY1120" s="160" t="s">
        <v>156</v>
      </c>
    </row>
    <row r="1121" spans="2:65" s="23" customFormat="1" ht="89.25" customHeight="1" x14ac:dyDescent="0.45">
      <c r="B1121" s="134"/>
      <c r="C1121" s="179" t="s">
        <v>1608</v>
      </c>
      <c r="D1121" s="179" t="s">
        <v>311</v>
      </c>
      <c r="E1121" s="180" t="s">
        <v>1609</v>
      </c>
      <c r="F1121" s="263" t="s">
        <v>1610</v>
      </c>
      <c r="G1121" s="263"/>
      <c r="H1121" s="263"/>
      <c r="I1121" s="263"/>
      <c r="J1121" s="181" t="s">
        <v>260</v>
      </c>
      <c r="K1121" s="182">
        <v>1</v>
      </c>
      <c r="L1121" s="264"/>
      <c r="M1121" s="264"/>
      <c r="N1121" s="265">
        <f>ROUND(L1121*K1121,2)</f>
        <v>0</v>
      </c>
      <c r="O1121" s="266"/>
      <c r="P1121" s="266"/>
      <c r="Q1121" s="267"/>
      <c r="R1121" s="139"/>
      <c r="T1121" s="140"/>
      <c r="U1121" s="34" t="s">
        <v>39</v>
      </c>
      <c r="V1121" s="141">
        <v>0</v>
      </c>
      <c r="W1121" s="141">
        <f>V1121*K1121</f>
        <v>0</v>
      </c>
      <c r="X1121" s="141">
        <v>0</v>
      </c>
      <c r="Y1121" s="141">
        <f>X1121*K1121</f>
        <v>0</v>
      </c>
      <c r="Z1121" s="141">
        <v>0</v>
      </c>
      <c r="AA1121" s="142">
        <f>Z1121*K1121</f>
        <v>0</v>
      </c>
      <c r="AR1121" s="8" t="s">
        <v>190</v>
      </c>
      <c r="AT1121" s="8" t="s">
        <v>311</v>
      </c>
      <c r="AU1121" s="8" t="s">
        <v>78</v>
      </c>
      <c r="AY1121" s="8" t="s">
        <v>156</v>
      </c>
      <c r="BE1121" s="143">
        <f>IF(U1121="základná",N1121,0)</f>
        <v>0</v>
      </c>
      <c r="BF1121" s="143">
        <f>IF(U1121="znížená",N1121,0)</f>
        <v>0</v>
      </c>
      <c r="BG1121" s="143">
        <f>IF(U1121="zákl. prenesená",N1121,0)</f>
        <v>0</v>
      </c>
      <c r="BH1121" s="143">
        <f>IF(U1121="zníž. prenesená",N1121,0)</f>
        <v>0</v>
      </c>
      <c r="BI1121" s="143">
        <f>IF(U1121="nulová",N1121,0)</f>
        <v>0</v>
      </c>
      <c r="BJ1121" s="8" t="s">
        <v>78</v>
      </c>
      <c r="BK1121" s="121">
        <f>ROUND(L1121*K1121,3)</f>
        <v>0</v>
      </c>
      <c r="BL1121" s="8" t="s">
        <v>161</v>
      </c>
      <c r="BM1121" s="8" t="s">
        <v>1611</v>
      </c>
    </row>
    <row r="1122" spans="2:65" s="144" customFormat="1" ht="51" customHeight="1" x14ac:dyDescent="0.45">
      <c r="B1122" s="145"/>
      <c r="C1122" s="146"/>
      <c r="D1122" s="146"/>
      <c r="E1122" s="147"/>
      <c r="F1122" s="253" t="s">
        <v>1612</v>
      </c>
      <c r="G1122" s="253"/>
      <c r="H1122" s="253"/>
      <c r="I1122" s="253"/>
      <c r="J1122" s="146"/>
      <c r="K1122" s="147"/>
      <c r="L1122" s="184"/>
      <c r="M1122" s="184"/>
      <c r="N1122" s="146"/>
      <c r="O1122" s="146"/>
      <c r="P1122" s="146"/>
      <c r="Q1122" s="146"/>
      <c r="R1122" s="148"/>
      <c r="T1122" s="149"/>
      <c r="U1122" s="146"/>
      <c r="V1122" s="146"/>
      <c r="W1122" s="146"/>
      <c r="X1122" s="146"/>
      <c r="Y1122" s="146"/>
      <c r="Z1122" s="146"/>
      <c r="AA1122" s="150"/>
      <c r="AT1122" s="151" t="s">
        <v>168</v>
      </c>
      <c r="AU1122" s="151" t="s">
        <v>78</v>
      </c>
      <c r="AV1122" s="144" t="s">
        <v>80</v>
      </c>
      <c r="AW1122" s="144" t="s">
        <v>28</v>
      </c>
      <c r="AX1122" s="144" t="s">
        <v>72</v>
      </c>
      <c r="AY1122" s="151" t="s">
        <v>156</v>
      </c>
    </row>
    <row r="1123" spans="2:65" s="144" customFormat="1" ht="51" customHeight="1" x14ac:dyDescent="0.45">
      <c r="B1123" s="145"/>
      <c r="C1123" s="146"/>
      <c r="D1123" s="146"/>
      <c r="E1123" s="147"/>
      <c r="F1123" s="258" t="s">
        <v>1613</v>
      </c>
      <c r="G1123" s="258"/>
      <c r="H1123" s="258"/>
      <c r="I1123" s="258"/>
      <c r="J1123" s="146"/>
      <c r="K1123" s="147"/>
      <c r="L1123" s="184"/>
      <c r="M1123" s="184"/>
      <c r="N1123" s="146"/>
      <c r="O1123" s="146"/>
      <c r="P1123" s="146"/>
      <c r="Q1123" s="146"/>
      <c r="R1123" s="148"/>
      <c r="T1123" s="149"/>
      <c r="U1123" s="146"/>
      <c r="V1123" s="146"/>
      <c r="W1123" s="146"/>
      <c r="X1123" s="146"/>
      <c r="Y1123" s="146"/>
      <c r="Z1123" s="146"/>
      <c r="AA1123" s="150"/>
      <c r="AT1123" s="151" t="s">
        <v>168</v>
      </c>
      <c r="AU1123" s="151" t="s">
        <v>78</v>
      </c>
      <c r="AV1123" s="144" t="s">
        <v>80</v>
      </c>
      <c r="AW1123" s="144" t="s">
        <v>28</v>
      </c>
      <c r="AX1123" s="144" t="s">
        <v>72</v>
      </c>
      <c r="AY1123" s="151" t="s">
        <v>156</v>
      </c>
    </row>
    <row r="1124" spans="2:65" s="144" customFormat="1" ht="25.5" customHeight="1" x14ac:dyDescent="0.45">
      <c r="B1124" s="145"/>
      <c r="C1124" s="146"/>
      <c r="D1124" s="146"/>
      <c r="E1124" s="147"/>
      <c r="F1124" s="258" t="s">
        <v>1614</v>
      </c>
      <c r="G1124" s="258"/>
      <c r="H1124" s="258"/>
      <c r="I1124" s="258"/>
      <c r="J1124" s="146"/>
      <c r="K1124" s="147"/>
      <c r="L1124" s="184"/>
      <c r="M1124" s="184"/>
      <c r="N1124" s="146"/>
      <c r="O1124" s="146"/>
      <c r="P1124" s="146"/>
      <c r="Q1124" s="146"/>
      <c r="R1124" s="148"/>
      <c r="T1124" s="149"/>
      <c r="U1124" s="146"/>
      <c r="V1124" s="146"/>
      <c r="W1124" s="146"/>
      <c r="X1124" s="146"/>
      <c r="Y1124" s="146"/>
      <c r="Z1124" s="146"/>
      <c r="AA1124" s="150"/>
      <c r="AT1124" s="151" t="s">
        <v>168</v>
      </c>
      <c r="AU1124" s="151" t="s">
        <v>78</v>
      </c>
      <c r="AV1124" s="144" t="s">
        <v>80</v>
      </c>
      <c r="AW1124" s="144" t="s">
        <v>28</v>
      </c>
      <c r="AX1124" s="144" t="s">
        <v>72</v>
      </c>
      <c r="AY1124" s="151" t="s">
        <v>156</v>
      </c>
    </row>
    <row r="1125" spans="2:65" s="152" customFormat="1" ht="16.5" customHeight="1" x14ac:dyDescent="0.45">
      <c r="B1125" s="153"/>
      <c r="C1125" s="154"/>
      <c r="D1125" s="154"/>
      <c r="E1125" s="155"/>
      <c r="F1125" s="254" t="s">
        <v>80</v>
      </c>
      <c r="G1125" s="254"/>
      <c r="H1125" s="254"/>
      <c r="I1125" s="254"/>
      <c r="J1125" s="154"/>
      <c r="K1125" s="156">
        <v>1</v>
      </c>
      <c r="L1125" s="185"/>
      <c r="M1125" s="185"/>
      <c r="N1125" s="154"/>
      <c r="O1125" s="154"/>
      <c r="P1125" s="154"/>
      <c r="Q1125" s="154"/>
      <c r="R1125" s="157"/>
      <c r="T1125" s="158"/>
      <c r="U1125" s="154"/>
      <c r="V1125" s="154"/>
      <c r="W1125" s="154"/>
      <c r="X1125" s="154"/>
      <c r="Y1125" s="154"/>
      <c r="Z1125" s="154"/>
      <c r="AA1125" s="159"/>
      <c r="AT1125" s="160" t="s">
        <v>168</v>
      </c>
      <c r="AU1125" s="160" t="s">
        <v>78</v>
      </c>
      <c r="AV1125" s="152" t="s">
        <v>78</v>
      </c>
      <c r="AW1125" s="152" t="s">
        <v>28</v>
      </c>
      <c r="AX1125" s="152" t="s">
        <v>80</v>
      </c>
      <c r="AY1125" s="160" t="s">
        <v>156</v>
      </c>
    </row>
    <row r="1126" spans="2:65" s="23" customFormat="1" ht="38.25" customHeight="1" x14ac:dyDescent="0.45">
      <c r="B1126" s="134"/>
      <c r="C1126" s="179" t="s">
        <v>1615</v>
      </c>
      <c r="D1126" s="179" t="s">
        <v>311</v>
      </c>
      <c r="E1126" s="180" t="s">
        <v>1616</v>
      </c>
      <c r="F1126" s="269" t="s">
        <v>1617</v>
      </c>
      <c r="G1126" s="269"/>
      <c r="H1126" s="269"/>
      <c r="I1126" s="269"/>
      <c r="J1126" s="181" t="s">
        <v>1384</v>
      </c>
      <c r="K1126" s="182">
        <v>3</v>
      </c>
      <c r="L1126" s="264"/>
      <c r="M1126" s="264"/>
      <c r="N1126" s="265">
        <f>ROUND(L1126*K1126,2)</f>
        <v>0</v>
      </c>
      <c r="O1126" s="266"/>
      <c r="P1126" s="266"/>
      <c r="Q1126" s="267"/>
      <c r="R1126" s="139"/>
      <c r="T1126" s="140"/>
      <c r="U1126" s="34" t="s">
        <v>39</v>
      </c>
      <c r="V1126" s="141">
        <v>0</v>
      </c>
      <c r="W1126" s="141">
        <f t="shared" ref="W1126:W1157" si="110">V1126*K1126</f>
        <v>0</v>
      </c>
      <c r="X1126" s="141">
        <v>0</v>
      </c>
      <c r="Y1126" s="141">
        <f t="shared" ref="Y1126:Y1157" si="111">X1126*K1126</f>
        <v>0</v>
      </c>
      <c r="Z1126" s="141">
        <v>0</v>
      </c>
      <c r="AA1126" s="142">
        <f t="shared" ref="AA1126:AA1157" si="112">Z1126*K1126</f>
        <v>0</v>
      </c>
      <c r="AR1126" s="8" t="s">
        <v>190</v>
      </c>
      <c r="AT1126" s="8" t="s">
        <v>311</v>
      </c>
      <c r="AU1126" s="8" t="s">
        <v>78</v>
      </c>
      <c r="AY1126" s="8" t="s">
        <v>156</v>
      </c>
      <c r="BE1126" s="143">
        <f t="shared" ref="BE1126:BE1157" si="113">IF(U1126="základná",N1126,0)</f>
        <v>0</v>
      </c>
      <c r="BF1126" s="143">
        <f t="shared" ref="BF1126:BF1157" si="114">IF(U1126="znížená",N1126,0)</f>
        <v>0</v>
      </c>
      <c r="BG1126" s="143">
        <f t="shared" ref="BG1126:BG1157" si="115">IF(U1126="zákl. prenesená",N1126,0)</f>
        <v>0</v>
      </c>
      <c r="BH1126" s="143">
        <f t="shared" ref="BH1126:BH1157" si="116">IF(U1126="zníž. prenesená",N1126,0)</f>
        <v>0</v>
      </c>
      <c r="BI1126" s="143">
        <f t="shared" ref="BI1126:BI1157" si="117">IF(U1126="nulová",N1126,0)</f>
        <v>0</v>
      </c>
      <c r="BJ1126" s="8" t="s">
        <v>78</v>
      </c>
      <c r="BK1126" s="121">
        <f t="shared" ref="BK1126:BK1157" si="118">ROUND(L1126*K1126,3)</f>
        <v>0</v>
      </c>
      <c r="BL1126" s="8" t="s">
        <v>161</v>
      </c>
      <c r="BM1126" s="8" t="s">
        <v>1618</v>
      </c>
    </row>
    <row r="1127" spans="2:65" s="23" customFormat="1" ht="25.5" customHeight="1" x14ac:dyDescent="0.45">
      <c r="B1127" s="134"/>
      <c r="C1127" s="179" t="s">
        <v>1619</v>
      </c>
      <c r="D1127" s="179" t="s">
        <v>311</v>
      </c>
      <c r="E1127" s="180" t="s">
        <v>1620</v>
      </c>
      <c r="F1127" s="269" t="s">
        <v>1621</v>
      </c>
      <c r="G1127" s="269"/>
      <c r="H1127" s="269"/>
      <c r="I1127" s="269"/>
      <c r="J1127" s="181" t="s">
        <v>1384</v>
      </c>
      <c r="K1127" s="182">
        <v>1</v>
      </c>
      <c r="L1127" s="264"/>
      <c r="M1127" s="264"/>
      <c r="N1127" s="265">
        <f t="shared" ref="N1127:N1134" si="119">ROUND(L1127*K1127,2)</f>
        <v>0</v>
      </c>
      <c r="O1127" s="266"/>
      <c r="P1127" s="266"/>
      <c r="Q1127" s="267"/>
      <c r="R1127" s="139"/>
      <c r="T1127" s="140"/>
      <c r="U1127" s="34" t="s">
        <v>39</v>
      </c>
      <c r="V1127" s="141">
        <v>0</v>
      </c>
      <c r="W1127" s="141">
        <f t="shared" si="110"/>
        <v>0</v>
      </c>
      <c r="X1127" s="141">
        <v>0</v>
      </c>
      <c r="Y1127" s="141">
        <f t="shared" si="111"/>
        <v>0</v>
      </c>
      <c r="Z1127" s="141">
        <v>0</v>
      </c>
      <c r="AA1127" s="142">
        <f t="shared" si="112"/>
        <v>0</v>
      </c>
      <c r="AR1127" s="8" t="s">
        <v>190</v>
      </c>
      <c r="AT1127" s="8" t="s">
        <v>311</v>
      </c>
      <c r="AU1127" s="8" t="s">
        <v>78</v>
      </c>
      <c r="AY1127" s="8" t="s">
        <v>156</v>
      </c>
      <c r="BE1127" s="143">
        <f t="shared" si="113"/>
        <v>0</v>
      </c>
      <c r="BF1127" s="143">
        <f t="shared" si="114"/>
        <v>0</v>
      </c>
      <c r="BG1127" s="143">
        <f t="shared" si="115"/>
        <v>0</v>
      </c>
      <c r="BH1127" s="143">
        <f t="shared" si="116"/>
        <v>0</v>
      </c>
      <c r="BI1127" s="143">
        <f t="shared" si="117"/>
        <v>0</v>
      </c>
      <c r="BJ1127" s="8" t="s">
        <v>78</v>
      </c>
      <c r="BK1127" s="121">
        <f t="shared" si="118"/>
        <v>0</v>
      </c>
      <c r="BL1127" s="8" t="s">
        <v>161</v>
      </c>
      <c r="BM1127" s="8" t="s">
        <v>1622</v>
      </c>
    </row>
    <row r="1128" spans="2:65" s="23" customFormat="1" ht="51" customHeight="1" x14ac:dyDescent="0.45">
      <c r="B1128" s="134"/>
      <c r="C1128" s="179" t="s">
        <v>1623</v>
      </c>
      <c r="D1128" s="179" t="s">
        <v>311</v>
      </c>
      <c r="E1128" s="180" t="s">
        <v>1624</v>
      </c>
      <c r="F1128" s="269" t="s">
        <v>1625</v>
      </c>
      <c r="G1128" s="269"/>
      <c r="H1128" s="269"/>
      <c r="I1128" s="269"/>
      <c r="J1128" s="181" t="s">
        <v>1384</v>
      </c>
      <c r="K1128" s="182">
        <v>1</v>
      </c>
      <c r="L1128" s="264"/>
      <c r="M1128" s="264"/>
      <c r="N1128" s="265">
        <f t="shared" si="119"/>
        <v>0</v>
      </c>
      <c r="O1128" s="266"/>
      <c r="P1128" s="266"/>
      <c r="Q1128" s="267"/>
      <c r="R1128" s="139"/>
      <c r="T1128" s="140"/>
      <c r="U1128" s="34" t="s">
        <v>39</v>
      </c>
      <c r="V1128" s="141">
        <v>0</v>
      </c>
      <c r="W1128" s="141">
        <f t="shared" si="110"/>
        <v>0</v>
      </c>
      <c r="X1128" s="141">
        <v>0</v>
      </c>
      <c r="Y1128" s="141">
        <f t="shared" si="111"/>
        <v>0</v>
      </c>
      <c r="Z1128" s="141">
        <v>0</v>
      </c>
      <c r="AA1128" s="142">
        <f t="shared" si="112"/>
        <v>0</v>
      </c>
      <c r="AR1128" s="8" t="s">
        <v>190</v>
      </c>
      <c r="AT1128" s="8" t="s">
        <v>311</v>
      </c>
      <c r="AU1128" s="8" t="s">
        <v>78</v>
      </c>
      <c r="AY1128" s="8" t="s">
        <v>156</v>
      </c>
      <c r="BE1128" s="143">
        <f t="shared" si="113"/>
        <v>0</v>
      </c>
      <c r="BF1128" s="143">
        <f t="shared" si="114"/>
        <v>0</v>
      </c>
      <c r="BG1128" s="143">
        <f t="shared" si="115"/>
        <v>0</v>
      </c>
      <c r="BH1128" s="143">
        <f t="shared" si="116"/>
        <v>0</v>
      </c>
      <c r="BI1128" s="143">
        <f t="shared" si="117"/>
        <v>0</v>
      </c>
      <c r="BJ1128" s="8" t="s">
        <v>78</v>
      </c>
      <c r="BK1128" s="121">
        <f t="shared" si="118"/>
        <v>0</v>
      </c>
      <c r="BL1128" s="8" t="s">
        <v>161</v>
      </c>
      <c r="BM1128" s="8" t="s">
        <v>1626</v>
      </c>
    </row>
    <row r="1129" spans="2:65" s="23" customFormat="1" ht="25.5" customHeight="1" x14ac:dyDescent="0.45">
      <c r="B1129" s="134"/>
      <c r="C1129" s="179" t="s">
        <v>1627</v>
      </c>
      <c r="D1129" s="179" t="s">
        <v>311</v>
      </c>
      <c r="E1129" s="180" t="s">
        <v>1628</v>
      </c>
      <c r="F1129" s="263" t="s">
        <v>1629</v>
      </c>
      <c r="G1129" s="263"/>
      <c r="H1129" s="263"/>
      <c r="I1129" s="263"/>
      <c r="J1129" s="181" t="s">
        <v>260</v>
      </c>
      <c r="K1129" s="182">
        <v>1</v>
      </c>
      <c r="L1129" s="264"/>
      <c r="M1129" s="264"/>
      <c r="N1129" s="265">
        <f t="shared" si="119"/>
        <v>0</v>
      </c>
      <c r="O1129" s="266"/>
      <c r="P1129" s="266"/>
      <c r="Q1129" s="267"/>
      <c r="R1129" s="139"/>
      <c r="T1129" s="140"/>
      <c r="U1129" s="34" t="s">
        <v>39</v>
      </c>
      <c r="V1129" s="141">
        <v>0</v>
      </c>
      <c r="W1129" s="141">
        <f t="shared" si="110"/>
        <v>0</v>
      </c>
      <c r="X1129" s="141">
        <v>0</v>
      </c>
      <c r="Y1129" s="141">
        <f t="shared" si="111"/>
        <v>0</v>
      </c>
      <c r="Z1129" s="141">
        <v>0</v>
      </c>
      <c r="AA1129" s="142">
        <f t="shared" si="112"/>
        <v>0</v>
      </c>
      <c r="AR1129" s="8" t="s">
        <v>190</v>
      </c>
      <c r="AT1129" s="8" t="s">
        <v>311</v>
      </c>
      <c r="AU1129" s="8" t="s">
        <v>78</v>
      </c>
      <c r="AY1129" s="8" t="s">
        <v>156</v>
      </c>
      <c r="BE1129" s="143">
        <f t="shared" si="113"/>
        <v>0</v>
      </c>
      <c r="BF1129" s="143">
        <f t="shared" si="114"/>
        <v>0</v>
      </c>
      <c r="BG1129" s="143">
        <f t="shared" si="115"/>
        <v>0</v>
      </c>
      <c r="BH1129" s="143">
        <f t="shared" si="116"/>
        <v>0</v>
      </c>
      <c r="BI1129" s="143">
        <f t="shared" si="117"/>
        <v>0</v>
      </c>
      <c r="BJ1129" s="8" t="s">
        <v>78</v>
      </c>
      <c r="BK1129" s="121">
        <f t="shared" si="118"/>
        <v>0</v>
      </c>
      <c r="BL1129" s="8" t="s">
        <v>161</v>
      </c>
      <c r="BM1129" s="8" t="s">
        <v>1630</v>
      </c>
    </row>
    <row r="1130" spans="2:65" s="23" customFormat="1" ht="16.5" customHeight="1" x14ac:dyDescent="0.45">
      <c r="B1130" s="134"/>
      <c r="C1130" s="179" t="s">
        <v>1631</v>
      </c>
      <c r="D1130" s="179" t="s">
        <v>311</v>
      </c>
      <c r="E1130" s="180" t="s">
        <v>1632</v>
      </c>
      <c r="F1130" s="263" t="s">
        <v>1633</v>
      </c>
      <c r="G1130" s="263"/>
      <c r="H1130" s="263"/>
      <c r="I1130" s="263"/>
      <c r="J1130" s="181" t="s">
        <v>260</v>
      </c>
      <c r="K1130" s="182">
        <v>1</v>
      </c>
      <c r="L1130" s="264"/>
      <c r="M1130" s="264"/>
      <c r="N1130" s="265">
        <f t="shared" si="119"/>
        <v>0</v>
      </c>
      <c r="O1130" s="266"/>
      <c r="P1130" s="266"/>
      <c r="Q1130" s="267"/>
      <c r="R1130" s="139"/>
      <c r="T1130" s="140"/>
      <c r="U1130" s="34" t="s">
        <v>39</v>
      </c>
      <c r="V1130" s="141">
        <v>0</v>
      </c>
      <c r="W1130" s="141">
        <f t="shared" si="110"/>
        <v>0</v>
      </c>
      <c r="X1130" s="141">
        <v>0</v>
      </c>
      <c r="Y1130" s="141">
        <f t="shared" si="111"/>
        <v>0</v>
      </c>
      <c r="Z1130" s="141">
        <v>0</v>
      </c>
      <c r="AA1130" s="142">
        <f t="shared" si="112"/>
        <v>0</v>
      </c>
      <c r="AR1130" s="8" t="s">
        <v>190</v>
      </c>
      <c r="AT1130" s="8" t="s">
        <v>311</v>
      </c>
      <c r="AU1130" s="8" t="s">
        <v>78</v>
      </c>
      <c r="AY1130" s="8" t="s">
        <v>156</v>
      </c>
      <c r="BE1130" s="143">
        <f t="shared" si="113"/>
        <v>0</v>
      </c>
      <c r="BF1130" s="143">
        <f t="shared" si="114"/>
        <v>0</v>
      </c>
      <c r="BG1130" s="143">
        <f t="shared" si="115"/>
        <v>0</v>
      </c>
      <c r="BH1130" s="143">
        <f t="shared" si="116"/>
        <v>0</v>
      </c>
      <c r="BI1130" s="143">
        <f t="shared" si="117"/>
        <v>0</v>
      </c>
      <c r="BJ1130" s="8" t="s">
        <v>78</v>
      </c>
      <c r="BK1130" s="121">
        <f t="shared" si="118"/>
        <v>0</v>
      </c>
      <c r="BL1130" s="8" t="s">
        <v>161</v>
      </c>
      <c r="BM1130" s="8" t="s">
        <v>1634</v>
      </c>
    </row>
    <row r="1131" spans="2:65" s="23" customFormat="1" ht="16.5" customHeight="1" x14ac:dyDescent="0.45">
      <c r="B1131" s="134"/>
      <c r="C1131" s="179" t="s">
        <v>1635</v>
      </c>
      <c r="D1131" s="179" t="s">
        <v>311</v>
      </c>
      <c r="E1131" s="180" t="s">
        <v>1636</v>
      </c>
      <c r="F1131" s="263" t="s">
        <v>1637</v>
      </c>
      <c r="G1131" s="263"/>
      <c r="H1131" s="263"/>
      <c r="I1131" s="263"/>
      <c r="J1131" s="181" t="s">
        <v>260</v>
      </c>
      <c r="K1131" s="182">
        <v>1</v>
      </c>
      <c r="L1131" s="264"/>
      <c r="M1131" s="264"/>
      <c r="N1131" s="265">
        <f t="shared" si="119"/>
        <v>0</v>
      </c>
      <c r="O1131" s="266"/>
      <c r="P1131" s="266"/>
      <c r="Q1131" s="267"/>
      <c r="R1131" s="139"/>
      <c r="T1131" s="140"/>
      <c r="U1131" s="34" t="s">
        <v>39</v>
      </c>
      <c r="V1131" s="141">
        <v>0</v>
      </c>
      <c r="W1131" s="141">
        <f t="shared" si="110"/>
        <v>0</v>
      </c>
      <c r="X1131" s="141">
        <v>0</v>
      </c>
      <c r="Y1131" s="141">
        <f t="shared" si="111"/>
        <v>0</v>
      </c>
      <c r="Z1131" s="141">
        <v>0</v>
      </c>
      <c r="AA1131" s="142">
        <f t="shared" si="112"/>
        <v>0</v>
      </c>
      <c r="AR1131" s="8" t="s">
        <v>190</v>
      </c>
      <c r="AT1131" s="8" t="s">
        <v>311</v>
      </c>
      <c r="AU1131" s="8" t="s">
        <v>78</v>
      </c>
      <c r="AY1131" s="8" t="s">
        <v>156</v>
      </c>
      <c r="BE1131" s="143">
        <f t="shared" si="113"/>
        <v>0</v>
      </c>
      <c r="BF1131" s="143">
        <f t="shared" si="114"/>
        <v>0</v>
      </c>
      <c r="BG1131" s="143">
        <f t="shared" si="115"/>
        <v>0</v>
      </c>
      <c r="BH1131" s="143">
        <f t="shared" si="116"/>
        <v>0</v>
      </c>
      <c r="BI1131" s="143">
        <f t="shared" si="117"/>
        <v>0</v>
      </c>
      <c r="BJ1131" s="8" t="s">
        <v>78</v>
      </c>
      <c r="BK1131" s="121">
        <f t="shared" si="118"/>
        <v>0</v>
      </c>
      <c r="BL1131" s="8" t="s">
        <v>161</v>
      </c>
      <c r="BM1131" s="8" t="s">
        <v>1638</v>
      </c>
    </row>
    <row r="1132" spans="2:65" s="23" customFormat="1" ht="16.5" customHeight="1" x14ac:dyDescent="0.45">
      <c r="B1132" s="134"/>
      <c r="C1132" s="179" t="s">
        <v>1639</v>
      </c>
      <c r="D1132" s="179" t="s">
        <v>311</v>
      </c>
      <c r="E1132" s="180" t="s">
        <v>1640</v>
      </c>
      <c r="F1132" s="263" t="s">
        <v>1641</v>
      </c>
      <c r="G1132" s="263"/>
      <c r="H1132" s="263"/>
      <c r="I1132" s="263"/>
      <c r="J1132" s="181" t="s">
        <v>260</v>
      </c>
      <c r="K1132" s="182">
        <v>1</v>
      </c>
      <c r="L1132" s="264"/>
      <c r="M1132" s="264"/>
      <c r="N1132" s="265">
        <f t="shared" si="119"/>
        <v>0</v>
      </c>
      <c r="O1132" s="266"/>
      <c r="P1132" s="266"/>
      <c r="Q1132" s="267"/>
      <c r="R1132" s="139"/>
      <c r="T1132" s="140"/>
      <c r="U1132" s="34" t="s">
        <v>39</v>
      </c>
      <c r="V1132" s="141">
        <v>0</v>
      </c>
      <c r="W1132" s="141">
        <f t="shared" si="110"/>
        <v>0</v>
      </c>
      <c r="X1132" s="141">
        <v>0</v>
      </c>
      <c r="Y1132" s="141">
        <f t="shared" si="111"/>
        <v>0</v>
      </c>
      <c r="Z1132" s="141">
        <v>0</v>
      </c>
      <c r="AA1132" s="142">
        <f t="shared" si="112"/>
        <v>0</v>
      </c>
      <c r="AR1132" s="8" t="s">
        <v>190</v>
      </c>
      <c r="AT1132" s="8" t="s">
        <v>311</v>
      </c>
      <c r="AU1132" s="8" t="s">
        <v>78</v>
      </c>
      <c r="AY1132" s="8" t="s">
        <v>156</v>
      </c>
      <c r="BE1132" s="143">
        <f t="shared" si="113"/>
        <v>0</v>
      </c>
      <c r="BF1132" s="143">
        <f t="shared" si="114"/>
        <v>0</v>
      </c>
      <c r="BG1132" s="143">
        <f t="shared" si="115"/>
        <v>0</v>
      </c>
      <c r="BH1132" s="143">
        <f t="shared" si="116"/>
        <v>0</v>
      </c>
      <c r="BI1132" s="143">
        <f t="shared" si="117"/>
        <v>0</v>
      </c>
      <c r="BJ1132" s="8" t="s">
        <v>78</v>
      </c>
      <c r="BK1132" s="121">
        <f t="shared" si="118"/>
        <v>0</v>
      </c>
      <c r="BL1132" s="8" t="s">
        <v>161</v>
      </c>
      <c r="BM1132" s="8" t="s">
        <v>1642</v>
      </c>
    </row>
    <row r="1133" spans="2:65" s="23" customFormat="1" ht="25.5" customHeight="1" x14ac:dyDescent="0.45">
      <c r="B1133" s="134"/>
      <c r="C1133" s="179" t="s">
        <v>1643</v>
      </c>
      <c r="D1133" s="179" t="s">
        <v>311</v>
      </c>
      <c r="E1133" s="180" t="s">
        <v>1644</v>
      </c>
      <c r="F1133" s="263" t="s">
        <v>1645</v>
      </c>
      <c r="G1133" s="263"/>
      <c r="H1133" s="263"/>
      <c r="I1133" s="263"/>
      <c r="J1133" s="181" t="s">
        <v>358</v>
      </c>
      <c r="K1133" s="182">
        <v>98</v>
      </c>
      <c r="L1133" s="264"/>
      <c r="M1133" s="264"/>
      <c r="N1133" s="265">
        <f t="shared" si="119"/>
        <v>0</v>
      </c>
      <c r="O1133" s="266"/>
      <c r="P1133" s="266"/>
      <c r="Q1133" s="267"/>
      <c r="R1133" s="139"/>
      <c r="T1133" s="140"/>
      <c r="U1133" s="34" t="s">
        <v>39</v>
      </c>
      <c r="V1133" s="141">
        <v>0</v>
      </c>
      <c r="W1133" s="141">
        <f t="shared" si="110"/>
        <v>0</v>
      </c>
      <c r="X1133" s="141">
        <v>0</v>
      </c>
      <c r="Y1133" s="141">
        <f t="shared" si="111"/>
        <v>0</v>
      </c>
      <c r="Z1133" s="141">
        <v>0</v>
      </c>
      <c r="AA1133" s="142">
        <f t="shared" si="112"/>
        <v>0</v>
      </c>
      <c r="AR1133" s="8" t="s">
        <v>190</v>
      </c>
      <c r="AT1133" s="8" t="s">
        <v>311</v>
      </c>
      <c r="AU1133" s="8" t="s">
        <v>78</v>
      </c>
      <c r="AY1133" s="8" t="s">
        <v>156</v>
      </c>
      <c r="BE1133" s="143">
        <f t="shared" si="113"/>
        <v>0</v>
      </c>
      <c r="BF1133" s="143">
        <f t="shared" si="114"/>
        <v>0</v>
      </c>
      <c r="BG1133" s="143">
        <f t="shared" si="115"/>
        <v>0</v>
      </c>
      <c r="BH1133" s="143">
        <f t="shared" si="116"/>
        <v>0</v>
      </c>
      <c r="BI1133" s="143">
        <f t="shared" si="117"/>
        <v>0</v>
      </c>
      <c r="BJ1133" s="8" t="s">
        <v>78</v>
      </c>
      <c r="BK1133" s="121">
        <f t="shared" si="118"/>
        <v>0</v>
      </c>
      <c r="BL1133" s="8" t="s">
        <v>161</v>
      </c>
      <c r="BM1133" s="8" t="s">
        <v>1646</v>
      </c>
    </row>
    <row r="1134" spans="2:65" s="23" customFormat="1" ht="25.5" customHeight="1" x14ac:dyDescent="0.45">
      <c r="B1134" s="134"/>
      <c r="C1134" s="179" t="s">
        <v>1647</v>
      </c>
      <c r="D1134" s="179" t="s">
        <v>311</v>
      </c>
      <c r="E1134" s="180" t="s">
        <v>1648</v>
      </c>
      <c r="F1134" s="263" t="s">
        <v>1649</v>
      </c>
      <c r="G1134" s="263"/>
      <c r="H1134" s="263"/>
      <c r="I1134" s="263"/>
      <c r="J1134" s="186" t="s">
        <v>358</v>
      </c>
      <c r="K1134" s="182">
        <v>12</v>
      </c>
      <c r="L1134" s="264"/>
      <c r="M1134" s="264"/>
      <c r="N1134" s="265">
        <f t="shared" si="119"/>
        <v>0</v>
      </c>
      <c r="O1134" s="266"/>
      <c r="P1134" s="266"/>
      <c r="Q1134" s="267"/>
      <c r="R1134" s="139"/>
      <c r="T1134" s="140"/>
      <c r="U1134" s="34" t="s">
        <v>39</v>
      </c>
      <c r="V1134" s="141">
        <v>0</v>
      </c>
      <c r="W1134" s="141">
        <f t="shared" si="110"/>
        <v>0</v>
      </c>
      <c r="X1134" s="141">
        <v>0</v>
      </c>
      <c r="Y1134" s="141">
        <f t="shared" si="111"/>
        <v>0</v>
      </c>
      <c r="Z1134" s="141">
        <v>0</v>
      </c>
      <c r="AA1134" s="142">
        <f t="shared" si="112"/>
        <v>0</v>
      </c>
      <c r="AR1134" s="8" t="s">
        <v>190</v>
      </c>
      <c r="AT1134" s="8" t="s">
        <v>311</v>
      </c>
      <c r="AU1134" s="8" t="s">
        <v>78</v>
      </c>
      <c r="AY1134" s="8" t="s">
        <v>156</v>
      </c>
      <c r="BE1134" s="143">
        <f t="shared" si="113"/>
        <v>0</v>
      </c>
      <c r="BF1134" s="143">
        <f t="shared" si="114"/>
        <v>0</v>
      </c>
      <c r="BG1134" s="143">
        <f t="shared" si="115"/>
        <v>0</v>
      </c>
      <c r="BH1134" s="143">
        <f t="shared" si="116"/>
        <v>0</v>
      </c>
      <c r="BI1134" s="143">
        <f t="shared" si="117"/>
        <v>0</v>
      </c>
      <c r="BJ1134" s="8" t="s">
        <v>78</v>
      </c>
      <c r="BK1134" s="121">
        <f t="shared" si="118"/>
        <v>0</v>
      </c>
      <c r="BL1134" s="8" t="s">
        <v>161</v>
      </c>
      <c r="BM1134" s="8" t="s">
        <v>1650</v>
      </c>
    </row>
    <row r="1135" spans="2:65" s="23" customFormat="1" ht="25.5" customHeight="1" x14ac:dyDescent="0.45">
      <c r="B1135" s="134"/>
      <c r="C1135" s="179" t="s">
        <v>1651</v>
      </c>
      <c r="D1135" s="179" t="s">
        <v>311</v>
      </c>
      <c r="E1135" s="180" t="s">
        <v>1652</v>
      </c>
      <c r="F1135" s="263" t="s">
        <v>1653</v>
      </c>
      <c r="G1135" s="263"/>
      <c r="H1135" s="263"/>
      <c r="I1135" s="263"/>
      <c r="J1135" s="181" t="s">
        <v>358</v>
      </c>
      <c r="K1135" s="182">
        <v>6</v>
      </c>
      <c r="L1135" s="264"/>
      <c r="M1135" s="264"/>
      <c r="N1135" s="265">
        <f t="shared" ref="N1135:N1153" si="120">ROUND(L1135*K1135,2)</f>
        <v>0</v>
      </c>
      <c r="O1135" s="266"/>
      <c r="P1135" s="266"/>
      <c r="Q1135" s="267"/>
      <c r="R1135" s="139"/>
      <c r="T1135" s="140"/>
      <c r="U1135" s="34" t="s">
        <v>39</v>
      </c>
      <c r="V1135" s="141">
        <v>0</v>
      </c>
      <c r="W1135" s="141">
        <f t="shared" si="110"/>
        <v>0</v>
      </c>
      <c r="X1135" s="141">
        <v>0</v>
      </c>
      <c r="Y1135" s="141">
        <f t="shared" si="111"/>
        <v>0</v>
      </c>
      <c r="Z1135" s="141">
        <v>0</v>
      </c>
      <c r="AA1135" s="142">
        <f t="shared" si="112"/>
        <v>0</v>
      </c>
      <c r="AR1135" s="8" t="s">
        <v>190</v>
      </c>
      <c r="AT1135" s="8" t="s">
        <v>311</v>
      </c>
      <c r="AU1135" s="8" t="s">
        <v>78</v>
      </c>
      <c r="AY1135" s="8" t="s">
        <v>156</v>
      </c>
      <c r="BE1135" s="143">
        <f t="shared" si="113"/>
        <v>0</v>
      </c>
      <c r="BF1135" s="143">
        <f t="shared" si="114"/>
        <v>0</v>
      </c>
      <c r="BG1135" s="143">
        <f t="shared" si="115"/>
        <v>0</v>
      </c>
      <c r="BH1135" s="143">
        <f t="shared" si="116"/>
        <v>0</v>
      </c>
      <c r="BI1135" s="143">
        <f t="shared" si="117"/>
        <v>0</v>
      </c>
      <c r="BJ1135" s="8" t="s">
        <v>78</v>
      </c>
      <c r="BK1135" s="121">
        <f t="shared" si="118"/>
        <v>0</v>
      </c>
      <c r="BL1135" s="8" t="s">
        <v>161</v>
      </c>
      <c r="BM1135" s="8" t="s">
        <v>1654</v>
      </c>
    </row>
    <row r="1136" spans="2:65" s="23" customFormat="1" ht="25.5" customHeight="1" x14ac:dyDescent="0.45">
      <c r="B1136" s="134"/>
      <c r="C1136" s="179" t="s">
        <v>1655</v>
      </c>
      <c r="D1136" s="179" t="s">
        <v>311</v>
      </c>
      <c r="E1136" s="180" t="s">
        <v>1656</v>
      </c>
      <c r="F1136" s="263" t="s">
        <v>1657</v>
      </c>
      <c r="G1136" s="263"/>
      <c r="H1136" s="263"/>
      <c r="I1136" s="263"/>
      <c r="J1136" s="181" t="s">
        <v>358</v>
      </c>
      <c r="K1136" s="182">
        <v>8</v>
      </c>
      <c r="L1136" s="264"/>
      <c r="M1136" s="264"/>
      <c r="N1136" s="265">
        <f t="shared" si="120"/>
        <v>0</v>
      </c>
      <c r="O1136" s="266"/>
      <c r="P1136" s="266"/>
      <c r="Q1136" s="267"/>
      <c r="R1136" s="139"/>
      <c r="T1136" s="140"/>
      <c r="U1136" s="34" t="s">
        <v>39</v>
      </c>
      <c r="V1136" s="141">
        <v>0</v>
      </c>
      <c r="W1136" s="141">
        <f t="shared" si="110"/>
        <v>0</v>
      </c>
      <c r="X1136" s="141">
        <v>0</v>
      </c>
      <c r="Y1136" s="141">
        <f t="shared" si="111"/>
        <v>0</v>
      </c>
      <c r="Z1136" s="141">
        <v>0</v>
      </c>
      <c r="AA1136" s="142">
        <f t="shared" si="112"/>
        <v>0</v>
      </c>
      <c r="AR1136" s="8" t="s">
        <v>190</v>
      </c>
      <c r="AT1136" s="8" t="s">
        <v>311</v>
      </c>
      <c r="AU1136" s="8" t="s">
        <v>78</v>
      </c>
      <c r="AY1136" s="8" t="s">
        <v>156</v>
      </c>
      <c r="BE1136" s="143">
        <f t="shared" si="113"/>
        <v>0</v>
      </c>
      <c r="BF1136" s="143">
        <f t="shared" si="114"/>
        <v>0</v>
      </c>
      <c r="BG1136" s="143">
        <f t="shared" si="115"/>
        <v>0</v>
      </c>
      <c r="BH1136" s="143">
        <f t="shared" si="116"/>
        <v>0</v>
      </c>
      <c r="BI1136" s="143">
        <f t="shared" si="117"/>
        <v>0</v>
      </c>
      <c r="BJ1136" s="8" t="s">
        <v>78</v>
      </c>
      <c r="BK1136" s="121">
        <f t="shared" si="118"/>
        <v>0</v>
      </c>
      <c r="BL1136" s="8" t="s">
        <v>161</v>
      </c>
      <c r="BM1136" s="8" t="s">
        <v>1658</v>
      </c>
    </row>
    <row r="1137" spans="2:65" s="23" customFormat="1" ht="25.5" customHeight="1" x14ac:dyDescent="0.45">
      <c r="B1137" s="134"/>
      <c r="C1137" s="179" t="s">
        <v>1659</v>
      </c>
      <c r="D1137" s="179" t="s">
        <v>311</v>
      </c>
      <c r="E1137" s="180" t="s">
        <v>1660</v>
      </c>
      <c r="F1137" s="263" t="s">
        <v>1661</v>
      </c>
      <c r="G1137" s="263"/>
      <c r="H1137" s="263"/>
      <c r="I1137" s="263"/>
      <c r="J1137" s="181" t="s">
        <v>358</v>
      </c>
      <c r="K1137" s="182">
        <v>120</v>
      </c>
      <c r="L1137" s="264"/>
      <c r="M1137" s="264"/>
      <c r="N1137" s="265">
        <f t="shared" si="120"/>
        <v>0</v>
      </c>
      <c r="O1137" s="266"/>
      <c r="P1137" s="266"/>
      <c r="Q1137" s="267"/>
      <c r="R1137" s="139"/>
      <c r="T1137" s="140"/>
      <c r="U1137" s="34" t="s">
        <v>39</v>
      </c>
      <c r="V1137" s="141">
        <v>0</v>
      </c>
      <c r="W1137" s="141">
        <f t="shared" si="110"/>
        <v>0</v>
      </c>
      <c r="X1137" s="141">
        <v>0</v>
      </c>
      <c r="Y1137" s="141">
        <f t="shared" si="111"/>
        <v>0</v>
      </c>
      <c r="Z1137" s="141">
        <v>0</v>
      </c>
      <c r="AA1137" s="142">
        <f t="shared" si="112"/>
        <v>0</v>
      </c>
      <c r="AR1137" s="8" t="s">
        <v>190</v>
      </c>
      <c r="AT1137" s="8" t="s">
        <v>311</v>
      </c>
      <c r="AU1137" s="8" t="s">
        <v>78</v>
      </c>
      <c r="AY1137" s="8" t="s">
        <v>156</v>
      </c>
      <c r="BE1137" s="143">
        <f t="shared" si="113"/>
        <v>0</v>
      </c>
      <c r="BF1137" s="143">
        <f t="shared" si="114"/>
        <v>0</v>
      </c>
      <c r="BG1137" s="143">
        <f t="shared" si="115"/>
        <v>0</v>
      </c>
      <c r="BH1137" s="143">
        <f t="shared" si="116"/>
        <v>0</v>
      </c>
      <c r="BI1137" s="143">
        <f t="shared" si="117"/>
        <v>0</v>
      </c>
      <c r="BJ1137" s="8" t="s">
        <v>78</v>
      </c>
      <c r="BK1137" s="121">
        <f t="shared" si="118"/>
        <v>0</v>
      </c>
      <c r="BL1137" s="8" t="s">
        <v>161</v>
      </c>
      <c r="BM1137" s="8" t="s">
        <v>1662</v>
      </c>
    </row>
    <row r="1138" spans="2:65" s="23" customFormat="1" ht="25.5" customHeight="1" x14ac:dyDescent="0.45">
      <c r="B1138" s="134"/>
      <c r="C1138" s="179" t="s">
        <v>1663</v>
      </c>
      <c r="D1138" s="179" t="s">
        <v>311</v>
      </c>
      <c r="E1138" s="180" t="s">
        <v>1664</v>
      </c>
      <c r="F1138" s="263" t="s">
        <v>1665</v>
      </c>
      <c r="G1138" s="263"/>
      <c r="H1138" s="263"/>
      <c r="I1138" s="263"/>
      <c r="J1138" s="181" t="s">
        <v>358</v>
      </c>
      <c r="K1138" s="182">
        <v>22</v>
      </c>
      <c r="L1138" s="264"/>
      <c r="M1138" s="264"/>
      <c r="N1138" s="265">
        <f t="shared" si="120"/>
        <v>0</v>
      </c>
      <c r="O1138" s="266"/>
      <c r="P1138" s="266"/>
      <c r="Q1138" s="267"/>
      <c r="R1138" s="139"/>
      <c r="T1138" s="140"/>
      <c r="U1138" s="34" t="s">
        <v>39</v>
      </c>
      <c r="V1138" s="141">
        <v>0</v>
      </c>
      <c r="W1138" s="141">
        <f t="shared" si="110"/>
        <v>0</v>
      </c>
      <c r="X1138" s="141">
        <v>0</v>
      </c>
      <c r="Y1138" s="141">
        <f t="shared" si="111"/>
        <v>0</v>
      </c>
      <c r="Z1138" s="141">
        <v>0</v>
      </c>
      <c r="AA1138" s="142">
        <f t="shared" si="112"/>
        <v>0</v>
      </c>
      <c r="AR1138" s="8" t="s">
        <v>190</v>
      </c>
      <c r="AT1138" s="8" t="s">
        <v>311</v>
      </c>
      <c r="AU1138" s="8" t="s">
        <v>78</v>
      </c>
      <c r="AY1138" s="8" t="s">
        <v>156</v>
      </c>
      <c r="BE1138" s="143">
        <f t="shared" si="113"/>
        <v>0</v>
      </c>
      <c r="BF1138" s="143">
        <f t="shared" si="114"/>
        <v>0</v>
      </c>
      <c r="BG1138" s="143">
        <f t="shared" si="115"/>
        <v>0</v>
      </c>
      <c r="BH1138" s="143">
        <f t="shared" si="116"/>
        <v>0</v>
      </c>
      <c r="BI1138" s="143">
        <f t="shared" si="117"/>
        <v>0</v>
      </c>
      <c r="BJ1138" s="8" t="s">
        <v>78</v>
      </c>
      <c r="BK1138" s="121">
        <f t="shared" si="118"/>
        <v>0</v>
      </c>
      <c r="BL1138" s="8" t="s">
        <v>161</v>
      </c>
      <c r="BM1138" s="8" t="s">
        <v>1666</v>
      </c>
    </row>
    <row r="1139" spans="2:65" s="23" customFormat="1" ht="16.5" customHeight="1" x14ac:dyDescent="0.45">
      <c r="B1139" s="134"/>
      <c r="C1139" s="179" t="s">
        <v>1667</v>
      </c>
      <c r="D1139" s="179" t="s">
        <v>311</v>
      </c>
      <c r="E1139" s="180" t="s">
        <v>1668</v>
      </c>
      <c r="F1139" s="263" t="s">
        <v>1669</v>
      </c>
      <c r="G1139" s="263"/>
      <c r="H1139" s="263"/>
      <c r="I1139" s="263"/>
      <c r="J1139" s="181" t="s">
        <v>358</v>
      </c>
      <c r="K1139" s="182">
        <v>306</v>
      </c>
      <c r="L1139" s="264"/>
      <c r="M1139" s="264"/>
      <c r="N1139" s="265">
        <f t="shared" si="120"/>
        <v>0</v>
      </c>
      <c r="O1139" s="266"/>
      <c r="P1139" s="266"/>
      <c r="Q1139" s="267"/>
      <c r="R1139" s="139"/>
      <c r="T1139" s="140"/>
      <c r="U1139" s="34" t="s">
        <v>39</v>
      </c>
      <c r="V1139" s="141">
        <v>0</v>
      </c>
      <c r="W1139" s="141">
        <f t="shared" si="110"/>
        <v>0</v>
      </c>
      <c r="X1139" s="141">
        <v>0</v>
      </c>
      <c r="Y1139" s="141">
        <f t="shared" si="111"/>
        <v>0</v>
      </c>
      <c r="Z1139" s="141">
        <v>0</v>
      </c>
      <c r="AA1139" s="142">
        <f t="shared" si="112"/>
        <v>0</v>
      </c>
      <c r="AR1139" s="8" t="s">
        <v>190</v>
      </c>
      <c r="AT1139" s="8" t="s">
        <v>311</v>
      </c>
      <c r="AU1139" s="8" t="s">
        <v>78</v>
      </c>
      <c r="AY1139" s="8" t="s">
        <v>156</v>
      </c>
      <c r="BE1139" s="143">
        <f t="shared" si="113"/>
        <v>0</v>
      </c>
      <c r="BF1139" s="143">
        <f t="shared" si="114"/>
        <v>0</v>
      </c>
      <c r="BG1139" s="143">
        <f t="shared" si="115"/>
        <v>0</v>
      </c>
      <c r="BH1139" s="143">
        <f t="shared" si="116"/>
        <v>0</v>
      </c>
      <c r="BI1139" s="143">
        <f t="shared" si="117"/>
        <v>0</v>
      </c>
      <c r="BJ1139" s="8" t="s">
        <v>78</v>
      </c>
      <c r="BK1139" s="121">
        <f t="shared" si="118"/>
        <v>0</v>
      </c>
      <c r="BL1139" s="8" t="s">
        <v>161</v>
      </c>
      <c r="BM1139" s="8" t="s">
        <v>1670</v>
      </c>
    </row>
    <row r="1140" spans="2:65" s="23" customFormat="1" ht="16.5" customHeight="1" x14ac:dyDescent="0.45">
      <c r="B1140" s="134"/>
      <c r="C1140" s="179" t="s">
        <v>1671</v>
      </c>
      <c r="D1140" s="179" t="s">
        <v>311</v>
      </c>
      <c r="E1140" s="180" t="s">
        <v>1672</v>
      </c>
      <c r="F1140" s="263" t="s">
        <v>1673</v>
      </c>
      <c r="G1140" s="263"/>
      <c r="H1140" s="263"/>
      <c r="I1140" s="263"/>
      <c r="J1140" s="181" t="s">
        <v>358</v>
      </c>
      <c r="K1140" s="182">
        <v>79</v>
      </c>
      <c r="L1140" s="264"/>
      <c r="M1140" s="264"/>
      <c r="N1140" s="265">
        <f t="shared" si="120"/>
        <v>0</v>
      </c>
      <c r="O1140" s="266"/>
      <c r="P1140" s="266"/>
      <c r="Q1140" s="267"/>
      <c r="R1140" s="139"/>
      <c r="T1140" s="140"/>
      <c r="U1140" s="34" t="s">
        <v>39</v>
      </c>
      <c r="V1140" s="141">
        <v>0</v>
      </c>
      <c r="W1140" s="141">
        <f t="shared" si="110"/>
        <v>0</v>
      </c>
      <c r="X1140" s="141">
        <v>0</v>
      </c>
      <c r="Y1140" s="141">
        <f t="shared" si="111"/>
        <v>0</v>
      </c>
      <c r="Z1140" s="141">
        <v>0</v>
      </c>
      <c r="AA1140" s="142">
        <f t="shared" si="112"/>
        <v>0</v>
      </c>
      <c r="AR1140" s="8" t="s">
        <v>190</v>
      </c>
      <c r="AT1140" s="8" t="s">
        <v>311</v>
      </c>
      <c r="AU1140" s="8" t="s">
        <v>78</v>
      </c>
      <c r="AY1140" s="8" t="s">
        <v>156</v>
      </c>
      <c r="BE1140" s="143">
        <f t="shared" si="113"/>
        <v>0</v>
      </c>
      <c r="BF1140" s="143">
        <f t="shared" si="114"/>
        <v>0</v>
      </c>
      <c r="BG1140" s="143">
        <f t="shared" si="115"/>
        <v>0</v>
      </c>
      <c r="BH1140" s="143">
        <f t="shared" si="116"/>
        <v>0</v>
      </c>
      <c r="BI1140" s="143">
        <f t="shared" si="117"/>
        <v>0</v>
      </c>
      <c r="BJ1140" s="8" t="s">
        <v>78</v>
      </c>
      <c r="BK1140" s="121">
        <f t="shared" si="118"/>
        <v>0</v>
      </c>
      <c r="BL1140" s="8" t="s">
        <v>161</v>
      </c>
      <c r="BM1140" s="8" t="s">
        <v>1674</v>
      </c>
    </row>
    <row r="1141" spans="2:65" s="23" customFormat="1" ht="16.5" customHeight="1" x14ac:dyDescent="0.45">
      <c r="B1141" s="134"/>
      <c r="C1141" s="179" t="s">
        <v>1675</v>
      </c>
      <c r="D1141" s="179" t="s">
        <v>311</v>
      </c>
      <c r="E1141" s="180" t="s">
        <v>1676</v>
      </c>
      <c r="F1141" s="263" t="s">
        <v>1677</v>
      </c>
      <c r="G1141" s="263"/>
      <c r="H1141" s="263"/>
      <c r="I1141" s="263"/>
      <c r="J1141" s="181" t="s">
        <v>358</v>
      </c>
      <c r="K1141" s="182">
        <v>22</v>
      </c>
      <c r="L1141" s="264"/>
      <c r="M1141" s="264"/>
      <c r="N1141" s="265">
        <f t="shared" si="120"/>
        <v>0</v>
      </c>
      <c r="O1141" s="266"/>
      <c r="P1141" s="266"/>
      <c r="Q1141" s="267"/>
      <c r="R1141" s="139"/>
      <c r="T1141" s="140"/>
      <c r="U1141" s="34" t="s">
        <v>39</v>
      </c>
      <c r="V1141" s="141">
        <v>0</v>
      </c>
      <c r="W1141" s="141">
        <f t="shared" si="110"/>
        <v>0</v>
      </c>
      <c r="X1141" s="141">
        <v>0</v>
      </c>
      <c r="Y1141" s="141">
        <f t="shared" si="111"/>
        <v>0</v>
      </c>
      <c r="Z1141" s="141">
        <v>0</v>
      </c>
      <c r="AA1141" s="142">
        <f t="shared" si="112"/>
        <v>0</v>
      </c>
      <c r="AR1141" s="8" t="s">
        <v>190</v>
      </c>
      <c r="AT1141" s="8" t="s">
        <v>311</v>
      </c>
      <c r="AU1141" s="8" t="s">
        <v>78</v>
      </c>
      <c r="AY1141" s="8" t="s">
        <v>156</v>
      </c>
      <c r="BE1141" s="143">
        <f t="shared" si="113"/>
        <v>0</v>
      </c>
      <c r="BF1141" s="143">
        <f t="shared" si="114"/>
        <v>0</v>
      </c>
      <c r="BG1141" s="143">
        <f t="shared" si="115"/>
        <v>0</v>
      </c>
      <c r="BH1141" s="143">
        <f t="shared" si="116"/>
        <v>0</v>
      </c>
      <c r="BI1141" s="143">
        <f t="shared" si="117"/>
        <v>0</v>
      </c>
      <c r="BJ1141" s="8" t="s">
        <v>78</v>
      </c>
      <c r="BK1141" s="121">
        <f t="shared" si="118"/>
        <v>0</v>
      </c>
      <c r="BL1141" s="8" t="s">
        <v>161</v>
      </c>
      <c r="BM1141" s="8" t="s">
        <v>1678</v>
      </c>
    </row>
    <row r="1142" spans="2:65" s="23" customFormat="1" ht="16.5" customHeight="1" x14ac:dyDescent="0.45">
      <c r="B1142" s="134"/>
      <c r="C1142" s="179" t="s">
        <v>1679</v>
      </c>
      <c r="D1142" s="179" t="s">
        <v>311</v>
      </c>
      <c r="E1142" s="180" t="s">
        <v>1680</v>
      </c>
      <c r="F1142" s="263" t="s">
        <v>1681</v>
      </c>
      <c r="G1142" s="263"/>
      <c r="H1142" s="263"/>
      <c r="I1142" s="263"/>
      <c r="J1142" s="181" t="s">
        <v>358</v>
      </c>
      <c r="K1142" s="182">
        <v>31</v>
      </c>
      <c r="L1142" s="264"/>
      <c r="M1142" s="264"/>
      <c r="N1142" s="265">
        <f t="shared" si="120"/>
        <v>0</v>
      </c>
      <c r="O1142" s="266"/>
      <c r="P1142" s="266"/>
      <c r="Q1142" s="267"/>
      <c r="R1142" s="139"/>
      <c r="T1142" s="140"/>
      <c r="U1142" s="34" t="s">
        <v>39</v>
      </c>
      <c r="V1142" s="141">
        <v>0</v>
      </c>
      <c r="W1142" s="141">
        <f t="shared" si="110"/>
        <v>0</v>
      </c>
      <c r="X1142" s="141">
        <v>0</v>
      </c>
      <c r="Y1142" s="141">
        <f t="shared" si="111"/>
        <v>0</v>
      </c>
      <c r="Z1142" s="141">
        <v>0</v>
      </c>
      <c r="AA1142" s="142">
        <f t="shared" si="112"/>
        <v>0</v>
      </c>
      <c r="AR1142" s="8" t="s">
        <v>190</v>
      </c>
      <c r="AT1142" s="8" t="s">
        <v>311</v>
      </c>
      <c r="AU1142" s="8" t="s">
        <v>78</v>
      </c>
      <c r="AY1142" s="8" t="s">
        <v>156</v>
      </c>
      <c r="BE1142" s="143">
        <f t="shared" si="113"/>
        <v>0</v>
      </c>
      <c r="BF1142" s="143">
        <f t="shared" si="114"/>
        <v>0</v>
      </c>
      <c r="BG1142" s="143">
        <f t="shared" si="115"/>
        <v>0</v>
      </c>
      <c r="BH1142" s="143">
        <f t="shared" si="116"/>
        <v>0</v>
      </c>
      <c r="BI1142" s="143">
        <f t="shared" si="117"/>
        <v>0</v>
      </c>
      <c r="BJ1142" s="8" t="s">
        <v>78</v>
      </c>
      <c r="BK1142" s="121">
        <f t="shared" si="118"/>
        <v>0</v>
      </c>
      <c r="BL1142" s="8" t="s">
        <v>161</v>
      </c>
      <c r="BM1142" s="8" t="s">
        <v>1682</v>
      </c>
    </row>
    <row r="1143" spans="2:65" s="23" customFormat="1" ht="16.5" customHeight="1" x14ac:dyDescent="0.45">
      <c r="B1143" s="134"/>
      <c r="C1143" s="179" t="s">
        <v>1683</v>
      </c>
      <c r="D1143" s="179" t="s">
        <v>311</v>
      </c>
      <c r="E1143" s="180" t="s">
        <v>1684</v>
      </c>
      <c r="F1143" s="263" t="s">
        <v>1685</v>
      </c>
      <c r="G1143" s="263"/>
      <c r="H1143" s="263"/>
      <c r="I1143" s="263"/>
      <c r="J1143" s="181" t="s">
        <v>358</v>
      </c>
      <c r="K1143" s="182">
        <v>42</v>
      </c>
      <c r="L1143" s="264"/>
      <c r="M1143" s="264"/>
      <c r="N1143" s="265">
        <f t="shared" si="120"/>
        <v>0</v>
      </c>
      <c r="O1143" s="266"/>
      <c r="P1143" s="266"/>
      <c r="Q1143" s="267"/>
      <c r="R1143" s="139"/>
      <c r="T1143" s="140"/>
      <c r="U1143" s="34" t="s">
        <v>39</v>
      </c>
      <c r="V1143" s="141">
        <v>0</v>
      </c>
      <c r="W1143" s="141">
        <f t="shared" si="110"/>
        <v>0</v>
      </c>
      <c r="X1143" s="141">
        <v>0</v>
      </c>
      <c r="Y1143" s="141">
        <f t="shared" si="111"/>
        <v>0</v>
      </c>
      <c r="Z1143" s="141">
        <v>0</v>
      </c>
      <c r="AA1143" s="142">
        <f t="shared" si="112"/>
        <v>0</v>
      </c>
      <c r="AR1143" s="8" t="s">
        <v>190</v>
      </c>
      <c r="AT1143" s="8" t="s">
        <v>311</v>
      </c>
      <c r="AU1143" s="8" t="s">
        <v>78</v>
      </c>
      <c r="AY1143" s="8" t="s">
        <v>156</v>
      </c>
      <c r="BE1143" s="143">
        <f t="shared" si="113"/>
        <v>0</v>
      </c>
      <c r="BF1143" s="143">
        <f t="shared" si="114"/>
        <v>0</v>
      </c>
      <c r="BG1143" s="143">
        <f t="shared" si="115"/>
        <v>0</v>
      </c>
      <c r="BH1143" s="143">
        <f t="shared" si="116"/>
        <v>0</v>
      </c>
      <c r="BI1143" s="143">
        <f t="shared" si="117"/>
        <v>0</v>
      </c>
      <c r="BJ1143" s="8" t="s">
        <v>78</v>
      </c>
      <c r="BK1143" s="121">
        <f t="shared" si="118"/>
        <v>0</v>
      </c>
      <c r="BL1143" s="8" t="s">
        <v>161</v>
      </c>
      <c r="BM1143" s="8" t="s">
        <v>1686</v>
      </c>
    </row>
    <row r="1144" spans="2:65" s="23" customFormat="1" ht="16.5" customHeight="1" x14ac:dyDescent="0.45">
      <c r="B1144" s="134"/>
      <c r="C1144" s="179" t="s">
        <v>1687</v>
      </c>
      <c r="D1144" s="179" t="s">
        <v>311</v>
      </c>
      <c r="E1144" s="180" t="s">
        <v>1688</v>
      </c>
      <c r="F1144" s="263" t="s">
        <v>1689</v>
      </c>
      <c r="G1144" s="263"/>
      <c r="H1144" s="263"/>
      <c r="I1144" s="263"/>
      <c r="J1144" s="181" t="s">
        <v>358</v>
      </c>
      <c r="K1144" s="182">
        <v>36</v>
      </c>
      <c r="L1144" s="264"/>
      <c r="M1144" s="264"/>
      <c r="N1144" s="265">
        <f t="shared" si="120"/>
        <v>0</v>
      </c>
      <c r="O1144" s="266"/>
      <c r="P1144" s="266"/>
      <c r="Q1144" s="267"/>
      <c r="R1144" s="139"/>
      <c r="T1144" s="140"/>
      <c r="U1144" s="34" t="s">
        <v>39</v>
      </c>
      <c r="V1144" s="141">
        <v>0</v>
      </c>
      <c r="W1144" s="141">
        <f t="shared" si="110"/>
        <v>0</v>
      </c>
      <c r="X1144" s="141">
        <v>0</v>
      </c>
      <c r="Y1144" s="141">
        <f t="shared" si="111"/>
        <v>0</v>
      </c>
      <c r="Z1144" s="141">
        <v>0</v>
      </c>
      <c r="AA1144" s="142">
        <f t="shared" si="112"/>
        <v>0</v>
      </c>
      <c r="AR1144" s="8" t="s">
        <v>190</v>
      </c>
      <c r="AT1144" s="8" t="s">
        <v>311</v>
      </c>
      <c r="AU1144" s="8" t="s">
        <v>78</v>
      </c>
      <c r="AY1144" s="8" t="s">
        <v>156</v>
      </c>
      <c r="BE1144" s="143">
        <f t="shared" si="113"/>
        <v>0</v>
      </c>
      <c r="BF1144" s="143">
        <f t="shared" si="114"/>
        <v>0</v>
      </c>
      <c r="BG1144" s="143">
        <f t="shared" si="115"/>
        <v>0</v>
      </c>
      <c r="BH1144" s="143">
        <f t="shared" si="116"/>
        <v>0</v>
      </c>
      <c r="BI1144" s="143">
        <f t="shared" si="117"/>
        <v>0</v>
      </c>
      <c r="BJ1144" s="8" t="s">
        <v>78</v>
      </c>
      <c r="BK1144" s="121">
        <f t="shared" si="118"/>
        <v>0</v>
      </c>
      <c r="BL1144" s="8" t="s">
        <v>161</v>
      </c>
      <c r="BM1144" s="8" t="s">
        <v>1690</v>
      </c>
    </row>
    <row r="1145" spans="2:65" s="23" customFormat="1" ht="16.5" customHeight="1" x14ac:dyDescent="0.45">
      <c r="B1145" s="134"/>
      <c r="C1145" s="179" t="s">
        <v>1691</v>
      </c>
      <c r="D1145" s="179" t="s">
        <v>311</v>
      </c>
      <c r="E1145" s="180" t="s">
        <v>1692</v>
      </c>
      <c r="F1145" s="263" t="s">
        <v>1693</v>
      </c>
      <c r="G1145" s="263"/>
      <c r="H1145" s="263"/>
      <c r="I1145" s="263"/>
      <c r="J1145" s="181" t="s">
        <v>260</v>
      </c>
      <c r="K1145" s="182">
        <v>296</v>
      </c>
      <c r="L1145" s="264"/>
      <c r="M1145" s="264"/>
      <c r="N1145" s="265">
        <f t="shared" si="120"/>
        <v>0</v>
      </c>
      <c r="O1145" s="266"/>
      <c r="P1145" s="266"/>
      <c r="Q1145" s="267"/>
      <c r="R1145" s="139"/>
      <c r="T1145" s="140"/>
      <c r="U1145" s="34" t="s">
        <v>39</v>
      </c>
      <c r="V1145" s="141">
        <v>0</v>
      </c>
      <c r="W1145" s="141">
        <f t="shared" si="110"/>
        <v>0</v>
      </c>
      <c r="X1145" s="141">
        <v>0</v>
      </c>
      <c r="Y1145" s="141">
        <f t="shared" si="111"/>
        <v>0</v>
      </c>
      <c r="Z1145" s="141">
        <v>0</v>
      </c>
      <c r="AA1145" s="142">
        <f t="shared" si="112"/>
        <v>0</v>
      </c>
      <c r="AR1145" s="8" t="s">
        <v>190</v>
      </c>
      <c r="AT1145" s="8" t="s">
        <v>311</v>
      </c>
      <c r="AU1145" s="8" t="s">
        <v>78</v>
      </c>
      <c r="AY1145" s="8" t="s">
        <v>156</v>
      </c>
      <c r="BE1145" s="143">
        <f t="shared" si="113"/>
        <v>0</v>
      </c>
      <c r="BF1145" s="143">
        <f t="shared" si="114"/>
        <v>0</v>
      </c>
      <c r="BG1145" s="143">
        <f t="shared" si="115"/>
        <v>0</v>
      </c>
      <c r="BH1145" s="143">
        <f t="shared" si="116"/>
        <v>0</v>
      </c>
      <c r="BI1145" s="143">
        <f t="shared" si="117"/>
        <v>0</v>
      </c>
      <c r="BJ1145" s="8" t="s">
        <v>78</v>
      </c>
      <c r="BK1145" s="121">
        <f t="shared" si="118"/>
        <v>0</v>
      </c>
      <c r="BL1145" s="8" t="s">
        <v>161</v>
      </c>
      <c r="BM1145" s="8" t="s">
        <v>1694</v>
      </c>
    </row>
    <row r="1146" spans="2:65" s="23" customFormat="1" ht="16.5" customHeight="1" x14ac:dyDescent="0.45">
      <c r="B1146" s="134"/>
      <c r="C1146" s="179" t="s">
        <v>1695</v>
      </c>
      <c r="D1146" s="179" t="s">
        <v>311</v>
      </c>
      <c r="E1146" s="180" t="s">
        <v>1696</v>
      </c>
      <c r="F1146" s="263" t="s">
        <v>1697</v>
      </c>
      <c r="G1146" s="263"/>
      <c r="H1146" s="263"/>
      <c r="I1146" s="263"/>
      <c r="J1146" s="181" t="s">
        <v>260</v>
      </c>
      <c r="K1146" s="182">
        <v>42</v>
      </c>
      <c r="L1146" s="264"/>
      <c r="M1146" s="264"/>
      <c r="N1146" s="265">
        <f t="shared" si="120"/>
        <v>0</v>
      </c>
      <c r="O1146" s="266"/>
      <c r="P1146" s="266"/>
      <c r="Q1146" s="267"/>
      <c r="R1146" s="139"/>
      <c r="T1146" s="140"/>
      <c r="U1146" s="34" t="s">
        <v>39</v>
      </c>
      <c r="V1146" s="141">
        <v>0</v>
      </c>
      <c r="W1146" s="141">
        <f t="shared" si="110"/>
        <v>0</v>
      </c>
      <c r="X1146" s="141">
        <v>0</v>
      </c>
      <c r="Y1146" s="141">
        <f t="shared" si="111"/>
        <v>0</v>
      </c>
      <c r="Z1146" s="141">
        <v>0</v>
      </c>
      <c r="AA1146" s="142">
        <f t="shared" si="112"/>
        <v>0</v>
      </c>
      <c r="AR1146" s="8" t="s">
        <v>190</v>
      </c>
      <c r="AT1146" s="8" t="s">
        <v>311</v>
      </c>
      <c r="AU1146" s="8" t="s">
        <v>78</v>
      </c>
      <c r="AY1146" s="8" t="s">
        <v>156</v>
      </c>
      <c r="BE1146" s="143">
        <f t="shared" si="113"/>
        <v>0</v>
      </c>
      <c r="BF1146" s="143">
        <f t="shared" si="114"/>
        <v>0</v>
      </c>
      <c r="BG1146" s="143">
        <f t="shared" si="115"/>
        <v>0</v>
      </c>
      <c r="BH1146" s="143">
        <f t="shared" si="116"/>
        <v>0</v>
      </c>
      <c r="BI1146" s="143">
        <f t="shared" si="117"/>
        <v>0</v>
      </c>
      <c r="BJ1146" s="8" t="s">
        <v>78</v>
      </c>
      <c r="BK1146" s="121">
        <f t="shared" si="118"/>
        <v>0</v>
      </c>
      <c r="BL1146" s="8" t="s">
        <v>161</v>
      </c>
      <c r="BM1146" s="8" t="s">
        <v>1698</v>
      </c>
    </row>
    <row r="1147" spans="2:65" s="23" customFormat="1" ht="16.5" customHeight="1" x14ac:dyDescent="0.45">
      <c r="B1147" s="134"/>
      <c r="C1147" s="179" t="s">
        <v>1699</v>
      </c>
      <c r="D1147" s="179" t="s">
        <v>311</v>
      </c>
      <c r="E1147" s="180" t="s">
        <v>1700</v>
      </c>
      <c r="F1147" s="263" t="s">
        <v>1701</v>
      </c>
      <c r="G1147" s="263"/>
      <c r="H1147" s="263"/>
      <c r="I1147" s="263"/>
      <c r="J1147" s="181" t="s">
        <v>260</v>
      </c>
      <c r="K1147" s="182">
        <v>14</v>
      </c>
      <c r="L1147" s="264"/>
      <c r="M1147" s="264"/>
      <c r="N1147" s="265">
        <f t="shared" si="120"/>
        <v>0</v>
      </c>
      <c r="O1147" s="266"/>
      <c r="P1147" s="266"/>
      <c r="Q1147" s="267"/>
      <c r="R1147" s="139"/>
      <c r="T1147" s="140"/>
      <c r="U1147" s="34" t="s">
        <v>39</v>
      </c>
      <c r="V1147" s="141">
        <v>0</v>
      </c>
      <c r="W1147" s="141">
        <f t="shared" si="110"/>
        <v>0</v>
      </c>
      <c r="X1147" s="141">
        <v>0</v>
      </c>
      <c r="Y1147" s="141">
        <f t="shared" si="111"/>
        <v>0</v>
      </c>
      <c r="Z1147" s="141">
        <v>0</v>
      </c>
      <c r="AA1147" s="142">
        <f t="shared" si="112"/>
        <v>0</v>
      </c>
      <c r="AR1147" s="8" t="s">
        <v>190</v>
      </c>
      <c r="AT1147" s="8" t="s">
        <v>311</v>
      </c>
      <c r="AU1147" s="8" t="s">
        <v>78</v>
      </c>
      <c r="AY1147" s="8" t="s">
        <v>156</v>
      </c>
      <c r="BE1147" s="143">
        <f t="shared" si="113"/>
        <v>0</v>
      </c>
      <c r="BF1147" s="143">
        <f t="shared" si="114"/>
        <v>0</v>
      </c>
      <c r="BG1147" s="143">
        <f t="shared" si="115"/>
        <v>0</v>
      </c>
      <c r="BH1147" s="143">
        <f t="shared" si="116"/>
        <v>0</v>
      </c>
      <c r="BI1147" s="143">
        <f t="shared" si="117"/>
        <v>0</v>
      </c>
      <c r="BJ1147" s="8" t="s">
        <v>78</v>
      </c>
      <c r="BK1147" s="121">
        <f t="shared" si="118"/>
        <v>0</v>
      </c>
      <c r="BL1147" s="8" t="s">
        <v>161</v>
      </c>
      <c r="BM1147" s="8" t="s">
        <v>1702</v>
      </c>
    </row>
    <row r="1148" spans="2:65" s="23" customFormat="1" ht="16.5" customHeight="1" x14ac:dyDescent="0.45">
      <c r="B1148" s="134"/>
      <c r="C1148" s="179" t="s">
        <v>1703</v>
      </c>
      <c r="D1148" s="179" t="s">
        <v>311</v>
      </c>
      <c r="E1148" s="180" t="s">
        <v>1704</v>
      </c>
      <c r="F1148" s="263" t="s">
        <v>1705</v>
      </c>
      <c r="G1148" s="263"/>
      <c r="H1148" s="263"/>
      <c r="I1148" s="263"/>
      <c r="J1148" s="181" t="s">
        <v>260</v>
      </c>
      <c r="K1148" s="182">
        <v>12</v>
      </c>
      <c r="L1148" s="264"/>
      <c r="M1148" s="264"/>
      <c r="N1148" s="265">
        <f t="shared" si="120"/>
        <v>0</v>
      </c>
      <c r="O1148" s="266"/>
      <c r="P1148" s="266"/>
      <c r="Q1148" s="267"/>
      <c r="R1148" s="139"/>
      <c r="T1148" s="140"/>
      <c r="U1148" s="34" t="s">
        <v>39</v>
      </c>
      <c r="V1148" s="141">
        <v>0</v>
      </c>
      <c r="W1148" s="141">
        <f t="shared" si="110"/>
        <v>0</v>
      </c>
      <c r="X1148" s="141">
        <v>0</v>
      </c>
      <c r="Y1148" s="141">
        <f t="shared" si="111"/>
        <v>0</v>
      </c>
      <c r="Z1148" s="141">
        <v>0</v>
      </c>
      <c r="AA1148" s="142">
        <f t="shared" si="112"/>
        <v>0</v>
      </c>
      <c r="AR1148" s="8" t="s">
        <v>190</v>
      </c>
      <c r="AT1148" s="8" t="s">
        <v>311</v>
      </c>
      <c r="AU1148" s="8" t="s">
        <v>78</v>
      </c>
      <c r="AY1148" s="8" t="s">
        <v>156</v>
      </c>
      <c r="BE1148" s="143">
        <f t="shared" si="113"/>
        <v>0</v>
      </c>
      <c r="BF1148" s="143">
        <f t="shared" si="114"/>
        <v>0</v>
      </c>
      <c r="BG1148" s="143">
        <f t="shared" si="115"/>
        <v>0</v>
      </c>
      <c r="BH1148" s="143">
        <f t="shared" si="116"/>
        <v>0</v>
      </c>
      <c r="BI1148" s="143">
        <f t="shared" si="117"/>
        <v>0</v>
      </c>
      <c r="BJ1148" s="8" t="s">
        <v>78</v>
      </c>
      <c r="BK1148" s="121">
        <f t="shared" si="118"/>
        <v>0</v>
      </c>
      <c r="BL1148" s="8" t="s">
        <v>161</v>
      </c>
      <c r="BM1148" s="8" t="s">
        <v>1706</v>
      </c>
    </row>
    <row r="1149" spans="2:65" s="23" customFormat="1" ht="16.5" customHeight="1" x14ac:dyDescent="0.45">
      <c r="B1149" s="134"/>
      <c r="C1149" s="179" t="s">
        <v>1707</v>
      </c>
      <c r="D1149" s="179" t="s">
        <v>311</v>
      </c>
      <c r="E1149" s="180" t="s">
        <v>1708</v>
      </c>
      <c r="F1149" s="263" t="s">
        <v>1709</v>
      </c>
      <c r="G1149" s="263"/>
      <c r="H1149" s="263"/>
      <c r="I1149" s="263"/>
      <c r="J1149" s="181" t="s">
        <v>260</v>
      </c>
      <c r="K1149" s="182">
        <v>18</v>
      </c>
      <c r="L1149" s="264"/>
      <c r="M1149" s="264"/>
      <c r="N1149" s="265">
        <f t="shared" si="120"/>
        <v>0</v>
      </c>
      <c r="O1149" s="266"/>
      <c r="P1149" s="266"/>
      <c r="Q1149" s="267"/>
      <c r="R1149" s="139"/>
      <c r="T1149" s="140"/>
      <c r="U1149" s="34" t="s">
        <v>39</v>
      </c>
      <c r="V1149" s="141">
        <v>0</v>
      </c>
      <c r="W1149" s="141">
        <f t="shared" si="110"/>
        <v>0</v>
      </c>
      <c r="X1149" s="141">
        <v>0</v>
      </c>
      <c r="Y1149" s="141">
        <f t="shared" si="111"/>
        <v>0</v>
      </c>
      <c r="Z1149" s="141">
        <v>0</v>
      </c>
      <c r="AA1149" s="142">
        <f t="shared" si="112"/>
        <v>0</v>
      </c>
      <c r="AR1149" s="8" t="s">
        <v>190</v>
      </c>
      <c r="AT1149" s="8" t="s">
        <v>311</v>
      </c>
      <c r="AU1149" s="8" t="s">
        <v>78</v>
      </c>
      <c r="AY1149" s="8" t="s">
        <v>156</v>
      </c>
      <c r="BE1149" s="143">
        <f t="shared" si="113"/>
        <v>0</v>
      </c>
      <c r="BF1149" s="143">
        <f t="shared" si="114"/>
        <v>0</v>
      </c>
      <c r="BG1149" s="143">
        <f t="shared" si="115"/>
        <v>0</v>
      </c>
      <c r="BH1149" s="143">
        <f t="shared" si="116"/>
        <v>0</v>
      </c>
      <c r="BI1149" s="143">
        <f t="shared" si="117"/>
        <v>0</v>
      </c>
      <c r="BJ1149" s="8" t="s">
        <v>78</v>
      </c>
      <c r="BK1149" s="121">
        <f t="shared" si="118"/>
        <v>0</v>
      </c>
      <c r="BL1149" s="8" t="s">
        <v>161</v>
      </c>
      <c r="BM1149" s="8" t="s">
        <v>1710</v>
      </c>
    </row>
    <row r="1150" spans="2:65" s="23" customFormat="1" ht="16.5" customHeight="1" x14ac:dyDescent="0.45">
      <c r="B1150" s="134"/>
      <c r="C1150" s="179" t="s">
        <v>1711</v>
      </c>
      <c r="D1150" s="179" t="s">
        <v>311</v>
      </c>
      <c r="E1150" s="180" t="s">
        <v>1712</v>
      </c>
      <c r="F1150" s="263" t="s">
        <v>1713</v>
      </c>
      <c r="G1150" s="263"/>
      <c r="H1150" s="263"/>
      <c r="I1150" s="263"/>
      <c r="J1150" s="181" t="s">
        <v>260</v>
      </c>
      <c r="K1150" s="182">
        <v>10</v>
      </c>
      <c r="L1150" s="264"/>
      <c r="M1150" s="264"/>
      <c r="N1150" s="265">
        <f t="shared" si="120"/>
        <v>0</v>
      </c>
      <c r="O1150" s="266"/>
      <c r="P1150" s="266"/>
      <c r="Q1150" s="267"/>
      <c r="R1150" s="139"/>
      <c r="T1150" s="140"/>
      <c r="U1150" s="34" t="s">
        <v>39</v>
      </c>
      <c r="V1150" s="141">
        <v>0</v>
      </c>
      <c r="W1150" s="141">
        <f t="shared" si="110"/>
        <v>0</v>
      </c>
      <c r="X1150" s="141">
        <v>0</v>
      </c>
      <c r="Y1150" s="141">
        <f t="shared" si="111"/>
        <v>0</v>
      </c>
      <c r="Z1150" s="141">
        <v>0</v>
      </c>
      <c r="AA1150" s="142">
        <f t="shared" si="112"/>
        <v>0</v>
      </c>
      <c r="AR1150" s="8" t="s">
        <v>190</v>
      </c>
      <c r="AT1150" s="8" t="s">
        <v>311</v>
      </c>
      <c r="AU1150" s="8" t="s">
        <v>78</v>
      </c>
      <c r="AY1150" s="8" t="s">
        <v>156</v>
      </c>
      <c r="BE1150" s="143">
        <f t="shared" si="113"/>
        <v>0</v>
      </c>
      <c r="BF1150" s="143">
        <f t="shared" si="114"/>
        <v>0</v>
      </c>
      <c r="BG1150" s="143">
        <f t="shared" si="115"/>
        <v>0</v>
      </c>
      <c r="BH1150" s="143">
        <f t="shared" si="116"/>
        <v>0</v>
      </c>
      <c r="BI1150" s="143">
        <f t="shared" si="117"/>
        <v>0</v>
      </c>
      <c r="BJ1150" s="8" t="s">
        <v>78</v>
      </c>
      <c r="BK1150" s="121">
        <f t="shared" si="118"/>
        <v>0</v>
      </c>
      <c r="BL1150" s="8" t="s">
        <v>161</v>
      </c>
      <c r="BM1150" s="8" t="s">
        <v>1714</v>
      </c>
    </row>
    <row r="1151" spans="2:65" s="23" customFormat="1" ht="25.5" customHeight="1" x14ac:dyDescent="0.45">
      <c r="B1151" s="134"/>
      <c r="C1151" s="179" t="s">
        <v>1715</v>
      </c>
      <c r="D1151" s="179" t="s">
        <v>311</v>
      </c>
      <c r="E1151" s="180" t="s">
        <v>1716</v>
      </c>
      <c r="F1151" s="263" t="s">
        <v>1717</v>
      </c>
      <c r="G1151" s="263"/>
      <c r="H1151" s="263"/>
      <c r="I1151" s="263"/>
      <c r="J1151" s="181" t="s">
        <v>260</v>
      </c>
      <c r="K1151" s="182">
        <v>58</v>
      </c>
      <c r="L1151" s="264"/>
      <c r="M1151" s="264"/>
      <c r="N1151" s="265">
        <f t="shared" si="120"/>
        <v>0</v>
      </c>
      <c r="O1151" s="266"/>
      <c r="P1151" s="266"/>
      <c r="Q1151" s="267"/>
      <c r="R1151" s="139"/>
      <c r="T1151" s="140"/>
      <c r="U1151" s="34" t="s">
        <v>39</v>
      </c>
      <c r="V1151" s="141">
        <v>0</v>
      </c>
      <c r="W1151" s="141">
        <f t="shared" si="110"/>
        <v>0</v>
      </c>
      <c r="X1151" s="141">
        <v>0</v>
      </c>
      <c r="Y1151" s="141">
        <f t="shared" si="111"/>
        <v>0</v>
      </c>
      <c r="Z1151" s="141">
        <v>0</v>
      </c>
      <c r="AA1151" s="142">
        <f t="shared" si="112"/>
        <v>0</v>
      </c>
      <c r="AR1151" s="8" t="s">
        <v>190</v>
      </c>
      <c r="AT1151" s="8" t="s">
        <v>311</v>
      </c>
      <c r="AU1151" s="8" t="s">
        <v>78</v>
      </c>
      <c r="AY1151" s="8" t="s">
        <v>156</v>
      </c>
      <c r="BE1151" s="143">
        <f t="shared" si="113"/>
        <v>0</v>
      </c>
      <c r="BF1151" s="143">
        <f t="shared" si="114"/>
        <v>0</v>
      </c>
      <c r="BG1151" s="143">
        <f t="shared" si="115"/>
        <v>0</v>
      </c>
      <c r="BH1151" s="143">
        <f t="shared" si="116"/>
        <v>0</v>
      </c>
      <c r="BI1151" s="143">
        <f t="shared" si="117"/>
        <v>0</v>
      </c>
      <c r="BJ1151" s="8" t="s">
        <v>78</v>
      </c>
      <c r="BK1151" s="121">
        <f t="shared" si="118"/>
        <v>0</v>
      </c>
      <c r="BL1151" s="8" t="s">
        <v>161</v>
      </c>
      <c r="BM1151" s="8" t="s">
        <v>1718</v>
      </c>
    </row>
    <row r="1152" spans="2:65" s="23" customFormat="1" ht="25.5" customHeight="1" x14ac:dyDescent="0.45">
      <c r="B1152" s="134"/>
      <c r="C1152" s="179" t="s">
        <v>1719</v>
      </c>
      <c r="D1152" s="179" t="s">
        <v>311</v>
      </c>
      <c r="E1152" s="180" t="s">
        <v>1720</v>
      </c>
      <c r="F1152" s="263" t="s">
        <v>1721</v>
      </c>
      <c r="G1152" s="263"/>
      <c r="H1152" s="263"/>
      <c r="I1152" s="263"/>
      <c r="J1152" s="181" t="s">
        <v>260</v>
      </c>
      <c r="K1152" s="182">
        <v>14</v>
      </c>
      <c r="L1152" s="264"/>
      <c r="M1152" s="264"/>
      <c r="N1152" s="265">
        <f t="shared" si="120"/>
        <v>0</v>
      </c>
      <c r="O1152" s="266"/>
      <c r="P1152" s="266"/>
      <c r="Q1152" s="267"/>
      <c r="R1152" s="139"/>
      <c r="T1152" s="140"/>
      <c r="U1152" s="34" t="s">
        <v>39</v>
      </c>
      <c r="V1152" s="141">
        <v>0</v>
      </c>
      <c r="W1152" s="141">
        <f t="shared" si="110"/>
        <v>0</v>
      </c>
      <c r="X1152" s="141">
        <v>0</v>
      </c>
      <c r="Y1152" s="141">
        <f t="shared" si="111"/>
        <v>0</v>
      </c>
      <c r="Z1152" s="141">
        <v>0</v>
      </c>
      <c r="AA1152" s="142">
        <f t="shared" si="112"/>
        <v>0</v>
      </c>
      <c r="AR1152" s="8" t="s">
        <v>190</v>
      </c>
      <c r="AT1152" s="8" t="s">
        <v>311</v>
      </c>
      <c r="AU1152" s="8" t="s">
        <v>78</v>
      </c>
      <c r="AY1152" s="8" t="s">
        <v>156</v>
      </c>
      <c r="BE1152" s="143">
        <f t="shared" si="113"/>
        <v>0</v>
      </c>
      <c r="BF1152" s="143">
        <f t="shared" si="114"/>
        <v>0</v>
      </c>
      <c r="BG1152" s="143">
        <f t="shared" si="115"/>
        <v>0</v>
      </c>
      <c r="BH1152" s="143">
        <f t="shared" si="116"/>
        <v>0</v>
      </c>
      <c r="BI1152" s="143">
        <f t="shared" si="117"/>
        <v>0</v>
      </c>
      <c r="BJ1152" s="8" t="s">
        <v>78</v>
      </c>
      <c r="BK1152" s="121">
        <f t="shared" si="118"/>
        <v>0</v>
      </c>
      <c r="BL1152" s="8" t="s">
        <v>161</v>
      </c>
      <c r="BM1152" s="8" t="s">
        <v>1722</v>
      </c>
    </row>
    <row r="1153" spans="2:65" s="23" customFormat="1" ht="16.5" customHeight="1" x14ac:dyDescent="0.45">
      <c r="B1153" s="134"/>
      <c r="C1153" s="179" t="s">
        <v>1723</v>
      </c>
      <c r="D1153" s="179" t="s">
        <v>311</v>
      </c>
      <c r="E1153" s="180" t="s">
        <v>1724</v>
      </c>
      <c r="F1153" s="263" t="s">
        <v>1725</v>
      </c>
      <c r="G1153" s="263"/>
      <c r="H1153" s="263"/>
      <c r="I1153" s="263"/>
      <c r="J1153" s="181" t="s">
        <v>260</v>
      </c>
      <c r="K1153" s="182">
        <v>14</v>
      </c>
      <c r="L1153" s="264"/>
      <c r="M1153" s="264"/>
      <c r="N1153" s="265">
        <f t="shared" si="120"/>
        <v>0</v>
      </c>
      <c r="O1153" s="266"/>
      <c r="P1153" s="266"/>
      <c r="Q1153" s="267"/>
      <c r="R1153" s="139"/>
      <c r="T1153" s="140"/>
      <c r="U1153" s="34" t="s">
        <v>39</v>
      </c>
      <c r="V1153" s="141">
        <v>0</v>
      </c>
      <c r="W1153" s="141">
        <f t="shared" si="110"/>
        <v>0</v>
      </c>
      <c r="X1153" s="141">
        <v>0</v>
      </c>
      <c r="Y1153" s="141">
        <f t="shared" si="111"/>
        <v>0</v>
      </c>
      <c r="Z1153" s="141">
        <v>0</v>
      </c>
      <c r="AA1153" s="142">
        <f t="shared" si="112"/>
        <v>0</v>
      </c>
      <c r="AR1153" s="8" t="s">
        <v>190</v>
      </c>
      <c r="AT1153" s="8" t="s">
        <v>311</v>
      </c>
      <c r="AU1153" s="8" t="s">
        <v>78</v>
      </c>
      <c r="AY1153" s="8" t="s">
        <v>156</v>
      </c>
      <c r="BE1153" s="143">
        <f t="shared" si="113"/>
        <v>0</v>
      </c>
      <c r="BF1153" s="143">
        <f t="shared" si="114"/>
        <v>0</v>
      </c>
      <c r="BG1153" s="143">
        <f t="shared" si="115"/>
        <v>0</v>
      </c>
      <c r="BH1153" s="143">
        <f t="shared" si="116"/>
        <v>0</v>
      </c>
      <c r="BI1153" s="143">
        <f t="shared" si="117"/>
        <v>0</v>
      </c>
      <c r="BJ1153" s="8" t="s">
        <v>78</v>
      </c>
      <c r="BK1153" s="121">
        <f t="shared" si="118"/>
        <v>0</v>
      </c>
      <c r="BL1153" s="8" t="s">
        <v>161</v>
      </c>
      <c r="BM1153" s="8" t="s">
        <v>1726</v>
      </c>
    </row>
    <row r="1154" spans="2:65" s="23" customFormat="1" ht="16.5" customHeight="1" x14ac:dyDescent="0.45">
      <c r="B1154" s="134"/>
      <c r="C1154" s="179" t="s">
        <v>1727</v>
      </c>
      <c r="D1154" s="179" t="s">
        <v>311</v>
      </c>
      <c r="E1154" s="180" t="s">
        <v>1728</v>
      </c>
      <c r="F1154" s="263" t="s">
        <v>1729</v>
      </c>
      <c r="G1154" s="263"/>
      <c r="H1154" s="263"/>
      <c r="I1154" s="263"/>
      <c r="J1154" s="181" t="s">
        <v>260</v>
      </c>
      <c r="K1154" s="182">
        <v>4</v>
      </c>
      <c r="L1154" s="264"/>
      <c r="M1154" s="264"/>
      <c r="N1154" s="265">
        <f>ROUND(L1154*K1154,2)</f>
        <v>0</v>
      </c>
      <c r="O1154" s="266"/>
      <c r="P1154" s="266"/>
      <c r="Q1154" s="267"/>
      <c r="R1154" s="139"/>
      <c r="T1154" s="140"/>
      <c r="U1154" s="34" t="s">
        <v>39</v>
      </c>
      <c r="V1154" s="141">
        <v>0</v>
      </c>
      <c r="W1154" s="141">
        <f t="shared" si="110"/>
        <v>0</v>
      </c>
      <c r="X1154" s="141">
        <v>0</v>
      </c>
      <c r="Y1154" s="141">
        <f t="shared" si="111"/>
        <v>0</v>
      </c>
      <c r="Z1154" s="141">
        <v>0</v>
      </c>
      <c r="AA1154" s="142">
        <f t="shared" si="112"/>
        <v>0</v>
      </c>
      <c r="AR1154" s="8" t="s">
        <v>190</v>
      </c>
      <c r="AT1154" s="8" t="s">
        <v>311</v>
      </c>
      <c r="AU1154" s="8" t="s">
        <v>78</v>
      </c>
      <c r="AY1154" s="8" t="s">
        <v>156</v>
      </c>
      <c r="BE1154" s="143">
        <f t="shared" si="113"/>
        <v>0</v>
      </c>
      <c r="BF1154" s="143">
        <f t="shared" si="114"/>
        <v>0</v>
      </c>
      <c r="BG1154" s="143">
        <f t="shared" si="115"/>
        <v>0</v>
      </c>
      <c r="BH1154" s="143">
        <f t="shared" si="116"/>
        <v>0</v>
      </c>
      <c r="BI1154" s="143">
        <f t="shared" si="117"/>
        <v>0</v>
      </c>
      <c r="BJ1154" s="8" t="s">
        <v>78</v>
      </c>
      <c r="BK1154" s="121">
        <f t="shared" si="118"/>
        <v>0</v>
      </c>
      <c r="BL1154" s="8" t="s">
        <v>161</v>
      </c>
      <c r="BM1154" s="8" t="s">
        <v>1730</v>
      </c>
    </row>
    <row r="1155" spans="2:65" s="23" customFormat="1" ht="16.5" customHeight="1" x14ac:dyDescent="0.45">
      <c r="B1155" s="134"/>
      <c r="C1155" s="179" t="s">
        <v>1731</v>
      </c>
      <c r="D1155" s="179" t="s">
        <v>311</v>
      </c>
      <c r="E1155" s="180" t="s">
        <v>1732</v>
      </c>
      <c r="F1155" s="263" t="s">
        <v>1733</v>
      </c>
      <c r="G1155" s="263"/>
      <c r="H1155" s="263"/>
      <c r="I1155" s="263"/>
      <c r="J1155" s="181" t="s">
        <v>260</v>
      </c>
      <c r="K1155" s="182">
        <v>4</v>
      </c>
      <c r="L1155" s="264"/>
      <c r="M1155" s="264"/>
      <c r="N1155" s="265">
        <f t="shared" ref="N1155:N1171" si="121">ROUND(L1155*K1155,2)</f>
        <v>0</v>
      </c>
      <c r="O1155" s="266"/>
      <c r="P1155" s="266"/>
      <c r="Q1155" s="267"/>
      <c r="R1155" s="139"/>
      <c r="T1155" s="140"/>
      <c r="U1155" s="34" t="s">
        <v>39</v>
      </c>
      <c r="V1155" s="141">
        <v>0</v>
      </c>
      <c r="W1155" s="141">
        <f t="shared" si="110"/>
        <v>0</v>
      </c>
      <c r="X1155" s="141">
        <v>0</v>
      </c>
      <c r="Y1155" s="141">
        <f t="shared" si="111"/>
        <v>0</v>
      </c>
      <c r="Z1155" s="141">
        <v>0</v>
      </c>
      <c r="AA1155" s="142">
        <f t="shared" si="112"/>
        <v>0</v>
      </c>
      <c r="AR1155" s="8" t="s">
        <v>190</v>
      </c>
      <c r="AT1155" s="8" t="s">
        <v>311</v>
      </c>
      <c r="AU1155" s="8" t="s">
        <v>78</v>
      </c>
      <c r="AY1155" s="8" t="s">
        <v>156</v>
      </c>
      <c r="BE1155" s="143">
        <f t="shared" si="113"/>
        <v>0</v>
      </c>
      <c r="BF1155" s="143">
        <f t="shared" si="114"/>
        <v>0</v>
      </c>
      <c r="BG1155" s="143">
        <f t="shared" si="115"/>
        <v>0</v>
      </c>
      <c r="BH1155" s="143">
        <f t="shared" si="116"/>
        <v>0</v>
      </c>
      <c r="BI1155" s="143">
        <f t="shared" si="117"/>
        <v>0</v>
      </c>
      <c r="BJ1155" s="8" t="s">
        <v>78</v>
      </c>
      <c r="BK1155" s="121">
        <f t="shared" si="118"/>
        <v>0</v>
      </c>
      <c r="BL1155" s="8" t="s">
        <v>161</v>
      </c>
      <c r="BM1155" s="8" t="s">
        <v>1734</v>
      </c>
    </row>
    <row r="1156" spans="2:65" s="23" customFormat="1" ht="16.5" customHeight="1" x14ac:dyDescent="0.45">
      <c r="B1156" s="134"/>
      <c r="C1156" s="179" t="s">
        <v>1735</v>
      </c>
      <c r="D1156" s="179" t="s">
        <v>311</v>
      </c>
      <c r="E1156" s="180" t="s">
        <v>1736</v>
      </c>
      <c r="F1156" s="263" t="s">
        <v>1737</v>
      </c>
      <c r="G1156" s="263"/>
      <c r="H1156" s="263"/>
      <c r="I1156" s="263"/>
      <c r="J1156" s="181" t="s">
        <v>260</v>
      </c>
      <c r="K1156" s="182">
        <v>4</v>
      </c>
      <c r="L1156" s="264"/>
      <c r="M1156" s="264"/>
      <c r="N1156" s="265">
        <f t="shared" si="121"/>
        <v>0</v>
      </c>
      <c r="O1156" s="266"/>
      <c r="P1156" s="266"/>
      <c r="Q1156" s="267"/>
      <c r="R1156" s="139"/>
      <c r="T1156" s="140"/>
      <c r="U1156" s="34" t="s">
        <v>39</v>
      </c>
      <c r="V1156" s="141">
        <v>0</v>
      </c>
      <c r="W1156" s="141">
        <f t="shared" si="110"/>
        <v>0</v>
      </c>
      <c r="X1156" s="141">
        <v>0</v>
      </c>
      <c r="Y1156" s="141">
        <f t="shared" si="111"/>
        <v>0</v>
      </c>
      <c r="Z1156" s="141">
        <v>0</v>
      </c>
      <c r="AA1156" s="142">
        <f t="shared" si="112"/>
        <v>0</v>
      </c>
      <c r="AR1156" s="8" t="s">
        <v>190</v>
      </c>
      <c r="AT1156" s="8" t="s">
        <v>311</v>
      </c>
      <c r="AU1156" s="8" t="s">
        <v>78</v>
      </c>
      <c r="AY1156" s="8" t="s">
        <v>156</v>
      </c>
      <c r="BE1156" s="143">
        <f t="shared" si="113"/>
        <v>0</v>
      </c>
      <c r="BF1156" s="143">
        <f t="shared" si="114"/>
        <v>0</v>
      </c>
      <c r="BG1156" s="143">
        <f t="shared" si="115"/>
        <v>0</v>
      </c>
      <c r="BH1156" s="143">
        <f t="shared" si="116"/>
        <v>0</v>
      </c>
      <c r="BI1156" s="143">
        <f t="shared" si="117"/>
        <v>0</v>
      </c>
      <c r="BJ1156" s="8" t="s">
        <v>78</v>
      </c>
      <c r="BK1156" s="121">
        <f t="shared" si="118"/>
        <v>0</v>
      </c>
      <c r="BL1156" s="8" t="s">
        <v>161</v>
      </c>
      <c r="BM1156" s="8" t="s">
        <v>1738</v>
      </c>
    </row>
    <row r="1157" spans="2:65" s="23" customFormat="1" ht="16.5" customHeight="1" x14ac:dyDescent="0.45">
      <c r="B1157" s="134"/>
      <c r="C1157" s="179" t="s">
        <v>1739</v>
      </c>
      <c r="D1157" s="179" t="s">
        <v>311</v>
      </c>
      <c r="E1157" s="180" t="s">
        <v>1740</v>
      </c>
      <c r="F1157" s="263" t="s">
        <v>1741</v>
      </c>
      <c r="G1157" s="263"/>
      <c r="H1157" s="263"/>
      <c r="I1157" s="263"/>
      <c r="J1157" s="181" t="s">
        <v>260</v>
      </c>
      <c r="K1157" s="182">
        <v>4</v>
      </c>
      <c r="L1157" s="264"/>
      <c r="M1157" s="264"/>
      <c r="N1157" s="265">
        <f t="shared" si="121"/>
        <v>0</v>
      </c>
      <c r="O1157" s="266"/>
      <c r="P1157" s="266"/>
      <c r="Q1157" s="267"/>
      <c r="R1157" s="139"/>
      <c r="T1157" s="140"/>
      <c r="U1157" s="34" t="s">
        <v>39</v>
      </c>
      <c r="V1157" s="141">
        <v>0</v>
      </c>
      <c r="W1157" s="141">
        <f t="shared" si="110"/>
        <v>0</v>
      </c>
      <c r="X1157" s="141">
        <v>0</v>
      </c>
      <c r="Y1157" s="141">
        <f t="shared" si="111"/>
        <v>0</v>
      </c>
      <c r="Z1157" s="141">
        <v>0</v>
      </c>
      <c r="AA1157" s="142">
        <f t="shared" si="112"/>
        <v>0</v>
      </c>
      <c r="AR1157" s="8" t="s">
        <v>190</v>
      </c>
      <c r="AT1157" s="8" t="s">
        <v>311</v>
      </c>
      <c r="AU1157" s="8" t="s">
        <v>78</v>
      </c>
      <c r="AY1157" s="8" t="s">
        <v>156</v>
      </c>
      <c r="BE1157" s="143">
        <f t="shared" si="113"/>
        <v>0</v>
      </c>
      <c r="BF1157" s="143">
        <f t="shared" si="114"/>
        <v>0</v>
      </c>
      <c r="BG1157" s="143">
        <f t="shared" si="115"/>
        <v>0</v>
      </c>
      <c r="BH1157" s="143">
        <f t="shared" si="116"/>
        <v>0</v>
      </c>
      <c r="BI1157" s="143">
        <f t="shared" si="117"/>
        <v>0</v>
      </c>
      <c r="BJ1157" s="8" t="s">
        <v>78</v>
      </c>
      <c r="BK1157" s="121">
        <f t="shared" si="118"/>
        <v>0</v>
      </c>
      <c r="BL1157" s="8" t="s">
        <v>161</v>
      </c>
      <c r="BM1157" s="8" t="s">
        <v>1742</v>
      </c>
    </row>
    <row r="1158" spans="2:65" s="23" customFormat="1" ht="16.5" customHeight="1" x14ac:dyDescent="0.45">
      <c r="B1158" s="134"/>
      <c r="C1158" s="179" t="s">
        <v>1743</v>
      </c>
      <c r="D1158" s="179" t="s">
        <v>311</v>
      </c>
      <c r="E1158" s="180" t="s">
        <v>1744</v>
      </c>
      <c r="F1158" s="263" t="s">
        <v>1745</v>
      </c>
      <c r="G1158" s="263"/>
      <c r="H1158" s="263"/>
      <c r="I1158" s="263"/>
      <c r="J1158" s="181" t="s">
        <v>260</v>
      </c>
      <c r="K1158" s="182">
        <v>4</v>
      </c>
      <c r="L1158" s="264"/>
      <c r="M1158" s="264"/>
      <c r="N1158" s="265">
        <f t="shared" si="121"/>
        <v>0</v>
      </c>
      <c r="O1158" s="266"/>
      <c r="P1158" s="266"/>
      <c r="Q1158" s="267"/>
      <c r="R1158" s="139"/>
      <c r="T1158" s="140"/>
      <c r="U1158" s="34" t="s">
        <v>39</v>
      </c>
      <c r="V1158" s="141">
        <v>0</v>
      </c>
      <c r="W1158" s="141">
        <f t="shared" ref="W1158:W1189" si="122">V1158*K1158</f>
        <v>0</v>
      </c>
      <c r="X1158" s="141">
        <v>0</v>
      </c>
      <c r="Y1158" s="141">
        <f t="shared" ref="Y1158:Y1189" si="123">X1158*K1158</f>
        <v>0</v>
      </c>
      <c r="Z1158" s="141">
        <v>0</v>
      </c>
      <c r="AA1158" s="142">
        <f t="shared" ref="AA1158:AA1189" si="124">Z1158*K1158</f>
        <v>0</v>
      </c>
      <c r="AR1158" s="8" t="s">
        <v>190</v>
      </c>
      <c r="AT1158" s="8" t="s">
        <v>311</v>
      </c>
      <c r="AU1158" s="8" t="s">
        <v>78</v>
      </c>
      <c r="AY1158" s="8" t="s">
        <v>156</v>
      </c>
      <c r="BE1158" s="143">
        <f t="shared" ref="BE1158:BE1189" si="125">IF(U1158="základná",N1158,0)</f>
        <v>0</v>
      </c>
      <c r="BF1158" s="143">
        <f t="shared" ref="BF1158:BF1189" si="126">IF(U1158="znížená",N1158,0)</f>
        <v>0</v>
      </c>
      <c r="BG1158" s="143">
        <f t="shared" ref="BG1158:BG1189" si="127">IF(U1158="zákl. prenesená",N1158,0)</f>
        <v>0</v>
      </c>
      <c r="BH1158" s="143">
        <f t="shared" ref="BH1158:BH1189" si="128">IF(U1158="zníž. prenesená",N1158,0)</f>
        <v>0</v>
      </c>
      <c r="BI1158" s="143">
        <f t="shared" ref="BI1158:BI1189" si="129">IF(U1158="nulová",N1158,0)</f>
        <v>0</v>
      </c>
      <c r="BJ1158" s="8" t="s">
        <v>78</v>
      </c>
      <c r="BK1158" s="121">
        <f t="shared" ref="BK1158:BK1189" si="130">ROUND(L1158*K1158,3)</f>
        <v>0</v>
      </c>
      <c r="BL1158" s="8" t="s">
        <v>161</v>
      </c>
      <c r="BM1158" s="8" t="s">
        <v>1746</v>
      </c>
    </row>
    <row r="1159" spans="2:65" s="23" customFormat="1" ht="16.5" customHeight="1" x14ac:dyDescent="0.45">
      <c r="B1159" s="134"/>
      <c r="C1159" s="179" t="s">
        <v>1747</v>
      </c>
      <c r="D1159" s="179" t="s">
        <v>311</v>
      </c>
      <c r="E1159" s="180" t="s">
        <v>1748</v>
      </c>
      <c r="F1159" s="263" t="s">
        <v>1749</v>
      </c>
      <c r="G1159" s="263"/>
      <c r="H1159" s="263"/>
      <c r="I1159" s="263"/>
      <c r="J1159" s="181" t="s">
        <v>260</v>
      </c>
      <c r="K1159" s="182">
        <v>4</v>
      </c>
      <c r="L1159" s="264"/>
      <c r="M1159" s="264"/>
      <c r="N1159" s="265">
        <f t="shared" si="121"/>
        <v>0</v>
      </c>
      <c r="O1159" s="266"/>
      <c r="P1159" s="266"/>
      <c r="Q1159" s="267"/>
      <c r="R1159" s="139"/>
      <c r="T1159" s="140"/>
      <c r="U1159" s="34" t="s">
        <v>39</v>
      </c>
      <c r="V1159" s="141">
        <v>0</v>
      </c>
      <c r="W1159" s="141">
        <f t="shared" si="122"/>
        <v>0</v>
      </c>
      <c r="X1159" s="141">
        <v>0</v>
      </c>
      <c r="Y1159" s="141">
        <f t="shared" si="123"/>
        <v>0</v>
      </c>
      <c r="Z1159" s="141">
        <v>0</v>
      </c>
      <c r="AA1159" s="142">
        <f t="shared" si="124"/>
        <v>0</v>
      </c>
      <c r="AR1159" s="8" t="s">
        <v>190</v>
      </c>
      <c r="AT1159" s="8" t="s">
        <v>311</v>
      </c>
      <c r="AU1159" s="8" t="s">
        <v>78</v>
      </c>
      <c r="AY1159" s="8" t="s">
        <v>156</v>
      </c>
      <c r="BE1159" s="143">
        <f t="shared" si="125"/>
        <v>0</v>
      </c>
      <c r="BF1159" s="143">
        <f t="shared" si="126"/>
        <v>0</v>
      </c>
      <c r="BG1159" s="143">
        <f t="shared" si="127"/>
        <v>0</v>
      </c>
      <c r="BH1159" s="143">
        <f t="shared" si="128"/>
        <v>0</v>
      </c>
      <c r="BI1159" s="143">
        <f t="shared" si="129"/>
        <v>0</v>
      </c>
      <c r="BJ1159" s="8" t="s">
        <v>78</v>
      </c>
      <c r="BK1159" s="121">
        <f t="shared" si="130"/>
        <v>0</v>
      </c>
      <c r="BL1159" s="8" t="s">
        <v>161</v>
      </c>
      <c r="BM1159" s="8" t="s">
        <v>1750</v>
      </c>
    </row>
    <row r="1160" spans="2:65" s="23" customFormat="1" ht="16.5" customHeight="1" x14ac:dyDescent="0.45">
      <c r="B1160" s="134"/>
      <c r="C1160" s="179" t="s">
        <v>1751</v>
      </c>
      <c r="D1160" s="179" t="s">
        <v>311</v>
      </c>
      <c r="E1160" s="180" t="s">
        <v>1752</v>
      </c>
      <c r="F1160" s="263" t="s">
        <v>1753</v>
      </c>
      <c r="G1160" s="263"/>
      <c r="H1160" s="263"/>
      <c r="I1160" s="263"/>
      <c r="J1160" s="181" t="s">
        <v>260</v>
      </c>
      <c r="K1160" s="182">
        <v>8</v>
      </c>
      <c r="L1160" s="264"/>
      <c r="M1160" s="264"/>
      <c r="N1160" s="265">
        <f t="shared" si="121"/>
        <v>0</v>
      </c>
      <c r="O1160" s="266"/>
      <c r="P1160" s="266"/>
      <c r="Q1160" s="267"/>
      <c r="R1160" s="139"/>
      <c r="T1160" s="140"/>
      <c r="U1160" s="34" t="s">
        <v>39</v>
      </c>
      <c r="V1160" s="141">
        <v>0</v>
      </c>
      <c r="W1160" s="141">
        <f t="shared" si="122"/>
        <v>0</v>
      </c>
      <c r="X1160" s="141">
        <v>0</v>
      </c>
      <c r="Y1160" s="141">
        <f t="shared" si="123"/>
        <v>0</v>
      </c>
      <c r="Z1160" s="141">
        <v>0</v>
      </c>
      <c r="AA1160" s="142">
        <f t="shared" si="124"/>
        <v>0</v>
      </c>
      <c r="AR1160" s="8" t="s">
        <v>190</v>
      </c>
      <c r="AT1160" s="8" t="s">
        <v>311</v>
      </c>
      <c r="AU1160" s="8" t="s">
        <v>78</v>
      </c>
      <c r="AY1160" s="8" t="s">
        <v>156</v>
      </c>
      <c r="BE1160" s="143">
        <f t="shared" si="125"/>
        <v>0</v>
      </c>
      <c r="BF1160" s="143">
        <f t="shared" si="126"/>
        <v>0</v>
      </c>
      <c r="BG1160" s="143">
        <f t="shared" si="127"/>
        <v>0</v>
      </c>
      <c r="BH1160" s="143">
        <f t="shared" si="128"/>
        <v>0</v>
      </c>
      <c r="BI1160" s="143">
        <f t="shared" si="129"/>
        <v>0</v>
      </c>
      <c r="BJ1160" s="8" t="s">
        <v>78</v>
      </c>
      <c r="BK1160" s="121">
        <f t="shared" si="130"/>
        <v>0</v>
      </c>
      <c r="BL1160" s="8" t="s">
        <v>161</v>
      </c>
      <c r="BM1160" s="8" t="s">
        <v>1754</v>
      </c>
    </row>
    <row r="1161" spans="2:65" s="23" customFormat="1" ht="16.5" customHeight="1" x14ac:dyDescent="0.45">
      <c r="B1161" s="134"/>
      <c r="C1161" s="179" t="s">
        <v>1755</v>
      </c>
      <c r="D1161" s="179" t="s">
        <v>311</v>
      </c>
      <c r="E1161" s="180" t="s">
        <v>1756</v>
      </c>
      <c r="F1161" s="263" t="s">
        <v>1757</v>
      </c>
      <c r="G1161" s="263"/>
      <c r="H1161" s="263"/>
      <c r="I1161" s="263"/>
      <c r="J1161" s="181" t="s">
        <v>260</v>
      </c>
      <c r="K1161" s="182">
        <v>6</v>
      </c>
      <c r="L1161" s="264"/>
      <c r="M1161" s="264"/>
      <c r="N1161" s="265">
        <f t="shared" si="121"/>
        <v>0</v>
      </c>
      <c r="O1161" s="266"/>
      <c r="P1161" s="266"/>
      <c r="Q1161" s="267"/>
      <c r="R1161" s="139"/>
      <c r="T1161" s="140"/>
      <c r="U1161" s="34" t="s">
        <v>39</v>
      </c>
      <c r="V1161" s="141">
        <v>0</v>
      </c>
      <c r="W1161" s="141">
        <f t="shared" si="122"/>
        <v>0</v>
      </c>
      <c r="X1161" s="141">
        <v>0</v>
      </c>
      <c r="Y1161" s="141">
        <f t="shared" si="123"/>
        <v>0</v>
      </c>
      <c r="Z1161" s="141">
        <v>0</v>
      </c>
      <c r="AA1161" s="142">
        <f t="shared" si="124"/>
        <v>0</v>
      </c>
      <c r="AR1161" s="8" t="s">
        <v>190</v>
      </c>
      <c r="AT1161" s="8" t="s">
        <v>311</v>
      </c>
      <c r="AU1161" s="8" t="s">
        <v>78</v>
      </c>
      <c r="AY1161" s="8" t="s">
        <v>156</v>
      </c>
      <c r="BE1161" s="143">
        <f t="shared" si="125"/>
        <v>0</v>
      </c>
      <c r="BF1161" s="143">
        <f t="shared" si="126"/>
        <v>0</v>
      </c>
      <c r="BG1161" s="143">
        <f t="shared" si="127"/>
        <v>0</v>
      </c>
      <c r="BH1161" s="143">
        <f t="shared" si="128"/>
        <v>0</v>
      </c>
      <c r="BI1161" s="143">
        <f t="shared" si="129"/>
        <v>0</v>
      </c>
      <c r="BJ1161" s="8" t="s">
        <v>78</v>
      </c>
      <c r="BK1161" s="121">
        <f t="shared" si="130"/>
        <v>0</v>
      </c>
      <c r="BL1161" s="8" t="s">
        <v>161</v>
      </c>
      <c r="BM1161" s="8" t="s">
        <v>1758</v>
      </c>
    </row>
    <row r="1162" spans="2:65" s="23" customFormat="1" ht="16.5" customHeight="1" x14ac:dyDescent="0.45">
      <c r="B1162" s="134"/>
      <c r="C1162" s="179" t="s">
        <v>1759</v>
      </c>
      <c r="D1162" s="179" t="s">
        <v>311</v>
      </c>
      <c r="E1162" s="180" t="s">
        <v>1760</v>
      </c>
      <c r="F1162" s="263" t="s">
        <v>1761</v>
      </c>
      <c r="G1162" s="263"/>
      <c r="H1162" s="263"/>
      <c r="I1162" s="263"/>
      <c r="J1162" s="181" t="s">
        <v>260</v>
      </c>
      <c r="K1162" s="182">
        <v>6</v>
      </c>
      <c r="L1162" s="264"/>
      <c r="M1162" s="264"/>
      <c r="N1162" s="265">
        <f t="shared" si="121"/>
        <v>0</v>
      </c>
      <c r="O1162" s="266"/>
      <c r="P1162" s="266"/>
      <c r="Q1162" s="267"/>
      <c r="R1162" s="139"/>
      <c r="T1162" s="140"/>
      <c r="U1162" s="34" t="s">
        <v>39</v>
      </c>
      <c r="V1162" s="141">
        <v>0</v>
      </c>
      <c r="W1162" s="141">
        <f t="shared" si="122"/>
        <v>0</v>
      </c>
      <c r="X1162" s="141">
        <v>0</v>
      </c>
      <c r="Y1162" s="141">
        <f t="shared" si="123"/>
        <v>0</v>
      </c>
      <c r="Z1162" s="141">
        <v>0</v>
      </c>
      <c r="AA1162" s="142">
        <f t="shared" si="124"/>
        <v>0</v>
      </c>
      <c r="AR1162" s="8" t="s">
        <v>190</v>
      </c>
      <c r="AT1162" s="8" t="s">
        <v>311</v>
      </c>
      <c r="AU1162" s="8" t="s">
        <v>78</v>
      </c>
      <c r="AY1162" s="8" t="s">
        <v>156</v>
      </c>
      <c r="BE1162" s="143">
        <f t="shared" si="125"/>
        <v>0</v>
      </c>
      <c r="BF1162" s="143">
        <f t="shared" si="126"/>
        <v>0</v>
      </c>
      <c r="BG1162" s="143">
        <f t="shared" si="127"/>
        <v>0</v>
      </c>
      <c r="BH1162" s="143">
        <f t="shared" si="128"/>
        <v>0</v>
      </c>
      <c r="BI1162" s="143">
        <f t="shared" si="129"/>
        <v>0</v>
      </c>
      <c r="BJ1162" s="8" t="s">
        <v>78</v>
      </c>
      <c r="BK1162" s="121">
        <f t="shared" si="130"/>
        <v>0</v>
      </c>
      <c r="BL1162" s="8" t="s">
        <v>161</v>
      </c>
      <c r="BM1162" s="8" t="s">
        <v>1762</v>
      </c>
    </row>
    <row r="1163" spans="2:65" s="23" customFormat="1" ht="25.5" customHeight="1" x14ac:dyDescent="0.45">
      <c r="B1163" s="134"/>
      <c r="C1163" s="179" t="s">
        <v>1763</v>
      </c>
      <c r="D1163" s="179" t="s">
        <v>311</v>
      </c>
      <c r="E1163" s="180" t="s">
        <v>1764</v>
      </c>
      <c r="F1163" s="263" t="s">
        <v>1765</v>
      </c>
      <c r="G1163" s="263"/>
      <c r="H1163" s="263"/>
      <c r="I1163" s="263"/>
      <c r="J1163" s="181" t="s">
        <v>260</v>
      </c>
      <c r="K1163" s="182">
        <v>4</v>
      </c>
      <c r="L1163" s="264"/>
      <c r="M1163" s="264"/>
      <c r="N1163" s="265">
        <f t="shared" si="121"/>
        <v>0</v>
      </c>
      <c r="O1163" s="266"/>
      <c r="P1163" s="266"/>
      <c r="Q1163" s="267"/>
      <c r="R1163" s="139"/>
      <c r="T1163" s="140"/>
      <c r="U1163" s="34" t="s">
        <v>39</v>
      </c>
      <c r="V1163" s="141">
        <v>0</v>
      </c>
      <c r="W1163" s="141">
        <f t="shared" si="122"/>
        <v>0</v>
      </c>
      <c r="X1163" s="141">
        <v>0</v>
      </c>
      <c r="Y1163" s="141">
        <f t="shared" si="123"/>
        <v>0</v>
      </c>
      <c r="Z1163" s="141">
        <v>0</v>
      </c>
      <c r="AA1163" s="142">
        <f t="shared" si="124"/>
        <v>0</v>
      </c>
      <c r="AR1163" s="8" t="s">
        <v>190</v>
      </c>
      <c r="AT1163" s="8" t="s">
        <v>311</v>
      </c>
      <c r="AU1163" s="8" t="s">
        <v>78</v>
      </c>
      <c r="AY1163" s="8" t="s">
        <v>156</v>
      </c>
      <c r="BE1163" s="143">
        <f t="shared" si="125"/>
        <v>0</v>
      </c>
      <c r="BF1163" s="143">
        <f t="shared" si="126"/>
        <v>0</v>
      </c>
      <c r="BG1163" s="143">
        <f t="shared" si="127"/>
        <v>0</v>
      </c>
      <c r="BH1163" s="143">
        <f t="shared" si="128"/>
        <v>0</v>
      </c>
      <c r="BI1163" s="143">
        <f t="shared" si="129"/>
        <v>0</v>
      </c>
      <c r="BJ1163" s="8" t="s">
        <v>78</v>
      </c>
      <c r="BK1163" s="121">
        <f t="shared" si="130"/>
        <v>0</v>
      </c>
      <c r="BL1163" s="8" t="s">
        <v>161</v>
      </c>
      <c r="BM1163" s="8" t="s">
        <v>1766</v>
      </c>
    </row>
    <row r="1164" spans="2:65" s="23" customFormat="1" ht="25.5" customHeight="1" x14ac:dyDescent="0.45">
      <c r="B1164" s="134"/>
      <c r="C1164" s="179" t="s">
        <v>1767</v>
      </c>
      <c r="D1164" s="179" t="s">
        <v>311</v>
      </c>
      <c r="E1164" s="180" t="s">
        <v>1768</v>
      </c>
      <c r="F1164" s="263" t="s">
        <v>1769</v>
      </c>
      <c r="G1164" s="263"/>
      <c r="H1164" s="263"/>
      <c r="I1164" s="263"/>
      <c r="J1164" s="181" t="s">
        <v>260</v>
      </c>
      <c r="K1164" s="182">
        <v>2</v>
      </c>
      <c r="L1164" s="264"/>
      <c r="M1164" s="264"/>
      <c r="N1164" s="265">
        <f t="shared" si="121"/>
        <v>0</v>
      </c>
      <c r="O1164" s="266"/>
      <c r="P1164" s="266"/>
      <c r="Q1164" s="267"/>
      <c r="R1164" s="139"/>
      <c r="T1164" s="140"/>
      <c r="U1164" s="34" t="s">
        <v>39</v>
      </c>
      <c r="V1164" s="141">
        <v>0</v>
      </c>
      <c r="W1164" s="141">
        <f t="shared" si="122"/>
        <v>0</v>
      </c>
      <c r="X1164" s="141">
        <v>0</v>
      </c>
      <c r="Y1164" s="141">
        <f t="shared" si="123"/>
        <v>0</v>
      </c>
      <c r="Z1164" s="141">
        <v>0</v>
      </c>
      <c r="AA1164" s="142">
        <f t="shared" si="124"/>
        <v>0</v>
      </c>
      <c r="AR1164" s="8" t="s">
        <v>190</v>
      </c>
      <c r="AT1164" s="8" t="s">
        <v>311</v>
      </c>
      <c r="AU1164" s="8" t="s">
        <v>78</v>
      </c>
      <c r="AY1164" s="8" t="s">
        <v>156</v>
      </c>
      <c r="BE1164" s="143">
        <f t="shared" si="125"/>
        <v>0</v>
      </c>
      <c r="BF1164" s="143">
        <f t="shared" si="126"/>
        <v>0</v>
      </c>
      <c r="BG1164" s="143">
        <f t="shared" si="127"/>
        <v>0</v>
      </c>
      <c r="BH1164" s="143">
        <f t="shared" si="128"/>
        <v>0</v>
      </c>
      <c r="BI1164" s="143">
        <f t="shared" si="129"/>
        <v>0</v>
      </c>
      <c r="BJ1164" s="8" t="s">
        <v>78</v>
      </c>
      <c r="BK1164" s="121">
        <f t="shared" si="130"/>
        <v>0</v>
      </c>
      <c r="BL1164" s="8" t="s">
        <v>161</v>
      </c>
      <c r="BM1164" s="8" t="s">
        <v>1770</v>
      </c>
    </row>
    <row r="1165" spans="2:65" s="23" customFormat="1" ht="25.5" customHeight="1" x14ac:dyDescent="0.45">
      <c r="B1165" s="134"/>
      <c r="C1165" s="179" t="s">
        <v>1771</v>
      </c>
      <c r="D1165" s="179" t="s">
        <v>311</v>
      </c>
      <c r="E1165" s="180" t="s">
        <v>1772</v>
      </c>
      <c r="F1165" s="263" t="s">
        <v>1773</v>
      </c>
      <c r="G1165" s="263"/>
      <c r="H1165" s="263"/>
      <c r="I1165" s="263"/>
      <c r="J1165" s="181" t="s">
        <v>260</v>
      </c>
      <c r="K1165" s="182">
        <v>6</v>
      </c>
      <c r="L1165" s="264"/>
      <c r="M1165" s="264"/>
      <c r="N1165" s="265">
        <f t="shared" si="121"/>
        <v>0</v>
      </c>
      <c r="O1165" s="266"/>
      <c r="P1165" s="266"/>
      <c r="Q1165" s="267"/>
      <c r="R1165" s="139"/>
      <c r="T1165" s="140"/>
      <c r="U1165" s="34" t="s">
        <v>39</v>
      </c>
      <c r="V1165" s="141">
        <v>0</v>
      </c>
      <c r="W1165" s="141">
        <f t="shared" si="122"/>
        <v>0</v>
      </c>
      <c r="X1165" s="141">
        <v>0</v>
      </c>
      <c r="Y1165" s="141">
        <f t="shared" si="123"/>
        <v>0</v>
      </c>
      <c r="Z1165" s="141">
        <v>0</v>
      </c>
      <c r="AA1165" s="142">
        <f t="shared" si="124"/>
        <v>0</v>
      </c>
      <c r="AR1165" s="8" t="s">
        <v>190</v>
      </c>
      <c r="AT1165" s="8" t="s">
        <v>311</v>
      </c>
      <c r="AU1165" s="8" t="s">
        <v>78</v>
      </c>
      <c r="AY1165" s="8" t="s">
        <v>156</v>
      </c>
      <c r="BE1165" s="143">
        <f t="shared" si="125"/>
        <v>0</v>
      </c>
      <c r="BF1165" s="143">
        <f t="shared" si="126"/>
        <v>0</v>
      </c>
      <c r="BG1165" s="143">
        <f t="shared" si="127"/>
        <v>0</v>
      </c>
      <c r="BH1165" s="143">
        <f t="shared" si="128"/>
        <v>0</v>
      </c>
      <c r="BI1165" s="143">
        <f t="shared" si="129"/>
        <v>0</v>
      </c>
      <c r="BJ1165" s="8" t="s">
        <v>78</v>
      </c>
      <c r="BK1165" s="121">
        <f t="shared" si="130"/>
        <v>0</v>
      </c>
      <c r="BL1165" s="8" t="s">
        <v>161</v>
      </c>
      <c r="BM1165" s="8" t="s">
        <v>1774</v>
      </c>
    </row>
    <row r="1166" spans="2:65" s="23" customFormat="1" ht="25.5" customHeight="1" x14ac:dyDescent="0.45">
      <c r="B1166" s="134"/>
      <c r="C1166" s="179" t="s">
        <v>1775</v>
      </c>
      <c r="D1166" s="179" t="s">
        <v>311</v>
      </c>
      <c r="E1166" s="180" t="s">
        <v>1776</v>
      </c>
      <c r="F1166" s="263" t="s">
        <v>1777</v>
      </c>
      <c r="G1166" s="263"/>
      <c r="H1166" s="263"/>
      <c r="I1166" s="263"/>
      <c r="J1166" s="181" t="s">
        <v>260</v>
      </c>
      <c r="K1166" s="182">
        <v>2</v>
      </c>
      <c r="L1166" s="264"/>
      <c r="M1166" s="264"/>
      <c r="N1166" s="265">
        <f t="shared" si="121"/>
        <v>0</v>
      </c>
      <c r="O1166" s="266"/>
      <c r="P1166" s="266"/>
      <c r="Q1166" s="267"/>
      <c r="R1166" s="139"/>
      <c r="T1166" s="140"/>
      <c r="U1166" s="34" t="s">
        <v>39</v>
      </c>
      <c r="V1166" s="141">
        <v>0</v>
      </c>
      <c r="W1166" s="141">
        <f t="shared" si="122"/>
        <v>0</v>
      </c>
      <c r="X1166" s="141">
        <v>0</v>
      </c>
      <c r="Y1166" s="141">
        <f t="shared" si="123"/>
        <v>0</v>
      </c>
      <c r="Z1166" s="141">
        <v>0</v>
      </c>
      <c r="AA1166" s="142">
        <f t="shared" si="124"/>
        <v>0</v>
      </c>
      <c r="AR1166" s="8" t="s">
        <v>190</v>
      </c>
      <c r="AT1166" s="8" t="s">
        <v>311</v>
      </c>
      <c r="AU1166" s="8" t="s">
        <v>78</v>
      </c>
      <c r="AY1166" s="8" t="s">
        <v>156</v>
      </c>
      <c r="BE1166" s="143">
        <f t="shared" si="125"/>
        <v>0</v>
      </c>
      <c r="BF1166" s="143">
        <f t="shared" si="126"/>
        <v>0</v>
      </c>
      <c r="BG1166" s="143">
        <f t="shared" si="127"/>
        <v>0</v>
      </c>
      <c r="BH1166" s="143">
        <f t="shared" si="128"/>
        <v>0</v>
      </c>
      <c r="BI1166" s="143">
        <f t="shared" si="129"/>
        <v>0</v>
      </c>
      <c r="BJ1166" s="8" t="s">
        <v>78</v>
      </c>
      <c r="BK1166" s="121">
        <f t="shared" si="130"/>
        <v>0</v>
      </c>
      <c r="BL1166" s="8" t="s">
        <v>161</v>
      </c>
      <c r="BM1166" s="8" t="s">
        <v>1778</v>
      </c>
    </row>
    <row r="1167" spans="2:65" s="23" customFormat="1" ht="16.5" customHeight="1" x14ac:dyDescent="0.45">
      <c r="B1167" s="134"/>
      <c r="C1167" s="179" t="s">
        <v>1779</v>
      </c>
      <c r="D1167" s="179" t="s">
        <v>311</v>
      </c>
      <c r="E1167" s="180" t="s">
        <v>1780</v>
      </c>
      <c r="F1167" s="263" t="s">
        <v>1781</v>
      </c>
      <c r="G1167" s="263"/>
      <c r="H1167" s="263"/>
      <c r="I1167" s="263"/>
      <c r="J1167" s="181" t="s">
        <v>1782</v>
      </c>
      <c r="K1167" s="182">
        <v>1</v>
      </c>
      <c r="L1167" s="264"/>
      <c r="M1167" s="264"/>
      <c r="N1167" s="265">
        <f t="shared" si="121"/>
        <v>0</v>
      </c>
      <c r="O1167" s="266"/>
      <c r="P1167" s="266"/>
      <c r="Q1167" s="267"/>
      <c r="R1167" s="139"/>
      <c r="T1167" s="140"/>
      <c r="U1167" s="34" t="s">
        <v>39</v>
      </c>
      <c r="V1167" s="141">
        <v>0</v>
      </c>
      <c r="W1167" s="141">
        <f t="shared" si="122"/>
        <v>0</v>
      </c>
      <c r="X1167" s="141">
        <v>0</v>
      </c>
      <c r="Y1167" s="141">
        <f t="shared" si="123"/>
        <v>0</v>
      </c>
      <c r="Z1167" s="141">
        <v>0</v>
      </c>
      <c r="AA1167" s="142">
        <f t="shared" si="124"/>
        <v>0</v>
      </c>
      <c r="AR1167" s="8" t="s">
        <v>190</v>
      </c>
      <c r="AT1167" s="8" t="s">
        <v>311</v>
      </c>
      <c r="AU1167" s="8" t="s">
        <v>78</v>
      </c>
      <c r="AY1167" s="8" t="s">
        <v>156</v>
      </c>
      <c r="BE1167" s="143">
        <f t="shared" si="125"/>
        <v>0</v>
      </c>
      <c r="BF1167" s="143">
        <f t="shared" si="126"/>
        <v>0</v>
      </c>
      <c r="BG1167" s="143">
        <f t="shared" si="127"/>
        <v>0</v>
      </c>
      <c r="BH1167" s="143">
        <f t="shared" si="128"/>
        <v>0</v>
      </c>
      <c r="BI1167" s="143">
        <f t="shared" si="129"/>
        <v>0</v>
      </c>
      <c r="BJ1167" s="8" t="s">
        <v>78</v>
      </c>
      <c r="BK1167" s="121">
        <f t="shared" si="130"/>
        <v>0</v>
      </c>
      <c r="BL1167" s="8" t="s">
        <v>161</v>
      </c>
      <c r="BM1167" s="8" t="s">
        <v>1783</v>
      </c>
    </row>
    <row r="1168" spans="2:65" s="23" customFormat="1" ht="25.5" customHeight="1" x14ac:dyDescent="0.45">
      <c r="B1168" s="134"/>
      <c r="C1168" s="179" t="s">
        <v>1784</v>
      </c>
      <c r="D1168" s="179" t="s">
        <v>311</v>
      </c>
      <c r="E1168" s="180" t="s">
        <v>1785</v>
      </c>
      <c r="F1168" s="263" t="s">
        <v>1786</v>
      </c>
      <c r="G1168" s="263"/>
      <c r="H1168" s="263"/>
      <c r="I1168" s="263"/>
      <c r="J1168" s="181" t="s">
        <v>1098</v>
      </c>
      <c r="K1168" s="182">
        <v>5</v>
      </c>
      <c r="L1168" s="264"/>
      <c r="M1168" s="264"/>
      <c r="N1168" s="265">
        <f t="shared" si="121"/>
        <v>0</v>
      </c>
      <c r="O1168" s="266"/>
      <c r="P1168" s="266"/>
      <c r="Q1168" s="267"/>
      <c r="R1168" s="139"/>
      <c r="T1168" s="140"/>
      <c r="U1168" s="34" t="s">
        <v>39</v>
      </c>
      <c r="V1168" s="141">
        <v>0</v>
      </c>
      <c r="W1168" s="141">
        <f t="shared" si="122"/>
        <v>0</v>
      </c>
      <c r="X1168" s="141">
        <v>0</v>
      </c>
      <c r="Y1168" s="141">
        <f t="shared" si="123"/>
        <v>0</v>
      </c>
      <c r="Z1168" s="141">
        <v>0</v>
      </c>
      <c r="AA1168" s="142">
        <f t="shared" si="124"/>
        <v>0</v>
      </c>
      <c r="AR1168" s="8" t="s">
        <v>190</v>
      </c>
      <c r="AT1168" s="8" t="s">
        <v>311</v>
      </c>
      <c r="AU1168" s="8" t="s">
        <v>78</v>
      </c>
      <c r="AY1168" s="8" t="s">
        <v>156</v>
      </c>
      <c r="BE1168" s="143">
        <f t="shared" si="125"/>
        <v>0</v>
      </c>
      <c r="BF1168" s="143">
        <f t="shared" si="126"/>
        <v>0</v>
      </c>
      <c r="BG1168" s="143">
        <f t="shared" si="127"/>
        <v>0</v>
      </c>
      <c r="BH1168" s="143">
        <f t="shared" si="128"/>
        <v>0</v>
      </c>
      <c r="BI1168" s="143">
        <f t="shared" si="129"/>
        <v>0</v>
      </c>
      <c r="BJ1168" s="8" t="s">
        <v>78</v>
      </c>
      <c r="BK1168" s="121">
        <f t="shared" si="130"/>
        <v>0</v>
      </c>
      <c r="BL1168" s="8" t="s">
        <v>161</v>
      </c>
      <c r="BM1168" s="8" t="s">
        <v>1787</v>
      </c>
    </row>
    <row r="1169" spans="2:65" s="23" customFormat="1" ht="25.5" customHeight="1" x14ac:dyDescent="0.45">
      <c r="B1169" s="134"/>
      <c r="C1169" s="179" t="s">
        <v>1788</v>
      </c>
      <c r="D1169" s="179" t="s">
        <v>311</v>
      </c>
      <c r="E1169" s="180" t="s">
        <v>1789</v>
      </c>
      <c r="F1169" s="263" t="s">
        <v>1790</v>
      </c>
      <c r="G1169" s="263"/>
      <c r="H1169" s="263"/>
      <c r="I1169" s="263"/>
      <c r="J1169" s="181" t="s">
        <v>260</v>
      </c>
      <c r="K1169" s="182">
        <v>7</v>
      </c>
      <c r="L1169" s="264"/>
      <c r="M1169" s="264"/>
      <c r="N1169" s="265">
        <f t="shared" si="121"/>
        <v>0</v>
      </c>
      <c r="O1169" s="266"/>
      <c r="P1169" s="266"/>
      <c r="Q1169" s="267"/>
      <c r="R1169" s="139"/>
      <c r="T1169" s="140"/>
      <c r="U1169" s="34" t="s">
        <v>39</v>
      </c>
      <c r="V1169" s="141">
        <v>0</v>
      </c>
      <c r="W1169" s="141">
        <f t="shared" si="122"/>
        <v>0</v>
      </c>
      <c r="X1169" s="141">
        <v>0</v>
      </c>
      <c r="Y1169" s="141">
        <f t="shared" si="123"/>
        <v>0</v>
      </c>
      <c r="Z1169" s="141">
        <v>0</v>
      </c>
      <c r="AA1169" s="142">
        <f t="shared" si="124"/>
        <v>0</v>
      </c>
      <c r="AR1169" s="8" t="s">
        <v>190</v>
      </c>
      <c r="AT1169" s="8" t="s">
        <v>311</v>
      </c>
      <c r="AU1169" s="8" t="s">
        <v>78</v>
      </c>
      <c r="AY1169" s="8" t="s">
        <v>156</v>
      </c>
      <c r="BE1169" s="143">
        <f t="shared" si="125"/>
        <v>0</v>
      </c>
      <c r="BF1169" s="143">
        <f t="shared" si="126"/>
        <v>0</v>
      </c>
      <c r="BG1169" s="143">
        <f t="shared" si="127"/>
        <v>0</v>
      </c>
      <c r="BH1169" s="143">
        <f t="shared" si="128"/>
        <v>0</v>
      </c>
      <c r="BI1169" s="143">
        <f t="shared" si="129"/>
        <v>0</v>
      </c>
      <c r="BJ1169" s="8" t="s">
        <v>78</v>
      </c>
      <c r="BK1169" s="121">
        <f t="shared" si="130"/>
        <v>0</v>
      </c>
      <c r="BL1169" s="8" t="s">
        <v>161</v>
      </c>
      <c r="BM1169" s="8" t="s">
        <v>1791</v>
      </c>
    </row>
    <row r="1170" spans="2:65" s="23" customFormat="1" ht="25.5" customHeight="1" x14ac:dyDescent="0.45">
      <c r="B1170" s="134"/>
      <c r="C1170" s="179" t="s">
        <v>1792</v>
      </c>
      <c r="D1170" s="179" t="s">
        <v>311</v>
      </c>
      <c r="E1170" s="180" t="s">
        <v>1793</v>
      </c>
      <c r="F1170" s="263" t="s">
        <v>1794</v>
      </c>
      <c r="G1170" s="263"/>
      <c r="H1170" s="263"/>
      <c r="I1170" s="263"/>
      <c r="J1170" s="181" t="s">
        <v>260</v>
      </c>
      <c r="K1170" s="182">
        <v>7</v>
      </c>
      <c r="L1170" s="264"/>
      <c r="M1170" s="264"/>
      <c r="N1170" s="265">
        <f t="shared" si="121"/>
        <v>0</v>
      </c>
      <c r="O1170" s="266"/>
      <c r="P1170" s="266"/>
      <c r="Q1170" s="267"/>
      <c r="R1170" s="139"/>
      <c r="T1170" s="140"/>
      <c r="U1170" s="34" t="s">
        <v>39</v>
      </c>
      <c r="V1170" s="141">
        <v>0</v>
      </c>
      <c r="W1170" s="141">
        <f t="shared" si="122"/>
        <v>0</v>
      </c>
      <c r="X1170" s="141">
        <v>0</v>
      </c>
      <c r="Y1170" s="141">
        <f t="shared" si="123"/>
        <v>0</v>
      </c>
      <c r="Z1170" s="141">
        <v>0</v>
      </c>
      <c r="AA1170" s="142">
        <f t="shared" si="124"/>
        <v>0</v>
      </c>
      <c r="AR1170" s="8" t="s">
        <v>190</v>
      </c>
      <c r="AT1170" s="8" t="s">
        <v>311</v>
      </c>
      <c r="AU1170" s="8" t="s">
        <v>78</v>
      </c>
      <c r="AY1170" s="8" t="s">
        <v>156</v>
      </c>
      <c r="BE1170" s="143">
        <f t="shared" si="125"/>
        <v>0</v>
      </c>
      <c r="BF1170" s="143">
        <f t="shared" si="126"/>
        <v>0</v>
      </c>
      <c r="BG1170" s="143">
        <f t="shared" si="127"/>
        <v>0</v>
      </c>
      <c r="BH1170" s="143">
        <f t="shared" si="128"/>
        <v>0</v>
      </c>
      <c r="BI1170" s="143">
        <f t="shared" si="129"/>
        <v>0</v>
      </c>
      <c r="BJ1170" s="8" t="s">
        <v>78</v>
      </c>
      <c r="BK1170" s="121">
        <f t="shared" si="130"/>
        <v>0</v>
      </c>
      <c r="BL1170" s="8" t="s">
        <v>161</v>
      </c>
      <c r="BM1170" s="8" t="s">
        <v>1795</v>
      </c>
    </row>
    <row r="1171" spans="2:65" s="23" customFormat="1" ht="38.25" customHeight="1" x14ac:dyDescent="0.45">
      <c r="B1171" s="134"/>
      <c r="C1171" s="179" t="s">
        <v>1796</v>
      </c>
      <c r="D1171" s="179" t="s">
        <v>311</v>
      </c>
      <c r="E1171" s="180" t="s">
        <v>1797</v>
      </c>
      <c r="F1171" s="263" t="s">
        <v>1798</v>
      </c>
      <c r="G1171" s="263"/>
      <c r="H1171" s="263"/>
      <c r="I1171" s="263"/>
      <c r="J1171" s="181" t="s">
        <v>260</v>
      </c>
      <c r="K1171" s="182">
        <v>29</v>
      </c>
      <c r="L1171" s="264"/>
      <c r="M1171" s="264"/>
      <c r="N1171" s="265">
        <f t="shared" si="121"/>
        <v>0</v>
      </c>
      <c r="O1171" s="266"/>
      <c r="P1171" s="266"/>
      <c r="Q1171" s="267"/>
      <c r="R1171" s="139"/>
      <c r="T1171" s="140"/>
      <c r="U1171" s="34" t="s">
        <v>39</v>
      </c>
      <c r="V1171" s="141">
        <v>0</v>
      </c>
      <c r="W1171" s="141">
        <f t="shared" si="122"/>
        <v>0</v>
      </c>
      <c r="X1171" s="141">
        <v>0</v>
      </c>
      <c r="Y1171" s="141">
        <f t="shared" si="123"/>
        <v>0</v>
      </c>
      <c r="Z1171" s="141">
        <v>0</v>
      </c>
      <c r="AA1171" s="142">
        <f t="shared" si="124"/>
        <v>0</v>
      </c>
      <c r="AR1171" s="8" t="s">
        <v>190</v>
      </c>
      <c r="AT1171" s="8" t="s">
        <v>311</v>
      </c>
      <c r="AU1171" s="8" t="s">
        <v>78</v>
      </c>
      <c r="AY1171" s="8" t="s">
        <v>156</v>
      </c>
      <c r="BE1171" s="143">
        <f t="shared" si="125"/>
        <v>0</v>
      </c>
      <c r="BF1171" s="143">
        <f t="shared" si="126"/>
        <v>0</v>
      </c>
      <c r="BG1171" s="143">
        <f t="shared" si="127"/>
        <v>0</v>
      </c>
      <c r="BH1171" s="143">
        <f t="shared" si="128"/>
        <v>0</v>
      </c>
      <c r="BI1171" s="143">
        <f t="shared" si="129"/>
        <v>0</v>
      </c>
      <c r="BJ1171" s="8" t="s">
        <v>78</v>
      </c>
      <c r="BK1171" s="121">
        <f t="shared" si="130"/>
        <v>0</v>
      </c>
      <c r="BL1171" s="8" t="s">
        <v>161</v>
      </c>
      <c r="BM1171" s="8" t="s">
        <v>1799</v>
      </c>
    </row>
    <row r="1172" spans="2:65" s="23" customFormat="1" ht="38.25" customHeight="1" x14ac:dyDescent="0.45">
      <c r="B1172" s="134"/>
      <c r="C1172" s="179" t="s">
        <v>1800</v>
      </c>
      <c r="D1172" s="179" t="s">
        <v>311</v>
      </c>
      <c r="E1172" s="180" t="s">
        <v>1801</v>
      </c>
      <c r="F1172" s="263" t="s">
        <v>1802</v>
      </c>
      <c r="G1172" s="263"/>
      <c r="H1172" s="263"/>
      <c r="I1172" s="263"/>
      <c r="J1172" s="181" t="s">
        <v>260</v>
      </c>
      <c r="K1172" s="182">
        <v>36</v>
      </c>
      <c r="L1172" s="264"/>
      <c r="M1172" s="264"/>
      <c r="N1172" s="265">
        <f>ROUND(L1172*K1172,2)</f>
        <v>0</v>
      </c>
      <c r="O1172" s="266"/>
      <c r="P1172" s="266"/>
      <c r="Q1172" s="267"/>
      <c r="R1172" s="139"/>
      <c r="T1172" s="140"/>
      <c r="U1172" s="34" t="s">
        <v>39</v>
      </c>
      <c r="V1172" s="141">
        <v>0</v>
      </c>
      <c r="W1172" s="141">
        <f t="shared" si="122"/>
        <v>0</v>
      </c>
      <c r="X1172" s="141">
        <v>0</v>
      </c>
      <c r="Y1172" s="141">
        <f t="shared" si="123"/>
        <v>0</v>
      </c>
      <c r="Z1172" s="141">
        <v>0</v>
      </c>
      <c r="AA1172" s="142">
        <f t="shared" si="124"/>
        <v>0</v>
      </c>
      <c r="AR1172" s="8" t="s">
        <v>190</v>
      </c>
      <c r="AT1172" s="8" t="s">
        <v>311</v>
      </c>
      <c r="AU1172" s="8" t="s">
        <v>78</v>
      </c>
      <c r="AY1172" s="8" t="s">
        <v>156</v>
      </c>
      <c r="BE1172" s="143">
        <f t="shared" si="125"/>
        <v>0</v>
      </c>
      <c r="BF1172" s="143">
        <f t="shared" si="126"/>
        <v>0</v>
      </c>
      <c r="BG1172" s="143">
        <f t="shared" si="127"/>
        <v>0</v>
      </c>
      <c r="BH1172" s="143">
        <f t="shared" si="128"/>
        <v>0</v>
      </c>
      <c r="BI1172" s="143">
        <f t="shared" si="129"/>
        <v>0</v>
      </c>
      <c r="BJ1172" s="8" t="s">
        <v>78</v>
      </c>
      <c r="BK1172" s="121">
        <f t="shared" si="130"/>
        <v>0</v>
      </c>
      <c r="BL1172" s="8" t="s">
        <v>161</v>
      </c>
      <c r="BM1172" s="8" t="s">
        <v>1803</v>
      </c>
    </row>
    <row r="1173" spans="2:65" s="23" customFormat="1" ht="38.25" customHeight="1" x14ac:dyDescent="0.45">
      <c r="B1173" s="134"/>
      <c r="C1173" s="179" t="s">
        <v>1804</v>
      </c>
      <c r="D1173" s="179" t="s">
        <v>311</v>
      </c>
      <c r="E1173" s="180" t="s">
        <v>1805</v>
      </c>
      <c r="F1173" s="263" t="s">
        <v>1806</v>
      </c>
      <c r="G1173" s="263"/>
      <c r="H1173" s="263"/>
      <c r="I1173" s="263"/>
      <c r="J1173" s="181" t="s">
        <v>260</v>
      </c>
      <c r="K1173" s="182">
        <v>1</v>
      </c>
      <c r="L1173" s="264"/>
      <c r="M1173" s="264"/>
      <c r="N1173" s="265">
        <f t="shared" ref="N1173:N1186" si="131">ROUND(L1173*K1173,2)</f>
        <v>0</v>
      </c>
      <c r="O1173" s="266"/>
      <c r="P1173" s="266"/>
      <c r="Q1173" s="267"/>
      <c r="R1173" s="139"/>
      <c r="T1173" s="140"/>
      <c r="U1173" s="34" t="s">
        <v>39</v>
      </c>
      <c r="V1173" s="141">
        <v>0</v>
      </c>
      <c r="W1173" s="141">
        <f t="shared" si="122"/>
        <v>0</v>
      </c>
      <c r="X1173" s="141">
        <v>0</v>
      </c>
      <c r="Y1173" s="141">
        <f t="shared" si="123"/>
        <v>0</v>
      </c>
      <c r="Z1173" s="141">
        <v>0</v>
      </c>
      <c r="AA1173" s="142">
        <f t="shared" si="124"/>
        <v>0</v>
      </c>
      <c r="AR1173" s="8" t="s">
        <v>190</v>
      </c>
      <c r="AT1173" s="8" t="s">
        <v>311</v>
      </c>
      <c r="AU1173" s="8" t="s">
        <v>78</v>
      </c>
      <c r="AY1173" s="8" t="s">
        <v>156</v>
      </c>
      <c r="BE1173" s="143">
        <f t="shared" si="125"/>
        <v>0</v>
      </c>
      <c r="BF1173" s="143">
        <f t="shared" si="126"/>
        <v>0</v>
      </c>
      <c r="BG1173" s="143">
        <f t="shared" si="127"/>
        <v>0</v>
      </c>
      <c r="BH1173" s="143">
        <f t="shared" si="128"/>
        <v>0</v>
      </c>
      <c r="BI1173" s="143">
        <f t="shared" si="129"/>
        <v>0</v>
      </c>
      <c r="BJ1173" s="8" t="s">
        <v>78</v>
      </c>
      <c r="BK1173" s="121">
        <f t="shared" si="130"/>
        <v>0</v>
      </c>
      <c r="BL1173" s="8" t="s">
        <v>161</v>
      </c>
      <c r="BM1173" s="8" t="s">
        <v>1807</v>
      </c>
    </row>
    <row r="1174" spans="2:65" s="23" customFormat="1" ht="38.25" customHeight="1" x14ac:dyDescent="0.45">
      <c r="B1174" s="134"/>
      <c r="C1174" s="179" t="s">
        <v>1808</v>
      </c>
      <c r="D1174" s="179" t="s">
        <v>311</v>
      </c>
      <c r="E1174" s="180" t="s">
        <v>1809</v>
      </c>
      <c r="F1174" s="263" t="s">
        <v>1810</v>
      </c>
      <c r="G1174" s="263"/>
      <c r="H1174" s="263"/>
      <c r="I1174" s="263"/>
      <c r="J1174" s="181" t="s">
        <v>260</v>
      </c>
      <c r="K1174" s="182">
        <v>3</v>
      </c>
      <c r="L1174" s="264"/>
      <c r="M1174" s="264"/>
      <c r="N1174" s="265">
        <f t="shared" si="131"/>
        <v>0</v>
      </c>
      <c r="O1174" s="266"/>
      <c r="P1174" s="266"/>
      <c r="Q1174" s="267"/>
      <c r="R1174" s="139"/>
      <c r="T1174" s="140"/>
      <c r="U1174" s="34" t="s">
        <v>39</v>
      </c>
      <c r="V1174" s="141">
        <v>0</v>
      </c>
      <c r="W1174" s="141">
        <f t="shared" si="122"/>
        <v>0</v>
      </c>
      <c r="X1174" s="141">
        <v>0</v>
      </c>
      <c r="Y1174" s="141">
        <f t="shared" si="123"/>
        <v>0</v>
      </c>
      <c r="Z1174" s="141">
        <v>0</v>
      </c>
      <c r="AA1174" s="142">
        <f t="shared" si="124"/>
        <v>0</v>
      </c>
      <c r="AR1174" s="8" t="s">
        <v>190</v>
      </c>
      <c r="AT1174" s="8" t="s">
        <v>311</v>
      </c>
      <c r="AU1174" s="8" t="s">
        <v>78</v>
      </c>
      <c r="AY1174" s="8" t="s">
        <v>156</v>
      </c>
      <c r="BE1174" s="143">
        <f t="shared" si="125"/>
        <v>0</v>
      </c>
      <c r="BF1174" s="143">
        <f t="shared" si="126"/>
        <v>0</v>
      </c>
      <c r="BG1174" s="143">
        <f t="shared" si="127"/>
        <v>0</v>
      </c>
      <c r="BH1174" s="143">
        <f t="shared" si="128"/>
        <v>0</v>
      </c>
      <c r="BI1174" s="143">
        <f t="shared" si="129"/>
        <v>0</v>
      </c>
      <c r="BJ1174" s="8" t="s">
        <v>78</v>
      </c>
      <c r="BK1174" s="121">
        <f t="shared" si="130"/>
        <v>0</v>
      </c>
      <c r="BL1174" s="8" t="s">
        <v>161</v>
      </c>
      <c r="BM1174" s="8" t="s">
        <v>1811</v>
      </c>
    </row>
    <row r="1175" spans="2:65" s="23" customFormat="1" ht="38.25" customHeight="1" x14ac:dyDescent="0.45">
      <c r="B1175" s="134"/>
      <c r="C1175" s="179" t="s">
        <v>1812</v>
      </c>
      <c r="D1175" s="179" t="s">
        <v>311</v>
      </c>
      <c r="E1175" s="180" t="s">
        <v>1813</v>
      </c>
      <c r="F1175" s="263" t="s">
        <v>1814</v>
      </c>
      <c r="G1175" s="263"/>
      <c r="H1175" s="263"/>
      <c r="I1175" s="263"/>
      <c r="J1175" s="181" t="s">
        <v>260</v>
      </c>
      <c r="K1175" s="182">
        <v>2</v>
      </c>
      <c r="L1175" s="264"/>
      <c r="M1175" s="264"/>
      <c r="N1175" s="265">
        <f t="shared" si="131"/>
        <v>0</v>
      </c>
      <c r="O1175" s="266"/>
      <c r="P1175" s="266"/>
      <c r="Q1175" s="267"/>
      <c r="R1175" s="139"/>
      <c r="T1175" s="140"/>
      <c r="U1175" s="34" t="s">
        <v>39</v>
      </c>
      <c r="V1175" s="141">
        <v>0</v>
      </c>
      <c r="W1175" s="141">
        <f t="shared" si="122"/>
        <v>0</v>
      </c>
      <c r="X1175" s="141">
        <v>0</v>
      </c>
      <c r="Y1175" s="141">
        <f t="shared" si="123"/>
        <v>0</v>
      </c>
      <c r="Z1175" s="141">
        <v>0</v>
      </c>
      <c r="AA1175" s="142">
        <f t="shared" si="124"/>
        <v>0</v>
      </c>
      <c r="AR1175" s="8" t="s">
        <v>190</v>
      </c>
      <c r="AT1175" s="8" t="s">
        <v>311</v>
      </c>
      <c r="AU1175" s="8" t="s">
        <v>78</v>
      </c>
      <c r="AY1175" s="8" t="s">
        <v>156</v>
      </c>
      <c r="BE1175" s="143">
        <f t="shared" si="125"/>
        <v>0</v>
      </c>
      <c r="BF1175" s="143">
        <f t="shared" si="126"/>
        <v>0</v>
      </c>
      <c r="BG1175" s="143">
        <f t="shared" si="127"/>
        <v>0</v>
      </c>
      <c r="BH1175" s="143">
        <f t="shared" si="128"/>
        <v>0</v>
      </c>
      <c r="BI1175" s="143">
        <f t="shared" si="129"/>
        <v>0</v>
      </c>
      <c r="BJ1175" s="8" t="s">
        <v>78</v>
      </c>
      <c r="BK1175" s="121">
        <f t="shared" si="130"/>
        <v>0</v>
      </c>
      <c r="BL1175" s="8" t="s">
        <v>161</v>
      </c>
      <c r="BM1175" s="8" t="s">
        <v>1815</v>
      </c>
    </row>
    <row r="1176" spans="2:65" s="23" customFormat="1" ht="16.5" customHeight="1" x14ac:dyDescent="0.45">
      <c r="B1176" s="134"/>
      <c r="C1176" s="179" t="s">
        <v>1816</v>
      </c>
      <c r="D1176" s="179" t="s">
        <v>311</v>
      </c>
      <c r="E1176" s="180" t="s">
        <v>1817</v>
      </c>
      <c r="F1176" s="263" t="s">
        <v>1818</v>
      </c>
      <c r="G1176" s="263"/>
      <c r="H1176" s="263"/>
      <c r="I1176" s="263"/>
      <c r="J1176" s="181" t="s">
        <v>260</v>
      </c>
      <c r="K1176" s="182">
        <v>3</v>
      </c>
      <c r="L1176" s="264"/>
      <c r="M1176" s="264"/>
      <c r="N1176" s="265">
        <f t="shared" si="131"/>
        <v>0</v>
      </c>
      <c r="O1176" s="266"/>
      <c r="P1176" s="266"/>
      <c r="Q1176" s="267"/>
      <c r="R1176" s="139"/>
      <c r="T1176" s="140"/>
      <c r="U1176" s="34" t="s">
        <v>39</v>
      </c>
      <c r="V1176" s="141">
        <v>0</v>
      </c>
      <c r="W1176" s="141">
        <f t="shared" si="122"/>
        <v>0</v>
      </c>
      <c r="X1176" s="141">
        <v>0</v>
      </c>
      <c r="Y1176" s="141">
        <f t="shared" si="123"/>
        <v>0</v>
      </c>
      <c r="Z1176" s="141">
        <v>0</v>
      </c>
      <c r="AA1176" s="142">
        <f t="shared" si="124"/>
        <v>0</v>
      </c>
      <c r="AR1176" s="8" t="s">
        <v>190</v>
      </c>
      <c r="AT1176" s="8" t="s">
        <v>311</v>
      </c>
      <c r="AU1176" s="8" t="s">
        <v>78</v>
      </c>
      <c r="AY1176" s="8" t="s">
        <v>156</v>
      </c>
      <c r="BE1176" s="143">
        <f t="shared" si="125"/>
        <v>0</v>
      </c>
      <c r="BF1176" s="143">
        <f t="shared" si="126"/>
        <v>0</v>
      </c>
      <c r="BG1176" s="143">
        <f t="shared" si="127"/>
        <v>0</v>
      </c>
      <c r="BH1176" s="143">
        <f t="shared" si="128"/>
        <v>0</v>
      </c>
      <c r="BI1176" s="143">
        <f t="shared" si="129"/>
        <v>0</v>
      </c>
      <c r="BJ1176" s="8" t="s">
        <v>78</v>
      </c>
      <c r="BK1176" s="121">
        <f t="shared" si="130"/>
        <v>0</v>
      </c>
      <c r="BL1176" s="8" t="s">
        <v>161</v>
      </c>
      <c r="BM1176" s="8" t="s">
        <v>1819</v>
      </c>
    </row>
    <row r="1177" spans="2:65" s="23" customFormat="1" ht="16.5" customHeight="1" x14ac:dyDescent="0.45">
      <c r="B1177" s="134"/>
      <c r="C1177" s="179" t="s">
        <v>1820</v>
      </c>
      <c r="D1177" s="179" t="s">
        <v>311</v>
      </c>
      <c r="E1177" s="180" t="s">
        <v>1821</v>
      </c>
      <c r="F1177" s="263" t="s">
        <v>1822</v>
      </c>
      <c r="G1177" s="263"/>
      <c r="H1177" s="263"/>
      <c r="I1177" s="263"/>
      <c r="J1177" s="181" t="s">
        <v>260</v>
      </c>
      <c r="K1177" s="182">
        <v>1</v>
      </c>
      <c r="L1177" s="264"/>
      <c r="M1177" s="264"/>
      <c r="N1177" s="265">
        <f t="shared" si="131"/>
        <v>0</v>
      </c>
      <c r="O1177" s="266"/>
      <c r="P1177" s="266"/>
      <c r="Q1177" s="267"/>
      <c r="R1177" s="139"/>
      <c r="T1177" s="140"/>
      <c r="U1177" s="34" t="s">
        <v>39</v>
      </c>
      <c r="V1177" s="141">
        <v>0</v>
      </c>
      <c r="W1177" s="141">
        <f t="shared" si="122"/>
        <v>0</v>
      </c>
      <c r="X1177" s="141">
        <v>0</v>
      </c>
      <c r="Y1177" s="141">
        <f t="shared" si="123"/>
        <v>0</v>
      </c>
      <c r="Z1177" s="141">
        <v>0</v>
      </c>
      <c r="AA1177" s="142">
        <f t="shared" si="124"/>
        <v>0</v>
      </c>
      <c r="AR1177" s="8" t="s">
        <v>190</v>
      </c>
      <c r="AT1177" s="8" t="s">
        <v>311</v>
      </c>
      <c r="AU1177" s="8" t="s">
        <v>78</v>
      </c>
      <c r="AY1177" s="8" t="s">
        <v>156</v>
      </c>
      <c r="BE1177" s="143">
        <f t="shared" si="125"/>
        <v>0</v>
      </c>
      <c r="BF1177" s="143">
        <f t="shared" si="126"/>
        <v>0</v>
      </c>
      <c r="BG1177" s="143">
        <f t="shared" si="127"/>
        <v>0</v>
      </c>
      <c r="BH1177" s="143">
        <f t="shared" si="128"/>
        <v>0</v>
      </c>
      <c r="BI1177" s="143">
        <f t="shared" si="129"/>
        <v>0</v>
      </c>
      <c r="BJ1177" s="8" t="s">
        <v>78</v>
      </c>
      <c r="BK1177" s="121">
        <f t="shared" si="130"/>
        <v>0</v>
      </c>
      <c r="BL1177" s="8" t="s">
        <v>161</v>
      </c>
      <c r="BM1177" s="8" t="s">
        <v>1823</v>
      </c>
    </row>
    <row r="1178" spans="2:65" s="23" customFormat="1" ht="16.5" customHeight="1" x14ac:dyDescent="0.45">
      <c r="B1178" s="134"/>
      <c r="C1178" s="179" t="s">
        <v>1824</v>
      </c>
      <c r="D1178" s="179" t="s">
        <v>311</v>
      </c>
      <c r="E1178" s="180" t="s">
        <v>1825</v>
      </c>
      <c r="F1178" s="263" t="s">
        <v>1826</v>
      </c>
      <c r="G1178" s="263"/>
      <c r="H1178" s="263"/>
      <c r="I1178" s="263"/>
      <c r="J1178" s="181" t="s">
        <v>260</v>
      </c>
      <c r="K1178" s="182">
        <v>1</v>
      </c>
      <c r="L1178" s="264"/>
      <c r="M1178" s="264"/>
      <c r="N1178" s="265">
        <f t="shared" si="131"/>
        <v>0</v>
      </c>
      <c r="O1178" s="266"/>
      <c r="P1178" s="266"/>
      <c r="Q1178" s="267"/>
      <c r="R1178" s="139"/>
      <c r="T1178" s="140"/>
      <c r="U1178" s="34" t="s">
        <v>39</v>
      </c>
      <c r="V1178" s="141">
        <v>0</v>
      </c>
      <c r="W1178" s="141">
        <f t="shared" si="122"/>
        <v>0</v>
      </c>
      <c r="X1178" s="141">
        <v>0</v>
      </c>
      <c r="Y1178" s="141">
        <f t="shared" si="123"/>
        <v>0</v>
      </c>
      <c r="Z1178" s="141">
        <v>0</v>
      </c>
      <c r="AA1178" s="142">
        <f t="shared" si="124"/>
        <v>0</v>
      </c>
      <c r="AR1178" s="8" t="s">
        <v>190</v>
      </c>
      <c r="AT1178" s="8" t="s">
        <v>311</v>
      </c>
      <c r="AU1178" s="8" t="s">
        <v>78</v>
      </c>
      <c r="AY1178" s="8" t="s">
        <v>156</v>
      </c>
      <c r="BE1178" s="143">
        <f t="shared" si="125"/>
        <v>0</v>
      </c>
      <c r="BF1178" s="143">
        <f t="shared" si="126"/>
        <v>0</v>
      </c>
      <c r="BG1178" s="143">
        <f t="shared" si="127"/>
        <v>0</v>
      </c>
      <c r="BH1178" s="143">
        <f t="shared" si="128"/>
        <v>0</v>
      </c>
      <c r="BI1178" s="143">
        <f t="shared" si="129"/>
        <v>0</v>
      </c>
      <c r="BJ1178" s="8" t="s">
        <v>78</v>
      </c>
      <c r="BK1178" s="121">
        <f t="shared" si="130"/>
        <v>0</v>
      </c>
      <c r="BL1178" s="8" t="s">
        <v>161</v>
      </c>
      <c r="BM1178" s="8" t="s">
        <v>1827</v>
      </c>
    </row>
    <row r="1179" spans="2:65" s="23" customFormat="1" ht="16.5" customHeight="1" x14ac:dyDescent="0.45">
      <c r="B1179" s="134"/>
      <c r="C1179" s="179" t="s">
        <v>1828</v>
      </c>
      <c r="D1179" s="179" t="s">
        <v>311</v>
      </c>
      <c r="E1179" s="180" t="s">
        <v>1829</v>
      </c>
      <c r="F1179" s="263" t="s">
        <v>1830</v>
      </c>
      <c r="G1179" s="263"/>
      <c r="H1179" s="263"/>
      <c r="I1179" s="263"/>
      <c r="J1179" s="181" t="s">
        <v>260</v>
      </c>
      <c r="K1179" s="182">
        <v>1</v>
      </c>
      <c r="L1179" s="264"/>
      <c r="M1179" s="264"/>
      <c r="N1179" s="265">
        <f t="shared" si="131"/>
        <v>0</v>
      </c>
      <c r="O1179" s="266"/>
      <c r="P1179" s="266"/>
      <c r="Q1179" s="267"/>
      <c r="R1179" s="139"/>
      <c r="T1179" s="140"/>
      <c r="U1179" s="34" t="s">
        <v>39</v>
      </c>
      <c r="V1179" s="141">
        <v>0</v>
      </c>
      <c r="W1179" s="141">
        <f t="shared" si="122"/>
        <v>0</v>
      </c>
      <c r="X1179" s="141">
        <v>0</v>
      </c>
      <c r="Y1179" s="141">
        <f t="shared" si="123"/>
        <v>0</v>
      </c>
      <c r="Z1179" s="141">
        <v>0</v>
      </c>
      <c r="AA1179" s="142">
        <f t="shared" si="124"/>
        <v>0</v>
      </c>
      <c r="AR1179" s="8" t="s">
        <v>190</v>
      </c>
      <c r="AT1179" s="8" t="s">
        <v>311</v>
      </c>
      <c r="AU1179" s="8" t="s">
        <v>78</v>
      </c>
      <c r="AY1179" s="8" t="s">
        <v>156</v>
      </c>
      <c r="BE1179" s="143">
        <f t="shared" si="125"/>
        <v>0</v>
      </c>
      <c r="BF1179" s="143">
        <f t="shared" si="126"/>
        <v>0</v>
      </c>
      <c r="BG1179" s="143">
        <f t="shared" si="127"/>
        <v>0</v>
      </c>
      <c r="BH1179" s="143">
        <f t="shared" si="128"/>
        <v>0</v>
      </c>
      <c r="BI1179" s="143">
        <f t="shared" si="129"/>
        <v>0</v>
      </c>
      <c r="BJ1179" s="8" t="s">
        <v>78</v>
      </c>
      <c r="BK1179" s="121">
        <f t="shared" si="130"/>
        <v>0</v>
      </c>
      <c r="BL1179" s="8" t="s">
        <v>161</v>
      </c>
      <c r="BM1179" s="8" t="s">
        <v>1831</v>
      </c>
    </row>
    <row r="1180" spans="2:65" s="23" customFormat="1" ht="16.5" customHeight="1" x14ac:dyDescent="0.45">
      <c r="B1180" s="134"/>
      <c r="C1180" s="179" t="s">
        <v>1832</v>
      </c>
      <c r="D1180" s="179" t="s">
        <v>311</v>
      </c>
      <c r="E1180" s="180" t="s">
        <v>1833</v>
      </c>
      <c r="F1180" s="263" t="s">
        <v>1834</v>
      </c>
      <c r="G1180" s="263"/>
      <c r="H1180" s="263"/>
      <c r="I1180" s="263"/>
      <c r="J1180" s="181" t="s">
        <v>260</v>
      </c>
      <c r="K1180" s="182">
        <v>10</v>
      </c>
      <c r="L1180" s="264"/>
      <c r="M1180" s="264"/>
      <c r="N1180" s="265">
        <f t="shared" si="131"/>
        <v>0</v>
      </c>
      <c r="O1180" s="266"/>
      <c r="P1180" s="266"/>
      <c r="Q1180" s="267"/>
      <c r="R1180" s="139"/>
      <c r="T1180" s="140"/>
      <c r="U1180" s="34" t="s">
        <v>39</v>
      </c>
      <c r="V1180" s="141">
        <v>0</v>
      </c>
      <c r="W1180" s="141">
        <f t="shared" si="122"/>
        <v>0</v>
      </c>
      <c r="X1180" s="141">
        <v>0</v>
      </c>
      <c r="Y1180" s="141">
        <f t="shared" si="123"/>
        <v>0</v>
      </c>
      <c r="Z1180" s="141">
        <v>0</v>
      </c>
      <c r="AA1180" s="142">
        <f t="shared" si="124"/>
        <v>0</v>
      </c>
      <c r="AR1180" s="8" t="s">
        <v>190</v>
      </c>
      <c r="AT1180" s="8" t="s">
        <v>311</v>
      </c>
      <c r="AU1180" s="8" t="s">
        <v>78</v>
      </c>
      <c r="AY1180" s="8" t="s">
        <v>156</v>
      </c>
      <c r="BE1180" s="143">
        <f t="shared" si="125"/>
        <v>0</v>
      </c>
      <c r="BF1180" s="143">
        <f t="shared" si="126"/>
        <v>0</v>
      </c>
      <c r="BG1180" s="143">
        <f t="shared" si="127"/>
        <v>0</v>
      </c>
      <c r="BH1180" s="143">
        <f t="shared" si="128"/>
        <v>0</v>
      </c>
      <c r="BI1180" s="143">
        <f t="shared" si="129"/>
        <v>0</v>
      </c>
      <c r="BJ1180" s="8" t="s">
        <v>78</v>
      </c>
      <c r="BK1180" s="121">
        <f t="shared" si="130"/>
        <v>0</v>
      </c>
      <c r="BL1180" s="8" t="s">
        <v>161</v>
      </c>
      <c r="BM1180" s="8" t="s">
        <v>1835</v>
      </c>
    </row>
    <row r="1181" spans="2:65" s="23" customFormat="1" ht="16.5" customHeight="1" x14ac:dyDescent="0.45">
      <c r="B1181" s="134"/>
      <c r="C1181" s="179" t="s">
        <v>1836</v>
      </c>
      <c r="D1181" s="179" t="s">
        <v>311</v>
      </c>
      <c r="E1181" s="180" t="s">
        <v>1837</v>
      </c>
      <c r="F1181" s="263" t="s">
        <v>1838</v>
      </c>
      <c r="G1181" s="263"/>
      <c r="H1181" s="263"/>
      <c r="I1181" s="263"/>
      <c r="J1181" s="181" t="s">
        <v>260</v>
      </c>
      <c r="K1181" s="182">
        <v>12</v>
      </c>
      <c r="L1181" s="264"/>
      <c r="M1181" s="264"/>
      <c r="N1181" s="265">
        <f t="shared" si="131"/>
        <v>0</v>
      </c>
      <c r="O1181" s="266"/>
      <c r="P1181" s="266"/>
      <c r="Q1181" s="267"/>
      <c r="R1181" s="139"/>
      <c r="T1181" s="140"/>
      <c r="U1181" s="34" t="s">
        <v>39</v>
      </c>
      <c r="V1181" s="141">
        <v>0</v>
      </c>
      <c r="W1181" s="141">
        <f t="shared" si="122"/>
        <v>0</v>
      </c>
      <c r="X1181" s="141">
        <v>0</v>
      </c>
      <c r="Y1181" s="141">
        <f t="shared" si="123"/>
        <v>0</v>
      </c>
      <c r="Z1181" s="141">
        <v>0</v>
      </c>
      <c r="AA1181" s="142">
        <f t="shared" si="124"/>
        <v>0</v>
      </c>
      <c r="AR1181" s="8" t="s">
        <v>190</v>
      </c>
      <c r="AT1181" s="8" t="s">
        <v>311</v>
      </c>
      <c r="AU1181" s="8" t="s">
        <v>78</v>
      </c>
      <c r="AY1181" s="8" t="s">
        <v>156</v>
      </c>
      <c r="BE1181" s="143">
        <f t="shared" si="125"/>
        <v>0</v>
      </c>
      <c r="BF1181" s="143">
        <f t="shared" si="126"/>
        <v>0</v>
      </c>
      <c r="BG1181" s="143">
        <f t="shared" si="127"/>
        <v>0</v>
      </c>
      <c r="BH1181" s="143">
        <f t="shared" si="128"/>
        <v>0</v>
      </c>
      <c r="BI1181" s="143">
        <f t="shared" si="129"/>
        <v>0</v>
      </c>
      <c r="BJ1181" s="8" t="s">
        <v>78</v>
      </c>
      <c r="BK1181" s="121">
        <f t="shared" si="130"/>
        <v>0</v>
      </c>
      <c r="BL1181" s="8" t="s">
        <v>161</v>
      </c>
      <c r="BM1181" s="8" t="s">
        <v>1839</v>
      </c>
    </row>
    <row r="1182" spans="2:65" s="23" customFormat="1" ht="16.5" customHeight="1" x14ac:dyDescent="0.45">
      <c r="B1182" s="134"/>
      <c r="C1182" s="179" t="s">
        <v>1840</v>
      </c>
      <c r="D1182" s="179" t="s">
        <v>311</v>
      </c>
      <c r="E1182" s="180" t="s">
        <v>1841</v>
      </c>
      <c r="F1182" s="263" t="s">
        <v>1842</v>
      </c>
      <c r="G1182" s="263"/>
      <c r="H1182" s="263"/>
      <c r="I1182" s="263"/>
      <c r="J1182" s="181" t="s">
        <v>260</v>
      </c>
      <c r="K1182" s="182">
        <v>30</v>
      </c>
      <c r="L1182" s="264"/>
      <c r="M1182" s="264"/>
      <c r="N1182" s="265">
        <f t="shared" si="131"/>
        <v>0</v>
      </c>
      <c r="O1182" s="266"/>
      <c r="P1182" s="266"/>
      <c r="Q1182" s="267"/>
      <c r="R1182" s="139"/>
      <c r="T1182" s="140"/>
      <c r="U1182" s="34" t="s">
        <v>39</v>
      </c>
      <c r="V1182" s="141">
        <v>0</v>
      </c>
      <c r="W1182" s="141">
        <f t="shared" si="122"/>
        <v>0</v>
      </c>
      <c r="X1182" s="141">
        <v>0</v>
      </c>
      <c r="Y1182" s="141">
        <f t="shared" si="123"/>
        <v>0</v>
      </c>
      <c r="Z1182" s="141">
        <v>0</v>
      </c>
      <c r="AA1182" s="142">
        <f t="shared" si="124"/>
        <v>0</v>
      </c>
      <c r="AR1182" s="8" t="s">
        <v>190</v>
      </c>
      <c r="AT1182" s="8" t="s">
        <v>311</v>
      </c>
      <c r="AU1182" s="8" t="s">
        <v>78</v>
      </c>
      <c r="AY1182" s="8" t="s">
        <v>156</v>
      </c>
      <c r="BE1182" s="143">
        <f t="shared" si="125"/>
        <v>0</v>
      </c>
      <c r="BF1182" s="143">
        <f t="shared" si="126"/>
        <v>0</v>
      </c>
      <c r="BG1182" s="143">
        <f t="shared" si="127"/>
        <v>0</v>
      </c>
      <c r="BH1182" s="143">
        <f t="shared" si="128"/>
        <v>0</v>
      </c>
      <c r="BI1182" s="143">
        <f t="shared" si="129"/>
        <v>0</v>
      </c>
      <c r="BJ1182" s="8" t="s">
        <v>78</v>
      </c>
      <c r="BK1182" s="121">
        <f t="shared" si="130"/>
        <v>0</v>
      </c>
      <c r="BL1182" s="8" t="s">
        <v>161</v>
      </c>
      <c r="BM1182" s="8" t="s">
        <v>1843</v>
      </c>
    </row>
    <row r="1183" spans="2:65" s="23" customFormat="1" ht="16.5" customHeight="1" x14ac:dyDescent="0.45">
      <c r="B1183" s="134"/>
      <c r="C1183" s="179" t="s">
        <v>1844</v>
      </c>
      <c r="D1183" s="179" t="s">
        <v>311</v>
      </c>
      <c r="E1183" s="180" t="s">
        <v>1845</v>
      </c>
      <c r="F1183" s="263" t="s">
        <v>1846</v>
      </c>
      <c r="G1183" s="263"/>
      <c r="H1183" s="263"/>
      <c r="I1183" s="263"/>
      <c r="J1183" s="181" t="s">
        <v>260</v>
      </c>
      <c r="K1183" s="182">
        <v>10</v>
      </c>
      <c r="L1183" s="264"/>
      <c r="M1183" s="264"/>
      <c r="N1183" s="265">
        <f t="shared" si="131"/>
        <v>0</v>
      </c>
      <c r="O1183" s="266"/>
      <c r="P1183" s="266"/>
      <c r="Q1183" s="267"/>
      <c r="R1183" s="139"/>
      <c r="T1183" s="140"/>
      <c r="U1183" s="34" t="s">
        <v>39</v>
      </c>
      <c r="V1183" s="141">
        <v>0</v>
      </c>
      <c r="W1183" s="141">
        <f t="shared" si="122"/>
        <v>0</v>
      </c>
      <c r="X1183" s="141">
        <v>0</v>
      </c>
      <c r="Y1183" s="141">
        <f t="shared" si="123"/>
        <v>0</v>
      </c>
      <c r="Z1183" s="141">
        <v>0</v>
      </c>
      <c r="AA1183" s="142">
        <f t="shared" si="124"/>
        <v>0</v>
      </c>
      <c r="AR1183" s="8" t="s">
        <v>190</v>
      </c>
      <c r="AT1183" s="8" t="s">
        <v>311</v>
      </c>
      <c r="AU1183" s="8" t="s">
        <v>78</v>
      </c>
      <c r="AY1183" s="8" t="s">
        <v>156</v>
      </c>
      <c r="BE1183" s="143">
        <f t="shared" si="125"/>
        <v>0</v>
      </c>
      <c r="BF1183" s="143">
        <f t="shared" si="126"/>
        <v>0</v>
      </c>
      <c r="BG1183" s="143">
        <f t="shared" si="127"/>
        <v>0</v>
      </c>
      <c r="BH1183" s="143">
        <f t="shared" si="128"/>
        <v>0</v>
      </c>
      <c r="BI1183" s="143">
        <f t="shared" si="129"/>
        <v>0</v>
      </c>
      <c r="BJ1183" s="8" t="s">
        <v>78</v>
      </c>
      <c r="BK1183" s="121">
        <f t="shared" si="130"/>
        <v>0</v>
      </c>
      <c r="BL1183" s="8" t="s">
        <v>161</v>
      </c>
      <c r="BM1183" s="8" t="s">
        <v>1847</v>
      </c>
    </row>
    <row r="1184" spans="2:65" s="23" customFormat="1" ht="16.5" customHeight="1" x14ac:dyDescent="0.45">
      <c r="B1184" s="134"/>
      <c r="C1184" s="179" t="s">
        <v>1848</v>
      </c>
      <c r="D1184" s="179" t="s">
        <v>311</v>
      </c>
      <c r="E1184" s="180" t="s">
        <v>1849</v>
      </c>
      <c r="F1184" s="263" t="s">
        <v>1850</v>
      </c>
      <c r="G1184" s="263"/>
      <c r="H1184" s="263"/>
      <c r="I1184" s="263"/>
      <c r="J1184" s="181" t="s">
        <v>260</v>
      </c>
      <c r="K1184" s="182">
        <v>2</v>
      </c>
      <c r="L1184" s="264"/>
      <c r="M1184" s="264"/>
      <c r="N1184" s="265">
        <f t="shared" si="131"/>
        <v>0</v>
      </c>
      <c r="O1184" s="266"/>
      <c r="P1184" s="266"/>
      <c r="Q1184" s="267"/>
      <c r="R1184" s="139"/>
      <c r="T1184" s="140"/>
      <c r="U1184" s="34" t="s">
        <v>39</v>
      </c>
      <c r="V1184" s="141">
        <v>0</v>
      </c>
      <c r="W1184" s="141">
        <f t="shared" si="122"/>
        <v>0</v>
      </c>
      <c r="X1184" s="141">
        <v>0</v>
      </c>
      <c r="Y1184" s="141">
        <f t="shared" si="123"/>
        <v>0</v>
      </c>
      <c r="Z1184" s="141">
        <v>0</v>
      </c>
      <c r="AA1184" s="142">
        <f t="shared" si="124"/>
        <v>0</v>
      </c>
      <c r="AR1184" s="8" t="s">
        <v>190</v>
      </c>
      <c r="AT1184" s="8" t="s">
        <v>311</v>
      </c>
      <c r="AU1184" s="8" t="s">
        <v>78</v>
      </c>
      <c r="AY1184" s="8" t="s">
        <v>156</v>
      </c>
      <c r="BE1184" s="143">
        <f t="shared" si="125"/>
        <v>0</v>
      </c>
      <c r="BF1184" s="143">
        <f t="shared" si="126"/>
        <v>0</v>
      </c>
      <c r="BG1184" s="143">
        <f t="shared" si="127"/>
        <v>0</v>
      </c>
      <c r="BH1184" s="143">
        <f t="shared" si="128"/>
        <v>0</v>
      </c>
      <c r="BI1184" s="143">
        <f t="shared" si="129"/>
        <v>0</v>
      </c>
      <c r="BJ1184" s="8" t="s">
        <v>78</v>
      </c>
      <c r="BK1184" s="121">
        <f t="shared" si="130"/>
        <v>0</v>
      </c>
      <c r="BL1184" s="8" t="s">
        <v>161</v>
      </c>
      <c r="BM1184" s="8" t="s">
        <v>1851</v>
      </c>
    </row>
    <row r="1185" spans="2:65" s="23" customFormat="1" ht="51" customHeight="1" x14ac:dyDescent="0.45">
      <c r="B1185" s="134"/>
      <c r="C1185" s="179" t="s">
        <v>1852</v>
      </c>
      <c r="D1185" s="179" t="s">
        <v>311</v>
      </c>
      <c r="E1185" s="180" t="s">
        <v>1853</v>
      </c>
      <c r="F1185" s="263" t="s">
        <v>1854</v>
      </c>
      <c r="G1185" s="263" t="s">
        <v>1854</v>
      </c>
      <c r="H1185" s="263" t="s">
        <v>1854</v>
      </c>
      <c r="I1185" s="263" t="s">
        <v>1854</v>
      </c>
      <c r="J1185" s="181" t="s">
        <v>260</v>
      </c>
      <c r="K1185" s="182">
        <v>1</v>
      </c>
      <c r="L1185" s="264"/>
      <c r="M1185" s="264"/>
      <c r="N1185" s="265">
        <f t="shared" si="131"/>
        <v>0</v>
      </c>
      <c r="O1185" s="266"/>
      <c r="P1185" s="266"/>
      <c r="Q1185" s="267"/>
      <c r="R1185" s="139"/>
      <c r="T1185" s="140"/>
      <c r="U1185" s="34" t="s">
        <v>39</v>
      </c>
      <c r="V1185" s="141">
        <v>0</v>
      </c>
      <c r="W1185" s="141">
        <f t="shared" si="122"/>
        <v>0</v>
      </c>
      <c r="X1185" s="141">
        <v>0</v>
      </c>
      <c r="Y1185" s="141">
        <f t="shared" si="123"/>
        <v>0</v>
      </c>
      <c r="Z1185" s="141">
        <v>0</v>
      </c>
      <c r="AA1185" s="142">
        <f t="shared" si="124"/>
        <v>0</v>
      </c>
      <c r="AR1185" s="8" t="s">
        <v>190</v>
      </c>
      <c r="AT1185" s="8" t="s">
        <v>311</v>
      </c>
      <c r="AU1185" s="8" t="s">
        <v>78</v>
      </c>
      <c r="AY1185" s="8" t="s">
        <v>156</v>
      </c>
      <c r="BE1185" s="143">
        <f t="shared" si="125"/>
        <v>0</v>
      </c>
      <c r="BF1185" s="143">
        <f t="shared" si="126"/>
        <v>0</v>
      </c>
      <c r="BG1185" s="143">
        <f t="shared" si="127"/>
        <v>0</v>
      </c>
      <c r="BH1185" s="143">
        <f t="shared" si="128"/>
        <v>0</v>
      </c>
      <c r="BI1185" s="143">
        <f t="shared" si="129"/>
        <v>0</v>
      </c>
      <c r="BJ1185" s="8" t="s">
        <v>78</v>
      </c>
      <c r="BK1185" s="121">
        <f t="shared" si="130"/>
        <v>0</v>
      </c>
      <c r="BL1185" s="8" t="s">
        <v>161</v>
      </c>
      <c r="BM1185" s="8" t="s">
        <v>1855</v>
      </c>
    </row>
    <row r="1186" spans="2:65" s="23" customFormat="1" ht="51" customHeight="1" x14ac:dyDescent="0.45">
      <c r="B1186" s="134"/>
      <c r="C1186" s="179" t="s">
        <v>1856</v>
      </c>
      <c r="D1186" s="179" t="s">
        <v>311</v>
      </c>
      <c r="E1186" s="180" t="s">
        <v>1857</v>
      </c>
      <c r="F1186" s="263" t="s">
        <v>1858</v>
      </c>
      <c r="G1186" s="263" t="s">
        <v>1858</v>
      </c>
      <c r="H1186" s="263" t="s">
        <v>1858</v>
      </c>
      <c r="I1186" s="263" t="s">
        <v>1858</v>
      </c>
      <c r="J1186" s="181" t="s">
        <v>260</v>
      </c>
      <c r="K1186" s="182">
        <v>1</v>
      </c>
      <c r="L1186" s="264"/>
      <c r="M1186" s="264"/>
      <c r="N1186" s="265">
        <f t="shared" si="131"/>
        <v>0</v>
      </c>
      <c r="O1186" s="266"/>
      <c r="P1186" s="266"/>
      <c r="Q1186" s="267"/>
      <c r="R1186" s="139"/>
      <c r="T1186" s="140"/>
      <c r="U1186" s="34" t="s">
        <v>39</v>
      </c>
      <c r="V1186" s="141">
        <v>0</v>
      </c>
      <c r="W1186" s="141">
        <f t="shared" si="122"/>
        <v>0</v>
      </c>
      <c r="X1186" s="141">
        <v>0</v>
      </c>
      <c r="Y1186" s="141">
        <f t="shared" si="123"/>
        <v>0</v>
      </c>
      <c r="Z1186" s="141">
        <v>0</v>
      </c>
      <c r="AA1186" s="142">
        <f t="shared" si="124"/>
        <v>0</v>
      </c>
      <c r="AR1186" s="8" t="s">
        <v>190</v>
      </c>
      <c r="AT1186" s="8" t="s">
        <v>311</v>
      </c>
      <c r="AU1186" s="8" t="s">
        <v>78</v>
      </c>
      <c r="AY1186" s="8" t="s">
        <v>156</v>
      </c>
      <c r="BE1186" s="143">
        <f t="shared" si="125"/>
        <v>0</v>
      </c>
      <c r="BF1186" s="143">
        <f t="shared" si="126"/>
        <v>0</v>
      </c>
      <c r="BG1186" s="143">
        <f t="shared" si="127"/>
        <v>0</v>
      </c>
      <c r="BH1186" s="143">
        <f t="shared" si="128"/>
        <v>0</v>
      </c>
      <c r="BI1186" s="143">
        <f t="shared" si="129"/>
        <v>0</v>
      </c>
      <c r="BJ1186" s="8" t="s">
        <v>78</v>
      </c>
      <c r="BK1186" s="121">
        <f t="shared" si="130"/>
        <v>0</v>
      </c>
      <c r="BL1186" s="8" t="s">
        <v>161</v>
      </c>
      <c r="BM1186" s="8" t="s">
        <v>1859</v>
      </c>
    </row>
    <row r="1187" spans="2:65" s="23" customFormat="1" ht="51" customHeight="1" x14ac:dyDescent="0.45">
      <c r="B1187" s="134"/>
      <c r="C1187" s="179" t="s">
        <v>1860</v>
      </c>
      <c r="D1187" s="179" t="s">
        <v>311</v>
      </c>
      <c r="E1187" s="180" t="s">
        <v>1861</v>
      </c>
      <c r="F1187" s="263" t="s">
        <v>1862</v>
      </c>
      <c r="G1187" s="263" t="s">
        <v>1862</v>
      </c>
      <c r="H1187" s="263" t="s">
        <v>1862</v>
      </c>
      <c r="I1187" s="263" t="s">
        <v>1862</v>
      </c>
      <c r="J1187" s="181" t="s">
        <v>260</v>
      </c>
      <c r="K1187" s="182">
        <v>1</v>
      </c>
      <c r="L1187" s="264"/>
      <c r="M1187" s="264"/>
      <c r="N1187" s="265">
        <f>ROUND(L1187*K1187,2)</f>
        <v>0</v>
      </c>
      <c r="O1187" s="266"/>
      <c r="P1187" s="266"/>
      <c r="Q1187" s="267"/>
      <c r="R1187" s="139"/>
      <c r="T1187" s="140"/>
      <c r="U1187" s="34" t="s">
        <v>39</v>
      </c>
      <c r="V1187" s="141">
        <v>0</v>
      </c>
      <c r="W1187" s="141">
        <f t="shared" si="122"/>
        <v>0</v>
      </c>
      <c r="X1187" s="141">
        <v>0</v>
      </c>
      <c r="Y1187" s="141">
        <f t="shared" si="123"/>
        <v>0</v>
      </c>
      <c r="Z1187" s="141">
        <v>0</v>
      </c>
      <c r="AA1187" s="142">
        <f t="shared" si="124"/>
        <v>0</v>
      </c>
      <c r="AR1187" s="8" t="s">
        <v>190</v>
      </c>
      <c r="AT1187" s="8" t="s">
        <v>311</v>
      </c>
      <c r="AU1187" s="8" t="s">
        <v>78</v>
      </c>
      <c r="AY1187" s="8" t="s">
        <v>156</v>
      </c>
      <c r="BE1187" s="143">
        <f t="shared" si="125"/>
        <v>0</v>
      </c>
      <c r="BF1187" s="143">
        <f t="shared" si="126"/>
        <v>0</v>
      </c>
      <c r="BG1187" s="143">
        <f t="shared" si="127"/>
        <v>0</v>
      </c>
      <c r="BH1187" s="143">
        <f t="shared" si="128"/>
        <v>0</v>
      </c>
      <c r="BI1187" s="143">
        <f t="shared" si="129"/>
        <v>0</v>
      </c>
      <c r="BJ1187" s="8" t="s">
        <v>78</v>
      </c>
      <c r="BK1187" s="121">
        <f t="shared" si="130"/>
        <v>0</v>
      </c>
      <c r="BL1187" s="8" t="s">
        <v>161</v>
      </c>
      <c r="BM1187" s="8" t="s">
        <v>1863</v>
      </c>
    </row>
    <row r="1188" spans="2:65" s="23" customFormat="1" ht="51" customHeight="1" x14ac:dyDescent="0.45">
      <c r="B1188" s="134"/>
      <c r="C1188" s="179" t="s">
        <v>1864</v>
      </c>
      <c r="D1188" s="179" t="s">
        <v>311</v>
      </c>
      <c r="E1188" s="180" t="s">
        <v>1865</v>
      </c>
      <c r="F1188" s="263" t="s">
        <v>1866</v>
      </c>
      <c r="G1188" s="263" t="s">
        <v>1866</v>
      </c>
      <c r="H1188" s="263" t="s">
        <v>1866</v>
      </c>
      <c r="I1188" s="263" t="s">
        <v>1866</v>
      </c>
      <c r="J1188" s="181" t="s">
        <v>260</v>
      </c>
      <c r="K1188" s="182">
        <v>1</v>
      </c>
      <c r="L1188" s="264"/>
      <c r="M1188" s="264"/>
      <c r="N1188" s="265">
        <f t="shared" ref="N1188:N1192" si="132">ROUND(L1188*K1188,2)</f>
        <v>0</v>
      </c>
      <c r="O1188" s="266"/>
      <c r="P1188" s="266"/>
      <c r="Q1188" s="267"/>
      <c r="R1188" s="139"/>
      <c r="T1188" s="140"/>
      <c r="U1188" s="34" t="s">
        <v>39</v>
      </c>
      <c r="V1188" s="141">
        <v>0</v>
      </c>
      <c r="W1188" s="141">
        <f t="shared" si="122"/>
        <v>0</v>
      </c>
      <c r="X1188" s="141">
        <v>0</v>
      </c>
      <c r="Y1188" s="141">
        <f t="shared" si="123"/>
        <v>0</v>
      </c>
      <c r="Z1188" s="141">
        <v>0</v>
      </c>
      <c r="AA1188" s="142">
        <f t="shared" si="124"/>
        <v>0</v>
      </c>
      <c r="AR1188" s="8" t="s">
        <v>190</v>
      </c>
      <c r="AT1188" s="8" t="s">
        <v>311</v>
      </c>
      <c r="AU1188" s="8" t="s">
        <v>78</v>
      </c>
      <c r="AY1188" s="8" t="s">
        <v>156</v>
      </c>
      <c r="BE1188" s="143">
        <f t="shared" si="125"/>
        <v>0</v>
      </c>
      <c r="BF1188" s="143">
        <f t="shared" si="126"/>
        <v>0</v>
      </c>
      <c r="BG1188" s="143">
        <f t="shared" si="127"/>
        <v>0</v>
      </c>
      <c r="BH1188" s="143">
        <f t="shared" si="128"/>
        <v>0</v>
      </c>
      <c r="BI1188" s="143">
        <f t="shared" si="129"/>
        <v>0</v>
      </c>
      <c r="BJ1188" s="8" t="s">
        <v>78</v>
      </c>
      <c r="BK1188" s="121">
        <f t="shared" si="130"/>
        <v>0</v>
      </c>
      <c r="BL1188" s="8" t="s">
        <v>161</v>
      </c>
      <c r="BM1188" s="8" t="s">
        <v>1867</v>
      </c>
    </row>
    <row r="1189" spans="2:65" s="23" customFormat="1" ht="51" customHeight="1" x14ac:dyDescent="0.45">
      <c r="B1189" s="134"/>
      <c r="C1189" s="179" t="s">
        <v>1868</v>
      </c>
      <c r="D1189" s="179" t="s">
        <v>311</v>
      </c>
      <c r="E1189" s="180" t="s">
        <v>1869</v>
      </c>
      <c r="F1189" s="263" t="s">
        <v>1870</v>
      </c>
      <c r="G1189" s="263" t="s">
        <v>1870</v>
      </c>
      <c r="H1189" s="263" t="s">
        <v>1870</v>
      </c>
      <c r="I1189" s="263" t="s">
        <v>1870</v>
      </c>
      <c r="J1189" s="181" t="s">
        <v>260</v>
      </c>
      <c r="K1189" s="182">
        <v>4</v>
      </c>
      <c r="L1189" s="264"/>
      <c r="M1189" s="264"/>
      <c r="N1189" s="265">
        <f t="shared" si="132"/>
        <v>0</v>
      </c>
      <c r="O1189" s="266"/>
      <c r="P1189" s="266"/>
      <c r="Q1189" s="267"/>
      <c r="R1189" s="139"/>
      <c r="T1189" s="140"/>
      <c r="U1189" s="34" t="s">
        <v>39</v>
      </c>
      <c r="V1189" s="141">
        <v>0</v>
      </c>
      <c r="W1189" s="141">
        <f t="shared" si="122"/>
        <v>0</v>
      </c>
      <c r="X1189" s="141">
        <v>0</v>
      </c>
      <c r="Y1189" s="141">
        <f t="shared" si="123"/>
        <v>0</v>
      </c>
      <c r="Z1189" s="141">
        <v>0</v>
      </c>
      <c r="AA1189" s="142">
        <f t="shared" si="124"/>
        <v>0</v>
      </c>
      <c r="AR1189" s="8" t="s">
        <v>190</v>
      </c>
      <c r="AT1189" s="8" t="s">
        <v>311</v>
      </c>
      <c r="AU1189" s="8" t="s">
        <v>78</v>
      </c>
      <c r="AY1189" s="8" t="s">
        <v>156</v>
      </c>
      <c r="BE1189" s="143">
        <f t="shared" si="125"/>
        <v>0</v>
      </c>
      <c r="BF1189" s="143">
        <f t="shared" si="126"/>
        <v>0</v>
      </c>
      <c r="BG1189" s="143">
        <f t="shared" si="127"/>
        <v>0</v>
      </c>
      <c r="BH1189" s="143">
        <f t="shared" si="128"/>
        <v>0</v>
      </c>
      <c r="BI1189" s="143">
        <f t="shared" si="129"/>
        <v>0</v>
      </c>
      <c r="BJ1189" s="8" t="s">
        <v>78</v>
      </c>
      <c r="BK1189" s="121">
        <f t="shared" si="130"/>
        <v>0</v>
      </c>
      <c r="BL1189" s="8" t="s">
        <v>161</v>
      </c>
      <c r="BM1189" s="8" t="s">
        <v>1871</v>
      </c>
    </row>
    <row r="1190" spans="2:65" s="23" customFormat="1" ht="51" customHeight="1" x14ac:dyDescent="0.45">
      <c r="B1190" s="134"/>
      <c r="C1190" s="179" t="s">
        <v>1872</v>
      </c>
      <c r="D1190" s="179" t="s">
        <v>311</v>
      </c>
      <c r="E1190" s="180" t="s">
        <v>1873</v>
      </c>
      <c r="F1190" s="263" t="s">
        <v>1874</v>
      </c>
      <c r="G1190" s="263" t="s">
        <v>1874</v>
      </c>
      <c r="H1190" s="263" t="s">
        <v>1874</v>
      </c>
      <c r="I1190" s="263" t="s">
        <v>1874</v>
      </c>
      <c r="J1190" s="181" t="s">
        <v>260</v>
      </c>
      <c r="K1190" s="182">
        <v>4</v>
      </c>
      <c r="L1190" s="264"/>
      <c r="M1190" s="264"/>
      <c r="N1190" s="265">
        <f t="shared" si="132"/>
        <v>0</v>
      </c>
      <c r="O1190" s="266"/>
      <c r="P1190" s="266"/>
      <c r="Q1190" s="267"/>
      <c r="R1190" s="139"/>
      <c r="T1190" s="140"/>
      <c r="U1190" s="34" t="s">
        <v>39</v>
      </c>
      <c r="V1190" s="141">
        <v>0</v>
      </c>
      <c r="W1190" s="141">
        <f t="shared" ref="W1190:W1221" si="133">V1190*K1190</f>
        <v>0</v>
      </c>
      <c r="X1190" s="141">
        <v>0</v>
      </c>
      <c r="Y1190" s="141">
        <f t="shared" ref="Y1190:Y1221" si="134">X1190*K1190</f>
        <v>0</v>
      </c>
      <c r="Z1190" s="141">
        <v>0</v>
      </c>
      <c r="AA1190" s="142">
        <f t="shared" ref="AA1190:AA1221" si="135">Z1190*K1190</f>
        <v>0</v>
      </c>
      <c r="AR1190" s="8" t="s">
        <v>190</v>
      </c>
      <c r="AT1190" s="8" t="s">
        <v>311</v>
      </c>
      <c r="AU1190" s="8" t="s">
        <v>78</v>
      </c>
      <c r="AY1190" s="8" t="s">
        <v>156</v>
      </c>
      <c r="BE1190" s="143">
        <f t="shared" ref="BE1190:BE1217" si="136">IF(U1190="základná",N1190,0)</f>
        <v>0</v>
      </c>
      <c r="BF1190" s="143">
        <f t="shared" ref="BF1190:BF1217" si="137">IF(U1190="znížená",N1190,0)</f>
        <v>0</v>
      </c>
      <c r="BG1190" s="143">
        <f t="shared" ref="BG1190:BG1217" si="138">IF(U1190="zákl. prenesená",N1190,0)</f>
        <v>0</v>
      </c>
      <c r="BH1190" s="143">
        <f t="shared" ref="BH1190:BH1217" si="139">IF(U1190="zníž. prenesená",N1190,0)</f>
        <v>0</v>
      </c>
      <c r="BI1190" s="143">
        <f t="shared" ref="BI1190:BI1217" si="140">IF(U1190="nulová",N1190,0)</f>
        <v>0</v>
      </c>
      <c r="BJ1190" s="8" t="s">
        <v>78</v>
      </c>
      <c r="BK1190" s="121">
        <f t="shared" ref="BK1190:BK1217" si="141">ROUND(L1190*K1190,3)</f>
        <v>0</v>
      </c>
      <c r="BL1190" s="8" t="s">
        <v>161</v>
      </c>
      <c r="BM1190" s="8" t="s">
        <v>1875</v>
      </c>
    </row>
    <row r="1191" spans="2:65" s="23" customFormat="1" ht="51" customHeight="1" x14ac:dyDescent="0.45">
      <c r="B1191" s="134"/>
      <c r="C1191" s="179" t="s">
        <v>1876</v>
      </c>
      <c r="D1191" s="179" t="s">
        <v>311</v>
      </c>
      <c r="E1191" s="180" t="s">
        <v>1877</v>
      </c>
      <c r="F1191" s="263" t="s">
        <v>1878</v>
      </c>
      <c r="G1191" s="263" t="s">
        <v>1878</v>
      </c>
      <c r="H1191" s="263" t="s">
        <v>1878</v>
      </c>
      <c r="I1191" s="263" t="s">
        <v>1878</v>
      </c>
      <c r="J1191" s="181" t="s">
        <v>260</v>
      </c>
      <c r="K1191" s="182">
        <v>4</v>
      </c>
      <c r="L1191" s="264"/>
      <c r="M1191" s="264"/>
      <c r="N1191" s="265">
        <f t="shared" si="132"/>
        <v>0</v>
      </c>
      <c r="O1191" s="266"/>
      <c r="P1191" s="266"/>
      <c r="Q1191" s="267"/>
      <c r="R1191" s="139"/>
      <c r="T1191" s="140"/>
      <c r="U1191" s="34" t="s">
        <v>39</v>
      </c>
      <c r="V1191" s="141">
        <v>0</v>
      </c>
      <c r="W1191" s="141">
        <f t="shared" si="133"/>
        <v>0</v>
      </c>
      <c r="X1191" s="141">
        <v>0</v>
      </c>
      <c r="Y1191" s="141">
        <f t="shared" si="134"/>
        <v>0</v>
      </c>
      <c r="Z1191" s="141">
        <v>0</v>
      </c>
      <c r="AA1191" s="142">
        <f t="shared" si="135"/>
        <v>0</v>
      </c>
      <c r="AR1191" s="8" t="s">
        <v>190</v>
      </c>
      <c r="AT1191" s="8" t="s">
        <v>311</v>
      </c>
      <c r="AU1191" s="8" t="s">
        <v>78</v>
      </c>
      <c r="AY1191" s="8" t="s">
        <v>156</v>
      </c>
      <c r="BE1191" s="143">
        <f t="shared" si="136"/>
        <v>0</v>
      </c>
      <c r="BF1191" s="143">
        <f t="shared" si="137"/>
        <v>0</v>
      </c>
      <c r="BG1191" s="143">
        <f t="shared" si="138"/>
        <v>0</v>
      </c>
      <c r="BH1191" s="143">
        <f t="shared" si="139"/>
        <v>0</v>
      </c>
      <c r="BI1191" s="143">
        <f t="shared" si="140"/>
        <v>0</v>
      </c>
      <c r="BJ1191" s="8" t="s">
        <v>78</v>
      </c>
      <c r="BK1191" s="121">
        <f t="shared" si="141"/>
        <v>0</v>
      </c>
      <c r="BL1191" s="8" t="s">
        <v>161</v>
      </c>
      <c r="BM1191" s="8" t="s">
        <v>1879</v>
      </c>
    </row>
    <row r="1192" spans="2:65" s="23" customFormat="1" ht="38.25" customHeight="1" x14ac:dyDescent="0.45">
      <c r="B1192" s="134"/>
      <c r="C1192" s="179" t="s">
        <v>1880</v>
      </c>
      <c r="D1192" s="179" t="s">
        <v>311</v>
      </c>
      <c r="E1192" s="180" t="s">
        <v>1881</v>
      </c>
      <c r="F1192" s="263" t="s">
        <v>1882</v>
      </c>
      <c r="G1192" s="263"/>
      <c r="H1192" s="263"/>
      <c r="I1192" s="263"/>
      <c r="J1192" s="181" t="s">
        <v>260</v>
      </c>
      <c r="K1192" s="182">
        <v>1</v>
      </c>
      <c r="L1192" s="264"/>
      <c r="M1192" s="264"/>
      <c r="N1192" s="265">
        <f t="shared" si="132"/>
        <v>0</v>
      </c>
      <c r="O1192" s="266"/>
      <c r="P1192" s="266"/>
      <c r="Q1192" s="267"/>
      <c r="R1192" s="139"/>
      <c r="T1192" s="140"/>
      <c r="U1192" s="34" t="s">
        <v>39</v>
      </c>
      <c r="V1192" s="141">
        <v>0</v>
      </c>
      <c r="W1192" s="141">
        <f t="shared" si="133"/>
        <v>0</v>
      </c>
      <c r="X1192" s="141">
        <v>0</v>
      </c>
      <c r="Y1192" s="141">
        <f t="shared" si="134"/>
        <v>0</v>
      </c>
      <c r="Z1192" s="141">
        <v>0</v>
      </c>
      <c r="AA1192" s="142">
        <f t="shared" si="135"/>
        <v>0</v>
      </c>
      <c r="AR1192" s="8" t="s">
        <v>190</v>
      </c>
      <c r="AT1192" s="8" t="s">
        <v>311</v>
      </c>
      <c r="AU1192" s="8" t="s">
        <v>78</v>
      </c>
      <c r="AY1192" s="8" t="s">
        <v>156</v>
      </c>
      <c r="BE1192" s="143">
        <f t="shared" si="136"/>
        <v>0</v>
      </c>
      <c r="BF1192" s="143">
        <f t="shared" si="137"/>
        <v>0</v>
      </c>
      <c r="BG1192" s="143">
        <f t="shared" si="138"/>
        <v>0</v>
      </c>
      <c r="BH1192" s="143">
        <f t="shared" si="139"/>
        <v>0</v>
      </c>
      <c r="BI1192" s="143">
        <f t="shared" si="140"/>
        <v>0</v>
      </c>
      <c r="BJ1192" s="8" t="s">
        <v>78</v>
      </c>
      <c r="BK1192" s="121">
        <f t="shared" si="141"/>
        <v>0</v>
      </c>
      <c r="BL1192" s="8" t="s">
        <v>161</v>
      </c>
      <c r="BM1192" s="8" t="s">
        <v>1883</v>
      </c>
    </row>
    <row r="1193" spans="2:65" s="23" customFormat="1" ht="38.25" customHeight="1" x14ac:dyDescent="0.45">
      <c r="B1193" s="134"/>
      <c r="C1193" s="179" t="s">
        <v>1884</v>
      </c>
      <c r="D1193" s="179" t="s">
        <v>311</v>
      </c>
      <c r="E1193" s="180" t="s">
        <v>1885</v>
      </c>
      <c r="F1193" s="263" t="s">
        <v>1886</v>
      </c>
      <c r="G1193" s="263"/>
      <c r="H1193" s="263"/>
      <c r="I1193" s="263"/>
      <c r="J1193" s="181" t="s">
        <v>260</v>
      </c>
      <c r="K1193" s="182">
        <v>5</v>
      </c>
      <c r="L1193" s="264"/>
      <c r="M1193" s="264"/>
      <c r="N1193" s="265">
        <f>ROUND(L1193*K1193,2)</f>
        <v>0</v>
      </c>
      <c r="O1193" s="266"/>
      <c r="P1193" s="266"/>
      <c r="Q1193" s="267"/>
      <c r="R1193" s="139"/>
      <c r="T1193" s="140"/>
      <c r="U1193" s="34" t="s">
        <v>39</v>
      </c>
      <c r="V1193" s="141">
        <v>0</v>
      </c>
      <c r="W1193" s="141">
        <f t="shared" si="133"/>
        <v>0</v>
      </c>
      <c r="X1193" s="141">
        <v>0</v>
      </c>
      <c r="Y1193" s="141">
        <f t="shared" si="134"/>
        <v>0</v>
      </c>
      <c r="Z1193" s="141">
        <v>0</v>
      </c>
      <c r="AA1193" s="142">
        <f t="shared" si="135"/>
        <v>0</v>
      </c>
      <c r="AR1193" s="8" t="s">
        <v>190</v>
      </c>
      <c r="AT1193" s="8" t="s">
        <v>311</v>
      </c>
      <c r="AU1193" s="8" t="s">
        <v>78</v>
      </c>
      <c r="AY1193" s="8" t="s">
        <v>156</v>
      </c>
      <c r="BE1193" s="143">
        <f t="shared" si="136"/>
        <v>0</v>
      </c>
      <c r="BF1193" s="143">
        <f t="shared" si="137"/>
        <v>0</v>
      </c>
      <c r="BG1193" s="143">
        <f t="shared" si="138"/>
        <v>0</v>
      </c>
      <c r="BH1193" s="143">
        <f t="shared" si="139"/>
        <v>0</v>
      </c>
      <c r="BI1193" s="143">
        <f t="shared" si="140"/>
        <v>0</v>
      </c>
      <c r="BJ1193" s="8" t="s">
        <v>78</v>
      </c>
      <c r="BK1193" s="121">
        <f t="shared" si="141"/>
        <v>0</v>
      </c>
      <c r="BL1193" s="8" t="s">
        <v>161</v>
      </c>
      <c r="BM1193" s="8" t="s">
        <v>1887</v>
      </c>
    </row>
    <row r="1194" spans="2:65" s="23" customFormat="1" ht="38.25" customHeight="1" x14ac:dyDescent="0.45">
      <c r="B1194" s="134"/>
      <c r="C1194" s="179" t="s">
        <v>1888</v>
      </c>
      <c r="D1194" s="179" t="s">
        <v>311</v>
      </c>
      <c r="E1194" s="180" t="s">
        <v>1889</v>
      </c>
      <c r="F1194" s="263" t="s">
        <v>1890</v>
      </c>
      <c r="G1194" s="263"/>
      <c r="H1194" s="263"/>
      <c r="I1194" s="263"/>
      <c r="J1194" s="181" t="s">
        <v>260</v>
      </c>
      <c r="K1194" s="182">
        <v>1</v>
      </c>
      <c r="L1194" s="264"/>
      <c r="M1194" s="264"/>
      <c r="N1194" s="265">
        <f t="shared" ref="N1194:N1200" si="142">ROUND(L1194*K1194,2)</f>
        <v>0</v>
      </c>
      <c r="O1194" s="266"/>
      <c r="P1194" s="266"/>
      <c r="Q1194" s="267"/>
      <c r="R1194" s="139"/>
      <c r="T1194" s="140"/>
      <c r="U1194" s="34" t="s">
        <v>39</v>
      </c>
      <c r="V1194" s="141">
        <v>0</v>
      </c>
      <c r="W1194" s="141">
        <f t="shared" si="133"/>
        <v>0</v>
      </c>
      <c r="X1194" s="141">
        <v>0</v>
      </c>
      <c r="Y1194" s="141">
        <f t="shared" si="134"/>
        <v>0</v>
      </c>
      <c r="Z1194" s="141">
        <v>0</v>
      </c>
      <c r="AA1194" s="142">
        <f t="shared" si="135"/>
        <v>0</v>
      </c>
      <c r="AR1194" s="8" t="s">
        <v>190</v>
      </c>
      <c r="AT1194" s="8" t="s">
        <v>311</v>
      </c>
      <c r="AU1194" s="8" t="s">
        <v>78</v>
      </c>
      <c r="AY1194" s="8" t="s">
        <v>156</v>
      </c>
      <c r="BE1194" s="143">
        <f t="shared" si="136"/>
        <v>0</v>
      </c>
      <c r="BF1194" s="143">
        <f t="shared" si="137"/>
        <v>0</v>
      </c>
      <c r="BG1194" s="143">
        <f t="shared" si="138"/>
        <v>0</v>
      </c>
      <c r="BH1194" s="143">
        <f t="shared" si="139"/>
        <v>0</v>
      </c>
      <c r="BI1194" s="143">
        <f t="shared" si="140"/>
        <v>0</v>
      </c>
      <c r="BJ1194" s="8" t="s">
        <v>78</v>
      </c>
      <c r="BK1194" s="121">
        <f t="shared" si="141"/>
        <v>0</v>
      </c>
      <c r="BL1194" s="8" t="s">
        <v>161</v>
      </c>
      <c r="BM1194" s="8" t="s">
        <v>1891</v>
      </c>
    </row>
    <row r="1195" spans="2:65" s="23" customFormat="1" ht="51" customHeight="1" x14ac:dyDescent="0.45">
      <c r="B1195" s="134"/>
      <c r="C1195" s="179" t="s">
        <v>1892</v>
      </c>
      <c r="D1195" s="179" t="s">
        <v>311</v>
      </c>
      <c r="E1195" s="180" t="s">
        <v>1893</v>
      </c>
      <c r="F1195" s="263" t="s">
        <v>1894</v>
      </c>
      <c r="G1195" s="263"/>
      <c r="H1195" s="263"/>
      <c r="I1195" s="263"/>
      <c r="J1195" s="181" t="s">
        <v>260</v>
      </c>
      <c r="K1195" s="182">
        <v>2</v>
      </c>
      <c r="L1195" s="264"/>
      <c r="M1195" s="264"/>
      <c r="N1195" s="265">
        <f t="shared" si="142"/>
        <v>0</v>
      </c>
      <c r="O1195" s="266"/>
      <c r="P1195" s="266"/>
      <c r="Q1195" s="267"/>
      <c r="R1195" s="139"/>
      <c r="T1195" s="140"/>
      <c r="U1195" s="34" t="s">
        <v>39</v>
      </c>
      <c r="V1195" s="141">
        <v>0</v>
      </c>
      <c r="W1195" s="141">
        <f t="shared" si="133"/>
        <v>0</v>
      </c>
      <c r="X1195" s="141">
        <v>0</v>
      </c>
      <c r="Y1195" s="141">
        <f t="shared" si="134"/>
        <v>0</v>
      </c>
      <c r="Z1195" s="141">
        <v>0</v>
      </c>
      <c r="AA1195" s="142">
        <f t="shared" si="135"/>
        <v>0</v>
      </c>
      <c r="AR1195" s="8" t="s">
        <v>190</v>
      </c>
      <c r="AT1195" s="8" t="s">
        <v>311</v>
      </c>
      <c r="AU1195" s="8" t="s">
        <v>78</v>
      </c>
      <c r="AY1195" s="8" t="s">
        <v>156</v>
      </c>
      <c r="BE1195" s="143">
        <f t="shared" si="136"/>
        <v>0</v>
      </c>
      <c r="BF1195" s="143">
        <f t="shared" si="137"/>
        <v>0</v>
      </c>
      <c r="BG1195" s="143">
        <f t="shared" si="138"/>
        <v>0</v>
      </c>
      <c r="BH1195" s="143">
        <f t="shared" si="139"/>
        <v>0</v>
      </c>
      <c r="BI1195" s="143">
        <f t="shared" si="140"/>
        <v>0</v>
      </c>
      <c r="BJ1195" s="8" t="s">
        <v>78</v>
      </c>
      <c r="BK1195" s="121">
        <f t="shared" si="141"/>
        <v>0</v>
      </c>
      <c r="BL1195" s="8" t="s">
        <v>161</v>
      </c>
      <c r="BM1195" s="8" t="s">
        <v>1895</v>
      </c>
    </row>
    <row r="1196" spans="2:65" s="23" customFormat="1" ht="51" customHeight="1" x14ac:dyDescent="0.45">
      <c r="B1196" s="134"/>
      <c r="C1196" s="179" t="s">
        <v>1896</v>
      </c>
      <c r="D1196" s="179" t="s">
        <v>311</v>
      </c>
      <c r="E1196" s="180" t="s">
        <v>1897</v>
      </c>
      <c r="F1196" s="263" t="s">
        <v>1898</v>
      </c>
      <c r="G1196" s="263"/>
      <c r="H1196" s="263"/>
      <c r="I1196" s="263"/>
      <c r="J1196" s="181" t="s">
        <v>260</v>
      </c>
      <c r="K1196" s="182">
        <v>3</v>
      </c>
      <c r="L1196" s="264"/>
      <c r="M1196" s="264"/>
      <c r="N1196" s="265">
        <f t="shared" si="142"/>
        <v>0</v>
      </c>
      <c r="O1196" s="266"/>
      <c r="P1196" s="266"/>
      <c r="Q1196" s="267"/>
      <c r="R1196" s="139"/>
      <c r="T1196" s="140"/>
      <c r="U1196" s="34" t="s">
        <v>39</v>
      </c>
      <c r="V1196" s="141">
        <v>0</v>
      </c>
      <c r="W1196" s="141">
        <f t="shared" si="133"/>
        <v>0</v>
      </c>
      <c r="X1196" s="141">
        <v>0</v>
      </c>
      <c r="Y1196" s="141">
        <f t="shared" si="134"/>
        <v>0</v>
      </c>
      <c r="Z1196" s="141">
        <v>0</v>
      </c>
      <c r="AA1196" s="142">
        <f t="shared" si="135"/>
        <v>0</v>
      </c>
      <c r="AR1196" s="8" t="s">
        <v>190</v>
      </c>
      <c r="AT1196" s="8" t="s">
        <v>311</v>
      </c>
      <c r="AU1196" s="8" t="s">
        <v>78</v>
      </c>
      <c r="AY1196" s="8" t="s">
        <v>156</v>
      </c>
      <c r="BE1196" s="143">
        <f t="shared" si="136"/>
        <v>0</v>
      </c>
      <c r="BF1196" s="143">
        <f t="shared" si="137"/>
        <v>0</v>
      </c>
      <c r="BG1196" s="143">
        <f t="shared" si="138"/>
        <v>0</v>
      </c>
      <c r="BH1196" s="143">
        <f t="shared" si="139"/>
        <v>0</v>
      </c>
      <c r="BI1196" s="143">
        <f t="shared" si="140"/>
        <v>0</v>
      </c>
      <c r="BJ1196" s="8" t="s">
        <v>78</v>
      </c>
      <c r="BK1196" s="121">
        <f t="shared" si="141"/>
        <v>0</v>
      </c>
      <c r="BL1196" s="8" t="s">
        <v>161</v>
      </c>
      <c r="BM1196" s="8" t="s">
        <v>1899</v>
      </c>
    </row>
    <row r="1197" spans="2:65" s="23" customFormat="1" ht="51" customHeight="1" x14ac:dyDescent="0.45">
      <c r="B1197" s="134"/>
      <c r="C1197" s="179" t="s">
        <v>1900</v>
      </c>
      <c r="D1197" s="179" t="s">
        <v>311</v>
      </c>
      <c r="E1197" s="180" t="s">
        <v>1901</v>
      </c>
      <c r="F1197" s="263" t="s">
        <v>1902</v>
      </c>
      <c r="G1197" s="263"/>
      <c r="H1197" s="263"/>
      <c r="I1197" s="263"/>
      <c r="J1197" s="181" t="s">
        <v>260</v>
      </c>
      <c r="K1197" s="182">
        <v>1</v>
      </c>
      <c r="L1197" s="264"/>
      <c r="M1197" s="264"/>
      <c r="N1197" s="265">
        <f t="shared" si="142"/>
        <v>0</v>
      </c>
      <c r="O1197" s="266"/>
      <c r="P1197" s="266"/>
      <c r="Q1197" s="267"/>
      <c r="R1197" s="139"/>
      <c r="T1197" s="140"/>
      <c r="U1197" s="34" t="s">
        <v>39</v>
      </c>
      <c r="V1197" s="141">
        <v>0</v>
      </c>
      <c r="W1197" s="141">
        <f t="shared" si="133"/>
        <v>0</v>
      </c>
      <c r="X1197" s="141">
        <v>0</v>
      </c>
      <c r="Y1197" s="141">
        <f t="shared" si="134"/>
        <v>0</v>
      </c>
      <c r="Z1197" s="141">
        <v>0</v>
      </c>
      <c r="AA1197" s="142">
        <f t="shared" si="135"/>
        <v>0</v>
      </c>
      <c r="AR1197" s="8" t="s">
        <v>190</v>
      </c>
      <c r="AT1197" s="8" t="s">
        <v>311</v>
      </c>
      <c r="AU1197" s="8" t="s">
        <v>78</v>
      </c>
      <c r="AY1197" s="8" t="s">
        <v>156</v>
      </c>
      <c r="BE1197" s="143">
        <f t="shared" si="136"/>
        <v>0</v>
      </c>
      <c r="BF1197" s="143">
        <f t="shared" si="137"/>
        <v>0</v>
      </c>
      <c r="BG1197" s="143">
        <f t="shared" si="138"/>
        <v>0</v>
      </c>
      <c r="BH1197" s="143">
        <f t="shared" si="139"/>
        <v>0</v>
      </c>
      <c r="BI1197" s="143">
        <f t="shared" si="140"/>
        <v>0</v>
      </c>
      <c r="BJ1197" s="8" t="s">
        <v>78</v>
      </c>
      <c r="BK1197" s="121">
        <f t="shared" si="141"/>
        <v>0</v>
      </c>
      <c r="BL1197" s="8" t="s">
        <v>161</v>
      </c>
      <c r="BM1197" s="8" t="s">
        <v>1903</v>
      </c>
    </row>
    <row r="1198" spans="2:65" s="23" customFormat="1" ht="51" customHeight="1" x14ac:dyDescent="0.45">
      <c r="B1198" s="134"/>
      <c r="C1198" s="179" t="s">
        <v>1904</v>
      </c>
      <c r="D1198" s="179" t="s">
        <v>311</v>
      </c>
      <c r="E1198" s="180" t="s">
        <v>1905</v>
      </c>
      <c r="F1198" s="263" t="s">
        <v>1906</v>
      </c>
      <c r="G1198" s="263"/>
      <c r="H1198" s="263"/>
      <c r="I1198" s="263"/>
      <c r="J1198" s="181" t="s">
        <v>260</v>
      </c>
      <c r="K1198" s="182">
        <v>2</v>
      </c>
      <c r="L1198" s="264"/>
      <c r="M1198" s="264"/>
      <c r="N1198" s="265">
        <f t="shared" si="142"/>
        <v>0</v>
      </c>
      <c r="O1198" s="266"/>
      <c r="P1198" s="266"/>
      <c r="Q1198" s="267"/>
      <c r="R1198" s="139"/>
      <c r="T1198" s="140"/>
      <c r="U1198" s="34" t="s">
        <v>39</v>
      </c>
      <c r="V1198" s="141">
        <v>0</v>
      </c>
      <c r="W1198" s="141">
        <f t="shared" si="133"/>
        <v>0</v>
      </c>
      <c r="X1198" s="141">
        <v>0</v>
      </c>
      <c r="Y1198" s="141">
        <f t="shared" si="134"/>
        <v>0</v>
      </c>
      <c r="Z1198" s="141">
        <v>0</v>
      </c>
      <c r="AA1198" s="142">
        <f t="shared" si="135"/>
        <v>0</v>
      </c>
      <c r="AR1198" s="8" t="s">
        <v>190</v>
      </c>
      <c r="AT1198" s="8" t="s">
        <v>311</v>
      </c>
      <c r="AU1198" s="8" t="s">
        <v>78</v>
      </c>
      <c r="AY1198" s="8" t="s">
        <v>156</v>
      </c>
      <c r="BE1198" s="143">
        <f t="shared" si="136"/>
        <v>0</v>
      </c>
      <c r="BF1198" s="143">
        <f t="shared" si="137"/>
        <v>0</v>
      </c>
      <c r="BG1198" s="143">
        <f t="shared" si="138"/>
        <v>0</v>
      </c>
      <c r="BH1198" s="143">
        <f t="shared" si="139"/>
        <v>0</v>
      </c>
      <c r="BI1198" s="143">
        <f t="shared" si="140"/>
        <v>0</v>
      </c>
      <c r="BJ1198" s="8" t="s">
        <v>78</v>
      </c>
      <c r="BK1198" s="121">
        <f t="shared" si="141"/>
        <v>0</v>
      </c>
      <c r="BL1198" s="8" t="s">
        <v>161</v>
      </c>
      <c r="BM1198" s="8" t="s">
        <v>1907</v>
      </c>
    </row>
    <row r="1199" spans="2:65" s="23" customFormat="1" ht="51" customHeight="1" x14ac:dyDescent="0.45">
      <c r="B1199" s="134"/>
      <c r="C1199" s="179" t="s">
        <v>1908</v>
      </c>
      <c r="D1199" s="179" t="s">
        <v>311</v>
      </c>
      <c r="E1199" s="180" t="s">
        <v>1909</v>
      </c>
      <c r="F1199" s="263" t="s">
        <v>1910</v>
      </c>
      <c r="G1199" s="263"/>
      <c r="H1199" s="263"/>
      <c r="I1199" s="263"/>
      <c r="J1199" s="181" t="s">
        <v>260</v>
      </c>
      <c r="K1199" s="182">
        <v>1</v>
      </c>
      <c r="L1199" s="264"/>
      <c r="M1199" s="264"/>
      <c r="N1199" s="265">
        <f t="shared" si="142"/>
        <v>0</v>
      </c>
      <c r="O1199" s="266"/>
      <c r="P1199" s="266"/>
      <c r="Q1199" s="267"/>
      <c r="R1199" s="139"/>
      <c r="T1199" s="140"/>
      <c r="U1199" s="34" t="s">
        <v>39</v>
      </c>
      <c r="V1199" s="141">
        <v>0</v>
      </c>
      <c r="W1199" s="141">
        <f t="shared" si="133"/>
        <v>0</v>
      </c>
      <c r="X1199" s="141">
        <v>0</v>
      </c>
      <c r="Y1199" s="141">
        <f t="shared" si="134"/>
        <v>0</v>
      </c>
      <c r="Z1199" s="141">
        <v>0</v>
      </c>
      <c r="AA1199" s="142">
        <f t="shared" si="135"/>
        <v>0</v>
      </c>
      <c r="AR1199" s="8" t="s">
        <v>190</v>
      </c>
      <c r="AT1199" s="8" t="s">
        <v>311</v>
      </c>
      <c r="AU1199" s="8" t="s">
        <v>78</v>
      </c>
      <c r="AY1199" s="8" t="s">
        <v>156</v>
      </c>
      <c r="BE1199" s="143">
        <f t="shared" si="136"/>
        <v>0</v>
      </c>
      <c r="BF1199" s="143">
        <f t="shared" si="137"/>
        <v>0</v>
      </c>
      <c r="BG1199" s="143">
        <f t="shared" si="138"/>
        <v>0</v>
      </c>
      <c r="BH1199" s="143">
        <f t="shared" si="139"/>
        <v>0</v>
      </c>
      <c r="BI1199" s="143">
        <f t="shared" si="140"/>
        <v>0</v>
      </c>
      <c r="BJ1199" s="8" t="s">
        <v>78</v>
      </c>
      <c r="BK1199" s="121">
        <f t="shared" si="141"/>
        <v>0</v>
      </c>
      <c r="BL1199" s="8" t="s">
        <v>161</v>
      </c>
      <c r="BM1199" s="8" t="s">
        <v>1911</v>
      </c>
    </row>
    <row r="1200" spans="2:65" s="23" customFormat="1" ht="51" customHeight="1" x14ac:dyDescent="0.45">
      <c r="B1200" s="134"/>
      <c r="C1200" s="179" t="s">
        <v>1912</v>
      </c>
      <c r="D1200" s="179" t="s">
        <v>311</v>
      </c>
      <c r="E1200" s="180" t="s">
        <v>1913</v>
      </c>
      <c r="F1200" s="263" t="s">
        <v>1914</v>
      </c>
      <c r="G1200" s="263"/>
      <c r="H1200" s="263"/>
      <c r="I1200" s="263"/>
      <c r="J1200" s="181" t="s">
        <v>260</v>
      </c>
      <c r="K1200" s="182">
        <v>1</v>
      </c>
      <c r="L1200" s="264"/>
      <c r="M1200" s="264"/>
      <c r="N1200" s="265">
        <f t="shared" si="142"/>
        <v>0</v>
      </c>
      <c r="O1200" s="266"/>
      <c r="P1200" s="266"/>
      <c r="Q1200" s="267"/>
      <c r="R1200" s="139"/>
      <c r="T1200" s="140"/>
      <c r="U1200" s="34" t="s">
        <v>39</v>
      </c>
      <c r="V1200" s="141">
        <v>0</v>
      </c>
      <c r="W1200" s="141">
        <f t="shared" si="133"/>
        <v>0</v>
      </c>
      <c r="X1200" s="141">
        <v>0</v>
      </c>
      <c r="Y1200" s="141">
        <f t="shared" si="134"/>
        <v>0</v>
      </c>
      <c r="Z1200" s="141">
        <v>0</v>
      </c>
      <c r="AA1200" s="142">
        <f t="shared" si="135"/>
        <v>0</v>
      </c>
      <c r="AR1200" s="8" t="s">
        <v>190</v>
      </c>
      <c r="AT1200" s="8" t="s">
        <v>311</v>
      </c>
      <c r="AU1200" s="8" t="s">
        <v>78</v>
      </c>
      <c r="AY1200" s="8" t="s">
        <v>156</v>
      </c>
      <c r="BE1200" s="143">
        <f t="shared" si="136"/>
        <v>0</v>
      </c>
      <c r="BF1200" s="143">
        <f t="shared" si="137"/>
        <v>0</v>
      </c>
      <c r="BG1200" s="143">
        <f t="shared" si="138"/>
        <v>0</v>
      </c>
      <c r="BH1200" s="143">
        <f t="shared" si="139"/>
        <v>0</v>
      </c>
      <c r="BI1200" s="143">
        <f t="shared" si="140"/>
        <v>0</v>
      </c>
      <c r="BJ1200" s="8" t="s">
        <v>78</v>
      </c>
      <c r="BK1200" s="121">
        <f t="shared" si="141"/>
        <v>0</v>
      </c>
      <c r="BL1200" s="8" t="s">
        <v>161</v>
      </c>
      <c r="BM1200" s="8" t="s">
        <v>1915</v>
      </c>
    </row>
    <row r="1201" spans="2:65" s="23" customFormat="1" ht="51" customHeight="1" x14ac:dyDescent="0.45">
      <c r="B1201" s="134"/>
      <c r="C1201" s="179" t="s">
        <v>1916</v>
      </c>
      <c r="D1201" s="179" t="s">
        <v>311</v>
      </c>
      <c r="E1201" s="180" t="s">
        <v>1917</v>
      </c>
      <c r="F1201" s="263" t="s">
        <v>1918</v>
      </c>
      <c r="G1201" s="263"/>
      <c r="H1201" s="263"/>
      <c r="I1201" s="263"/>
      <c r="J1201" s="181" t="s">
        <v>260</v>
      </c>
      <c r="K1201" s="182">
        <v>3</v>
      </c>
      <c r="L1201" s="264"/>
      <c r="M1201" s="264"/>
      <c r="N1201" s="265">
        <f>ROUND(L1201*K1201,2)</f>
        <v>0</v>
      </c>
      <c r="O1201" s="266"/>
      <c r="P1201" s="266"/>
      <c r="Q1201" s="267"/>
      <c r="R1201" s="139"/>
      <c r="T1201" s="140"/>
      <c r="U1201" s="34" t="s">
        <v>39</v>
      </c>
      <c r="V1201" s="141">
        <v>0</v>
      </c>
      <c r="W1201" s="141">
        <f t="shared" si="133"/>
        <v>0</v>
      </c>
      <c r="X1201" s="141">
        <v>0</v>
      </c>
      <c r="Y1201" s="141">
        <f t="shared" si="134"/>
        <v>0</v>
      </c>
      <c r="Z1201" s="141">
        <v>0</v>
      </c>
      <c r="AA1201" s="142">
        <f t="shared" si="135"/>
        <v>0</v>
      </c>
      <c r="AR1201" s="8" t="s">
        <v>190</v>
      </c>
      <c r="AT1201" s="8" t="s">
        <v>311</v>
      </c>
      <c r="AU1201" s="8" t="s">
        <v>78</v>
      </c>
      <c r="AY1201" s="8" t="s">
        <v>156</v>
      </c>
      <c r="BE1201" s="143">
        <f t="shared" si="136"/>
        <v>0</v>
      </c>
      <c r="BF1201" s="143">
        <f t="shared" si="137"/>
        <v>0</v>
      </c>
      <c r="BG1201" s="143">
        <f t="shared" si="138"/>
        <v>0</v>
      </c>
      <c r="BH1201" s="143">
        <f t="shared" si="139"/>
        <v>0</v>
      </c>
      <c r="BI1201" s="143">
        <f t="shared" si="140"/>
        <v>0</v>
      </c>
      <c r="BJ1201" s="8" t="s">
        <v>78</v>
      </c>
      <c r="BK1201" s="121">
        <f t="shared" si="141"/>
        <v>0</v>
      </c>
      <c r="BL1201" s="8" t="s">
        <v>161</v>
      </c>
      <c r="BM1201" s="8" t="s">
        <v>1919</v>
      </c>
    </row>
    <row r="1202" spans="2:65" s="23" customFormat="1" ht="25.5" customHeight="1" x14ac:dyDescent="0.45">
      <c r="B1202" s="134"/>
      <c r="C1202" s="179" t="s">
        <v>1920</v>
      </c>
      <c r="D1202" s="179" t="s">
        <v>311</v>
      </c>
      <c r="E1202" s="180" t="s">
        <v>1921</v>
      </c>
      <c r="F1202" s="263" t="s">
        <v>1922</v>
      </c>
      <c r="G1202" s="263"/>
      <c r="H1202" s="263"/>
      <c r="I1202" s="263"/>
      <c r="J1202" s="181" t="s">
        <v>358</v>
      </c>
      <c r="K1202" s="182">
        <v>306</v>
      </c>
      <c r="L1202" s="264"/>
      <c r="M1202" s="264"/>
      <c r="N1202" s="265">
        <f t="shared" ref="N1202:N1209" si="143">ROUND(L1202*K1202,2)</f>
        <v>0</v>
      </c>
      <c r="O1202" s="266"/>
      <c r="P1202" s="266"/>
      <c r="Q1202" s="267"/>
      <c r="R1202" s="139"/>
      <c r="T1202" s="140"/>
      <c r="U1202" s="34" t="s">
        <v>39</v>
      </c>
      <c r="V1202" s="141">
        <v>0</v>
      </c>
      <c r="W1202" s="141">
        <f t="shared" si="133"/>
        <v>0</v>
      </c>
      <c r="X1202" s="141">
        <v>0</v>
      </c>
      <c r="Y1202" s="141">
        <f t="shared" si="134"/>
        <v>0</v>
      </c>
      <c r="Z1202" s="141">
        <v>0</v>
      </c>
      <c r="AA1202" s="142">
        <f t="shared" si="135"/>
        <v>0</v>
      </c>
      <c r="AR1202" s="8" t="s">
        <v>190</v>
      </c>
      <c r="AT1202" s="8" t="s">
        <v>311</v>
      </c>
      <c r="AU1202" s="8" t="s">
        <v>78</v>
      </c>
      <c r="AY1202" s="8" t="s">
        <v>156</v>
      </c>
      <c r="BE1202" s="143">
        <f t="shared" si="136"/>
        <v>0</v>
      </c>
      <c r="BF1202" s="143">
        <f t="shared" si="137"/>
        <v>0</v>
      </c>
      <c r="BG1202" s="143">
        <f t="shared" si="138"/>
        <v>0</v>
      </c>
      <c r="BH1202" s="143">
        <f t="shared" si="139"/>
        <v>0</v>
      </c>
      <c r="BI1202" s="143">
        <f t="shared" si="140"/>
        <v>0</v>
      </c>
      <c r="BJ1202" s="8" t="s">
        <v>78</v>
      </c>
      <c r="BK1202" s="121">
        <f t="shared" si="141"/>
        <v>0</v>
      </c>
      <c r="BL1202" s="8" t="s">
        <v>161</v>
      </c>
      <c r="BM1202" s="8" t="s">
        <v>1923</v>
      </c>
    </row>
    <row r="1203" spans="2:65" s="23" customFormat="1" ht="25.5" customHeight="1" x14ac:dyDescent="0.45">
      <c r="B1203" s="134"/>
      <c r="C1203" s="179" t="s">
        <v>1924</v>
      </c>
      <c r="D1203" s="179" t="s">
        <v>311</v>
      </c>
      <c r="E1203" s="180" t="s">
        <v>1925</v>
      </c>
      <c r="F1203" s="263" t="s">
        <v>1926</v>
      </c>
      <c r="G1203" s="263"/>
      <c r="H1203" s="263"/>
      <c r="I1203" s="263"/>
      <c r="J1203" s="181" t="s">
        <v>358</v>
      </c>
      <c r="K1203" s="182">
        <v>139</v>
      </c>
      <c r="L1203" s="264"/>
      <c r="M1203" s="264"/>
      <c r="N1203" s="265">
        <f t="shared" si="143"/>
        <v>0</v>
      </c>
      <c r="O1203" s="266"/>
      <c r="P1203" s="266"/>
      <c r="Q1203" s="267"/>
      <c r="R1203" s="139"/>
      <c r="T1203" s="140"/>
      <c r="U1203" s="34" t="s">
        <v>39</v>
      </c>
      <c r="V1203" s="141">
        <v>0</v>
      </c>
      <c r="W1203" s="141">
        <f t="shared" si="133"/>
        <v>0</v>
      </c>
      <c r="X1203" s="141">
        <v>0</v>
      </c>
      <c r="Y1203" s="141">
        <f t="shared" si="134"/>
        <v>0</v>
      </c>
      <c r="Z1203" s="141">
        <v>0</v>
      </c>
      <c r="AA1203" s="142">
        <f t="shared" si="135"/>
        <v>0</v>
      </c>
      <c r="AR1203" s="8" t="s">
        <v>190</v>
      </c>
      <c r="AT1203" s="8" t="s">
        <v>311</v>
      </c>
      <c r="AU1203" s="8" t="s">
        <v>78</v>
      </c>
      <c r="AY1203" s="8" t="s">
        <v>156</v>
      </c>
      <c r="BE1203" s="143">
        <f t="shared" si="136"/>
        <v>0</v>
      </c>
      <c r="BF1203" s="143">
        <f t="shared" si="137"/>
        <v>0</v>
      </c>
      <c r="BG1203" s="143">
        <f t="shared" si="138"/>
        <v>0</v>
      </c>
      <c r="BH1203" s="143">
        <f t="shared" si="139"/>
        <v>0</v>
      </c>
      <c r="BI1203" s="143">
        <f t="shared" si="140"/>
        <v>0</v>
      </c>
      <c r="BJ1203" s="8" t="s">
        <v>78</v>
      </c>
      <c r="BK1203" s="121">
        <f t="shared" si="141"/>
        <v>0</v>
      </c>
      <c r="BL1203" s="8" t="s">
        <v>161</v>
      </c>
      <c r="BM1203" s="8" t="s">
        <v>1927</v>
      </c>
    </row>
    <row r="1204" spans="2:65" s="23" customFormat="1" ht="25.5" customHeight="1" x14ac:dyDescent="0.45">
      <c r="B1204" s="134"/>
      <c r="C1204" s="179" t="s">
        <v>1928</v>
      </c>
      <c r="D1204" s="179" t="s">
        <v>311</v>
      </c>
      <c r="E1204" s="180" t="s">
        <v>1929</v>
      </c>
      <c r="F1204" s="263" t="s">
        <v>1930</v>
      </c>
      <c r="G1204" s="263"/>
      <c r="H1204" s="263"/>
      <c r="I1204" s="263"/>
      <c r="J1204" s="181" t="s">
        <v>358</v>
      </c>
      <c r="K1204" s="182">
        <v>43</v>
      </c>
      <c r="L1204" s="264"/>
      <c r="M1204" s="264"/>
      <c r="N1204" s="265">
        <f t="shared" si="143"/>
        <v>0</v>
      </c>
      <c r="O1204" s="266"/>
      <c r="P1204" s="266"/>
      <c r="Q1204" s="267"/>
      <c r="R1204" s="139"/>
      <c r="T1204" s="140"/>
      <c r="U1204" s="34" t="s">
        <v>39</v>
      </c>
      <c r="V1204" s="141">
        <v>0</v>
      </c>
      <c r="W1204" s="141">
        <f t="shared" si="133"/>
        <v>0</v>
      </c>
      <c r="X1204" s="141">
        <v>0</v>
      </c>
      <c r="Y1204" s="141">
        <f t="shared" si="134"/>
        <v>0</v>
      </c>
      <c r="Z1204" s="141">
        <v>0</v>
      </c>
      <c r="AA1204" s="142">
        <f t="shared" si="135"/>
        <v>0</v>
      </c>
      <c r="AR1204" s="8" t="s">
        <v>190</v>
      </c>
      <c r="AT1204" s="8" t="s">
        <v>311</v>
      </c>
      <c r="AU1204" s="8" t="s">
        <v>78</v>
      </c>
      <c r="AY1204" s="8" t="s">
        <v>156</v>
      </c>
      <c r="BE1204" s="143">
        <f t="shared" si="136"/>
        <v>0</v>
      </c>
      <c r="BF1204" s="143">
        <f t="shared" si="137"/>
        <v>0</v>
      </c>
      <c r="BG1204" s="143">
        <f t="shared" si="138"/>
        <v>0</v>
      </c>
      <c r="BH1204" s="143">
        <f t="shared" si="139"/>
        <v>0</v>
      </c>
      <c r="BI1204" s="143">
        <f t="shared" si="140"/>
        <v>0</v>
      </c>
      <c r="BJ1204" s="8" t="s">
        <v>78</v>
      </c>
      <c r="BK1204" s="121">
        <f t="shared" si="141"/>
        <v>0</v>
      </c>
      <c r="BL1204" s="8" t="s">
        <v>161</v>
      </c>
      <c r="BM1204" s="8" t="s">
        <v>1931</v>
      </c>
    </row>
    <row r="1205" spans="2:65" s="23" customFormat="1" ht="25.5" customHeight="1" x14ac:dyDescent="0.45">
      <c r="B1205" s="134"/>
      <c r="C1205" s="179" t="s">
        <v>1932</v>
      </c>
      <c r="D1205" s="179" t="s">
        <v>311</v>
      </c>
      <c r="E1205" s="180" t="s">
        <v>1933</v>
      </c>
      <c r="F1205" s="263" t="s">
        <v>1934</v>
      </c>
      <c r="G1205" s="263"/>
      <c r="H1205" s="263"/>
      <c r="I1205" s="263"/>
      <c r="J1205" s="181" t="s">
        <v>358</v>
      </c>
      <c r="K1205" s="182">
        <v>28</v>
      </c>
      <c r="L1205" s="264"/>
      <c r="M1205" s="264"/>
      <c r="N1205" s="265">
        <f t="shared" si="143"/>
        <v>0</v>
      </c>
      <c r="O1205" s="266"/>
      <c r="P1205" s="266"/>
      <c r="Q1205" s="267"/>
      <c r="R1205" s="139"/>
      <c r="T1205" s="140"/>
      <c r="U1205" s="34" t="s">
        <v>39</v>
      </c>
      <c r="V1205" s="141">
        <v>0</v>
      </c>
      <c r="W1205" s="141">
        <f t="shared" si="133"/>
        <v>0</v>
      </c>
      <c r="X1205" s="141">
        <v>0</v>
      </c>
      <c r="Y1205" s="141">
        <f t="shared" si="134"/>
        <v>0</v>
      </c>
      <c r="Z1205" s="141">
        <v>0</v>
      </c>
      <c r="AA1205" s="142">
        <f t="shared" si="135"/>
        <v>0</v>
      </c>
      <c r="AR1205" s="8" t="s">
        <v>190</v>
      </c>
      <c r="AT1205" s="8" t="s">
        <v>311</v>
      </c>
      <c r="AU1205" s="8" t="s">
        <v>78</v>
      </c>
      <c r="AY1205" s="8" t="s">
        <v>156</v>
      </c>
      <c r="BE1205" s="143">
        <f t="shared" si="136"/>
        <v>0</v>
      </c>
      <c r="BF1205" s="143">
        <f t="shared" si="137"/>
        <v>0</v>
      </c>
      <c r="BG1205" s="143">
        <f t="shared" si="138"/>
        <v>0</v>
      </c>
      <c r="BH1205" s="143">
        <f t="shared" si="139"/>
        <v>0</v>
      </c>
      <c r="BI1205" s="143">
        <f t="shared" si="140"/>
        <v>0</v>
      </c>
      <c r="BJ1205" s="8" t="s">
        <v>78</v>
      </c>
      <c r="BK1205" s="121">
        <f t="shared" si="141"/>
        <v>0</v>
      </c>
      <c r="BL1205" s="8" t="s">
        <v>161</v>
      </c>
      <c r="BM1205" s="8" t="s">
        <v>1935</v>
      </c>
    </row>
    <row r="1206" spans="2:65" s="23" customFormat="1" ht="25.5" customHeight="1" x14ac:dyDescent="0.45">
      <c r="B1206" s="134"/>
      <c r="C1206" s="179" t="s">
        <v>1936</v>
      </c>
      <c r="D1206" s="179" t="s">
        <v>311</v>
      </c>
      <c r="E1206" s="180" t="s">
        <v>1937</v>
      </c>
      <c r="F1206" s="263" t="s">
        <v>1938</v>
      </c>
      <c r="G1206" s="263"/>
      <c r="H1206" s="263"/>
      <c r="I1206" s="263"/>
      <c r="J1206" s="181" t="s">
        <v>358</v>
      </c>
      <c r="K1206" s="182">
        <v>50</v>
      </c>
      <c r="L1206" s="264"/>
      <c r="M1206" s="264"/>
      <c r="N1206" s="265">
        <f t="shared" si="143"/>
        <v>0</v>
      </c>
      <c r="O1206" s="266"/>
      <c r="P1206" s="266"/>
      <c r="Q1206" s="267"/>
      <c r="R1206" s="139"/>
      <c r="T1206" s="140"/>
      <c r="U1206" s="34" t="s">
        <v>39</v>
      </c>
      <c r="V1206" s="141">
        <v>0</v>
      </c>
      <c r="W1206" s="141">
        <f t="shared" si="133"/>
        <v>0</v>
      </c>
      <c r="X1206" s="141">
        <v>0</v>
      </c>
      <c r="Y1206" s="141">
        <f t="shared" si="134"/>
        <v>0</v>
      </c>
      <c r="Z1206" s="141">
        <v>0</v>
      </c>
      <c r="AA1206" s="142">
        <f t="shared" si="135"/>
        <v>0</v>
      </c>
      <c r="AR1206" s="8" t="s">
        <v>190</v>
      </c>
      <c r="AT1206" s="8" t="s">
        <v>311</v>
      </c>
      <c r="AU1206" s="8" t="s">
        <v>78</v>
      </c>
      <c r="AY1206" s="8" t="s">
        <v>156</v>
      </c>
      <c r="BE1206" s="143">
        <f t="shared" si="136"/>
        <v>0</v>
      </c>
      <c r="BF1206" s="143">
        <f t="shared" si="137"/>
        <v>0</v>
      </c>
      <c r="BG1206" s="143">
        <f t="shared" si="138"/>
        <v>0</v>
      </c>
      <c r="BH1206" s="143">
        <f t="shared" si="139"/>
        <v>0</v>
      </c>
      <c r="BI1206" s="143">
        <f t="shared" si="140"/>
        <v>0</v>
      </c>
      <c r="BJ1206" s="8" t="s">
        <v>78</v>
      </c>
      <c r="BK1206" s="121">
        <f t="shared" si="141"/>
        <v>0</v>
      </c>
      <c r="BL1206" s="8" t="s">
        <v>161</v>
      </c>
      <c r="BM1206" s="8" t="s">
        <v>1939</v>
      </c>
    </row>
    <row r="1207" spans="2:65" s="23" customFormat="1" ht="25.5" customHeight="1" x14ac:dyDescent="0.45">
      <c r="B1207" s="134"/>
      <c r="C1207" s="179" t="s">
        <v>1940</v>
      </c>
      <c r="D1207" s="179" t="s">
        <v>311</v>
      </c>
      <c r="E1207" s="180" t="s">
        <v>1941</v>
      </c>
      <c r="F1207" s="263" t="s">
        <v>1942</v>
      </c>
      <c r="G1207" s="263"/>
      <c r="H1207" s="263"/>
      <c r="I1207" s="263"/>
      <c r="J1207" s="181" t="s">
        <v>358</v>
      </c>
      <c r="K1207" s="182">
        <v>156</v>
      </c>
      <c r="L1207" s="264"/>
      <c r="M1207" s="264"/>
      <c r="N1207" s="265">
        <f t="shared" si="143"/>
        <v>0</v>
      </c>
      <c r="O1207" s="266"/>
      <c r="P1207" s="266"/>
      <c r="Q1207" s="267"/>
      <c r="R1207" s="139"/>
      <c r="T1207" s="140"/>
      <c r="U1207" s="34" t="s">
        <v>39</v>
      </c>
      <c r="V1207" s="141">
        <v>0</v>
      </c>
      <c r="W1207" s="141">
        <f t="shared" si="133"/>
        <v>0</v>
      </c>
      <c r="X1207" s="141">
        <v>0</v>
      </c>
      <c r="Y1207" s="141">
        <f t="shared" si="134"/>
        <v>0</v>
      </c>
      <c r="Z1207" s="141">
        <v>0</v>
      </c>
      <c r="AA1207" s="142">
        <f t="shared" si="135"/>
        <v>0</v>
      </c>
      <c r="AR1207" s="8" t="s">
        <v>190</v>
      </c>
      <c r="AT1207" s="8" t="s">
        <v>311</v>
      </c>
      <c r="AU1207" s="8" t="s">
        <v>78</v>
      </c>
      <c r="AY1207" s="8" t="s">
        <v>156</v>
      </c>
      <c r="BE1207" s="143">
        <f t="shared" si="136"/>
        <v>0</v>
      </c>
      <c r="BF1207" s="143">
        <f t="shared" si="137"/>
        <v>0</v>
      </c>
      <c r="BG1207" s="143">
        <f t="shared" si="138"/>
        <v>0</v>
      </c>
      <c r="BH1207" s="143">
        <f t="shared" si="139"/>
        <v>0</v>
      </c>
      <c r="BI1207" s="143">
        <f t="shared" si="140"/>
        <v>0</v>
      </c>
      <c r="BJ1207" s="8" t="s">
        <v>78</v>
      </c>
      <c r="BK1207" s="121">
        <f t="shared" si="141"/>
        <v>0</v>
      </c>
      <c r="BL1207" s="8" t="s">
        <v>161</v>
      </c>
      <c r="BM1207" s="8" t="s">
        <v>1943</v>
      </c>
    </row>
    <row r="1208" spans="2:65" s="23" customFormat="1" ht="16.5" customHeight="1" x14ac:dyDescent="0.45">
      <c r="B1208" s="134"/>
      <c r="C1208" s="179" t="s">
        <v>1944</v>
      </c>
      <c r="D1208" s="179" t="s">
        <v>311</v>
      </c>
      <c r="E1208" s="180" t="s">
        <v>1945</v>
      </c>
      <c r="F1208" s="263" t="s">
        <v>1946</v>
      </c>
      <c r="G1208" s="263"/>
      <c r="H1208" s="263"/>
      <c r="I1208" s="263"/>
      <c r="J1208" s="181" t="s">
        <v>160</v>
      </c>
      <c r="K1208" s="182">
        <v>16</v>
      </c>
      <c r="L1208" s="264"/>
      <c r="M1208" s="264"/>
      <c r="N1208" s="265">
        <f t="shared" si="143"/>
        <v>0</v>
      </c>
      <c r="O1208" s="266"/>
      <c r="P1208" s="266"/>
      <c r="Q1208" s="267"/>
      <c r="R1208" s="139"/>
      <c r="T1208" s="140"/>
      <c r="U1208" s="34" t="s">
        <v>39</v>
      </c>
      <c r="V1208" s="141">
        <v>0</v>
      </c>
      <c r="W1208" s="141">
        <f t="shared" si="133"/>
        <v>0</v>
      </c>
      <c r="X1208" s="141">
        <v>0</v>
      </c>
      <c r="Y1208" s="141">
        <f t="shared" si="134"/>
        <v>0</v>
      </c>
      <c r="Z1208" s="141">
        <v>0</v>
      </c>
      <c r="AA1208" s="142">
        <f t="shared" si="135"/>
        <v>0</v>
      </c>
      <c r="AR1208" s="8" t="s">
        <v>190</v>
      </c>
      <c r="AT1208" s="8" t="s">
        <v>311</v>
      </c>
      <c r="AU1208" s="8" t="s">
        <v>78</v>
      </c>
      <c r="AY1208" s="8" t="s">
        <v>156</v>
      </c>
      <c r="BE1208" s="143">
        <f t="shared" si="136"/>
        <v>0</v>
      </c>
      <c r="BF1208" s="143">
        <f t="shared" si="137"/>
        <v>0</v>
      </c>
      <c r="BG1208" s="143">
        <f t="shared" si="138"/>
        <v>0</v>
      </c>
      <c r="BH1208" s="143">
        <f t="shared" si="139"/>
        <v>0</v>
      </c>
      <c r="BI1208" s="143">
        <f t="shared" si="140"/>
        <v>0</v>
      </c>
      <c r="BJ1208" s="8" t="s">
        <v>78</v>
      </c>
      <c r="BK1208" s="121">
        <f t="shared" si="141"/>
        <v>0</v>
      </c>
      <c r="BL1208" s="8" t="s">
        <v>161</v>
      </c>
      <c r="BM1208" s="8" t="s">
        <v>1947</v>
      </c>
    </row>
    <row r="1209" spans="2:65" s="23" customFormat="1" ht="16.5" customHeight="1" x14ac:dyDescent="0.45">
      <c r="B1209" s="134"/>
      <c r="C1209" s="179" t="s">
        <v>1948</v>
      </c>
      <c r="D1209" s="179" t="s">
        <v>311</v>
      </c>
      <c r="E1209" s="180" t="s">
        <v>1949</v>
      </c>
      <c r="F1209" s="263" t="s">
        <v>1950</v>
      </c>
      <c r="G1209" s="263"/>
      <c r="H1209" s="263"/>
      <c r="I1209" s="263"/>
      <c r="J1209" s="181" t="s">
        <v>160</v>
      </c>
      <c r="K1209" s="182">
        <v>19</v>
      </c>
      <c r="L1209" s="264"/>
      <c r="M1209" s="264"/>
      <c r="N1209" s="265">
        <f t="shared" si="143"/>
        <v>0</v>
      </c>
      <c r="O1209" s="266"/>
      <c r="P1209" s="266"/>
      <c r="Q1209" s="267"/>
      <c r="R1209" s="139"/>
      <c r="T1209" s="140"/>
      <c r="U1209" s="34" t="s">
        <v>39</v>
      </c>
      <c r="V1209" s="141">
        <v>0</v>
      </c>
      <c r="W1209" s="141">
        <f t="shared" si="133"/>
        <v>0</v>
      </c>
      <c r="X1209" s="141">
        <v>0</v>
      </c>
      <c r="Y1209" s="141">
        <f t="shared" si="134"/>
        <v>0</v>
      </c>
      <c r="Z1209" s="141">
        <v>0</v>
      </c>
      <c r="AA1209" s="142">
        <f t="shared" si="135"/>
        <v>0</v>
      </c>
      <c r="AR1209" s="8" t="s">
        <v>190</v>
      </c>
      <c r="AT1209" s="8" t="s">
        <v>311</v>
      </c>
      <c r="AU1209" s="8" t="s">
        <v>78</v>
      </c>
      <c r="AY1209" s="8" t="s">
        <v>156</v>
      </c>
      <c r="BE1209" s="143">
        <f t="shared" si="136"/>
        <v>0</v>
      </c>
      <c r="BF1209" s="143">
        <f t="shared" si="137"/>
        <v>0</v>
      </c>
      <c r="BG1209" s="143">
        <f t="shared" si="138"/>
        <v>0</v>
      </c>
      <c r="BH1209" s="143">
        <f t="shared" si="139"/>
        <v>0</v>
      </c>
      <c r="BI1209" s="143">
        <f t="shared" si="140"/>
        <v>0</v>
      </c>
      <c r="BJ1209" s="8" t="s">
        <v>78</v>
      </c>
      <c r="BK1209" s="121">
        <f t="shared" si="141"/>
        <v>0</v>
      </c>
      <c r="BL1209" s="8" t="s">
        <v>161</v>
      </c>
      <c r="BM1209" s="8" t="s">
        <v>1951</v>
      </c>
    </row>
    <row r="1210" spans="2:65" s="23" customFormat="1" ht="25.5" customHeight="1" x14ac:dyDescent="0.45">
      <c r="B1210" s="134"/>
      <c r="C1210" s="179" t="s">
        <v>1952</v>
      </c>
      <c r="D1210" s="179" t="s">
        <v>311</v>
      </c>
      <c r="E1210" s="180" t="s">
        <v>1953</v>
      </c>
      <c r="F1210" s="263" t="s">
        <v>1954</v>
      </c>
      <c r="G1210" s="263"/>
      <c r="H1210" s="263"/>
      <c r="I1210" s="263"/>
      <c r="J1210" s="181" t="s">
        <v>1955</v>
      </c>
      <c r="K1210" s="182">
        <v>220</v>
      </c>
      <c r="L1210" s="264"/>
      <c r="M1210" s="264"/>
      <c r="N1210" s="265">
        <f>ROUND(L1210*K1210,2)</f>
        <v>0</v>
      </c>
      <c r="O1210" s="266"/>
      <c r="P1210" s="266"/>
      <c r="Q1210" s="267"/>
      <c r="R1210" s="139"/>
      <c r="T1210" s="140"/>
      <c r="U1210" s="34" t="s">
        <v>39</v>
      </c>
      <c r="V1210" s="141">
        <v>0</v>
      </c>
      <c r="W1210" s="141">
        <f t="shared" si="133"/>
        <v>0</v>
      </c>
      <c r="X1210" s="141">
        <v>0</v>
      </c>
      <c r="Y1210" s="141">
        <f t="shared" si="134"/>
        <v>0</v>
      </c>
      <c r="Z1210" s="141">
        <v>0</v>
      </c>
      <c r="AA1210" s="142">
        <f t="shared" si="135"/>
        <v>0</v>
      </c>
      <c r="AR1210" s="8" t="s">
        <v>190</v>
      </c>
      <c r="AT1210" s="8" t="s">
        <v>311</v>
      </c>
      <c r="AU1210" s="8" t="s">
        <v>78</v>
      </c>
      <c r="AY1210" s="8" t="s">
        <v>156</v>
      </c>
      <c r="BE1210" s="143">
        <f t="shared" si="136"/>
        <v>0</v>
      </c>
      <c r="BF1210" s="143">
        <f t="shared" si="137"/>
        <v>0</v>
      </c>
      <c r="BG1210" s="143">
        <f t="shared" si="138"/>
        <v>0</v>
      </c>
      <c r="BH1210" s="143">
        <f t="shared" si="139"/>
        <v>0</v>
      </c>
      <c r="BI1210" s="143">
        <f t="shared" si="140"/>
        <v>0</v>
      </c>
      <c r="BJ1210" s="8" t="s">
        <v>78</v>
      </c>
      <c r="BK1210" s="121">
        <f t="shared" si="141"/>
        <v>0</v>
      </c>
      <c r="BL1210" s="8" t="s">
        <v>161</v>
      </c>
      <c r="BM1210" s="8" t="s">
        <v>1956</v>
      </c>
    </row>
    <row r="1211" spans="2:65" s="23" customFormat="1" ht="25.5" customHeight="1" x14ac:dyDescent="0.45">
      <c r="B1211" s="134"/>
      <c r="C1211" s="135" t="s">
        <v>1957</v>
      </c>
      <c r="D1211" s="135" t="s">
        <v>157</v>
      </c>
      <c r="E1211" s="136" t="s">
        <v>1958</v>
      </c>
      <c r="F1211" s="251" t="s">
        <v>1959</v>
      </c>
      <c r="G1211" s="251"/>
      <c r="H1211" s="251"/>
      <c r="I1211" s="251"/>
      <c r="J1211" s="137" t="s">
        <v>358</v>
      </c>
      <c r="K1211" s="138">
        <v>250</v>
      </c>
      <c r="L1211" s="252"/>
      <c r="M1211" s="252"/>
      <c r="N1211" s="260">
        <f>ROUND(L1211*K1211,2)</f>
        <v>0</v>
      </c>
      <c r="O1211" s="261"/>
      <c r="P1211" s="261"/>
      <c r="Q1211" s="262"/>
      <c r="R1211" s="139"/>
      <c r="T1211" s="140"/>
      <c r="U1211" s="34" t="s">
        <v>39</v>
      </c>
      <c r="V1211" s="141">
        <v>0</v>
      </c>
      <c r="W1211" s="141">
        <f t="shared" si="133"/>
        <v>0</v>
      </c>
      <c r="X1211" s="141">
        <v>0</v>
      </c>
      <c r="Y1211" s="141">
        <f t="shared" si="134"/>
        <v>0</v>
      </c>
      <c r="Z1211" s="141">
        <v>0</v>
      </c>
      <c r="AA1211" s="142">
        <f t="shared" si="135"/>
        <v>0</v>
      </c>
      <c r="AR1211" s="8" t="s">
        <v>161</v>
      </c>
      <c r="AT1211" s="8" t="s">
        <v>157</v>
      </c>
      <c r="AU1211" s="8" t="s">
        <v>78</v>
      </c>
      <c r="AY1211" s="8" t="s">
        <v>156</v>
      </c>
      <c r="BE1211" s="143">
        <f t="shared" si="136"/>
        <v>0</v>
      </c>
      <c r="BF1211" s="143">
        <f t="shared" si="137"/>
        <v>0</v>
      </c>
      <c r="BG1211" s="143">
        <f t="shared" si="138"/>
        <v>0</v>
      </c>
      <c r="BH1211" s="143">
        <f t="shared" si="139"/>
        <v>0</v>
      </c>
      <c r="BI1211" s="143">
        <f t="shared" si="140"/>
        <v>0</v>
      </c>
      <c r="BJ1211" s="8" t="s">
        <v>78</v>
      </c>
      <c r="BK1211" s="121">
        <f t="shared" si="141"/>
        <v>0</v>
      </c>
      <c r="BL1211" s="8" t="s">
        <v>161</v>
      </c>
      <c r="BM1211" s="8" t="s">
        <v>1960</v>
      </c>
    </row>
    <row r="1212" spans="2:65" s="23" customFormat="1" ht="16.5" customHeight="1" x14ac:dyDescent="0.45">
      <c r="B1212" s="134"/>
      <c r="C1212" s="135" t="s">
        <v>1961</v>
      </c>
      <c r="D1212" s="135" t="s">
        <v>157</v>
      </c>
      <c r="E1212" s="136" t="s">
        <v>1962</v>
      </c>
      <c r="F1212" s="251" t="s">
        <v>1963</v>
      </c>
      <c r="G1212" s="251"/>
      <c r="H1212" s="251"/>
      <c r="I1212" s="251"/>
      <c r="J1212" s="137" t="s">
        <v>358</v>
      </c>
      <c r="K1212" s="138">
        <v>250</v>
      </c>
      <c r="L1212" s="252"/>
      <c r="M1212" s="252"/>
      <c r="N1212" s="260">
        <f t="shared" ref="N1212:N1217" si="144">ROUND(L1212*K1212,2)</f>
        <v>0</v>
      </c>
      <c r="O1212" s="261"/>
      <c r="P1212" s="261"/>
      <c r="Q1212" s="262"/>
      <c r="R1212" s="139"/>
      <c r="T1212" s="140"/>
      <c r="U1212" s="34" t="s">
        <v>39</v>
      </c>
      <c r="V1212" s="141">
        <v>0</v>
      </c>
      <c r="W1212" s="141">
        <f t="shared" si="133"/>
        <v>0</v>
      </c>
      <c r="X1212" s="141">
        <v>0</v>
      </c>
      <c r="Y1212" s="141">
        <f t="shared" si="134"/>
        <v>0</v>
      </c>
      <c r="Z1212" s="141">
        <v>0</v>
      </c>
      <c r="AA1212" s="142">
        <f t="shared" si="135"/>
        <v>0</v>
      </c>
      <c r="AR1212" s="8" t="s">
        <v>161</v>
      </c>
      <c r="AT1212" s="8" t="s">
        <v>157</v>
      </c>
      <c r="AU1212" s="8" t="s">
        <v>78</v>
      </c>
      <c r="AY1212" s="8" t="s">
        <v>156</v>
      </c>
      <c r="BE1212" s="143">
        <f t="shared" si="136"/>
        <v>0</v>
      </c>
      <c r="BF1212" s="143">
        <f t="shared" si="137"/>
        <v>0</v>
      </c>
      <c r="BG1212" s="143">
        <f t="shared" si="138"/>
        <v>0</v>
      </c>
      <c r="BH1212" s="143">
        <f t="shared" si="139"/>
        <v>0</v>
      </c>
      <c r="BI1212" s="143">
        <f t="shared" si="140"/>
        <v>0</v>
      </c>
      <c r="BJ1212" s="8" t="s">
        <v>78</v>
      </c>
      <c r="BK1212" s="121">
        <f t="shared" si="141"/>
        <v>0</v>
      </c>
      <c r="BL1212" s="8" t="s">
        <v>161</v>
      </c>
      <c r="BM1212" s="8" t="s">
        <v>1964</v>
      </c>
    </row>
    <row r="1213" spans="2:65" s="23" customFormat="1" ht="25.5" customHeight="1" x14ac:dyDescent="0.45">
      <c r="B1213" s="134"/>
      <c r="C1213" s="135" t="s">
        <v>1965</v>
      </c>
      <c r="D1213" s="135" t="s">
        <v>157</v>
      </c>
      <c r="E1213" s="136" t="s">
        <v>1966</v>
      </c>
      <c r="F1213" s="251" t="s">
        <v>1967</v>
      </c>
      <c r="G1213" s="251"/>
      <c r="H1213" s="251"/>
      <c r="I1213" s="251"/>
      <c r="J1213" s="137" t="s">
        <v>260</v>
      </c>
      <c r="K1213" s="138">
        <v>29</v>
      </c>
      <c r="L1213" s="252"/>
      <c r="M1213" s="252"/>
      <c r="N1213" s="260">
        <f t="shared" si="144"/>
        <v>0</v>
      </c>
      <c r="O1213" s="261"/>
      <c r="P1213" s="261"/>
      <c r="Q1213" s="262"/>
      <c r="R1213" s="139"/>
      <c r="T1213" s="140"/>
      <c r="U1213" s="34" t="s">
        <v>39</v>
      </c>
      <c r="V1213" s="141">
        <v>0</v>
      </c>
      <c r="W1213" s="141">
        <f t="shared" si="133"/>
        <v>0</v>
      </c>
      <c r="X1213" s="141">
        <v>0</v>
      </c>
      <c r="Y1213" s="141">
        <f t="shared" si="134"/>
        <v>0</v>
      </c>
      <c r="Z1213" s="141">
        <v>0</v>
      </c>
      <c r="AA1213" s="142">
        <f t="shared" si="135"/>
        <v>0</v>
      </c>
      <c r="AR1213" s="8" t="s">
        <v>161</v>
      </c>
      <c r="AT1213" s="8" t="s">
        <v>157</v>
      </c>
      <c r="AU1213" s="8" t="s">
        <v>78</v>
      </c>
      <c r="AY1213" s="8" t="s">
        <v>156</v>
      </c>
      <c r="BE1213" s="143">
        <f t="shared" si="136"/>
        <v>0</v>
      </c>
      <c r="BF1213" s="143">
        <f t="shared" si="137"/>
        <v>0</v>
      </c>
      <c r="BG1213" s="143">
        <f t="shared" si="138"/>
        <v>0</v>
      </c>
      <c r="BH1213" s="143">
        <f t="shared" si="139"/>
        <v>0</v>
      </c>
      <c r="BI1213" s="143">
        <f t="shared" si="140"/>
        <v>0</v>
      </c>
      <c r="BJ1213" s="8" t="s">
        <v>78</v>
      </c>
      <c r="BK1213" s="121">
        <f t="shared" si="141"/>
        <v>0</v>
      </c>
      <c r="BL1213" s="8" t="s">
        <v>161</v>
      </c>
      <c r="BM1213" s="8" t="s">
        <v>1968</v>
      </c>
    </row>
    <row r="1214" spans="2:65" s="23" customFormat="1" ht="16.5" customHeight="1" x14ac:dyDescent="0.45">
      <c r="B1214" s="134"/>
      <c r="C1214" s="135" t="s">
        <v>1969</v>
      </c>
      <c r="D1214" s="135" t="s">
        <v>157</v>
      </c>
      <c r="E1214" s="136" t="s">
        <v>1970</v>
      </c>
      <c r="F1214" s="251" t="s">
        <v>1971</v>
      </c>
      <c r="G1214" s="251"/>
      <c r="H1214" s="251"/>
      <c r="I1214" s="251"/>
      <c r="J1214" s="137" t="s">
        <v>260</v>
      </c>
      <c r="K1214" s="138">
        <v>29</v>
      </c>
      <c r="L1214" s="252"/>
      <c r="M1214" s="252"/>
      <c r="N1214" s="260">
        <f t="shared" si="144"/>
        <v>0</v>
      </c>
      <c r="O1214" s="261"/>
      <c r="P1214" s="261"/>
      <c r="Q1214" s="262"/>
      <c r="R1214" s="139"/>
      <c r="T1214" s="140"/>
      <c r="U1214" s="34" t="s">
        <v>39</v>
      </c>
      <c r="V1214" s="141">
        <v>0</v>
      </c>
      <c r="W1214" s="141">
        <f t="shared" si="133"/>
        <v>0</v>
      </c>
      <c r="X1214" s="141">
        <v>0</v>
      </c>
      <c r="Y1214" s="141">
        <f t="shared" si="134"/>
        <v>0</v>
      </c>
      <c r="Z1214" s="141">
        <v>0</v>
      </c>
      <c r="AA1214" s="142">
        <f t="shared" si="135"/>
        <v>0</v>
      </c>
      <c r="AR1214" s="8" t="s">
        <v>161</v>
      </c>
      <c r="AT1214" s="8" t="s">
        <v>157</v>
      </c>
      <c r="AU1214" s="8" t="s">
        <v>78</v>
      </c>
      <c r="AY1214" s="8" t="s">
        <v>156</v>
      </c>
      <c r="BE1214" s="143">
        <f t="shared" si="136"/>
        <v>0</v>
      </c>
      <c r="BF1214" s="143">
        <f t="shared" si="137"/>
        <v>0</v>
      </c>
      <c r="BG1214" s="143">
        <f t="shared" si="138"/>
        <v>0</v>
      </c>
      <c r="BH1214" s="143">
        <f t="shared" si="139"/>
        <v>0</v>
      </c>
      <c r="BI1214" s="143">
        <f t="shared" si="140"/>
        <v>0</v>
      </c>
      <c r="BJ1214" s="8" t="s">
        <v>78</v>
      </c>
      <c r="BK1214" s="121">
        <f t="shared" si="141"/>
        <v>0</v>
      </c>
      <c r="BL1214" s="8" t="s">
        <v>161</v>
      </c>
      <c r="BM1214" s="8" t="s">
        <v>1972</v>
      </c>
    </row>
    <row r="1215" spans="2:65" s="23" customFormat="1" ht="25.5" customHeight="1" x14ac:dyDescent="0.45">
      <c r="B1215" s="134"/>
      <c r="C1215" s="135" t="s">
        <v>1973</v>
      </c>
      <c r="D1215" s="135" t="s">
        <v>157</v>
      </c>
      <c r="E1215" s="136" t="s">
        <v>1974</v>
      </c>
      <c r="F1215" s="251" t="s">
        <v>1975</v>
      </c>
      <c r="G1215" s="251"/>
      <c r="H1215" s="251"/>
      <c r="I1215" s="251"/>
      <c r="J1215" s="137" t="s">
        <v>260</v>
      </c>
      <c r="K1215" s="138">
        <v>4</v>
      </c>
      <c r="L1215" s="252"/>
      <c r="M1215" s="252"/>
      <c r="N1215" s="260">
        <f t="shared" si="144"/>
        <v>0</v>
      </c>
      <c r="O1215" s="261"/>
      <c r="P1215" s="261"/>
      <c r="Q1215" s="262"/>
      <c r="R1215" s="139"/>
      <c r="T1215" s="140"/>
      <c r="U1215" s="34" t="s">
        <v>39</v>
      </c>
      <c r="V1215" s="141">
        <v>0</v>
      </c>
      <c r="W1215" s="141">
        <f t="shared" si="133"/>
        <v>0</v>
      </c>
      <c r="X1215" s="141">
        <v>0</v>
      </c>
      <c r="Y1215" s="141">
        <f t="shared" si="134"/>
        <v>0</v>
      </c>
      <c r="Z1215" s="141">
        <v>0</v>
      </c>
      <c r="AA1215" s="142">
        <f t="shared" si="135"/>
        <v>0</v>
      </c>
      <c r="AR1215" s="8" t="s">
        <v>161</v>
      </c>
      <c r="AT1215" s="8" t="s">
        <v>157</v>
      </c>
      <c r="AU1215" s="8" t="s">
        <v>78</v>
      </c>
      <c r="AY1215" s="8" t="s">
        <v>156</v>
      </c>
      <c r="BE1215" s="143">
        <f t="shared" si="136"/>
        <v>0</v>
      </c>
      <c r="BF1215" s="143">
        <f t="shared" si="137"/>
        <v>0</v>
      </c>
      <c r="BG1215" s="143">
        <f t="shared" si="138"/>
        <v>0</v>
      </c>
      <c r="BH1215" s="143">
        <f t="shared" si="139"/>
        <v>0</v>
      </c>
      <c r="BI1215" s="143">
        <f t="shared" si="140"/>
        <v>0</v>
      </c>
      <c r="BJ1215" s="8" t="s">
        <v>78</v>
      </c>
      <c r="BK1215" s="121">
        <f t="shared" si="141"/>
        <v>0</v>
      </c>
      <c r="BL1215" s="8" t="s">
        <v>161</v>
      </c>
      <c r="BM1215" s="8" t="s">
        <v>1976</v>
      </c>
    </row>
    <row r="1216" spans="2:65" s="23" customFormat="1" ht="25.5" customHeight="1" x14ac:dyDescent="0.45">
      <c r="B1216" s="134"/>
      <c r="C1216" s="135" t="s">
        <v>1977</v>
      </c>
      <c r="D1216" s="135" t="s">
        <v>157</v>
      </c>
      <c r="E1216" s="136" t="s">
        <v>1978</v>
      </c>
      <c r="F1216" s="251" t="s">
        <v>1979</v>
      </c>
      <c r="G1216" s="251"/>
      <c r="H1216" s="251"/>
      <c r="I1216" s="251"/>
      <c r="J1216" s="137" t="s">
        <v>1384</v>
      </c>
      <c r="K1216" s="138">
        <v>4</v>
      </c>
      <c r="L1216" s="252"/>
      <c r="M1216" s="252"/>
      <c r="N1216" s="260">
        <f t="shared" si="144"/>
        <v>0</v>
      </c>
      <c r="O1216" s="261"/>
      <c r="P1216" s="261"/>
      <c r="Q1216" s="262"/>
      <c r="R1216" s="139"/>
      <c r="T1216" s="140"/>
      <c r="U1216" s="34" t="s">
        <v>39</v>
      </c>
      <c r="V1216" s="141">
        <v>0</v>
      </c>
      <c r="W1216" s="141">
        <f t="shared" si="133"/>
        <v>0</v>
      </c>
      <c r="X1216" s="141">
        <v>0</v>
      </c>
      <c r="Y1216" s="141">
        <f t="shared" si="134"/>
        <v>0</v>
      </c>
      <c r="Z1216" s="141">
        <v>0</v>
      </c>
      <c r="AA1216" s="142">
        <f t="shared" si="135"/>
        <v>0</v>
      </c>
      <c r="AR1216" s="8" t="s">
        <v>161</v>
      </c>
      <c r="AT1216" s="8" t="s">
        <v>157</v>
      </c>
      <c r="AU1216" s="8" t="s">
        <v>78</v>
      </c>
      <c r="AY1216" s="8" t="s">
        <v>156</v>
      </c>
      <c r="BE1216" s="143">
        <f t="shared" si="136"/>
        <v>0</v>
      </c>
      <c r="BF1216" s="143">
        <f t="shared" si="137"/>
        <v>0</v>
      </c>
      <c r="BG1216" s="143">
        <f t="shared" si="138"/>
        <v>0</v>
      </c>
      <c r="BH1216" s="143">
        <f t="shared" si="139"/>
        <v>0</v>
      </c>
      <c r="BI1216" s="143">
        <f t="shared" si="140"/>
        <v>0</v>
      </c>
      <c r="BJ1216" s="8" t="s">
        <v>78</v>
      </c>
      <c r="BK1216" s="121">
        <f t="shared" si="141"/>
        <v>0</v>
      </c>
      <c r="BL1216" s="8" t="s">
        <v>161</v>
      </c>
      <c r="BM1216" s="8" t="s">
        <v>1980</v>
      </c>
    </row>
    <row r="1217" spans="2:65" s="23" customFormat="1" ht="25.5" customHeight="1" x14ac:dyDescent="0.45">
      <c r="B1217" s="134"/>
      <c r="C1217" s="135" t="s">
        <v>1981</v>
      </c>
      <c r="D1217" s="135" t="s">
        <v>157</v>
      </c>
      <c r="E1217" s="136" t="s">
        <v>1982</v>
      </c>
      <c r="F1217" s="251" t="s">
        <v>1983</v>
      </c>
      <c r="G1217" s="251"/>
      <c r="H1217" s="251"/>
      <c r="I1217" s="251"/>
      <c r="J1217" s="137" t="s">
        <v>358</v>
      </c>
      <c r="K1217" s="138">
        <v>782</v>
      </c>
      <c r="L1217" s="252"/>
      <c r="M1217" s="252"/>
      <c r="N1217" s="260">
        <f t="shared" si="144"/>
        <v>0</v>
      </c>
      <c r="O1217" s="261"/>
      <c r="P1217" s="261"/>
      <c r="Q1217" s="262"/>
      <c r="R1217" s="139"/>
      <c r="T1217" s="140"/>
      <c r="U1217" s="34" t="s">
        <v>39</v>
      </c>
      <c r="V1217" s="141">
        <v>0</v>
      </c>
      <c r="W1217" s="141">
        <f t="shared" si="133"/>
        <v>0</v>
      </c>
      <c r="X1217" s="141">
        <v>0</v>
      </c>
      <c r="Y1217" s="141">
        <f t="shared" si="134"/>
        <v>0</v>
      </c>
      <c r="Z1217" s="141">
        <v>0</v>
      </c>
      <c r="AA1217" s="142">
        <f t="shared" si="135"/>
        <v>0</v>
      </c>
      <c r="AR1217" s="8" t="s">
        <v>161</v>
      </c>
      <c r="AT1217" s="8" t="s">
        <v>157</v>
      </c>
      <c r="AU1217" s="8" t="s">
        <v>78</v>
      </c>
      <c r="AY1217" s="8" t="s">
        <v>156</v>
      </c>
      <c r="BE1217" s="143">
        <f t="shared" si="136"/>
        <v>0</v>
      </c>
      <c r="BF1217" s="143">
        <f t="shared" si="137"/>
        <v>0</v>
      </c>
      <c r="BG1217" s="143">
        <f t="shared" si="138"/>
        <v>0</v>
      </c>
      <c r="BH1217" s="143">
        <f t="shared" si="139"/>
        <v>0</v>
      </c>
      <c r="BI1217" s="143">
        <f t="shared" si="140"/>
        <v>0</v>
      </c>
      <c r="BJ1217" s="8" t="s">
        <v>78</v>
      </c>
      <c r="BK1217" s="121">
        <f t="shared" si="141"/>
        <v>0</v>
      </c>
      <c r="BL1217" s="8" t="s">
        <v>161</v>
      </c>
      <c r="BM1217" s="8" t="s">
        <v>1984</v>
      </c>
    </row>
    <row r="1218" spans="2:65" s="122" customFormat="1" ht="29.85" customHeight="1" x14ac:dyDescent="0.5">
      <c r="B1218" s="123"/>
      <c r="C1218" s="124"/>
      <c r="D1218" s="133" t="s">
        <v>119</v>
      </c>
      <c r="E1218" s="133"/>
      <c r="F1218" s="133"/>
      <c r="G1218" s="133"/>
      <c r="H1218" s="133"/>
      <c r="I1218" s="133"/>
      <c r="J1218" s="133"/>
      <c r="K1218" s="133"/>
      <c r="L1218" s="133"/>
      <c r="M1218" s="133"/>
      <c r="N1218" s="257">
        <f>BK1218</f>
        <v>0</v>
      </c>
      <c r="O1218" s="257"/>
      <c r="P1218" s="257"/>
      <c r="Q1218" s="257"/>
      <c r="R1218" s="126"/>
      <c r="T1218" s="127"/>
      <c r="U1218" s="124"/>
      <c r="V1218" s="124"/>
      <c r="W1218" s="128">
        <f>SUM(W1219:W1259)</f>
        <v>0</v>
      </c>
      <c r="X1218" s="124"/>
      <c r="Y1218" s="128">
        <f>SUM(Y1219:Y1259)</f>
        <v>0</v>
      </c>
      <c r="Z1218" s="124"/>
      <c r="AA1218" s="129">
        <f>SUM(AA1219:AA1259)</f>
        <v>0</v>
      </c>
      <c r="AR1218" s="130" t="s">
        <v>78</v>
      </c>
      <c r="AT1218" s="131" t="s">
        <v>71</v>
      </c>
      <c r="AU1218" s="131" t="s">
        <v>80</v>
      </c>
      <c r="AY1218" s="130" t="s">
        <v>156</v>
      </c>
      <c r="BK1218" s="132">
        <f>SUM(BK1219:BK1259)</f>
        <v>0</v>
      </c>
    </row>
    <row r="1219" spans="2:65" s="23" customFormat="1" ht="25.5" customHeight="1" x14ac:dyDescent="0.45">
      <c r="B1219" s="134"/>
      <c r="C1219" s="135" t="s">
        <v>1985</v>
      </c>
      <c r="D1219" s="135" t="s">
        <v>157</v>
      </c>
      <c r="E1219" s="136" t="s">
        <v>1986</v>
      </c>
      <c r="F1219" s="251" t="s">
        <v>1987</v>
      </c>
      <c r="G1219" s="251"/>
      <c r="H1219" s="251"/>
      <c r="I1219" s="251"/>
      <c r="J1219" s="137" t="s">
        <v>160</v>
      </c>
      <c r="K1219" s="138">
        <v>118.8</v>
      </c>
      <c r="L1219" s="252"/>
      <c r="M1219" s="252"/>
      <c r="N1219" s="260">
        <f t="shared" ref="N1219" si="145">ROUND(L1219*K1219,2)</f>
        <v>0</v>
      </c>
      <c r="O1219" s="261"/>
      <c r="P1219" s="261"/>
      <c r="Q1219" s="262"/>
      <c r="R1219" s="139"/>
      <c r="T1219" s="140"/>
      <c r="U1219" s="34" t="s">
        <v>39</v>
      </c>
      <c r="V1219" s="141">
        <v>0</v>
      </c>
      <c r="W1219" s="141">
        <f>V1219*K1219</f>
        <v>0</v>
      </c>
      <c r="X1219" s="141">
        <v>0</v>
      </c>
      <c r="Y1219" s="141">
        <f>X1219*K1219</f>
        <v>0</v>
      </c>
      <c r="Z1219" s="141">
        <v>0</v>
      </c>
      <c r="AA1219" s="142">
        <f>Z1219*K1219</f>
        <v>0</v>
      </c>
      <c r="AR1219" s="8" t="s">
        <v>231</v>
      </c>
      <c r="AT1219" s="8" t="s">
        <v>157</v>
      </c>
      <c r="AU1219" s="8" t="s">
        <v>78</v>
      </c>
      <c r="AY1219" s="8" t="s">
        <v>156</v>
      </c>
      <c r="BE1219" s="143">
        <f>IF(U1219="základná",N1219,0)</f>
        <v>0</v>
      </c>
      <c r="BF1219" s="143">
        <f>IF(U1219="znížená",N1219,0)</f>
        <v>0</v>
      </c>
      <c r="BG1219" s="143">
        <f>IF(U1219="zákl. prenesená",N1219,0)</f>
        <v>0</v>
      </c>
      <c r="BH1219" s="143">
        <f>IF(U1219="zníž. prenesená",N1219,0)</f>
        <v>0</v>
      </c>
      <c r="BI1219" s="143">
        <f>IF(U1219="nulová",N1219,0)</f>
        <v>0</v>
      </c>
      <c r="BJ1219" s="8" t="s">
        <v>78</v>
      </c>
      <c r="BK1219" s="121">
        <f>ROUND(L1219*K1219,3)</f>
        <v>0</v>
      </c>
      <c r="BL1219" s="8" t="s">
        <v>231</v>
      </c>
      <c r="BM1219" s="8" t="s">
        <v>1988</v>
      </c>
    </row>
    <row r="1220" spans="2:65" s="144" customFormat="1" ht="16.5" customHeight="1" x14ac:dyDescent="0.45">
      <c r="B1220" s="145"/>
      <c r="C1220" s="146"/>
      <c r="D1220" s="146"/>
      <c r="E1220" s="147"/>
      <c r="F1220" s="253" t="s">
        <v>225</v>
      </c>
      <c r="G1220" s="253"/>
      <c r="H1220" s="253"/>
      <c r="I1220" s="253"/>
      <c r="J1220" s="146"/>
      <c r="K1220" s="147"/>
      <c r="L1220" s="146"/>
      <c r="M1220" s="146"/>
      <c r="N1220" s="146"/>
      <c r="O1220" s="146"/>
      <c r="P1220" s="146"/>
      <c r="Q1220" s="146"/>
      <c r="R1220" s="148"/>
      <c r="T1220" s="149"/>
      <c r="U1220" s="146"/>
      <c r="V1220" s="146"/>
      <c r="W1220" s="146"/>
      <c r="X1220" s="146"/>
      <c r="Y1220" s="146"/>
      <c r="Z1220" s="146"/>
      <c r="AA1220" s="150"/>
      <c r="AT1220" s="151" t="s">
        <v>168</v>
      </c>
      <c r="AU1220" s="151" t="s">
        <v>78</v>
      </c>
      <c r="AV1220" s="144" t="s">
        <v>80</v>
      </c>
      <c r="AW1220" s="144" t="s">
        <v>28</v>
      </c>
      <c r="AX1220" s="144" t="s">
        <v>72</v>
      </c>
      <c r="AY1220" s="151" t="s">
        <v>156</v>
      </c>
    </row>
    <row r="1221" spans="2:65" s="152" customFormat="1" ht="25.5" customHeight="1" x14ac:dyDescent="0.45">
      <c r="B1221" s="153"/>
      <c r="C1221" s="154"/>
      <c r="D1221" s="154"/>
      <c r="E1221" s="155"/>
      <c r="F1221" s="254" t="s">
        <v>1989</v>
      </c>
      <c r="G1221" s="254"/>
      <c r="H1221" s="254"/>
      <c r="I1221" s="254"/>
      <c r="J1221" s="154"/>
      <c r="K1221" s="156">
        <v>118.8</v>
      </c>
      <c r="L1221" s="154"/>
      <c r="M1221" s="154"/>
      <c r="N1221" s="154"/>
      <c r="O1221" s="154"/>
      <c r="P1221" s="154"/>
      <c r="Q1221" s="154"/>
      <c r="R1221" s="157"/>
      <c r="T1221" s="158"/>
      <c r="U1221" s="154"/>
      <c r="V1221" s="154"/>
      <c r="W1221" s="154"/>
      <c r="X1221" s="154"/>
      <c r="Y1221" s="154"/>
      <c r="Z1221" s="154"/>
      <c r="AA1221" s="159"/>
      <c r="AT1221" s="160" t="s">
        <v>168</v>
      </c>
      <c r="AU1221" s="160" t="s">
        <v>78</v>
      </c>
      <c r="AV1221" s="152" t="s">
        <v>78</v>
      </c>
      <c r="AW1221" s="152" t="s">
        <v>28</v>
      </c>
      <c r="AX1221" s="152" t="s">
        <v>72</v>
      </c>
      <c r="AY1221" s="160" t="s">
        <v>156</v>
      </c>
    </row>
    <row r="1222" spans="2:65" s="161" customFormat="1" ht="16.5" customHeight="1" x14ac:dyDescent="0.45">
      <c r="B1222" s="162"/>
      <c r="C1222" s="163"/>
      <c r="D1222" s="163"/>
      <c r="E1222" s="164"/>
      <c r="F1222" s="255" t="s">
        <v>170</v>
      </c>
      <c r="G1222" s="255"/>
      <c r="H1222" s="255"/>
      <c r="I1222" s="255"/>
      <c r="J1222" s="163"/>
      <c r="K1222" s="165">
        <v>118.8</v>
      </c>
      <c r="L1222" s="163"/>
      <c r="M1222" s="163"/>
      <c r="N1222" s="163"/>
      <c r="O1222" s="163"/>
      <c r="P1222" s="163"/>
      <c r="Q1222" s="163"/>
      <c r="R1222" s="166"/>
      <c r="T1222" s="167"/>
      <c r="U1222" s="163"/>
      <c r="V1222" s="163"/>
      <c r="W1222" s="163"/>
      <c r="X1222" s="163"/>
      <c r="Y1222" s="163"/>
      <c r="Z1222" s="163"/>
      <c r="AA1222" s="168"/>
      <c r="AT1222" s="169" t="s">
        <v>168</v>
      </c>
      <c r="AU1222" s="169" t="s">
        <v>78</v>
      </c>
      <c r="AV1222" s="161" t="s">
        <v>161</v>
      </c>
      <c r="AW1222" s="161" t="s">
        <v>28</v>
      </c>
      <c r="AX1222" s="161" t="s">
        <v>80</v>
      </c>
      <c r="AY1222" s="169" t="s">
        <v>156</v>
      </c>
    </row>
    <row r="1223" spans="2:65" s="23" customFormat="1" ht="25.5" customHeight="1" x14ac:dyDescent="0.45">
      <c r="B1223" s="134"/>
      <c r="C1223" s="135" t="s">
        <v>1990</v>
      </c>
      <c r="D1223" s="135" t="s">
        <v>157</v>
      </c>
      <c r="E1223" s="136" t="s">
        <v>1991</v>
      </c>
      <c r="F1223" s="251" t="s">
        <v>1992</v>
      </c>
      <c r="G1223" s="251"/>
      <c r="H1223" s="251"/>
      <c r="I1223" s="251"/>
      <c r="J1223" s="137" t="s">
        <v>160</v>
      </c>
      <c r="K1223" s="138">
        <v>11.35</v>
      </c>
      <c r="L1223" s="252"/>
      <c r="M1223" s="252"/>
      <c r="N1223" s="260">
        <f t="shared" ref="N1223:N1224" si="146">ROUND(L1223*K1223,2)</f>
        <v>0</v>
      </c>
      <c r="O1223" s="261"/>
      <c r="P1223" s="261"/>
      <c r="Q1223" s="262"/>
      <c r="R1223" s="139"/>
      <c r="T1223" s="140"/>
      <c r="U1223" s="34" t="s">
        <v>39</v>
      </c>
      <c r="V1223" s="141">
        <v>0</v>
      </c>
      <c r="W1223" s="141">
        <f>V1223*K1223</f>
        <v>0</v>
      </c>
      <c r="X1223" s="141">
        <v>0</v>
      </c>
      <c r="Y1223" s="141">
        <f>X1223*K1223</f>
        <v>0</v>
      </c>
      <c r="Z1223" s="141">
        <v>0</v>
      </c>
      <c r="AA1223" s="142">
        <f>Z1223*K1223</f>
        <v>0</v>
      </c>
      <c r="AR1223" s="8" t="s">
        <v>231</v>
      </c>
      <c r="AT1223" s="8" t="s">
        <v>157</v>
      </c>
      <c r="AU1223" s="8" t="s">
        <v>78</v>
      </c>
      <c r="AY1223" s="8" t="s">
        <v>156</v>
      </c>
      <c r="BE1223" s="143">
        <f>IF(U1223="základná",N1223,0)</f>
        <v>0</v>
      </c>
      <c r="BF1223" s="143">
        <f>IF(U1223="znížená",N1223,0)</f>
        <v>0</v>
      </c>
      <c r="BG1223" s="143">
        <f>IF(U1223="zákl. prenesená",N1223,0)</f>
        <v>0</v>
      </c>
      <c r="BH1223" s="143">
        <f>IF(U1223="zníž. prenesená",N1223,0)</f>
        <v>0</v>
      </c>
      <c r="BI1223" s="143">
        <f>IF(U1223="nulová",N1223,0)</f>
        <v>0</v>
      </c>
      <c r="BJ1223" s="8" t="s">
        <v>78</v>
      </c>
      <c r="BK1223" s="121">
        <f>ROUND(L1223*K1223,3)</f>
        <v>0</v>
      </c>
      <c r="BL1223" s="8" t="s">
        <v>231</v>
      </c>
      <c r="BM1223" s="8" t="s">
        <v>1993</v>
      </c>
    </row>
    <row r="1224" spans="2:65" s="23" customFormat="1" ht="25.5" customHeight="1" x14ac:dyDescent="0.45">
      <c r="B1224" s="134"/>
      <c r="C1224" s="135" t="s">
        <v>1994</v>
      </c>
      <c r="D1224" s="135" t="s">
        <v>157</v>
      </c>
      <c r="E1224" s="136" t="s">
        <v>1995</v>
      </c>
      <c r="F1224" s="251" t="s">
        <v>1996</v>
      </c>
      <c r="G1224" s="251"/>
      <c r="H1224" s="251"/>
      <c r="I1224" s="251"/>
      <c r="J1224" s="137" t="s">
        <v>160</v>
      </c>
      <c r="K1224" s="138">
        <v>120.7</v>
      </c>
      <c r="L1224" s="252"/>
      <c r="M1224" s="252"/>
      <c r="N1224" s="260">
        <f t="shared" si="146"/>
        <v>0</v>
      </c>
      <c r="O1224" s="261"/>
      <c r="P1224" s="261"/>
      <c r="Q1224" s="262"/>
      <c r="R1224" s="139"/>
      <c r="T1224" s="140"/>
      <c r="U1224" s="34" t="s">
        <v>39</v>
      </c>
      <c r="V1224" s="141">
        <v>0</v>
      </c>
      <c r="W1224" s="141">
        <f>V1224*K1224</f>
        <v>0</v>
      </c>
      <c r="X1224" s="141">
        <v>0</v>
      </c>
      <c r="Y1224" s="141">
        <f>X1224*K1224</f>
        <v>0</v>
      </c>
      <c r="Z1224" s="141">
        <v>0</v>
      </c>
      <c r="AA1224" s="142">
        <f>Z1224*K1224</f>
        <v>0</v>
      </c>
      <c r="AR1224" s="8" t="s">
        <v>231</v>
      </c>
      <c r="AT1224" s="8" t="s">
        <v>157</v>
      </c>
      <c r="AU1224" s="8" t="s">
        <v>78</v>
      </c>
      <c r="AY1224" s="8" t="s">
        <v>156</v>
      </c>
      <c r="BE1224" s="143">
        <f>IF(U1224="základná",N1224,0)</f>
        <v>0</v>
      </c>
      <c r="BF1224" s="143">
        <f>IF(U1224="znížená",N1224,0)</f>
        <v>0</v>
      </c>
      <c r="BG1224" s="143">
        <f>IF(U1224="zákl. prenesená",N1224,0)</f>
        <v>0</v>
      </c>
      <c r="BH1224" s="143">
        <f>IF(U1224="zníž. prenesená",N1224,0)</f>
        <v>0</v>
      </c>
      <c r="BI1224" s="143">
        <f>IF(U1224="nulová",N1224,0)</f>
        <v>0</v>
      </c>
      <c r="BJ1224" s="8" t="s">
        <v>78</v>
      </c>
      <c r="BK1224" s="121">
        <f>ROUND(L1224*K1224,3)</f>
        <v>0</v>
      </c>
      <c r="BL1224" s="8" t="s">
        <v>231</v>
      </c>
      <c r="BM1224" s="8" t="s">
        <v>1997</v>
      </c>
    </row>
    <row r="1225" spans="2:65" s="144" customFormat="1" ht="16.5" customHeight="1" x14ac:dyDescent="0.45">
      <c r="B1225" s="145"/>
      <c r="C1225" s="146"/>
      <c r="D1225" s="146"/>
      <c r="E1225" s="147"/>
      <c r="F1225" s="253" t="s">
        <v>225</v>
      </c>
      <c r="G1225" s="253"/>
      <c r="H1225" s="253"/>
      <c r="I1225" s="253"/>
      <c r="J1225" s="146"/>
      <c r="K1225" s="147"/>
      <c r="L1225" s="146"/>
      <c r="M1225" s="146"/>
      <c r="N1225" s="146"/>
      <c r="O1225" s="146"/>
      <c r="P1225" s="146"/>
      <c r="Q1225" s="146"/>
      <c r="R1225" s="148"/>
      <c r="T1225" s="149"/>
      <c r="U1225" s="146"/>
      <c r="V1225" s="146"/>
      <c r="W1225" s="146"/>
      <c r="X1225" s="146"/>
      <c r="Y1225" s="146"/>
      <c r="Z1225" s="146"/>
      <c r="AA1225" s="150"/>
      <c r="AT1225" s="151" t="s">
        <v>168</v>
      </c>
      <c r="AU1225" s="151" t="s">
        <v>78</v>
      </c>
      <c r="AV1225" s="144" t="s">
        <v>80</v>
      </c>
      <c r="AW1225" s="144" t="s">
        <v>28</v>
      </c>
      <c r="AX1225" s="144" t="s">
        <v>72</v>
      </c>
      <c r="AY1225" s="151" t="s">
        <v>156</v>
      </c>
    </row>
    <row r="1226" spans="2:65" s="152" customFormat="1" ht="25.5" customHeight="1" x14ac:dyDescent="0.45">
      <c r="B1226" s="153"/>
      <c r="C1226" s="154"/>
      <c r="D1226" s="154"/>
      <c r="E1226" s="155"/>
      <c r="F1226" s="254" t="s">
        <v>1998</v>
      </c>
      <c r="G1226" s="254"/>
      <c r="H1226" s="254"/>
      <c r="I1226" s="254"/>
      <c r="J1226" s="154"/>
      <c r="K1226" s="156">
        <v>120.7</v>
      </c>
      <c r="L1226" s="154"/>
      <c r="M1226" s="154"/>
      <c r="N1226" s="154"/>
      <c r="O1226" s="154"/>
      <c r="P1226" s="154"/>
      <c r="Q1226" s="154"/>
      <c r="R1226" s="157"/>
      <c r="T1226" s="158"/>
      <c r="U1226" s="154"/>
      <c r="V1226" s="154"/>
      <c r="W1226" s="154"/>
      <c r="X1226" s="154"/>
      <c r="Y1226" s="154"/>
      <c r="Z1226" s="154"/>
      <c r="AA1226" s="159"/>
      <c r="AT1226" s="160" t="s">
        <v>168</v>
      </c>
      <c r="AU1226" s="160" t="s">
        <v>78</v>
      </c>
      <c r="AV1226" s="152" t="s">
        <v>78</v>
      </c>
      <c r="AW1226" s="152" t="s">
        <v>28</v>
      </c>
      <c r="AX1226" s="152" t="s">
        <v>72</v>
      </c>
      <c r="AY1226" s="160" t="s">
        <v>156</v>
      </c>
    </row>
    <row r="1227" spans="2:65" s="161" customFormat="1" ht="16.5" customHeight="1" x14ac:dyDescent="0.45">
      <c r="B1227" s="162"/>
      <c r="C1227" s="163"/>
      <c r="D1227" s="163"/>
      <c r="E1227" s="164"/>
      <c r="F1227" s="255" t="s">
        <v>170</v>
      </c>
      <c r="G1227" s="255"/>
      <c r="H1227" s="255"/>
      <c r="I1227" s="255"/>
      <c r="J1227" s="163"/>
      <c r="K1227" s="165">
        <v>120.7</v>
      </c>
      <c r="L1227" s="163"/>
      <c r="M1227" s="163"/>
      <c r="N1227" s="163"/>
      <c r="O1227" s="163"/>
      <c r="P1227" s="163"/>
      <c r="Q1227" s="163"/>
      <c r="R1227" s="166"/>
      <c r="T1227" s="167"/>
      <c r="U1227" s="163"/>
      <c r="V1227" s="163"/>
      <c r="W1227" s="163"/>
      <c r="X1227" s="163"/>
      <c r="Y1227" s="163"/>
      <c r="Z1227" s="163"/>
      <c r="AA1227" s="168"/>
      <c r="AT1227" s="169" t="s">
        <v>168</v>
      </c>
      <c r="AU1227" s="169" t="s">
        <v>78</v>
      </c>
      <c r="AV1227" s="161" t="s">
        <v>161</v>
      </c>
      <c r="AW1227" s="161" t="s">
        <v>28</v>
      </c>
      <c r="AX1227" s="161" t="s">
        <v>80</v>
      </c>
      <c r="AY1227" s="169" t="s">
        <v>156</v>
      </c>
    </row>
    <row r="1228" spans="2:65" s="23" customFormat="1" ht="25.5" customHeight="1" x14ac:dyDescent="0.45">
      <c r="B1228" s="134"/>
      <c r="C1228" s="135" t="s">
        <v>1999</v>
      </c>
      <c r="D1228" s="135" t="s">
        <v>157</v>
      </c>
      <c r="E1228" s="136" t="s">
        <v>2000</v>
      </c>
      <c r="F1228" s="251" t="s">
        <v>2001</v>
      </c>
      <c r="G1228" s="251"/>
      <c r="H1228" s="251"/>
      <c r="I1228" s="251"/>
      <c r="J1228" s="137" t="s">
        <v>160</v>
      </c>
      <c r="K1228" s="138">
        <v>192.75</v>
      </c>
      <c r="L1228" s="252"/>
      <c r="M1228" s="252"/>
      <c r="N1228" s="260">
        <f t="shared" ref="N1228:N1229" si="147">ROUND(L1228*K1228,2)</f>
        <v>0</v>
      </c>
      <c r="O1228" s="261"/>
      <c r="P1228" s="261"/>
      <c r="Q1228" s="262"/>
      <c r="R1228" s="139"/>
      <c r="T1228" s="140"/>
      <c r="U1228" s="34" t="s">
        <v>39</v>
      </c>
      <c r="V1228" s="141">
        <v>0</v>
      </c>
      <c r="W1228" s="141">
        <f>V1228*K1228</f>
        <v>0</v>
      </c>
      <c r="X1228" s="141">
        <v>0</v>
      </c>
      <c r="Y1228" s="141">
        <f>X1228*K1228</f>
        <v>0</v>
      </c>
      <c r="Z1228" s="141">
        <v>0</v>
      </c>
      <c r="AA1228" s="142">
        <f>Z1228*K1228</f>
        <v>0</v>
      </c>
      <c r="AR1228" s="8" t="s">
        <v>231</v>
      </c>
      <c r="AT1228" s="8" t="s">
        <v>157</v>
      </c>
      <c r="AU1228" s="8" t="s">
        <v>78</v>
      </c>
      <c r="AY1228" s="8" t="s">
        <v>156</v>
      </c>
      <c r="BE1228" s="143">
        <f>IF(U1228="základná",N1228,0)</f>
        <v>0</v>
      </c>
      <c r="BF1228" s="143">
        <f>IF(U1228="znížená",N1228,0)</f>
        <v>0</v>
      </c>
      <c r="BG1228" s="143">
        <f>IF(U1228="zákl. prenesená",N1228,0)</f>
        <v>0</v>
      </c>
      <c r="BH1228" s="143">
        <f>IF(U1228="zníž. prenesená",N1228,0)</f>
        <v>0</v>
      </c>
      <c r="BI1228" s="143">
        <f>IF(U1228="nulová",N1228,0)</f>
        <v>0</v>
      </c>
      <c r="BJ1228" s="8" t="s">
        <v>78</v>
      </c>
      <c r="BK1228" s="121">
        <f>ROUND(L1228*K1228,3)</f>
        <v>0</v>
      </c>
      <c r="BL1228" s="8" t="s">
        <v>231</v>
      </c>
      <c r="BM1228" s="8" t="s">
        <v>2002</v>
      </c>
    </row>
    <row r="1229" spans="2:65" s="23" customFormat="1" ht="51" customHeight="1" x14ac:dyDescent="0.45">
      <c r="B1229" s="134"/>
      <c r="C1229" s="135" t="s">
        <v>2003</v>
      </c>
      <c r="D1229" s="135" t="s">
        <v>157</v>
      </c>
      <c r="E1229" s="136" t="s">
        <v>2004</v>
      </c>
      <c r="F1229" s="251" t="s">
        <v>2005</v>
      </c>
      <c r="G1229" s="251"/>
      <c r="H1229" s="251"/>
      <c r="I1229" s="251"/>
      <c r="J1229" s="137" t="s">
        <v>160</v>
      </c>
      <c r="K1229" s="138">
        <v>511.1</v>
      </c>
      <c r="L1229" s="252"/>
      <c r="M1229" s="252"/>
      <c r="N1229" s="260">
        <f t="shared" si="147"/>
        <v>0</v>
      </c>
      <c r="O1229" s="261"/>
      <c r="P1229" s="261"/>
      <c r="Q1229" s="262"/>
      <c r="R1229" s="139"/>
      <c r="T1229" s="140"/>
      <c r="U1229" s="34" t="s">
        <v>39</v>
      </c>
      <c r="V1229" s="141">
        <v>0</v>
      </c>
      <c r="W1229" s="141">
        <f>V1229*K1229</f>
        <v>0</v>
      </c>
      <c r="X1229" s="141">
        <v>0</v>
      </c>
      <c r="Y1229" s="141">
        <f>X1229*K1229</f>
        <v>0</v>
      </c>
      <c r="Z1229" s="141">
        <v>0</v>
      </c>
      <c r="AA1229" s="142">
        <f>Z1229*K1229</f>
        <v>0</v>
      </c>
      <c r="AR1229" s="8" t="s">
        <v>231</v>
      </c>
      <c r="AT1229" s="8" t="s">
        <v>157</v>
      </c>
      <c r="AU1229" s="8" t="s">
        <v>78</v>
      </c>
      <c r="AY1229" s="8" t="s">
        <v>156</v>
      </c>
      <c r="BE1229" s="143">
        <f>IF(U1229="základná",N1229,0)</f>
        <v>0</v>
      </c>
      <c r="BF1229" s="143">
        <f>IF(U1229="znížená",N1229,0)</f>
        <v>0</v>
      </c>
      <c r="BG1229" s="143">
        <f>IF(U1229="zákl. prenesená",N1229,0)</f>
        <v>0</v>
      </c>
      <c r="BH1229" s="143">
        <f>IF(U1229="zníž. prenesená",N1229,0)</f>
        <v>0</v>
      </c>
      <c r="BI1229" s="143">
        <f>IF(U1229="nulová",N1229,0)</f>
        <v>0</v>
      </c>
      <c r="BJ1229" s="8" t="s">
        <v>78</v>
      </c>
      <c r="BK1229" s="121">
        <f>ROUND(L1229*K1229,3)</f>
        <v>0</v>
      </c>
      <c r="BL1229" s="8" t="s">
        <v>231</v>
      </c>
      <c r="BM1229" s="8" t="s">
        <v>2006</v>
      </c>
    </row>
    <row r="1230" spans="2:65" s="144" customFormat="1" ht="16.5" customHeight="1" x14ac:dyDescent="0.45">
      <c r="B1230" s="145"/>
      <c r="C1230" s="146"/>
      <c r="D1230" s="146"/>
      <c r="E1230" s="147"/>
      <c r="F1230" s="253" t="s">
        <v>235</v>
      </c>
      <c r="G1230" s="253"/>
      <c r="H1230" s="253"/>
      <c r="I1230" s="253"/>
      <c r="J1230" s="146"/>
      <c r="K1230" s="147"/>
      <c r="L1230" s="146"/>
      <c r="M1230" s="146"/>
      <c r="N1230" s="146"/>
      <c r="O1230" s="146"/>
      <c r="P1230" s="146"/>
      <c r="Q1230" s="146"/>
      <c r="R1230" s="148"/>
      <c r="T1230" s="149"/>
      <c r="U1230" s="146"/>
      <c r="V1230" s="146"/>
      <c r="W1230" s="146"/>
      <c r="X1230" s="146"/>
      <c r="Y1230" s="146"/>
      <c r="Z1230" s="146"/>
      <c r="AA1230" s="150"/>
      <c r="AT1230" s="151" t="s">
        <v>168</v>
      </c>
      <c r="AU1230" s="151" t="s">
        <v>78</v>
      </c>
      <c r="AV1230" s="144" t="s">
        <v>80</v>
      </c>
      <c r="AW1230" s="144" t="s">
        <v>28</v>
      </c>
      <c r="AX1230" s="144" t="s">
        <v>72</v>
      </c>
      <c r="AY1230" s="151" t="s">
        <v>156</v>
      </c>
    </row>
    <row r="1231" spans="2:65" s="152" customFormat="1" ht="16.5" customHeight="1" x14ac:dyDescent="0.45">
      <c r="B1231" s="153"/>
      <c r="C1231" s="154"/>
      <c r="D1231" s="154"/>
      <c r="E1231" s="155"/>
      <c r="F1231" s="254" t="s">
        <v>2007</v>
      </c>
      <c r="G1231" s="254"/>
      <c r="H1231" s="254"/>
      <c r="I1231" s="254"/>
      <c r="J1231" s="154"/>
      <c r="K1231" s="156">
        <v>218.1</v>
      </c>
      <c r="L1231" s="154"/>
      <c r="M1231" s="154"/>
      <c r="N1231" s="154"/>
      <c r="O1231" s="154"/>
      <c r="P1231" s="154"/>
      <c r="Q1231" s="154"/>
      <c r="R1231" s="157"/>
      <c r="T1231" s="158"/>
      <c r="U1231" s="154"/>
      <c r="V1231" s="154"/>
      <c r="W1231" s="154"/>
      <c r="X1231" s="154"/>
      <c r="Y1231" s="154"/>
      <c r="Z1231" s="154"/>
      <c r="AA1231" s="159"/>
      <c r="AT1231" s="160" t="s">
        <v>168</v>
      </c>
      <c r="AU1231" s="160" t="s">
        <v>78</v>
      </c>
      <c r="AV1231" s="152" t="s">
        <v>78</v>
      </c>
      <c r="AW1231" s="152" t="s">
        <v>28</v>
      </c>
      <c r="AX1231" s="152" t="s">
        <v>72</v>
      </c>
      <c r="AY1231" s="160" t="s">
        <v>156</v>
      </c>
    </row>
    <row r="1232" spans="2:65" s="144" customFormat="1" ht="16.5" customHeight="1" x14ac:dyDescent="0.45">
      <c r="B1232" s="145"/>
      <c r="C1232" s="146"/>
      <c r="D1232" s="146"/>
      <c r="E1232" s="147"/>
      <c r="F1232" s="258" t="s">
        <v>225</v>
      </c>
      <c r="G1232" s="258"/>
      <c r="H1232" s="258"/>
      <c r="I1232" s="258"/>
      <c r="J1232" s="146"/>
      <c r="K1232" s="147"/>
      <c r="L1232" s="146"/>
      <c r="M1232" s="146"/>
      <c r="N1232" s="146"/>
      <c r="O1232" s="146"/>
      <c r="P1232" s="146"/>
      <c r="Q1232" s="146"/>
      <c r="R1232" s="148"/>
      <c r="T1232" s="149"/>
      <c r="U1232" s="146"/>
      <c r="V1232" s="146"/>
      <c r="W1232" s="146"/>
      <c r="X1232" s="146"/>
      <c r="Y1232" s="146"/>
      <c r="Z1232" s="146"/>
      <c r="AA1232" s="150"/>
      <c r="AT1232" s="151" t="s">
        <v>168</v>
      </c>
      <c r="AU1232" s="151" t="s">
        <v>78</v>
      </c>
      <c r="AV1232" s="144" t="s">
        <v>80</v>
      </c>
      <c r="AW1232" s="144" t="s">
        <v>28</v>
      </c>
      <c r="AX1232" s="144" t="s">
        <v>72</v>
      </c>
      <c r="AY1232" s="151" t="s">
        <v>156</v>
      </c>
    </row>
    <row r="1233" spans="2:65" s="152" customFormat="1" ht="25.5" customHeight="1" x14ac:dyDescent="0.45">
      <c r="B1233" s="153"/>
      <c r="C1233" s="154"/>
      <c r="D1233" s="154"/>
      <c r="E1233" s="155"/>
      <c r="F1233" s="254" t="s">
        <v>2008</v>
      </c>
      <c r="G1233" s="254"/>
      <c r="H1233" s="254"/>
      <c r="I1233" s="254"/>
      <c r="J1233" s="154"/>
      <c r="K1233" s="156">
        <v>293</v>
      </c>
      <c r="L1233" s="154"/>
      <c r="M1233" s="154"/>
      <c r="N1233" s="154"/>
      <c r="O1233" s="154"/>
      <c r="P1233" s="154"/>
      <c r="Q1233" s="154"/>
      <c r="R1233" s="157"/>
      <c r="T1233" s="158"/>
      <c r="U1233" s="154"/>
      <c r="V1233" s="154"/>
      <c r="W1233" s="154"/>
      <c r="X1233" s="154"/>
      <c r="Y1233" s="154"/>
      <c r="Z1233" s="154"/>
      <c r="AA1233" s="159"/>
      <c r="AT1233" s="160" t="s">
        <v>168</v>
      </c>
      <c r="AU1233" s="160" t="s">
        <v>78</v>
      </c>
      <c r="AV1233" s="152" t="s">
        <v>78</v>
      </c>
      <c r="AW1233" s="152" t="s">
        <v>28</v>
      </c>
      <c r="AX1233" s="152" t="s">
        <v>72</v>
      </c>
      <c r="AY1233" s="160" t="s">
        <v>156</v>
      </c>
    </row>
    <row r="1234" spans="2:65" s="161" customFormat="1" ht="16.5" customHeight="1" x14ac:dyDescent="0.45">
      <c r="B1234" s="162"/>
      <c r="C1234" s="163"/>
      <c r="D1234" s="163"/>
      <c r="E1234" s="164"/>
      <c r="F1234" s="255" t="s">
        <v>170</v>
      </c>
      <c r="G1234" s="255"/>
      <c r="H1234" s="255"/>
      <c r="I1234" s="255"/>
      <c r="J1234" s="163"/>
      <c r="K1234" s="165">
        <v>511.1</v>
      </c>
      <c r="L1234" s="163"/>
      <c r="M1234" s="163"/>
      <c r="N1234" s="163"/>
      <c r="O1234" s="163"/>
      <c r="P1234" s="163"/>
      <c r="Q1234" s="163"/>
      <c r="R1234" s="166"/>
      <c r="T1234" s="167"/>
      <c r="U1234" s="163"/>
      <c r="V1234" s="163"/>
      <c r="W1234" s="163"/>
      <c r="X1234" s="163"/>
      <c r="Y1234" s="163"/>
      <c r="Z1234" s="163"/>
      <c r="AA1234" s="168"/>
      <c r="AT1234" s="169" t="s">
        <v>168</v>
      </c>
      <c r="AU1234" s="169" t="s">
        <v>78</v>
      </c>
      <c r="AV1234" s="161" t="s">
        <v>161</v>
      </c>
      <c r="AW1234" s="161" t="s">
        <v>28</v>
      </c>
      <c r="AX1234" s="161" t="s">
        <v>80</v>
      </c>
      <c r="AY1234" s="169" t="s">
        <v>156</v>
      </c>
    </row>
    <row r="1235" spans="2:65" s="23" customFormat="1" ht="16.5" customHeight="1" x14ac:dyDescent="0.45">
      <c r="B1235" s="134"/>
      <c r="C1235" s="135" t="s">
        <v>2009</v>
      </c>
      <c r="D1235" s="135" t="s">
        <v>157</v>
      </c>
      <c r="E1235" s="136" t="s">
        <v>2010</v>
      </c>
      <c r="F1235" s="251" t="s">
        <v>2011</v>
      </c>
      <c r="G1235" s="251"/>
      <c r="H1235" s="251"/>
      <c r="I1235" s="251"/>
      <c r="J1235" s="137" t="s">
        <v>160</v>
      </c>
      <c r="K1235" s="138">
        <v>102.69499999999999</v>
      </c>
      <c r="L1235" s="252"/>
      <c r="M1235" s="252"/>
      <c r="N1235" s="260">
        <f t="shared" ref="N1235" si="148">ROUND(L1235*K1235,2)</f>
        <v>0</v>
      </c>
      <c r="O1235" s="261"/>
      <c r="P1235" s="261"/>
      <c r="Q1235" s="262"/>
      <c r="R1235" s="139"/>
      <c r="T1235" s="140"/>
      <c r="U1235" s="34" t="s">
        <v>39</v>
      </c>
      <c r="V1235" s="141">
        <v>0</v>
      </c>
      <c r="W1235" s="141">
        <f>V1235*K1235</f>
        <v>0</v>
      </c>
      <c r="X1235" s="141">
        <v>0</v>
      </c>
      <c r="Y1235" s="141">
        <f>X1235*K1235</f>
        <v>0</v>
      </c>
      <c r="Z1235" s="141">
        <v>0</v>
      </c>
      <c r="AA1235" s="142">
        <f>Z1235*K1235</f>
        <v>0</v>
      </c>
      <c r="AR1235" s="8" t="s">
        <v>231</v>
      </c>
      <c r="AT1235" s="8" t="s">
        <v>157</v>
      </c>
      <c r="AU1235" s="8" t="s">
        <v>78</v>
      </c>
      <c r="AY1235" s="8" t="s">
        <v>156</v>
      </c>
      <c r="BE1235" s="143">
        <f>IF(U1235="základná",N1235,0)</f>
        <v>0</v>
      </c>
      <c r="BF1235" s="143">
        <f>IF(U1235="znížená",N1235,0)</f>
        <v>0</v>
      </c>
      <c r="BG1235" s="143">
        <f>IF(U1235="zákl. prenesená",N1235,0)</f>
        <v>0</v>
      </c>
      <c r="BH1235" s="143">
        <f>IF(U1235="zníž. prenesená",N1235,0)</f>
        <v>0</v>
      </c>
      <c r="BI1235" s="143">
        <f>IF(U1235="nulová",N1235,0)</f>
        <v>0</v>
      </c>
      <c r="BJ1235" s="8" t="s">
        <v>78</v>
      </c>
      <c r="BK1235" s="121">
        <f>ROUND(L1235*K1235,3)</f>
        <v>0</v>
      </c>
      <c r="BL1235" s="8" t="s">
        <v>231</v>
      </c>
      <c r="BM1235" s="8" t="s">
        <v>2012</v>
      </c>
    </row>
    <row r="1236" spans="2:65" s="144" customFormat="1" ht="16.5" customHeight="1" x14ac:dyDescent="0.45">
      <c r="B1236" s="145"/>
      <c r="C1236" s="146"/>
      <c r="D1236" s="146"/>
      <c r="E1236" s="147"/>
      <c r="F1236" s="253" t="s">
        <v>449</v>
      </c>
      <c r="G1236" s="253"/>
      <c r="H1236" s="253"/>
      <c r="I1236" s="253"/>
      <c r="J1236" s="146"/>
      <c r="K1236" s="147"/>
      <c r="L1236" s="146"/>
      <c r="M1236" s="146"/>
      <c r="N1236" s="146"/>
      <c r="O1236" s="146"/>
      <c r="P1236" s="146"/>
      <c r="Q1236" s="146"/>
      <c r="R1236" s="148"/>
      <c r="T1236" s="149"/>
      <c r="U1236" s="146"/>
      <c r="V1236" s="146"/>
      <c r="W1236" s="146"/>
      <c r="X1236" s="146"/>
      <c r="Y1236" s="146"/>
      <c r="Z1236" s="146"/>
      <c r="AA1236" s="150"/>
      <c r="AT1236" s="151" t="s">
        <v>168</v>
      </c>
      <c r="AU1236" s="151" t="s">
        <v>78</v>
      </c>
      <c r="AV1236" s="144" t="s">
        <v>80</v>
      </c>
      <c r="AW1236" s="144" t="s">
        <v>28</v>
      </c>
      <c r="AX1236" s="144" t="s">
        <v>72</v>
      </c>
      <c r="AY1236" s="151" t="s">
        <v>156</v>
      </c>
    </row>
    <row r="1237" spans="2:65" s="152" customFormat="1" ht="16.5" customHeight="1" x14ac:dyDescent="0.45">
      <c r="B1237" s="153"/>
      <c r="C1237" s="154"/>
      <c r="D1237" s="154"/>
      <c r="E1237" s="155"/>
      <c r="F1237" s="254" t="s">
        <v>2013</v>
      </c>
      <c r="G1237" s="254"/>
      <c r="H1237" s="254"/>
      <c r="I1237" s="254"/>
      <c r="J1237" s="154"/>
      <c r="K1237" s="156">
        <v>11.88</v>
      </c>
      <c r="L1237" s="154"/>
      <c r="M1237" s="154"/>
      <c r="N1237" s="154"/>
      <c r="O1237" s="154"/>
      <c r="P1237" s="154"/>
      <c r="Q1237" s="154"/>
      <c r="R1237" s="157"/>
      <c r="T1237" s="158"/>
      <c r="U1237" s="154"/>
      <c r="V1237" s="154"/>
      <c r="W1237" s="154"/>
      <c r="X1237" s="154"/>
      <c r="Y1237" s="154"/>
      <c r="Z1237" s="154"/>
      <c r="AA1237" s="159"/>
      <c r="AT1237" s="160" t="s">
        <v>168</v>
      </c>
      <c r="AU1237" s="160" t="s">
        <v>78</v>
      </c>
      <c r="AV1237" s="152" t="s">
        <v>78</v>
      </c>
      <c r="AW1237" s="152" t="s">
        <v>28</v>
      </c>
      <c r="AX1237" s="152" t="s">
        <v>72</v>
      </c>
      <c r="AY1237" s="160" t="s">
        <v>156</v>
      </c>
    </row>
    <row r="1238" spans="2:65" s="144" customFormat="1" ht="16.5" customHeight="1" x14ac:dyDescent="0.45">
      <c r="B1238" s="145"/>
      <c r="C1238" s="146"/>
      <c r="D1238" s="146"/>
      <c r="E1238" s="147"/>
      <c r="F1238" s="258" t="s">
        <v>383</v>
      </c>
      <c r="G1238" s="258"/>
      <c r="H1238" s="258"/>
      <c r="I1238" s="258"/>
      <c r="J1238" s="146"/>
      <c r="K1238" s="147"/>
      <c r="L1238" s="146"/>
      <c r="M1238" s="146"/>
      <c r="N1238" s="146"/>
      <c r="O1238" s="146"/>
      <c r="P1238" s="146"/>
      <c r="Q1238" s="146"/>
      <c r="R1238" s="148"/>
      <c r="T1238" s="149"/>
      <c r="U1238" s="146"/>
      <c r="V1238" s="146"/>
      <c r="W1238" s="146"/>
      <c r="X1238" s="146"/>
      <c r="Y1238" s="146"/>
      <c r="Z1238" s="146"/>
      <c r="AA1238" s="150"/>
      <c r="AT1238" s="151" t="s">
        <v>168</v>
      </c>
      <c r="AU1238" s="151" t="s">
        <v>78</v>
      </c>
      <c r="AV1238" s="144" t="s">
        <v>80</v>
      </c>
      <c r="AW1238" s="144" t="s">
        <v>28</v>
      </c>
      <c r="AX1238" s="144" t="s">
        <v>72</v>
      </c>
      <c r="AY1238" s="151" t="s">
        <v>156</v>
      </c>
    </row>
    <row r="1239" spans="2:65" s="152" customFormat="1" ht="16.5" customHeight="1" x14ac:dyDescent="0.45">
      <c r="B1239" s="153"/>
      <c r="C1239" s="154"/>
      <c r="D1239" s="154"/>
      <c r="E1239" s="155"/>
      <c r="F1239" s="254" t="s">
        <v>2014</v>
      </c>
      <c r="G1239" s="254"/>
      <c r="H1239" s="254"/>
      <c r="I1239" s="254"/>
      <c r="J1239" s="154"/>
      <c r="K1239" s="156">
        <v>8.6999999999999993</v>
      </c>
      <c r="L1239" s="154"/>
      <c r="M1239" s="154"/>
      <c r="N1239" s="154"/>
      <c r="O1239" s="154"/>
      <c r="P1239" s="154"/>
      <c r="Q1239" s="154"/>
      <c r="R1239" s="157"/>
      <c r="T1239" s="158"/>
      <c r="U1239" s="154"/>
      <c r="V1239" s="154"/>
      <c r="W1239" s="154"/>
      <c r="X1239" s="154"/>
      <c r="Y1239" s="154"/>
      <c r="Z1239" s="154"/>
      <c r="AA1239" s="159"/>
      <c r="AT1239" s="160" t="s">
        <v>168</v>
      </c>
      <c r="AU1239" s="160" t="s">
        <v>78</v>
      </c>
      <c r="AV1239" s="152" t="s">
        <v>78</v>
      </c>
      <c r="AW1239" s="152" t="s">
        <v>28</v>
      </c>
      <c r="AX1239" s="152" t="s">
        <v>72</v>
      </c>
      <c r="AY1239" s="160" t="s">
        <v>156</v>
      </c>
    </row>
    <row r="1240" spans="2:65" s="144" customFormat="1" ht="16.5" customHeight="1" x14ac:dyDescent="0.45">
      <c r="B1240" s="145"/>
      <c r="C1240" s="146"/>
      <c r="D1240" s="146"/>
      <c r="E1240" s="147"/>
      <c r="F1240" s="258" t="s">
        <v>385</v>
      </c>
      <c r="G1240" s="258"/>
      <c r="H1240" s="258"/>
      <c r="I1240" s="258"/>
      <c r="J1240" s="146"/>
      <c r="K1240" s="147"/>
      <c r="L1240" s="146"/>
      <c r="M1240" s="146"/>
      <c r="N1240" s="146"/>
      <c r="O1240" s="146"/>
      <c r="P1240" s="146"/>
      <c r="Q1240" s="146"/>
      <c r="R1240" s="148"/>
      <c r="T1240" s="149"/>
      <c r="U1240" s="146"/>
      <c r="V1240" s="146"/>
      <c r="W1240" s="146"/>
      <c r="X1240" s="146"/>
      <c r="Y1240" s="146"/>
      <c r="Z1240" s="146"/>
      <c r="AA1240" s="150"/>
      <c r="AT1240" s="151" t="s">
        <v>168</v>
      </c>
      <c r="AU1240" s="151" t="s">
        <v>78</v>
      </c>
      <c r="AV1240" s="144" t="s">
        <v>80</v>
      </c>
      <c r="AW1240" s="144" t="s">
        <v>28</v>
      </c>
      <c r="AX1240" s="144" t="s">
        <v>72</v>
      </c>
      <c r="AY1240" s="151" t="s">
        <v>156</v>
      </c>
    </row>
    <row r="1241" spans="2:65" s="152" customFormat="1" ht="16.5" customHeight="1" x14ac:dyDescent="0.45">
      <c r="B1241" s="153"/>
      <c r="C1241" s="154"/>
      <c r="D1241" s="154"/>
      <c r="E1241" s="155"/>
      <c r="F1241" s="254" t="s">
        <v>2015</v>
      </c>
      <c r="G1241" s="254"/>
      <c r="H1241" s="254"/>
      <c r="I1241" s="254"/>
      <c r="J1241" s="154"/>
      <c r="K1241" s="156">
        <v>12.76</v>
      </c>
      <c r="L1241" s="154"/>
      <c r="M1241" s="154"/>
      <c r="N1241" s="154"/>
      <c r="O1241" s="154"/>
      <c r="P1241" s="154"/>
      <c r="Q1241" s="154"/>
      <c r="R1241" s="157"/>
      <c r="T1241" s="158"/>
      <c r="U1241" s="154"/>
      <c r="V1241" s="154"/>
      <c r="W1241" s="154"/>
      <c r="X1241" s="154"/>
      <c r="Y1241" s="154"/>
      <c r="Z1241" s="154"/>
      <c r="AA1241" s="159"/>
      <c r="AT1241" s="160" t="s">
        <v>168</v>
      </c>
      <c r="AU1241" s="160" t="s">
        <v>78</v>
      </c>
      <c r="AV1241" s="152" t="s">
        <v>78</v>
      </c>
      <c r="AW1241" s="152" t="s">
        <v>28</v>
      </c>
      <c r="AX1241" s="152" t="s">
        <v>72</v>
      </c>
      <c r="AY1241" s="160" t="s">
        <v>156</v>
      </c>
    </row>
    <row r="1242" spans="2:65" s="144" customFormat="1" ht="16.5" customHeight="1" x14ac:dyDescent="0.45">
      <c r="B1242" s="145"/>
      <c r="C1242" s="146"/>
      <c r="D1242" s="146"/>
      <c r="E1242" s="147"/>
      <c r="F1242" s="258" t="s">
        <v>386</v>
      </c>
      <c r="G1242" s="258"/>
      <c r="H1242" s="258"/>
      <c r="I1242" s="258"/>
      <c r="J1242" s="146"/>
      <c r="K1242" s="147"/>
      <c r="L1242" s="146"/>
      <c r="M1242" s="146"/>
      <c r="N1242" s="146"/>
      <c r="O1242" s="146"/>
      <c r="P1242" s="146"/>
      <c r="Q1242" s="146"/>
      <c r="R1242" s="148"/>
      <c r="T1242" s="149"/>
      <c r="U1242" s="146"/>
      <c r="V1242" s="146"/>
      <c r="W1242" s="146"/>
      <c r="X1242" s="146"/>
      <c r="Y1242" s="146"/>
      <c r="Z1242" s="146"/>
      <c r="AA1242" s="150"/>
      <c r="AT1242" s="151" t="s">
        <v>168</v>
      </c>
      <c r="AU1242" s="151" t="s">
        <v>78</v>
      </c>
      <c r="AV1242" s="144" t="s">
        <v>80</v>
      </c>
      <c r="AW1242" s="144" t="s">
        <v>28</v>
      </c>
      <c r="AX1242" s="144" t="s">
        <v>72</v>
      </c>
      <c r="AY1242" s="151" t="s">
        <v>156</v>
      </c>
    </row>
    <row r="1243" spans="2:65" s="152" customFormat="1" ht="16.5" customHeight="1" x14ac:dyDescent="0.45">
      <c r="B1243" s="153"/>
      <c r="C1243" s="154"/>
      <c r="D1243" s="154"/>
      <c r="E1243" s="155"/>
      <c r="F1243" s="254" t="s">
        <v>2016</v>
      </c>
      <c r="G1243" s="254"/>
      <c r="H1243" s="254"/>
      <c r="I1243" s="254"/>
      <c r="J1243" s="154"/>
      <c r="K1243" s="156">
        <v>9.57</v>
      </c>
      <c r="L1243" s="154"/>
      <c r="M1243" s="154"/>
      <c r="N1243" s="154"/>
      <c r="O1243" s="154"/>
      <c r="P1243" s="154"/>
      <c r="Q1243" s="154"/>
      <c r="R1243" s="157"/>
      <c r="T1243" s="158"/>
      <c r="U1243" s="154"/>
      <c r="V1243" s="154"/>
      <c r="W1243" s="154"/>
      <c r="X1243" s="154"/>
      <c r="Y1243" s="154"/>
      <c r="Z1243" s="154"/>
      <c r="AA1243" s="159"/>
      <c r="AT1243" s="160" t="s">
        <v>168</v>
      </c>
      <c r="AU1243" s="160" t="s">
        <v>78</v>
      </c>
      <c r="AV1243" s="152" t="s">
        <v>78</v>
      </c>
      <c r="AW1243" s="152" t="s">
        <v>28</v>
      </c>
      <c r="AX1243" s="152" t="s">
        <v>72</v>
      </c>
      <c r="AY1243" s="160" t="s">
        <v>156</v>
      </c>
    </row>
    <row r="1244" spans="2:65" s="144" customFormat="1" ht="16.5" customHeight="1" x14ac:dyDescent="0.45">
      <c r="B1244" s="145"/>
      <c r="C1244" s="146"/>
      <c r="D1244" s="146"/>
      <c r="E1244" s="147"/>
      <c r="F1244" s="258" t="s">
        <v>387</v>
      </c>
      <c r="G1244" s="258"/>
      <c r="H1244" s="258"/>
      <c r="I1244" s="258"/>
      <c r="J1244" s="146"/>
      <c r="K1244" s="147"/>
      <c r="L1244" s="146"/>
      <c r="M1244" s="146"/>
      <c r="N1244" s="146"/>
      <c r="O1244" s="146"/>
      <c r="P1244" s="146"/>
      <c r="Q1244" s="146"/>
      <c r="R1244" s="148"/>
      <c r="T1244" s="149"/>
      <c r="U1244" s="146"/>
      <c r="V1244" s="146"/>
      <c r="W1244" s="146"/>
      <c r="X1244" s="146"/>
      <c r="Y1244" s="146"/>
      <c r="Z1244" s="146"/>
      <c r="AA1244" s="150"/>
      <c r="AT1244" s="151" t="s">
        <v>168</v>
      </c>
      <c r="AU1244" s="151" t="s">
        <v>78</v>
      </c>
      <c r="AV1244" s="144" t="s">
        <v>80</v>
      </c>
      <c r="AW1244" s="144" t="s">
        <v>28</v>
      </c>
      <c r="AX1244" s="144" t="s">
        <v>72</v>
      </c>
      <c r="AY1244" s="151" t="s">
        <v>156</v>
      </c>
    </row>
    <row r="1245" spans="2:65" s="152" customFormat="1" ht="16.5" customHeight="1" x14ac:dyDescent="0.45">
      <c r="B1245" s="153"/>
      <c r="C1245" s="154"/>
      <c r="D1245" s="154"/>
      <c r="E1245" s="155"/>
      <c r="F1245" s="254" t="s">
        <v>2014</v>
      </c>
      <c r="G1245" s="254"/>
      <c r="H1245" s="254"/>
      <c r="I1245" s="254"/>
      <c r="J1245" s="154"/>
      <c r="K1245" s="156">
        <v>8.6999999999999993</v>
      </c>
      <c r="L1245" s="154"/>
      <c r="M1245" s="154"/>
      <c r="N1245" s="154"/>
      <c r="O1245" s="154"/>
      <c r="P1245" s="154"/>
      <c r="Q1245" s="154"/>
      <c r="R1245" s="157"/>
      <c r="T1245" s="158"/>
      <c r="U1245" s="154"/>
      <c r="V1245" s="154"/>
      <c r="W1245" s="154"/>
      <c r="X1245" s="154"/>
      <c r="Y1245" s="154"/>
      <c r="Z1245" s="154"/>
      <c r="AA1245" s="159"/>
      <c r="AT1245" s="160" t="s">
        <v>168</v>
      </c>
      <c r="AU1245" s="160" t="s">
        <v>78</v>
      </c>
      <c r="AV1245" s="152" t="s">
        <v>78</v>
      </c>
      <c r="AW1245" s="152" t="s">
        <v>28</v>
      </c>
      <c r="AX1245" s="152" t="s">
        <v>72</v>
      </c>
      <c r="AY1245" s="160" t="s">
        <v>156</v>
      </c>
    </row>
    <row r="1246" spans="2:65" s="144" customFormat="1" ht="16.5" customHeight="1" x14ac:dyDescent="0.45">
      <c r="B1246" s="145"/>
      <c r="C1246" s="146"/>
      <c r="D1246" s="146"/>
      <c r="E1246" s="147"/>
      <c r="F1246" s="258" t="s">
        <v>472</v>
      </c>
      <c r="G1246" s="258"/>
      <c r="H1246" s="258"/>
      <c r="I1246" s="258"/>
      <c r="J1246" s="146"/>
      <c r="K1246" s="147"/>
      <c r="L1246" s="146"/>
      <c r="M1246" s="146"/>
      <c r="N1246" s="146"/>
      <c r="O1246" s="146"/>
      <c r="P1246" s="146"/>
      <c r="Q1246" s="146"/>
      <c r="R1246" s="148"/>
      <c r="T1246" s="149"/>
      <c r="U1246" s="146"/>
      <c r="V1246" s="146"/>
      <c r="W1246" s="146"/>
      <c r="X1246" s="146"/>
      <c r="Y1246" s="146"/>
      <c r="Z1246" s="146"/>
      <c r="AA1246" s="150"/>
      <c r="AT1246" s="151" t="s">
        <v>168</v>
      </c>
      <c r="AU1246" s="151" t="s">
        <v>78</v>
      </c>
      <c r="AV1246" s="144" t="s">
        <v>80</v>
      </c>
      <c r="AW1246" s="144" t="s">
        <v>28</v>
      </c>
      <c r="AX1246" s="144" t="s">
        <v>72</v>
      </c>
      <c r="AY1246" s="151" t="s">
        <v>156</v>
      </c>
    </row>
    <row r="1247" spans="2:65" s="152" customFormat="1" ht="16.5" customHeight="1" x14ac:dyDescent="0.45">
      <c r="B1247" s="153"/>
      <c r="C1247" s="154"/>
      <c r="D1247" s="154"/>
      <c r="E1247" s="155"/>
      <c r="F1247" s="254" t="s">
        <v>2017</v>
      </c>
      <c r="G1247" s="254"/>
      <c r="H1247" s="254"/>
      <c r="I1247" s="254"/>
      <c r="J1247" s="154"/>
      <c r="K1247" s="156">
        <v>10.26</v>
      </c>
      <c r="L1247" s="154"/>
      <c r="M1247" s="154"/>
      <c r="N1247" s="154"/>
      <c r="O1247" s="154"/>
      <c r="P1247" s="154"/>
      <c r="Q1247" s="154"/>
      <c r="R1247" s="157"/>
      <c r="T1247" s="158"/>
      <c r="U1247" s="154"/>
      <c r="V1247" s="154"/>
      <c r="W1247" s="154"/>
      <c r="X1247" s="154"/>
      <c r="Y1247" s="154"/>
      <c r="Z1247" s="154"/>
      <c r="AA1247" s="159"/>
      <c r="AT1247" s="160" t="s">
        <v>168</v>
      </c>
      <c r="AU1247" s="160" t="s">
        <v>78</v>
      </c>
      <c r="AV1247" s="152" t="s">
        <v>78</v>
      </c>
      <c r="AW1247" s="152" t="s">
        <v>28</v>
      </c>
      <c r="AX1247" s="152" t="s">
        <v>72</v>
      </c>
      <c r="AY1247" s="160" t="s">
        <v>156</v>
      </c>
    </row>
    <row r="1248" spans="2:65" s="152" customFormat="1" ht="16.5" customHeight="1" x14ac:dyDescent="0.45">
      <c r="B1248" s="153"/>
      <c r="C1248" s="154"/>
      <c r="D1248" s="154"/>
      <c r="E1248" s="155"/>
      <c r="F1248" s="254" t="s">
        <v>2018</v>
      </c>
      <c r="G1248" s="254"/>
      <c r="H1248" s="254"/>
      <c r="I1248" s="254"/>
      <c r="J1248" s="154"/>
      <c r="K1248" s="156">
        <v>6.75</v>
      </c>
      <c r="L1248" s="154"/>
      <c r="M1248" s="154"/>
      <c r="N1248" s="154"/>
      <c r="O1248" s="154"/>
      <c r="P1248" s="154"/>
      <c r="Q1248" s="154"/>
      <c r="R1248" s="157"/>
      <c r="T1248" s="158"/>
      <c r="U1248" s="154"/>
      <c r="V1248" s="154"/>
      <c r="W1248" s="154"/>
      <c r="X1248" s="154"/>
      <c r="Y1248" s="154"/>
      <c r="Z1248" s="154"/>
      <c r="AA1248" s="159"/>
      <c r="AT1248" s="160" t="s">
        <v>168</v>
      </c>
      <c r="AU1248" s="160" t="s">
        <v>78</v>
      </c>
      <c r="AV1248" s="152" t="s">
        <v>78</v>
      </c>
      <c r="AW1248" s="152" t="s">
        <v>28</v>
      </c>
      <c r="AX1248" s="152" t="s">
        <v>72</v>
      </c>
      <c r="AY1248" s="160" t="s">
        <v>156</v>
      </c>
    </row>
    <row r="1249" spans="2:65" s="144" customFormat="1" ht="16.5" customHeight="1" x14ac:dyDescent="0.45">
      <c r="B1249" s="145"/>
      <c r="C1249" s="146"/>
      <c r="D1249" s="146"/>
      <c r="E1249" s="147"/>
      <c r="F1249" s="258" t="s">
        <v>390</v>
      </c>
      <c r="G1249" s="258"/>
      <c r="H1249" s="258"/>
      <c r="I1249" s="258"/>
      <c r="J1249" s="146"/>
      <c r="K1249" s="147"/>
      <c r="L1249" s="146"/>
      <c r="M1249" s="146"/>
      <c r="N1249" s="146"/>
      <c r="O1249" s="146"/>
      <c r="P1249" s="146"/>
      <c r="Q1249" s="146"/>
      <c r="R1249" s="148"/>
      <c r="T1249" s="149"/>
      <c r="U1249" s="146"/>
      <c r="V1249" s="146"/>
      <c r="W1249" s="146"/>
      <c r="X1249" s="146"/>
      <c r="Y1249" s="146"/>
      <c r="Z1249" s="146"/>
      <c r="AA1249" s="150"/>
      <c r="AT1249" s="151" t="s">
        <v>168</v>
      </c>
      <c r="AU1249" s="151" t="s">
        <v>78</v>
      </c>
      <c r="AV1249" s="144" t="s">
        <v>80</v>
      </c>
      <c r="AW1249" s="144" t="s">
        <v>28</v>
      </c>
      <c r="AX1249" s="144" t="s">
        <v>72</v>
      </c>
      <c r="AY1249" s="151" t="s">
        <v>156</v>
      </c>
    </row>
    <row r="1250" spans="2:65" s="152" customFormat="1" ht="16.5" customHeight="1" x14ac:dyDescent="0.45">
      <c r="B1250" s="153"/>
      <c r="C1250" s="154"/>
      <c r="D1250" s="154"/>
      <c r="E1250" s="155"/>
      <c r="F1250" s="254" t="s">
        <v>2019</v>
      </c>
      <c r="G1250" s="254"/>
      <c r="H1250" s="254"/>
      <c r="I1250" s="254"/>
      <c r="J1250" s="154"/>
      <c r="K1250" s="156">
        <v>7.29</v>
      </c>
      <c r="L1250" s="154"/>
      <c r="M1250" s="154"/>
      <c r="N1250" s="154"/>
      <c r="O1250" s="154"/>
      <c r="P1250" s="154"/>
      <c r="Q1250" s="154"/>
      <c r="R1250" s="157"/>
      <c r="T1250" s="158"/>
      <c r="U1250" s="154"/>
      <c r="V1250" s="154"/>
      <c r="W1250" s="154"/>
      <c r="X1250" s="154"/>
      <c r="Y1250" s="154"/>
      <c r="Z1250" s="154"/>
      <c r="AA1250" s="159"/>
      <c r="AT1250" s="160" t="s">
        <v>168</v>
      </c>
      <c r="AU1250" s="160" t="s">
        <v>78</v>
      </c>
      <c r="AV1250" s="152" t="s">
        <v>78</v>
      </c>
      <c r="AW1250" s="152" t="s">
        <v>28</v>
      </c>
      <c r="AX1250" s="152" t="s">
        <v>72</v>
      </c>
      <c r="AY1250" s="160" t="s">
        <v>156</v>
      </c>
    </row>
    <row r="1251" spans="2:65" s="144" customFormat="1" ht="16.5" customHeight="1" x14ac:dyDescent="0.45">
      <c r="B1251" s="145"/>
      <c r="C1251" s="146"/>
      <c r="D1251" s="146"/>
      <c r="E1251" s="147"/>
      <c r="F1251" s="258" t="s">
        <v>2020</v>
      </c>
      <c r="G1251" s="258"/>
      <c r="H1251" s="258"/>
      <c r="I1251" s="258"/>
      <c r="J1251" s="146"/>
      <c r="K1251" s="147"/>
      <c r="L1251" s="146"/>
      <c r="M1251" s="146"/>
      <c r="N1251" s="146"/>
      <c r="O1251" s="146"/>
      <c r="P1251" s="146"/>
      <c r="Q1251" s="146"/>
      <c r="R1251" s="148"/>
      <c r="T1251" s="149"/>
      <c r="U1251" s="146"/>
      <c r="V1251" s="146"/>
      <c r="W1251" s="146"/>
      <c r="X1251" s="146"/>
      <c r="Y1251" s="146"/>
      <c r="Z1251" s="146"/>
      <c r="AA1251" s="150"/>
      <c r="AT1251" s="151" t="s">
        <v>168</v>
      </c>
      <c r="AU1251" s="151" t="s">
        <v>78</v>
      </c>
      <c r="AV1251" s="144" t="s">
        <v>80</v>
      </c>
      <c r="AW1251" s="144" t="s">
        <v>28</v>
      </c>
      <c r="AX1251" s="144" t="s">
        <v>72</v>
      </c>
      <c r="AY1251" s="151" t="s">
        <v>156</v>
      </c>
    </row>
    <row r="1252" spans="2:65" s="152" customFormat="1" ht="16.5" customHeight="1" x14ac:dyDescent="0.45">
      <c r="B1252" s="153"/>
      <c r="C1252" s="154"/>
      <c r="D1252" s="154"/>
      <c r="E1252" s="155"/>
      <c r="F1252" s="254" t="s">
        <v>2021</v>
      </c>
      <c r="G1252" s="254"/>
      <c r="H1252" s="254"/>
      <c r="I1252" s="254"/>
      <c r="J1252" s="154"/>
      <c r="K1252" s="156">
        <v>4.8600000000000003</v>
      </c>
      <c r="L1252" s="154"/>
      <c r="M1252" s="154"/>
      <c r="N1252" s="154"/>
      <c r="O1252" s="154"/>
      <c r="P1252" s="154"/>
      <c r="Q1252" s="154"/>
      <c r="R1252" s="157"/>
      <c r="T1252" s="158"/>
      <c r="U1252" s="154"/>
      <c r="V1252" s="154"/>
      <c r="W1252" s="154"/>
      <c r="X1252" s="154"/>
      <c r="Y1252" s="154"/>
      <c r="Z1252" s="154"/>
      <c r="AA1252" s="159"/>
      <c r="AT1252" s="160" t="s">
        <v>168</v>
      </c>
      <c r="AU1252" s="160" t="s">
        <v>78</v>
      </c>
      <c r="AV1252" s="152" t="s">
        <v>78</v>
      </c>
      <c r="AW1252" s="152" t="s">
        <v>28</v>
      </c>
      <c r="AX1252" s="152" t="s">
        <v>72</v>
      </c>
      <c r="AY1252" s="160" t="s">
        <v>156</v>
      </c>
    </row>
    <row r="1253" spans="2:65" s="152" customFormat="1" ht="16.5" customHeight="1" x14ac:dyDescent="0.45">
      <c r="B1253" s="153"/>
      <c r="C1253" s="154"/>
      <c r="D1253" s="154"/>
      <c r="E1253" s="155"/>
      <c r="F1253" s="254" t="s">
        <v>2022</v>
      </c>
      <c r="G1253" s="254"/>
      <c r="H1253" s="254"/>
      <c r="I1253" s="254"/>
      <c r="J1253" s="154"/>
      <c r="K1253" s="156">
        <v>5.0999999999999996</v>
      </c>
      <c r="L1253" s="154"/>
      <c r="M1253" s="154"/>
      <c r="N1253" s="154"/>
      <c r="O1253" s="154"/>
      <c r="P1253" s="154"/>
      <c r="Q1253" s="154"/>
      <c r="R1253" s="157"/>
      <c r="T1253" s="158"/>
      <c r="U1253" s="154"/>
      <c r="V1253" s="154"/>
      <c r="W1253" s="154"/>
      <c r="X1253" s="154"/>
      <c r="Y1253" s="154"/>
      <c r="Z1253" s="154"/>
      <c r="AA1253" s="159"/>
      <c r="AT1253" s="160" t="s">
        <v>168</v>
      </c>
      <c r="AU1253" s="160" t="s">
        <v>78</v>
      </c>
      <c r="AV1253" s="152" t="s">
        <v>78</v>
      </c>
      <c r="AW1253" s="152" t="s">
        <v>28</v>
      </c>
      <c r="AX1253" s="152" t="s">
        <v>72</v>
      </c>
      <c r="AY1253" s="160" t="s">
        <v>156</v>
      </c>
    </row>
    <row r="1254" spans="2:65" s="144" customFormat="1" ht="16.5" customHeight="1" x14ac:dyDescent="0.45">
      <c r="B1254" s="145"/>
      <c r="C1254" s="146"/>
      <c r="D1254" s="146"/>
      <c r="E1254" s="147"/>
      <c r="F1254" s="258" t="s">
        <v>502</v>
      </c>
      <c r="G1254" s="258"/>
      <c r="H1254" s="258"/>
      <c r="I1254" s="258"/>
      <c r="J1254" s="146"/>
      <c r="K1254" s="147"/>
      <c r="L1254" s="146"/>
      <c r="M1254" s="146"/>
      <c r="N1254" s="146"/>
      <c r="O1254" s="146"/>
      <c r="P1254" s="146"/>
      <c r="Q1254" s="146"/>
      <c r="R1254" s="148"/>
      <c r="T1254" s="149"/>
      <c r="U1254" s="146"/>
      <c r="V1254" s="146"/>
      <c r="W1254" s="146"/>
      <c r="X1254" s="146"/>
      <c r="Y1254" s="146"/>
      <c r="Z1254" s="146"/>
      <c r="AA1254" s="150"/>
      <c r="AT1254" s="151" t="s">
        <v>168</v>
      </c>
      <c r="AU1254" s="151" t="s">
        <v>78</v>
      </c>
      <c r="AV1254" s="144" t="s">
        <v>80</v>
      </c>
      <c r="AW1254" s="144" t="s">
        <v>28</v>
      </c>
      <c r="AX1254" s="144" t="s">
        <v>72</v>
      </c>
      <c r="AY1254" s="151" t="s">
        <v>156</v>
      </c>
    </row>
    <row r="1255" spans="2:65" s="152" customFormat="1" ht="16.5" customHeight="1" x14ac:dyDescent="0.45">
      <c r="B1255" s="153"/>
      <c r="C1255" s="154"/>
      <c r="D1255" s="154"/>
      <c r="E1255" s="155"/>
      <c r="F1255" s="254" t="s">
        <v>2023</v>
      </c>
      <c r="G1255" s="254"/>
      <c r="H1255" s="254"/>
      <c r="I1255" s="254"/>
      <c r="J1255" s="154"/>
      <c r="K1255" s="156">
        <v>7.02</v>
      </c>
      <c r="L1255" s="154"/>
      <c r="M1255" s="154"/>
      <c r="N1255" s="154"/>
      <c r="O1255" s="154"/>
      <c r="P1255" s="154"/>
      <c r="Q1255" s="154"/>
      <c r="R1255" s="157"/>
      <c r="T1255" s="158"/>
      <c r="U1255" s="154"/>
      <c r="V1255" s="154"/>
      <c r="W1255" s="154"/>
      <c r="X1255" s="154"/>
      <c r="Y1255" s="154"/>
      <c r="Z1255" s="154"/>
      <c r="AA1255" s="159"/>
      <c r="AT1255" s="160" t="s">
        <v>168</v>
      </c>
      <c r="AU1255" s="160" t="s">
        <v>78</v>
      </c>
      <c r="AV1255" s="152" t="s">
        <v>78</v>
      </c>
      <c r="AW1255" s="152" t="s">
        <v>28</v>
      </c>
      <c r="AX1255" s="152" t="s">
        <v>72</v>
      </c>
      <c r="AY1255" s="160" t="s">
        <v>156</v>
      </c>
    </row>
    <row r="1256" spans="2:65" s="144" customFormat="1" ht="16.5" customHeight="1" x14ac:dyDescent="0.45">
      <c r="B1256" s="145"/>
      <c r="C1256" s="146"/>
      <c r="D1256" s="146"/>
      <c r="E1256" s="147"/>
      <c r="F1256" s="258" t="s">
        <v>424</v>
      </c>
      <c r="G1256" s="258"/>
      <c r="H1256" s="258"/>
      <c r="I1256" s="258"/>
      <c r="J1256" s="146"/>
      <c r="K1256" s="147"/>
      <c r="L1256" s="146"/>
      <c r="M1256" s="146"/>
      <c r="N1256" s="146"/>
      <c r="O1256" s="146"/>
      <c r="P1256" s="146"/>
      <c r="Q1256" s="146"/>
      <c r="R1256" s="148"/>
      <c r="T1256" s="149"/>
      <c r="U1256" s="146"/>
      <c r="V1256" s="146"/>
      <c r="W1256" s="146"/>
      <c r="X1256" s="146"/>
      <c r="Y1256" s="146"/>
      <c r="Z1256" s="146"/>
      <c r="AA1256" s="150"/>
      <c r="AT1256" s="151" t="s">
        <v>168</v>
      </c>
      <c r="AU1256" s="151" t="s">
        <v>78</v>
      </c>
      <c r="AV1256" s="144" t="s">
        <v>80</v>
      </c>
      <c r="AW1256" s="144" t="s">
        <v>28</v>
      </c>
      <c r="AX1256" s="144" t="s">
        <v>72</v>
      </c>
      <c r="AY1256" s="151" t="s">
        <v>156</v>
      </c>
    </row>
    <row r="1257" spans="2:65" s="152" customFormat="1" ht="16.5" customHeight="1" x14ac:dyDescent="0.45">
      <c r="B1257" s="153"/>
      <c r="C1257" s="154"/>
      <c r="D1257" s="154"/>
      <c r="E1257" s="155"/>
      <c r="F1257" s="254" t="s">
        <v>2024</v>
      </c>
      <c r="G1257" s="254"/>
      <c r="H1257" s="254"/>
      <c r="I1257" s="254"/>
      <c r="J1257" s="154"/>
      <c r="K1257" s="156">
        <v>9.8049999999999997</v>
      </c>
      <c r="L1257" s="154"/>
      <c r="M1257" s="154"/>
      <c r="N1257" s="154"/>
      <c r="O1257" s="154"/>
      <c r="P1257" s="154"/>
      <c r="Q1257" s="154"/>
      <c r="R1257" s="157"/>
      <c r="T1257" s="158"/>
      <c r="U1257" s="154"/>
      <c r="V1257" s="154"/>
      <c r="W1257" s="154"/>
      <c r="X1257" s="154"/>
      <c r="Y1257" s="154"/>
      <c r="Z1257" s="154"/>
      <c r="AA1257" s="159"/>
      <c r="AT1257" s="160" t="s">
        <v>168</v>
      </c>
      <c r="AU1257" s="160" t="s">
        <v>78</v>
      </c>
      <c r="AV1257" s="152" t="s">
        <v>78</v>
      </c>
      <c r="AW1257" s="152" t="s">
        <v>28</v>
      </c>
      <c r="AX1257" s="152" t="s">
        <v>72</v>
      </c>
      <c r="AY1257" s="160" t="s">
        <v>156</v>
      </c>
    </row>
    <row r="1258" spans="2:65" s="161" customFormat="1" ht="16.5" customHeight="1" x14ac:dyDescent="0.45">
      <c r="B1258" s="162"/>
      <c r="C1258" s="163"/>
      <c r="D1258" s="163"/>
      <c r="E1258" s="164"/>
      <c r="F1258" s="255" t="s">
        <v>170</v>
      </c>
      <c r="G1258" s="255"/>
      <c r="H1258" s="255"/>
      <c r="I1258" s="255"/>
      <c r="J1258" s="163"/>
      <c r="K1258" s="165">
        <v>102.69499999999999</v>
      </c>
      <c r="L1258" s="163"/>
      <c r="M1258" s="163"/>
      <c r="N1258" s="163"/>
      <c r="O1258" s="163"/>
      <c r="P1258" s="163"/>
      <c r="Q1258" s="163"/>
      <c r="R1258" s="166"/>
      <c r="T1258" s="167"/>
      <c r="U1258" s="163"/>
      <c r="V1258" s="163"/>
      <c r="W1258" s="163"/>
      <c r="X1258" s="163"/>
      <c r="Y1258" s="163"/>
      <c r="Z1258" s="163"/>
      <c r="AA1258" s="168"/>
      <c r="AT1258" s="169" t="s">
        <v>168</v>
      </c>
      <c r="AU1258" s="169" t="s">
        <v>78</v>
      </c>
      <c r="AV1258" s="161" t="s">
        <v>161</v>
      </c>
      <c r="AW1258" s="161" t="s">
        <v>28</v>
      </c>
      <c r="AX1258" s="161" t="s">
        <v>80</v>
      </c>
      <c r="AY1258" s="169" t="s">
        <v>156</v>
      </c>
    </row>
    <row r="1259" spans="2:65" s="23" customFormat="1" ht="38.25" customHeight="1" x14ac:dyDescent="0.45">
      <c r="B1259" s="134"/>
      <c r="C1259" s="135" t="s">
        <v>2025</v>
      </c>
      <c r="D1259" s="135" t="s">
        <v>157</v>
      </c>
      <c r="E1259" s="136" t="s">
        <v>2026</v>
      </c>
      <c r="F1259" s="251" t="s">
        <v>2027</v>
      </c>
      <c r="G1259" s="251"/>
      <c r="H1259" s="251"/>
      <c r="I1259" s="251"/>
      <c r="J1259" s="137" t="s">
        <v>1240</v>
      </c>
      <c r="K1259" s="138">
        <v>420.11799999999999</v>
      </c>
      <c r="L1259" s="252"/>
      <c r="M1259" s="252"/>
      <c r="N1259" s="260">
        <f t="shared" ref="N1259" si="149">ROUND(L1259*K1259,2)</f>
        <v>0</v>
      </c>
      <c r="O1259" s="261"/>
      <c r="P1259" s="261"/>
      <c r="Q1259" s="262"/>
      <c r="R1259" s="139"/>
      <c r="T1259" s="140"/>
      <c r="U1259" s="34" t="s">
        <v>39</v>
      </c>
      <c r="V1259" s="141">
        <v>0</v>
      </c>
      <c r="W1259" s="141">
        <f>V1259*K1259</f>
        <v>0</v>
      </c>
      <c r="X1259" s="141">
        <v>0</v>
      </c>
      <c r="Y1259" s="141">
        <f>X1259*K1259</f>
        <v>0</v>
      </c>
      <c r="Z1259" s="141">
        <v>0</v>
      </c>
      <c r="AA1259" s="142">
        <f>Z1259*K1259</f>
        <v>0</v>
      </c>
      <c r="AR1259" s="8" t="s">
        <v>231</v>
      </c>
      <c r="AT1259" s="8" t="s">
        <v>157</v>
      </c>
      <c r="AU1259" s="8" t="s">
        <v>78</v>
      </c>
      <c r="AY1259" s="8" t="s">
        <v>156</v>
      </c>
      <c r="BE1259" s="143">
        <f>IF(U1259="základná",N1259,0)</f>
        <v>0</v>
      </c>
      <c r="BF1259" s="143">
        <f>IF(U1259="znížená",N1259,0)</f>
        <v>0</v>
      </c>
      <c r="BG1259" s="143">
        <f>IF(U1259="zákl. prenesená",N1259,0)</f>
        <v>0</v>
      </c>
      <c r="BH1259" s="143">
        <f>IF(U1259="zníž. prenesená",N1259,0)</f>
        <v>0</v>
      </c>
      <c r="BI1259" s="143">
        <f>IF(U1259="nulová",N1259,0)</f>
        <v>0</v>
      </c>
      <c r="BJ1259" s="8" t="s">
        <v>78</v>
      </c>
      <c r="BK1259" s="121">
        <f>ROUND(L1259*K1259,3)</f>
        <v>0</v>
      </c>
      <c r="BL1259" s="8" t="s">
        <v>231</v>
      </c>
      <c r="BM1259" s="8" t="s">
        <v>2028</v>
      </c>
    </row>
    <row r="1260" spans="2:65" s="122" customFormat="1" ht="29.85" customHeight="1" x14ac:dyDescent="0.5">
      <c r="B1260" s="123"/>
      <c r="C1260" s="124"/>
      <c r="D1260" s="133" t="s">
        <v>120</v>
      </c>
      <c r="E1260" s="133"/>
      <c r="F1260" s="133"/>
      <c r="G1260" s="133"/>
      <c r="H1260" s="133"/>
      <c r="I1260" s="133"/>
      <c r="J1260" s="133"/>
      <c r="K1260" s="133"/>
      <c r="L1260" s="133"/>
      <c r="M1260" s="133"/>
      <c r="N1260" s="257">
        <f>BK1260</f>
        <v>0</v>
      </c>
      <c r="O1260" s="257"/>
      <c r="P1260" s="257"/>
      <c r="Q1260" s="257"/>
      <c r="R1260" s="126"/>
      <c r="T1260" s="127"/>
      <c r="U1260" s="124"/>
      <c r="V1260" s="124"/>
      <c r="W1260" s="128">
        <f>W1261</f>
        <v>0</v>
      </c>
      <c r="X1260" s="124"/>
      <c r="Y1260" s="128">
        <f>Y1261</f>
        <v>0</v>
      </c>
      <c r="Z1260" s="124"/>
      <c r="AA1260" s="129">
        <f>AA1261</f>
        <v>0</v>
      </c>
      <c r="AR1260" s="130" t="s">
        <v>78</v>
      </c>
      <c r="AT1260" s="131" t="s">
        <v>71</v>
      </c>
      <c r="AU1260" s="131" t="s">
        <v>80</v>
      </c>
      <c r="AY1260" s="130" t="s">
        <v>156</v>
      </c>
      <c r="BK1260" s="132">
        <f>BK1261</f>
        <v>0</v>
      </c>
    </row>
    <row r="1261" spans="2:65" s="23" customFormat="1" ht="25.5" customHeight="1" x14ac:dyDescent="0.45">
      <c r="B1261" s="134"/>
      <c r="C1261" s="135" t="s">
        <v>2029</v>
      </c>
      <c r="D1261" s="135" t="s">
        <v>157</v>
      </c>
      <c r="E1261" s="136" t="s">
        <v>2030</v>
      </c>
      <c r="F1261" s="251" t="s">
        <v>2031</v>
      </c>
      <c r="G1261" s="251"/>
      <c r="H1261" s="251"/>
      <c r="I1261" s="251"/>
      <c r="J1261" s="137" t="s">
        <v>358</v>
      </c>
      <c r="K1261" s="138">
        <v>1.65</v>
      </c>
      <c r="L1261" s="252"/>
      <c r="M1261" s="252"/>
      <c r="N1261" s="260">
        <f t="shared" ref="N1261" si="150">ROUND(L1261*K1261,2)</f>
        <v>0</v>
      </c>
      <c r="O1261" s="261"/>
      <c r="P1261" s="261"/>
      <c r="Q1261" s="262"/>
      <c r="R1261" s="139"/>
      <c r="T1261" s="140"/>
      <c r="U1261" s="34" t="s">
        <v>39</v>
      </c>
      <c r="V1261" s="141">
        <v>0</v>
      </c>
      <c r="W1261" s="141">
        <f>V1261*K1261</f>
        <v>0</v>
      </c>
      <c r="X1261" s="141">
        <v>0</v>
      </c>
      <c r="Y1261" s="141">
        <f>X1261*K1261</f>
        <v>0</v>
      </c>
      <c r="Z1261" s="141">
        <v>0</v>
      </c>
      <c r="AA1261" s="142">
        <f>Z1261*K1261</f>
        <v>0</v>
      </c>
      <c r="AR1261" s="8" t="s">
        <v>231</v>
      </c>
      <c r="AT1261" s="8" t="s">
        <v>157</v>
      </c>
      <c r="AU1261" s="8" t="s">
        <v>78</v>
      </c>
      <c r="AY1261" s="8" t="s">
        <v>156</v>
      </c>
      <c r="BE1261" s="143">
        <f>IF(U1261="základná",N1261,0)</f>
        <v>0</v>
      </c>
      <c r="BF1261" s="143">
        <f>IF(U1261="znížená",N1261,0)</f>
        <v>0</v>
      </c>
      <c r="BG1261" s="143">
        <f>IF(U1261="zákl. prenesená",N1261,0)</f>
        <v>0</v>
      </c>
      <c r="BH1261" s="143">
        <f>IF(U1261="zníž. prenesená",N1261,0)</f>
        <v>0</v>
      </c>
      <c r="BI1261" s="143">
        <f>IF(U1261="nulová",N1261,0)</f>
        <v>0</v>
      </c>
      <c r="BJ1261" s="8" t="s">
        <v>78</v>
      </c>
      <c r="BK1261" s="121">
        <f>ROUND(L1261*K1261,3)</f>
        <v>0</v>
      </c>
      <c r="BL1261" s="8" t="s">
        <v>231</v>
      </c>
      <c r="BM1261" s="8" t="s">
        <v>2032</v>
      </c>
    </row>
    <row r="1262" spans="2:65" s="122" customFormat="1" ht="29.85" customHeight="1" x14ac:dyDescent="0.5">
      <c r="B1262" s="123"/>
      <c r="C1262" s="124"/>
      <c r="D1262" s="133" t="s">
        <v>121</v>
      </c>
      <c r="E1262" s="133"/>
      <c r="F1262" s="133"/>
      <c r="G1262" s="133"/>
      <c r="H1262" s="133"/>
      <c r="I1262" s="133"/>
      <c r="J1262" s="133"/>
      <c r="K1262" s="133"/>
      <c r="L1262" s="133"/>
      <c r="M1262" s="133"/>
      <c r="N1262" s="257">
        <f>BK1262</f>
        <v>0</v>
      </c>
      <c r="O1262" s="257"/>
      <c r="P1262" s="257"/>
      <c r="Q1262" s="257"/>
      <c r="R1262" s="126"/>
      <c r="T1262" s="127"/>
      <c r="U1262" s="124"/>
      <c r="V1262" s="124"/>
      <c r="W1262" s="128">
        <f>SUM(W1263:W1305)</f>
        <v>0</v>
      </c>
      <c r="X1262" s="124"/>
      <c r="Y1262" s="128">
        <f>SUM(Y1263:Y1305)</f>
        <v>0</v>
      </c>
      <c r="Z1262" s="124"/>
      <c r="AA1262" s="129">
        <f>SUM(AA1263:AA1305)</f>
        <v>0</v>
      </c>
      <c r="AR1262" s="130" t="s">
        <v>78</v>
      </c>
      <c r="AT1262" s="131" t="s">
        <v>71</v>
      </c>
      <c r="AU1262" s="131" t="s">
        <v>80</v>
      </c>
      <c r="AY1262" s="130" t="s">
        <v>156</v>
      </c>
      <c r="BK1262" s="132">
        <f>SUM(BK1263:BK1305)</f>
        <v>0</v>
      </c>
    </row>
    <row r="1263" spans="2:65" s="23" customFormat="1" ht="38.25" customHeight="1" x14ac:dyDescent="0.45">
      <c r="B1263" s="134"/>
      <c r="C1263" s="135" t="s">
        <v>2033</v>
      </c>
      <c r="D1263" s="135" t="s">
        <v>157</v>
      </c>
      <c r="E1263" s="136" t="s">
        <v>2034</v>
      </c>
      <c r="F1263" s="251" t="s">
        <v>2035</v>
      </c>
      <c r="G1263" s="251"/>
      <c r="H1263" s="251"/>
      <c r="I1263" s="251"/>
      <c r="J1263" s="137" t="s">
        <v>260</v>
      </c>
      <c r="K1263" s="138">
        <v>31</v>
      </c>
      <c r="L1263" s="252"/>
      <c r="M1263" s="252"/>
      <c r="N1263" s="260">
        <f t="shared" ref="N1263" si="151">ROUND(L1263*K1263,2)</f>
        <v>0</v>
      </c>
      <c r="O1263" s="261"/>
      <c r="P1263" s="261"/>
      <c r="Q1263" s="262"/>
      <c r="R1263" s="139"/>
      <c r="T1263" s="140"/>
      <c r="U1263" s="34" t="s">
        <v>39</v>
      </c>
      <c r="V1263" s="141">
        <v>0</v>
      </c>
      <c r="W1263" s="141">
        <f t="shared" ref="W1263:W1305" si="152">V1263*K1263</f>
        <v>0</v>
      </c>
      <c r="X1263" s="141">
        <v>0</v>
      </c>
      <c r="Y1263" s="141">
        <f t="shared" ref="Y1263:Y1305" si="153">X1263*K1263</f>
        <v>0</v>
      </c>
      <c r="Z1263" s="141">
        <v>0</v>
      </c>
      <c r="AA1263" s="142">
        <f t="shared" ref="AA1263:AA1305" si="154">Z1263*K1263</f>
        <v>0</v>
      </c>
      <c r="AR1263" s="8" t="s">
        <v>231</v>
      </c>
      <c r="AT1263" s="8" t="s">
        <v>157</v>
      </c>
      <c r="AU1263" s="8" t="s">
        <v>78</v>
      </c>
      <c r="AY1263" s="8" t="s">
        <v>156</v>
      </c>
      <c r="BE1263" s="143">
        <f t="shared" ref="BE1263:BE1305" si="155">IF(U1263="základná",N1263,0)</f>
        <v>0</v>
      </c>
      <c r="BF1263" s="143">
        <f t="shared" ref="BF1263:BF1305" si="156">IF(U1263="znížená",N1263,0)</f>
        <v>0</v>
      </c>
      <c r="BG1263" s="143">
        <f t="shared" ref="BG1263:BG1305" si="157">IF(U1263="zákl. prenesená",N1263,0)</f>
        <v>0</v>
      </c>
      <c r="BH1263" s="143">
        <f t="shared" ref="BH1263:BH1305" si="158">IF(U1263="zníž. prenesená",N1263,0)</f>
        <v>0</v>
      </c>
      <c r="BI1263" s="143">
        <f t="shared" ref="BI1263:BI1305" si="159">IF(U1263="nulová",N1263,0)</f>
        <v>0</v>
      </c>
      <c r="BJ1263" s="8" t="s">
        <v>78</v>
      </c>
      <c r="BK1263" s="121">
        <f t="shared" ref="BK1263:BK1305" si="160">ROUND(L1263*K1263,3)</f>
        <v>0</v>
      </c>
      <c r="BL1263" s="8" t="s">
        <v>231</v>
      </c>
      <c r="BM1263" s="8" t="s">
        <v>2036</v>
      </c>
    </row>
    <row r="1264" spans="2:65" s="23" customFormat="1" ht="76.5" customHeight="1" x14ac:dyDescent="0.45">
      <c r="B1264" s="134"/>
      <c r="C1264" s="179" t="s">
        <v>2037</v>
      </c>
      <c r="D1264" s="179" t="s">
        <v>311</v>
      </c>
      <c r="E1264" s="180" t="s">
        <v>2038</v>
      </c>
      <c r="F1264" s="263" t="s">
        <v>2039</v>
      </c>
      <c r="G1264" s="263"/>
      <c r="H1264" s="263"/>
      <c r="I1264" s="263"/>
      <c r="J1264" s="181" t="s">
        <v>260</v>
      </c>
      <c r="K1264" s="182">
        <v>1</v>
      </c>
      <c r="L1264" s="264"/>
      <c r="M1264" s="264"/>
      <c r="N1264" s="265">
        <f>ROUND(L1264*K1264,2)</f>
        <v>0</v>
      </c>
      <c r="O1264" s="266"/>
      <c r="P1264" s="266"/>
      <c r="Q1264" s="267"/>
      <c r="R1264" s="139"/>
      <c r="T1264" s="140"/>
      <c r="U1264" s="34" t="s">
        <v>39</v>
      </c>
      <c r="V1264" s="141">
        <v>0</v>
      </c>
      <c r="W1264" s="141">
        <f t="shared" si="152"/>
        <v>0</v>
      </c>
      <c r="X1264" s="141">
        <v>0</v>
      </c>
      <c r="Y1264" s="141">
        <f t="shared" si="153"/>
        <v>0</v>
      </c>
      <c r="Z1264" s="141">
        <v>0</v>
      </c>
      <c r="AA1264" s="142">
        <f t="shared" si="154"/>
        <v>0</v>
      </c>
      <c r="AR1264" s="8" t="s">
        <v>310</v>
      </c>
      <c r="AT1264" s="8" t="s">
        <v>311</v>
      </c>
      <c r="AU1264" s="8" t="s">
        <v>78</v>
      </c>
      <c r="AY1264" s="8" t="s">
        <v>156</v>
      </c>
      <c r="BE1264" s="143">
        <f t="shared" si="155"/>
        <v>0</v>
      </c>
      <c r="BF1264" s="143">
        <f t="shared" si="156"/>
        <v>0</v>
      </c>
      <c r="BG1264" s="143">
        <f t="shared" si="157"/>
        <v>0</v>
      </c>
      <c r="BH1264" s="143">
        <f t="shared" si="158"/>
        <v>0</v>
      </c>
      <c r="BI1264" s="143">
        <f t="shared" si="159"/>
        <v>0</v>
      </c>
      <c r="BJ1264" s="8" t="s">
        <v>78</v>
      </c>
      <c r="BK1264" s="121">
        <f t="shared" si="160"/>
        <v>0</v>
      </c>
      <c r="BL1264" s="8" t="s">
        <v>231</v>
      </c>
      <c r="BM1264" s="8" t="s">
        <v>2040</v>
      </c>
    </row>
    <row r="1265" spans="2:65" s="23" customFormat="1" ht="89.25" customHeight="1" x14ac:dyDescent="0.45">
      <c r="B1265" s="134"/>
      <c r="C1265" s="179" t="s">
        <v>2041</v>
      </c>
      <c r="D1265" s="179" t="s">
        <v>311</v>
      </c>
      <c r="E1265" s="180" t="s">
        <v>2042</v>
      </c>
      <c r="F1265" s="263" t="s">
        <v>2043</v>
      </c>
      <c r="G1265" s="263"/>
      <c r="H1265" s="263"/>
      <c r="I1265" s="263"/>
      <c r="J1265" s="181" t="s">
        <v>260</v>
      </c>
      <c r="K1265" s="182">
        <v>2</v>
      </c>
      <c r="L1265" s="264"/>
      <c r="M1265" s="264"/>
      <c r="N1265" s="265">
        <f t="shared" ref="N1265:N1267" si="161">ROUND(L1265*K1265,2)</f>
        <v>0</v>
      </c>
      <c r="O1265" s="266"/>
      <c r="P1265" s="266"/>
      <c r="Q1265" s="267"/>
      <c r="R1265" s="139"/>
      <c r="T1265" s="140"/>
      <c r="U1265" s="34" t="s">
        <v>39</v>
      </c>
      <c r="V1265" s="141">
        <v>0</v>
      </c>
      <c r="W1265" s="141">
        <f t="shared" si="152"/>
        <v>0</v>
      </c>
      <c r="X1265" s="141">
        <v>0</v>
      </c>
      <c r="Y1265" s="141">
        <f t="shared" si="153"/>
        <v>0</v>
      </c>
      <c r="Z1265" s="141">
        <v>0</v>
      </c>
      <c r="AA1265" s="142">
        <f t="shared" si="154"/>
        <v>0</v>
      </c>
      <c r="AR1265" s="8" t="s">
        <v>310</v>
      </c>
      <c r="AT1265" s="8" t="s">
        <v>311</v>
      </c>
      <c r="AU1265" s="8" t="s">
        <v>78</v>
      </c>
      <c r="AY1265" s="8" t="s">
        <v>156</v>
      </c>
      <c r="BE1265" s="143">
        <f t="shared" si="155"/>
        <v>0</v>
      </c>
      <c r="BF1265" s="143">
        <f t="shared" si="156"/>
        <v>0</v>
      </c>
      <c r="BG1265" s="143">
        <f t="shared" si="157"/>
        <v>0</v>
      </c>
      <c r="BH1265" s="143">
        <f t="shared" si="158"/>
        <v>0</v>
      </c>
      <c r="BI1265" s="143">
        <f t="shared" si="159"/>
        <v>0</v>
      </c>
      <c r="BJ1265" s="8" t="s">
        <v>78</v>
      </c>
      <c r="BK1265" s="121">
        <f t="shared" si="160"/>
        <v>0</v>
      </c>
      <c r="BL1265" s="8" t="s">
        <v>231</v>
      </c>
      <c r="BM1265" s="8" t="s">
        <v>2044</v>
      </c>
    </row>
    <row r="1266" spans="2:65" s="23" customFormat="1" ht="89.25" customHeight="1" x14ac:dyDescent="0.45">
      <c r="B1266" s="134"/>
      <c r="C1266" s="179" t="s">
        <v>2045</v>
      </c>
      <c r="D1266" s="179" t="s">
        <v>311</v>
      </c>
      <c r="E1266" s="180" t="s">
        <v>2046</v>
      </c>
      <c r="F1266" s="263" t="s">
        <v>2047</v>
      </c>
      <c r="G1266" s="263"/>
      <c r="H1266" s="263"/>
      <c r="I1266" s="263"/>
      <c r="J1266" s="181" t="s">
        <v>260</v>
      </c>
      <c r="K1266" s="182">
        <v>1</v>
      </c>
      <c r="L1266" s="264"/>
      <c r="M1266" s="264"/>
      <c r="N1266" s="265">
        <f t="shared" si="161"/>
        <v>0</v>
      </c>
      <c r="O1266" s="266"/>
      <c r="P1266" s="266"/>
      <c r="Q1266" s="267"/>
      <c r="R1266" s="139"/>
      <c r="T1266" s="140"/>
      <c r="U1266" s="34" t="s">
        <v>39</v>
      </c>
      <c r="V1266" s="141">
        <v>0</v>
      </c>
      <c r="W1266" s="141">
        <f t="shared" si="152"/>
        <v>0</v>
      </c>
      <c r="X1266" s="141">
        <v>0</v>
      </c>
      <c r="Y1266" s="141">
        <f t="shared" si="153"/>
        <v>0</v>
      </c>
      <c r="Z1266" s="141">
        <v>0</v>
      </c>
      <c r="AA1266" s="142">
        <f t="shared" si="154"/>
        <v>0</v>
      </c>
      <c r="AR1266" s="8" t="s">
        <v>310</v>
      </c>
      <c r="AT1266" s="8" t="s">
        <v>311</v>
      </c>
      <c r="AU1266" s="8" t="s">
        <v>78</v>
      </c>
      <c r="AY1266" s="8" t="s">
        <v>156</v>
      </c>
      <c r="BE1266" s="143">
        <f t="shared" si="155"/>
        <v>0</v>
      </c>
      <c r="BF1266" s="143">
        <f t="shared" si="156"/>
        <v>0</v>
      </c>
      <c r="BG1266" s="143">
        <f t="shared" si="157"/>
        <v>0</v>
      </c>
      <c r="BH1266" s="143">
        <f t="shared" si="158"/>
        <v>0</v>
      </c>
      <c r="BI1266" s="143">
        <f t="shared" si="159"/>
        <v>0</v>
      </c>
      <c r="BJ1266" s="8" t="s">
        <v>78</v>
      </c>
      <c r="BK1266" s="121">
        <f t="shared" si="160"/>
        <v>0</v>
      </c>
      <c r="BL1266" s="8" t="s">
        <v>231</v>
      </c>
      <c r="BM1266" s="8" t="s">
        <v>2048</v>
      </c>
    </row>
    <row r="1267" spans="2:65" s="23" customFormat="1" ht="89.25" customHeight="1" x14ac:dyDescent="0.45">
      <c r="B1267" s="134"/>
      <c r="C1267" s="179" t="s">
        <v>2049</v>
      </c>
      <c r="D1267" s="179" t="s">
        <v>311</v>
      </c>
      <c r="E1267" s="180" t="s">
        <v>2050</v>
      </c>
      <c r="F1267" s="263" t="s">
        <v>2051</v>
      </c>
      <c r="G1267" s="263"/>
      <c r="H1267" s="263"/>
      <c r="I1267" s="263"/>
      <c r="J1267" s="181" t="s">
        <v>260</v>
      </c>
      <c r="K1267" s="182">
        <v>2</v>
      </c>
      <c r="L1267" s="264"/>
      <c r="M1267" s="264"/>
      <c r="N1267" s="265">
        <f t="shared" si="161"/>
        <v>0</v>
      </c>
      <c r="O1267" s="266"/>
      <c r="P1267" s="266"/>
      <c r="Q1267" s="267"/>
      <c r="R1267" s="139"/>
      <c r="T1267" s="140"/>
      <c r="U1267" s="34" t="s">
        <v>39</v>
      </c>
      <c r="V1267" s="141">
        <v>0</v>
      </c>
      <c r="W1267" s="141">
        <f t="shared" si="152"/>
        <v>0</v>
      </c>
      <c r="X1267" s="141">
        <v>0</v>
      </c>
      <c r="Y1267" s="141">
        <f t="shared" si="153"/>
        <v>0</v>
      </c>
      <c r="Z1267" s="141">
        <v>0</v>
      </c>
      <c r="AA1267" s="142">
        <f t="shared" si="154"/>
        <v>0</v>
      </c>
      <c r="AR1267" s="8" t="s">
        <v>310</v>
      </c>
      <c r="AT1267" s="8" t="s">
        <v>311</v>
      </c>
      <c r="AU1267" s="8" t="s">
        <v>78</v>
      </c>
      <c r="AY1267" s="8" t="s">
        <v>156</v>
      </c>
      <c r="BE1267" s="143">
        <f t="shared" si="155"/>
        <v>0</v>
      </c>
      <c r="BF1267" s="143">
        <f t="shared" si="156"/>
        <v>0</v>
      </c>
      <c r="BG1267" s="143">
        <f t="shared" si="157"/>
        <v>0</v>
      </c>
      <c r="BH1267" s="143">
        <f t="shared" si="158"/>
        <v>0</v>
      </c>
      <c r="BI1267" s="143">
        <f t="shared" si="159"/>
        <v>0</v>
      </c>
      <c r="BJ1267" s="8" t="s">
        <v>78</v>
      </c>
      <c r="BK1267" s="121">
        <f t="shared" si="160"/>
        <v>0</v>
      </c>
      <c r="BL1267" s="8" t="s">
        <v>231</v>
      </c>
      <c r="BM1267" s="8" t="s">
        <v>2052</v>
      </c>
    </row>
    <row r="1268" spans="2:65" s="23" customFormat="1" ht="76.5" customHeight="1" x14ac:dyDescent="0.45">
      <c r="B1268" s="134"/>
      <c r="C1268" s="179" t="s">
        <v>2053</v>
      </c>
      <c r="D1268" s="179" t="s">
        <v>311</v>
      </c>
      <c r="E1268" s="180" t="s">
        <v>2054</v>
      </c>
      <c r="F1268" s="263" t="s">
        <v>2055</v>
      </c>
      <c r="G1268" s="263"/>
      <c r="H1268" s="263"/>
      <c r="I1268" s="263"/>
      <c r="J1268" s="181" t="s">
        <v>260</v>
      </c>
      <c r="K1268" s="182">
        <v>2</v>
      </c>
      <c r="L1268" s="264"/>
      <c r="M1268" s="264"/>
      <c r="N1268" s="265">
        <f>ROUND(L1268*K1268,2)</f>
        <v>0</v>
      </c>
      <c r="O1268" s="266"/>
      <c r="P1268" s="266"/>
      <c r="Q1268" s="267"/>
      <c r="R1268" s="139"/>
      <c r="T1268" s="140"/>
      <c r="U1268" s="34" t="s">
        <v>39</v>
      </c>
      <c r="V1268" s="141">
        <v>0</v>
      </c>
      <c r="W1268" s="141">
        <f t="shared" si="152"/>
        <v>0</v>
      </c>
      <c r="X1268" s="141">
        <v>0</v>
      </c>
      <c r="Y1268" s="141">
        <f t="shared" si="153"/>
        <v>0</v>
      </c>
      <c r="Z1268" s="141">
        <v>0</v>
      </c>
      <c r="AA1268" s="142">
        <f t="shared" si="154"/>
        <v>0</v>
      </c>
      <c r="AR1268" s="8" t="s">
        <v>310</v>
      </c>
      <c r="AT1268" s="8" t="s">
        <v>311</v>
      </c>
      <c r="AU1268" s="8" t="s">
        <v>78</v>
      </c>
      <c r="AY1268" s="8" t="s">
        <v>156</v>
      </c>
      <c r="BE1268" s="143">
        <f t="shared" si="155"/>
        <v>0</v>
      </c>
      <c r="BF1268" s="143">
        <f t="shared" si="156"/>
        <v>0</v>
      </c>
      <c r="BG1268" s="143">
        <f t="shared" si="157"/>
        <v>0</v>
      </c>
      <c r="BH1268" s="143">
        <f t="shared" si="158"/>
        <v>0</v>
      </c>
      <c r="BI1268" s="143">
        <f t="shared" si="159"/>
        <v>0</v>
      </c>
      <c r="BJ1268" s="8" t="s">
        <v>78</v>
      </c>
      <c r="BK1268" s="121">
        <f t="shared" si="160"/>
        <v>0</v>
      </c>
      <c r="BL1268" s="8" t="s">
        <v>231</v>
      </c>
      <c r="BM1268" s="8" t="s">
        <v>2056</v>
      </c>
    </row>
    <row r="1269" spans="2:65" s="23" customFormat="1" ht="76.5" customHeight="1" x14ac:dyDescent="0.45">
      <c r="B1269" s="134"/>
      <c r="C1269" s="179" t="s">
        <v>2057</v>
      </c>
      <c r="D1269" s="179" t="s">
        <v>311</v>
      </c>
      <c r="E1269" s="180" t="s">
        <v>2058</v>
      </c>
      <c r="F1269" s="263" t="s">
        <v>2059</v>
      </c>
      <c r="G1269" s="263"/>
      <c r="H1269" s="263"/>
      <c r="I1269" s="263"/>
      <c r="J1269" s="181" t="s">
        <v>260</v>
      </c>
      <c r="K1269" s="182">
        <v>2</v>
      </c>
      <c r="L1269" s="264"/>
      <c r="M1269" s="264"/>
      <c r="N1269" s="265">
        <f t="shared" ref="N1269:N1271" si="162">ROUND(L1269*K1269,2)</f>
        <v>0</v>
      </c>
      <c r="O1269" s="266"/>
      <c r="P1269" s="266"/>
      <c r="Q1269" s="267"/>
      <c r="R1269" s="139"/>
      <c r="T1269" s="140"/>
      <c r="U1269" s="34" t="s">
        <v>39</v>
      </c>
      <c r="V1269" s="141">
        <v>0</v>
      </c>
      <c r="W1269" s="141">
        <f t="shared" si="152"/>
        <v>0</v>
      </c>
      <c r="X1269" s="141">
        <v>0</v>
      </c>
      <c r="Y1269" s="141">
        <f t="shared" si="153"/>
        <v>0</v>
      </c>
      <c r="Z1269" s="141">
        <v>0</v>
      </c>
      <c r="AA1269" s="142">
        <f t="shared" si="154"/>
        <v>0</v>
      </c>
      <c r="AR1269" s="8" t="s">
        <v>310</v>
      </c>
      <c r="AT1269" s="8" t="s">
        <v>311</v>
      </c>
      <c r="AU1269" s="8" t="s">
        <v>78</v>
      </c>
      <c r="AY1269" s="8" t="s">
        <v>156</v>
      </c>
      <c r="BE1269" s="143">
        <f t="shared" si="155"/>
        <v>0</v>
      </c>
      <c r="BF1269" s="143">
        <f t="shared" si="156"/>
        <v>0</v>
      </c>
      <c r="BG1269" s="143">
        <f t="shared" si="157"/>
        <v>0</v>
      </c>
      <c r="BH1269" s="143">
        <f t="shared" si="158"/>
        <v>0</v>
      </c>
      <c r="BI1269" s="143">
        <f t="shared" si="159"/>
        <v>0</v>
      </c>
      <c r="BJ1269" s="8" t="s">
        <v>78</v>
      </c>
      <c r="BK1269" s="121">
        <f t="shared" si="160"/>
        <v>0</v>
      </c>
      <c r="BL1269" s="8" t="s">
        <v>231</v>
      </c>
      <c r="BM1269" s="8" t="s">
        <v>2060</v>
      </c>
    </row>
    <row r="1270" spans="2:65" s="23" customFormat="1" ht="89.25" customHeight="1" x14ac:dyDescent="0.45">
      <c r="B1270" s="134"/>
      <c r="C1270" s="179" t="s">
        <v>2061</v>
      </c>
      <c r="D1270" s="179" t="s">
        <v>311</v>
      </c>
      <c r="E1270" s="180" t="s">
        <v>2062</v>
      </c>
      <c r="F1270" s="263" t="s">
        <v>2063</v>
      </c>
      <c r="G1270" s="263"/>
      <c r="H1270" s="263"/>
      <c r="I1270" s="263"/>
      <c r="J1270" s="181" t="s">
        <v>260</v>
      </c>
      <c r="K1270" s="182">
        <v>1</v>
      </c>
      <c r="L1270" s="264"/>
      <c r="M1270" s="264"/>
      <c r="N1270" s="265">
        <f t="shared" si="162"/>
        <v>0</v>
      </c>
      <c r="O1270" s="266"/>
      <c r="P1270" s="266"/>
      <c r="Q1270" s="267"/>
      <c r="R1270" s="139"/>
      <c r="T1270" s="140"/>
      <c r="U1270" s="34" t="s">
        <v>39</v>
      </c>
      <c r="V1270" s="141">
        <v>0</v>
      </c>
      <c r="W1270" s="141">
        <f t="shared" si="152"/>
        <v>0</v>
      </c>
      <c r="X1270" s="141">
        <v>0</v>
      </c>
      <c r="Y1270" s="141">
        <f t="shared" si="153"/>
        <v>0</v>
      </c>
      <c r="Z1270" s="141">
        <v>0</v>
      </c>
      <c r="AA1270" s="142">
        <f t="shared" si="154"/>
        <v>0</v>
      </c>
      <c r="AR1270" s="8" t="s">
        <v>310</v>
      </c>
      <c r="AT1270" s="8" t="s">
        <v>311</v>
      </c>
      <c r="AU1270" s="8" t="s">
        <v>78</v>
      </c>
      <c r="AY1270" s="8" t="s">
        <v>156</v>
      </c>
      <c r="BE1270" s="143">
        <f t="shared" si="155"/>
        <v>0</v>
      </c>
      <c r="BF1270" s="143">
        <f t="shared" si="156"/>
        <v>0</v>
      </c>
      <c r="BG1270" s="143">
        <f t="shared" si="157"/>
        <v>0</v>
      </c>
      <c r="BH1270" s="143">
        <f t="shared" si="158"/>
        <v>0</v>
      </c>
      <c r="BI1270" s="143">
        <f t="shared" si="159"/>
        <v>0</v>
      </c>
      <c r="BJ1270" s="8" t="s">
        <v>78</v>
      </c>
      <c r="BK1270" s="121">
        <f t="shared" si="160"/>
        <v>0</v>
      </c>
      <c r="BL1270" s="8" t="s">
        <v>231</v>
      </c>
      <c r="BM1270" s="8" t="s">
        <v>2064</v>
      </c>
    </row>
    <row r="1271" spans="2:65" s="23" customFormat="1" ht="89.25" customHeight="1" x14ac:dyDescent="0.45">
      <c r="B1271" s="134"/>
      <c r="C1271" s="179" t="s">
        <v>2065</v>
      </c>
      <c r="D1271" s="179" t="s">
        <v>311</v>
      </c>
      <c r="E1271" s="180" t="s">
        <v>2066</v>
      </c>
      <c r="F1271" s="263" t="s">
        <v>2067</v>
      </c>
      <c r="G1271" s="263"/>
      <c r="H1271" s="263"/>
      <c r="I1271" s="263"/>
      <c r="J1271" s="181" t="s">
        <v>260</v>
      </c>
      <c r="K1271" s="182">
        <v>2</v>
      </c>
      <c r="L1271" s="264"/>
      <c r="M1271" s="264"/>
      <c r="N1271" s="265">
        <f t="shared" si="162"/>
        <v>0</v>
      </c>
      <c r="O1271" s="266"/>
      <c r="P1271" s="266"/>
      <c r="Q1271" s="267"/>
      <c r="R1271" s="139"/>
      <c r="T1271" s="140"/>
      <c r="U1271" s="34" t="s">
        <v>39</v>
      </c>
      <c r="V1271" s="141">
        <v>0</v>
      </c>
      <c r="W1271" s="141">
        <f t="shared" si="152"/>
        <v>0</v>
      </c>
      <c r="X1271" s="141">
        <v>0</v>
      </c>
      <c r="Y1271" s="141">
        <f t="shared" si="153"/>
        <v>0</v>
      </c>
      <c r="Z1271" s="141">
        <v>0</v>
      </c>
      <c r="AA1271" s="142">
        <f t="shared" si="154"/>
        <v>0</v>
      </c>
      <c r="AR1271" s="8" t="s">
        <v>310</v>
      </c>
      <c r="AT1271" s="8" t="s">
        <v>311</v>
      </c>
      <c r="AU1271" s="8" t="s">
        <v>78</v>
      </c>
      <c r="AY1271" s="8" t="s">
        <v>156</v>
      </c>
      <c r="BE1271" s="143">
        <f t="shared" si="155"/>
        <v>0</v>
      </c>
      <c r="BF1271" s="143">
        <f t="shared" si="156"/>
        <v>0</v>
      </c>
      <c r="BG1271" s="143">
        <f t="shared" si="157"/>
        <v>0</v>
      </c>
      <c r="BH1271" s="143">
        <f t="shared" si="158"/>
        <v>0</v>
      </c>
      <c r="BI1271" s="143">
        <f t="shared" si="159"/>
        <v>0</v>
      </c>
      <c r="BJ1271" s="8" t="s">
        <v>78</v>
      </c>
      <c r="BK1271" s="121">
        <f t="shared" si="160"/>
        <v>0</v>
      </c>
      <c r="BL1271" s="8" t="s">
        <v>231</v>
      </c>
      <c r="BM1271" s="8" t="s">
        <v>2068</v>
      </c>
    </row>
    <row r="1272" spans="2:65" s="23" customFormat="1" ht="89.25" customHeight="1" x14ac:dyDescent="0.45">
      <c r="B1272" s="134"/>
      <c r="C1272" s="179" t="s">
        <v>2069</v>
      </c>
      <c r="D1272" s="179" t="s">
        <v>311</v>
      </c>
      <c r="E1272" s="180" t="s">
        <v>2070</v>
      </c>
      <c r="F1272" s="263" t="s">
        <v>2071</v>
      </c>
      <c r="G1272" s="263"/>
      <c r="H1272" s="263"/>
      <c r="I1272" s="263"/>
      <c r="J1272" s="181" t="s">
        <v>260</v>
      </c>
      <c r="K1272" s="182">
        <v>1</v>
      </c>
      <c r="L1272" s="264"/>
      <c r="M1272" s="264"/>
      <c r="N1272" s="265">
        <f>ROUND(L1272*K1272,2)</f>
        <v>0</v>
      </c>
      <c r="O1272" s="266"/>
      <c r="P1272" s="266"/>
      <c r="Q1272" s="267"/>
      <c r="R1272" s="139"/>
      <c r="T1272" s="140"/>
      <c r="U1272" s="34" t="s">
        <v>39</v>
      </c>
      <c r="V1272" s="141">
        <v>0</v>
      </c>
      <c r="W1272" s="141">
        <f t="shared" si="152"/>
        <v>0</v>
      </c>
      <c r="X1272" s="141">
        <v>0</v>
      </c>
      <c r="Y1272" s="141">
        <f t="shared" si="153"/>
        <v>0</v>
      </c>
      <c r="Z1272" s="141">
        <v>0</v>
      </c>
      <c r="AA1272" s="142">
        <f t="shared" si="154"/>
        <v>0</v>
      </c>
      <c r="AR1272" s="8" t="s">
        <v>310</v>
      </c>
      <c r="AT1272" s="8" t="s">
        <v>311</v>
      </c>
      <c r="AU1272" s="8" t="s">
        <v>78</v>
      </c>
      <c r="AY1272" s="8" t="s">
        <v>156</v>
      </c>
      <c r="BE1272" s="143">
        <f t="shared" si="155"/>
        <v>0</v>
      </c>
      <c r="BF1272" s="143">
        <f t="shared" si="156"/>
        <v>0</v>
      </c>
      <c r="BG1272" s="143">
        <f t="shared" si="157"/>
        <v>0</v>
      </c>
      <c r="BH1272" s="143">
        <f t="shared" si="158"/>
        <v>0</v>
      </c>
      <c r="BI1272" s="143">
        <f t="shared" si="159"/>
        <v>0</v>
      </c>
      <c r="BJ1272" s="8" t="s">
        <v>78</v>
      </c>
      <c r="BK1272" s="121">
        <f t="shared" si="160"/>
        <v>0</v>
      </c>
      <c r="BL1272" s="8" t="s">
        <v>231</v>
      </c>
      <c r="BM1272" s="8" t="s">
        <v>2072</v>
      </c>
    </row>
    <row r="1273" spans="2:65" s="23" customFormat="1" ht="89.25" customHeight="1" x14ac:dyDescent="0.45">
      <c r="B1273" s="134"/>
      <c r="C1273" s="179" t="s">
        <v>2073</v>
      </c>
      <c r="D1273" s="179" t="s">
        <v>311</v>
      </c>
      <c r="E1273" s="180" t="s">
        <v>2074</v>
      </c>
      <c r="F1273" s="263" t="s">
        <v>2075</v>
      </c>
      <c r="G1273" s="263"/>
      <c r="H1273" s="263"/>
      <c r="I1273" s="263"/>
      <c r="J1273" s="181" t="s">
        <v>260</v>
      </c>
      <c r="K1273" s="182">
        <v>1</v>
      </c>
      <c r="L1273" s="264"/>
      <c r="M1273" s="264"/>
      <c r="N1273" s="265">
        <f t="shared" ref="N1273:N1275" si="163">ROUND(L1273*K1273,2)</f>
        <v>0</v>
      </c>
      <c r="O1273" s="266"/>
      <c r="P1273" s="266"/>
      <c r="Q1273" s="267"/>
      <c r="R1273" s="139"/>
      <c r="T1273" s="140"/>
      <c r="U1273" s="34" t="s">
        <v>39</v>
      </c>
      <c r="V1273" s="141">
        <v>0</v>
      </c>
      <c r="W1273" s="141">
        <f t="shared" si="152"/>
        <v>0</v>
      </c>
      <c r="X1273" s="141">
        <v>0</v>
      </c>
      <c r="Y1273" s="141">
        <f t="shared" si="153"/>
        <v>0</v>
      </c>
      <c r="Z1273" s="141">
        <v>0</v>
      </c>
      <c r="AA1273" s="142">
        <f t="shared" si="154"/>
        <v>0</v>
      </c>
      <c r="AR1273" s="8" t="s">
        <v>310</v>
      </c>
      <c r="AT1273" s="8" t="s">
        <v>311</v>
      </c>
      <c r="AU1273" s="8" t="s">
        <v>78</v>
      </c>
      <c r="AY1273" s="8" t="s">
        <v>156</v>
      </c>
      <c r="BE1273" s="143">
        <f t="shared" si="155"/>
        <v>0</v>
      </c>
      <c r="BF1273" s="143">
        <f t="shared" si="156"/>
        <v>0</v>
      </c>
      <c r="BG1273" s="143">
        <f t="shared" si="157"/>
        <v>0</v>
      </c>
      <c r="BH1273" s="143">
        <f t="shared" si="158"/>
        <v>0</v>
      </c>
      <c r="BI1273" s="143">
        <f t="shared" si="159"/>
        <v>0</v>
      </c>
      <c r="BJ1273" s="8" t="s">
        <v>78</v>
      </c>
      <c r="BK1273" s="121">
        <f t="shared" si="160"/>
        <v>0</v>
      </c>
      <c r="BL1273" s="8" t="s">
        <v>231</v>
      </c>
      <c r="BM1273" s="8" t="s">
        <v>2076</v>
      </c>
    </row>
    <row r="1274" spans="2:65" s="23" customFormat="1" ht="89.25" customHeight="1" x14ac:dyDescent="0.45">
      <c r="B1274" s="134"/>
      <c r="C1274" s="179" t="s">
        <v>2077</v>
      </c>
      <c r="D1274" s="179" t="s">
        <v>311</v>
      </c>
      <c r="E1274" s="180" t="s">
        <v>2078</v>
      </c>
      <c r="F1274" s="263" t="s">
        <v>2079</v>
      </c>
      <c r="G1274" s="263"/>
      <c r="H1274" s="263"/>
      <c r="I1274" s="263"/>
      <c r="J1274" s="181" t="s">
        <v>260</v>
      </c>
      <c r="K1274" s="182">
        <v>1</v>
      </c>
      <c r="L1274" s="264"/>
      <c r="M1274" s="264"/>
      <c r="N1274" s="265">
        <f t="shared" si="163"/>
        <v>0</v>
      </c>
      <c r="O1274" s="266"/>
      <c r="P1274" s="266"/>
      <c r="Q1274" s="267"/>
      <c r="R1274" s="139"/>
      <c r="T1274" s="140"/>
      <c r="U1274" s="34" t="s">
        <v>39</v>
      </c>
      <c r="V1274" s="141">
        <v>0</v>
      </c>
      <c r="W1274" s="141">
        <f t="shared" si="152"/>
        <v>0</v>
      </c>
      <c r="X1274" s="141">
        <v>0</v>
      </c>
      <c r="Y1274" s="141">
        <f t="shared" si="153"/>
        <v>0</v>
      </c>
      <c r="Z1274" s="141">
        <v>0</v>
      </c>
      <c r="AA1274" s="142">
        <f t="shared" si="154"/>
        <v>0</v>
      </c>
      <c r="AR1274" s="8" t="s">
        <v>310</v>
      </c>
      <c r="AT1274" s="8" t="s">
        <v>311</v>
      </c>
      <c r="AU1274" s="8" t="s">
        <v>78</v>
      </c>
      <c r="AY1274" s="8" t="s">
        <v>156</v>
      </c>
      <c r="BE1274" s="143">
        <f t="shared" si="155"/>
        <v>0</v>
      </c>
      <c r="BF1274" s="143">
        <f t="shared" si="156"/>
        <v>0</v>
      </c>
      <c r="BG1274" s="143">
        <f t="shared" si="157"/>
        <v>0</v>
      </c>
      <c r="BH1274" s="143">
        <f t="shared" si="158"/>
        <v>0</v>
      </c>
      <c r="BI1274" s="143">
        <f t="shared" si="159"/>
        <v>0</v>
      </c>
      <c r="BJ1274" s="8" t="s">
        <v>78</v>
      </c>
      <c r="BK1274" s="121">
        <f t="shared" si="160"/>
        <v>0</v>
      </c>
      <c r="BL1274" s="8" t="s">
        <v>231</v>
      </c>
      <c r="BM1274" s="8" t="s">
        <v>2080</v>
      </c>
    </row>
    <row r="1275" spans="2:65" s="23" customFormat="1" ht="89.25" customHeight="1" x14ac:dyDescent="0.45">
      <c r="B1275" s="134"/>
      <c r="C1275" s="179" t="s">
        <v>2081</v>
      </c>
      <c r="D1275" s="179" t="s">
        <v>311</v>
      </c>
      <c r="E1275" s="180" t="s">
        <v>2082</v>
      </c>
      <c r="F1275" s="263" t="s">
        <v>2083</v>
      </c>
      <c r="G1275" s="263"/>
      <c r="H1275" s="263"/>
      <c r="I1275" s="263"/>
      <c r="J1275" s="181" t="s">
        <v>260</v>
      </c>
      <c r="K1275" s="182">
        <v>3</v>
      </c>
      <c r="L1275" s="264"/>
      <c r="M1275" s="264"/>
      <c r="N1275" s="265">
        <f t="shared" si="163"/>
        <v>0</v>
      </c>
      <c r="O1275" s="266"/>
      <c r="P1275" s="266"/>
      <c r="Q1275" s="267"/>
      <c r="R1275" s="139"/>
      <c r="T1275" s="140"/>
      <c r="U1275" s="34" t="s">
        <v>39</v>
      </c>
      <c r="V1275" s="141">
        <v>0</v>
      </c>
      <c r="W1275" s="141">
        <f t="shared" si="152"/>
        <v>0</v>
      </c>
      <c r="X1275" s="141">
        <v>0</v>
      </c>
      <c r="Y1275" s="141">
        <f t="shared" si="153"/>
        <v>0</v>
      </c>
      <c r="Z1275" s="141">
        <v>0</v>
      </c>
      <c r="AA1275" s="142">
        <f t="shared" si="154"/>
        <v>0</v>
      </c>
      <c r="AR1275" s="8" t="s">
        <v>310</v>
      </c>
      <c r="AT1275" s="8" t="s">
        <v>311</v>
      </c>
      <c r="AU1275" s="8" t="s">
        <v>78</v>
      </c>
      <c r="AY1275" s="8" t="s">
        <v>156</v>
      </c>
      <c r="BE1275" s="143">
        <f t="shared" si="155"/>
        <v>0</v>
      </c>
      <c r="BF1275" s="143">
        <f t="shared" si="156"/>
        <v>0</v>
      </c>
      <c r="BG1275" s="143">
        <f t="shared" si="157"/>
        <v>0</v>
      </c>
      <c r="BH1275" s="143">
        <f t="shared" si="158"/>
        <v>0</v>
      </c>
      <c r="BI1275" s="143">
        <f t="shared" si="159"/>
        <v>0</v>
      </c>
      <c r="BJ1275" s="8" t="s">
        <v>78</v>
      </c>
      <c r="BK1275" s="121">
        <f t="shared" si="160"/>
        <v>0</v>
      </c>
      <c r="BL1275" s="8" t="s">
        <v>231</v>
      </c>
      <c r="BM1275" s="8" t="s">
        <v>2084</v>
      </c>
    </row>
    <row r="1276" spans="2:65" s="23" customFormat="1" ht="76.5" customHeight="1" x14ac:dyDescent="0.45">
      <c r="B1276" s="134"/>
      <c r="C1276" s="179" t="s">
        <v>2085</v>
      </c>
      <c r="D1276" s="179" t="s">
        <v>311</v>
      </c>
      <c r="E1276" s="180" t="s">
        <v>2086</v>
      </c>
      <c r="F1276" s="263" t="s">
        <v>2087</v>
      </c>
      <c r="G1276" s="263"/>
      <c r="H1276" s="263"/>
      <c r="I1276" s="263"/>
      <c r="J1276" s="181" t="s">
        <v>260</v>
      </c>
      <c r="K1276" s="182">
        <v>2</v>
      </c>
      <c r="L1276" s="264"/>
      <c r="M1276" s="264"/>
      <c r="N1276" s="265">
        <f>ROUND(L1276*K1276,2)</f>
        <v>0</v>
      </c>
      <c r="O1276" s="266"/>
      <c r="P1276" s="266"/>
      <c r="Q1276" s="267"/>
      <c r="R1276" s="139"/>
      <c r="T1276" s="140"/>
      <c r="U1276" s="34" t="s">
        <v>39</v>
      </c>
      <c r="V1276" s="141">
        <v>0</v>
      </c>
      <c r="W1276" s="141">
        <f t="shared" si="152"/>
        <v>0</v>
      </c>
      <c r="X1276" s="141">
        <v>0</v>
      </c>
      <c r="Y1276" s="141">
        <f t="shared" si="153"/>
        <v>0</v>
      </c>
      <c r="Z1276" s="141">
        <v>0</v>
      </c>
      <c r="AA1276" s="142">
        <f t="shared" si="154"/>
        <v>0</v>
      </c>
      <c r="AR1276" s="8" t="s">
        <v>310</v>
      </c>
      <c r="AT1276" s="8" t="s">
        <v>311</v>
      </c>
      <c r="AU1276" s="8" t="s">
        <v>78</v>
      </c>
      <c r="AY1276" s="8" t="s">
        <v>156</v>
      </c>
      <c r="BE1276" s="143">
        <f t="shared" si="155"/>
        <v>0</v>
      </c>
      <c r="BF1276" s="143">
        <f t="shared" si="156"/>
        <v>0</v>
      </c>
      <c r="BG1276" s="143">
        <f t="shared" si="157"/>
        <v>0</v>
      </c>
      <c r="BH1276" s="143">
        <f t="shared" si="158"/>
        <v>0</v>
      </c>
      <c r="BI1276" s="143">
        <f t="shared" si="159"/>
        <v>0</v>
      </c>
      <c r="BJ1276" s="8" t="s">
        <v>78</v>
      </c>
      <c r="BK1276" s="121">
        <f t="shared" si="160"/>
        <v>0</v>
      </c>
      <c r="BL1276" s="8" t="s">
        <v>231</v>
      </c>
      <c r="BM1276" s="8" t="s">
        <v>2088</v>
      </c>
    </row>
    <row r="1277" spans="2:65" s="23" customFormat="1" ht="89.25" customHeight="1" x14ac:dyDescent="0.45">
      <c r="B1277" s="134"/>
      <c r="C1277" s="179" t="s">
        <v>2089</v>
      </c>
      <c r="D1277" s="179" t="s">
        <v>311</v>
      </c>
      <c r="E1277" s="180" t="s">
        <v>2090</v>
      </c>
      <c r="F1277" s="263" t="s">
        <v>2091</v>
      </c>
      <c r="G1277" s="263"/>
      <c r="H1277" s="263"/>
      <c r="I1277" s="263"/>
      <c r="J1277" s="181" t="s">
        <v>260</v>
      </c>
      <c r="K1277" s="182">
        <v>1</v>
      </c>
      <c r="L1277" s="264"/>
      <c r="M1277" s="264"/>
      <c r="N1277" s="265">
        <f t="shared" ref="N1277:N1279" si="164">ROUND(L1277*K1277,2)</f>
        <v>0</v>
      </c>
      <c r="O1277" s="266"/>
      <c r="P1277" s="266"/>
      <c r="Q1277" s="267"/>
      <c r="R1277" s="139"/>
      <c r="T1277" s="140"/>
      <c r="U1277" s="34" t="s">
        <v>39</v>
      </c>
      <c r="V1277" s="141">
        <v>0</v>
      </c>
      <c r="W1277" s="141">
        <f t="shared" si="152"/>
        <v>0</v>
      </c>
      <c r="X1277" s="141">
        <v>0</v>
      </c>
      <c r="Y1277" s="141">
        <f t="shared" si="153"/>
        <v>0</v>
      </c>
      <c r="Z1277" s="141">
        <v>0</v>
      </c>
      <c r="AA1277" s="142">
        <f t="shared" si="154"/>
        <v>0</v>
      </c>
      <c r="AR1277" s="8" t="s">
        <v>310</v>
      </c>
      <c r="AT1277" s="8" t="s">
        <v>311</v>
      </c>
      <c r="AU1277" s="8" t="s">
        <v>78</v>
      </c>
      <c r="AY1277" s="8" t="s">
        <v>156</v>
      </c>
      <c r="BE1277" s="143">
        <f t="shared" si="155"/>
        <v>0</v>
      </c>
      <c r="BF1277" s="143">
        <f t="shared" si="156"/>
        <v>0</v>
      </c>
      <c r="BG1277" s="143">
        <f t="shared" si="157"/>
        <v>0</v>
      </c>
      <c r="BH1277" s="143">
        <f t="shared" si="158"/>
        <v>0</v>
      </c>
      <c r="BI1277" s="143">
        <f t="shared" si="159"/>
        <v>0</v>
      </c>
      <c r="BJ1277" s="8" t="s">
        <v>78</v>
      </c>
      <c r="BK1277" s="121">
        <f t="shared" si="160"/>
        <v>0</v>
      </c>
      <c r="BL1277" s="8" t="s">
        <v>231</v>
      </c>
      <c r="BM1277" s="8" t="s">
        <v>2092</v>
      </c>
    </row>
    <row r="1278" spans="2:65" s="23" customFormat="1" ht="76.5" customHeight="1" x14ac:dyDescent="0.45">
      <c r="B1278" s="134"/>
      <c r="C1278" s="179" t="s">
        <v>2093</v>
      </c>
      <c r="D1278" s="179" t="s">
        <v>311</v>
      </c>
      <c r="E1278" s="180" t="s">
        <v>2094</v>
      </c>
      <c r="F1278" s="263" t="s">
        <v>2095</v>
      </c>
      <c r="G1278" s="263"/>
      <c r="H1278" s="263"/>
      <c r="I1278" s="263"/>
      <c r="J1278" s="181" t="s">
        <v>260</v>
      </c>
      <c r="K1278" s="182">
        <v>1</v>
      </c>
      <c r="L1278" s="264"/>
      <c r="M1278" s="264"/>
      <c r="N1278" s="265">
        <f t="shared" si="164"/>
        <v>0</v>
      </c>
      <c r="O1278" s="266"/>
      <c r="P1278" s="266"/>
      <c r="Q1278" s="267"/>
      <c r="R1278" s="139"/>
      <c r="T1278" s="140"/>
      <c r="U1278" s="34" t="s">
        <v>39</v>
      </c>
      <c r="V1278" s="141">
        <v>0</v>
      </c>
      <c r="W1278" s="141">
        <f t="shared" si="152"/>
        <v>0</v>
      </c>
      <c r="X1278" s="141">
        <v>0</v>
      </c>
      <c r="Y1278" s="141">
        <f t="shared" si="153"/>
        <v>0</v>
      </c>
      <c r="Z1278" s="141">
        <v>0</v>
      </c>
      <c r="AA1278" s="142">
        <f t="shared" si="154"/>
        <v>0</v>
      </c>
      <c r="AR1278" s="8" t="s">
        <v>310</v>
      </c>
      <c r="AT1278" s="8" t="s">
        <v>311</v>
      </c>
      <c r="AU1278" s="8" t="s">
        <v>78</v>
      </c>
      <c r="AY1278" s="8" t="s">
        <v>156</v>
      </c>
      <c r="BE1278" s="143">
        <f t="shared" si="155"/>
        <v>0</v>
      </c>
      <c r="BF1278" s="143">
        <f t="shared" si="156"/>
        <v>0</v>
      </c>
      <c r="BG1278" s="143">
        <f t="shared" si="157"/>
        <v>0</v>
      </c>
      <c r="BH1278" s="143">
        <f t="shared" si="158"/>
        <v>0</v>
      </c>
      <c r="BI1278" s="143">
        <f t="shared" si="159"/>
        <v>0</v>
      </c>
      <c r="BJ1278" s="8" t="s">
        <v>78</v>
      </c>
      <c r="BK1278" s="121">
        <f t="shared" si="160"/>
        <v>0</v>
      </c>
      <c r="BL1278" s="8" t="s">
        <v>231</v>
      </c>
      <c r="BM1278" s="8" t="s">
        <v>2096</v>
      </c>
    </row>
    <row r="1279" spans="2:65" s="23" customFormat="1" ht="76.5" customHeight="1" x14ac:dyDescent="0.45">
      <c r="B1279" s="134"/>
      <c r="C1279" s="179" t="s">
        <v>2097</v>
      </c>
      <c r="D1279" s="179" t="s">
        <v>311</v>
      </c>
      <c r="E1279" s="180" t="s">
        <v>2098</v>
      </c>
      <c r="F1279" s="263" t="s">
        <v>2099</v>
      </c>
      <c r="G1279" s="263"/>
      <c r="H1279" s="263"/>
      <c r="I1279" s="263"/>
      <c r="J1279" s="181" t="s">
        <v>260</v>
      </c>
      <c r="K1279" s="182">
        <v>1</v>
      </c>
      <c r="L1279" s="264"/>
      <c r="M1279" s="264"/>
      <c r="N1279" s="265">
        <f t="shared" si="164"/>
        <v>0</v>
      </c>
      <c r="O1279" s="266"/>
      <c r="P1279" s="266"/>
      <c r="Q1279" s="267"/>
      <c r="R1279" s="139"/>
      <c r="T1279" s="140"/>
      <c r="U1279" s="34" t="s">
        <v>39</v>
      </c>
      <c r="V1279" s="141">
        <v>0</v>
      </c>
      <c r="W1279" s="141">
        <f t="shared" si="152"/>
        <v>0</v>
      </c>
      <c r="X1279" s="141">
        <v>0</v>
      </c>
      <c r="Y1279" s="141">
        <f t="shared" si="153"/>
        <v>0</v>
      </c>
      <c r="Z1279" s="141">
        <v>0</v>
      </c>
      <c r="AA1279" s="142">
        <f t="shared" si="154"/>
        <v>0</v>
      </c>
      <c r="AR1279" s="8" t="s">
        <v>310</v>
      </c>
      <c r="AT1279" s="8" t="s">
        <v>311</v>
      </c>
      <c r="AU1279" s="8" t="s">
        <v>78</v>
      </c>
      <c r="AY1279" s="8" t="s">
        <v>156</v>
      </c>
      <c r="BE1279" s="143">
        <f t="shared" si="155"/>
        <v>0</v>
      </c>
      <c r="BF1279" s="143">
        <f t="shared" si="156"/>
        <v>0</v>
      </c>
      <c r="BG1279" s="143">
        <f t="shared" si="157"/>
        <v>0</v>
      </c>
      <c r="BH1279" s="143">
        <f t="shared" si="158"/>
        <v>0</v>
      </c>
      <c r="BI1279" s="143">
        <f t="shared" si="159"/>
        <v>0</v>
      </c>
      <c r="BJ1279" s="8" t="s">
        <v>78</v>
      </c>
      <c r="BK1279" s="121">
        <f t="shared" si="160"/>
        <v>0</v>
      </c>
      <c r="BL1279" s="8" t="s">
        <v>231</v>
      </c>
      <c r="BM1279" s="8" t="s">
        <v>2100</v>
      </c>
    </row>
    <row r="1280" spans="2:65" s="23" customFormat="1" ht="89.25" customHeight="1" x14ac:dyDescent="0.45">
      <c r="B1280" s="134"/>
      <c r="C1280" s="179" t="s">
        <v>2101</v>
      </c>
      <c r="D1280" s="179" t="s">
        <v>311</v>
      </c>
      <c r="E1280" s="180" t="s">
        <v>2102</v>
      </c>
      <c r="F1280" s="263" t="s">
        <v>2103</v>
      </c>
      <c r="G1280" s="263"/>
      <c r="H1280" s="263"/>
      <c r="I1280" s="263"/>
      <c r="J1280" s="181" t="s">
        <v>260</v>
      </c>
      <c r="K1280" s="182">
        <v>1</v>
      </c>
      <c r="L1280" s="264"/>
      <c r="M1280" s="264"/>
      <c r="N1280" s="265">
        <f>ROUND(L1280*K1280,2)</f>
        <v>0</v>
      </c>
      <c r="O1280" s="266"/>
      <c r="P1280" s="266"/>
      <c r="Q1280" s="267"/>
      <c r="R1280" s="139"/>
      <c r="T1280" s="140"/>
      <c r="U1280" s="34" t="s">
        <v>39</v>
      </c>
      <c r="V1280" s="141">
        <v>0</v>
      </c>
      <c r="W1280" s="141">
        <f t="shared" si="152"/>
        <v>0</v>
      </c>
      <c r="X1280" s="141">
        <v>0</v>
      </c>
      <c r="Y1280" s="141">
        <f t="shared" si="153"/>
        <v>0</v>
      </c>
      <c r="Z1280" s="141">
        <v>0</v>
      </c>
      <c r="AA1280" s="142">
        <f t="shared" si="154"/>
        <v>0</v>
      </c>
      <c r="AR1280" s="8" t="s">
        <v>310</v>
      </c>
      <c r="AT1280" s="8" t="s">
        <v>311</v>
      </c>
      <c r="AU1280" s="8" t="s">
        <v>78</v>
      </c>
      <c r="AY1280" s="8" t="s">
        <v>156</v>
      </c>
      <c r="BE1280" s="143">
        <f t="shared" si="155"/>
        <v>0</v>
      </c>
      <c r="BF1280" s="143">
        <f t="shared" si="156"/>
        <v>0</v>
      </c>
      <c r="BG1280" s="143">
        <f t="shared" si="157"/>
        <v>0</v>
      </c>
      <c r="BH1280" s="143">
        <f t="shared" si="158"/>
        <v>0</v>
      </c>
      <c r="BI1280" s="143">
        <f t="shared" si="159"/>
        <v>0</v>
      </c>
      <c r="BJ1280" s="8" t="s">
        <v>78</v>
      </c>
      <c r="BK1280" s="121">
        <f t="shared" si="160"/>
        <v>0</v>
      </c>
      <c r="BL1280" s="8" t="s">
        <v>231</v>
      </c>
      <c r="BM1280" s="8" t="s">
        <v>2104</v>
      </c>
    </row>
    <row r="1281" spans="2:65" s="23" customFormat="1" ht="89.25" customHeight="1" x14ac:dyDescent="0.45">
      <c r="B1281" s="134"/>
      <c r="C1281" s="179" t="s">
        <v>2105</v>
      </c>
      <c r="D1281" s="179" t="s">
        <v>311</v>
      </c>
      <c r="E1281" s="180" t="s">
        <v>2106</v>
      </c>
      <c r="F1281" s="263" t="s">
        <v>2107</v>
      </c>
      <c r="G1281" s="263"/>
      <c r="H1281" s="263"/>
      <c r="I1281" s="263"/>
      <c r="J1281" s="181" t="s">
        <v>260</v>
      </c>
      <c r="K1281" s="182">
        <v>1</v>
      </c>
      <c r="L1281" s="264"/>
      <c r="M1281" s="264"/>
      <c r="N1281" s="265">
        <f>ROUND(L1281*K1281,2)</f>
        <v>0</v>
      </c>
      <c r="O1281" s="266"/>
      <c r="P1281" s="266"/>
      <c r="Q1281" s="267"/>
      <c r="R1281" s="139"/>
      <c r="T1281" s="140"/>
      <c r="U1281" s="34" t="s">
        <v>39</v>
      </c>
      <c r="V1281" s="141">
        <v>0</v>
      </c>
      <c r="W1281" s="141">
        <f t="shared" si="152"/>
        <v>0</v>
      </c>
      <c r="X1281" s="141">
        <v>0</v>
      </c>
      <c r="Y1281" s="141">
        <f t="shared" si="153"/>
        <v>0</v>
      </c>
      <c r="Z1281" s="141">
        <v>0</v>
      </c>
      <c r="AA1281" s="142">
        <f t="shared" si="154"/>
        <v>0</v>
      </c>
      <c r="AR1281" s="8" t="s">
        <v>310</v>
      </c>
      <c r="AT1281" s="8" t="s">
        <v>311</v>
      </c>
      <c r="AU1281" s="8" t="s">
        <v>78</v>
      </c>
      <c r="AY1281" s="8" t="s">
        <v>156</v>
      </c>
      <c r="BE1281" s="143">
        <f t="shared" si="155"/>
        <v>0</v>
      </c>
      <c r="BF1281" s="143">
        <f t="shared" si="156"/>
        <v>0</v>
      </c>
      <c r="BG1281" s="143">
        <f t="shared" si="157"/>
        <v>0</v>
      </c>
      <c r="BH1281" s="143">
        <f t="shared" si="158"/>
        <v>0</v>
      </c>
      <c r="BI1281" s="143">
        <f t="shared" si="159"/>
        <v>0</v>
      </c>
      <c r="BJ1281" s="8" t="s">
        <v>78</v>
      </c>
      <c r="BK1281" s="121">
        <f t="shared" si="160"/>
        <v>0</v>
      </c>
      <c r="BL1281" s="8" t="s">
        <v>231</v>
      </c>
      <c r="BM1281" s="8" t="s">
        <v>2108</v>
      </c>
    </row>
    <row r="1282" spans="2:65" s="23" customFormat="1" ht="89.25" customHeight="1" x14ac:dyDescent="0.45">
      <c r="B1282" s="134"/>
      <c r="C1282" s="179" t="s">
        <v>2109</v>
      </c>
      <c r="D1282" s="179" t="s">
        <v>311</v>
      </c>
      <c r="E1282" s="180" t="s">
        <v>2110</v>
      </c>
      <c r="F1282" s="263" t="s">
        <v>2111</v>
      </c>
      <c r="G1282" s="263"/>
      <c r="H1282" s="263"/>
      <c r="I1282" s="263"/>
      <c r="J1282" s="181" t="s">
        <v>260</v>
      </c>
      <c r="K1282" s="182">
        <v>2</v>
      </c>
      <c r="L1282" s="264"/>
      <c r="M1282" s="264"/>
      <c r="N1282" s="265">
        <f t="shared" ref="N1282:N1283" si="165">ROUND(L1282*K1282,2)</f>
        <v>0</v>
      </c>
      <c r="O1282" s="266"/>
      <c r="P1282" s="266"/>
      <c r="Q1282" s="267"/>
      <c r="R1282" s="139"/>
      <c r="T1282" s="140"/>
      <c r="U1282" s="34" t="s">
        <v>39</v>
      </c>
      <c r="V1282" s="141">
        <v>0</v>
      </c>
      <c r="W1282" s="141">
        <f t="shared" si="152"/>
        <v>0</v>
      </c>
      <c r="X1282" s="141">
        <v>0</v>
      </c>
      <c r="Y1282" s="141">
        <f t="shared" si="153"/>
        <v>0</v>
      </c>
      <c r="Z1282" s="141">
        <v>0</v>
      </c>
      <c r="AA1282" s="142">
        <f t="shared" si="154"/>
        <v>0</v>
      </c>
      <c r="AR1282" s="8" t="s">
        <v>310</v>
      </c>
      <c r="AT1282" s="8" t="s">
        <v>311</v>
      </c>
      <c r="AU1282" s="8" t="s">
        <v>78</v>
      </c>
      <c r="AY1282" s="8" t="s">
        <v>156</v>
      </c>
      <c r="BE1282" s="143">
        <f t="shared" si="155"/>
        <v>0</v>
      </c>
      <c r="BF1282" s="143">
        <f t="shared" si="156"/>
        <v>0</v>
      </c>
      <c r="BG1282" s="143">
        <f t="shared" si="157"/>
        <v>0</v>
      </c>
      <c r="BH1282" s="143">
        <f t="shared" si="158"/>
        <v>0</v>
      </c>
      <c r="BI1282" s="143">
        <f t="shared" si="159"/>
        <v>0</v>
      </c>
      <c r="BJ1282" s="8" t="s">
        <v>78</v>
      </c>
      <c r="BK1282" s="121">
        <f t="shared" si="160"/>
        <v>0</v>
      </c>
      <c r="BL1282" s="8" t="s">
        <v>231</v>
      </c>
      <c r="BM1282" s="8" t="s">
        <v>2112</v>
      </c>
    </row>
    <row r="1283" spans="2:65" s="23" customFormat="1" ht="89.25" customHeight="1" x14ac:dyDescent="0.45">
      <c r="B1283" s="134"/>
      <c r="C1283" s="179" t="s">
        <v>2113</v>
      </c>
      <c r="D1283" s="179" t="s">
        <v>311</v>
      </c>
      <c r="E1283" s="180" t="s">
        <v>2114</v>
      </c>
      <c r="F1283" s="263" t="s">
        <v>2115</v>
      </c>
      <c r="G1283" s="263"/>
      <c r="H1283" s="263"/>
      <c r="I1283" s="263"/>
      <c r="J1283" s="181" t="s">
        <v>260</v>
      </c>
      <c r="K1283" s="182">
        <v>2</v>
      </c>
      <c r="L1283" s="264"/>
      <c r="M1283" s="264"/>
      <c r="N1283" s="265">
        <f t="shared" si="165"/>
        <v>0</v>
      </c>
      <c r="O1283" s="266"/>
      <c r="P1283" s="266"/>
      <c r="Q1283" s="267"/>
      <c r="R1283" s="139"/>
      <c r="T1283" s="140"/>
      <c r="U1283" s="34" t="s">
        <v>39</v>
      </c>
      <c r="V1283" s="141">
        <v>0</v>
      </c>
      <c r="W1283" s="141">
        <f t="shared" si="152"/>
        <v>0</v>
      </c>
      <c r="X1283" s="141">
        <v>0</v>
      </c>
      <c r="Y1283" s="141">
        <f t="shared" si="153"/>
        <v>0</v>
      </c>
      <c r="Z1283" s="141">
        <v>0</v>
      </c>
      <c r="AA1283" s="142">
        <f t="shared" si="154"/>
        <v>0</v>
      </c>
      <c r="AR1283" s="8" t="s">
        <v>310</v>
      </c>
      <c r="AT1283" s="8" t="s">
        <v>311</v>
      </c>
      <c r="AU1283" s="8" t="s">
        <v>78</v>
      </c>
      <c r="AY1283" s="8" t="s">
        <v>156</v>
      </c>
      <c r="BE1283" s="143">
        <f t="shared" si="155"/>
        <v>0</v>
      </c>
      <c r="BF1283" s="143">
        <f t="shared" si="156"/>
        <v>0</v>
      </c>
      <c r="BG1283" s="143">
        <f t="shared" si="157"/>
        <v>0</v>
      </c>
      <c r="BH1283" s="143">
        <f t="shared" si="158"/>
        <v>0</v>
      </c>
      <c r="BI1283" s="143">
        <f t="shared" si="159"/>
        <v>0</v>
      </c>
      <c r="BJ1283" s="8" t="s">
        <v>78</v>
      </c>
      <c r="BK1283" s="121">
        <f t="shared" si="160"/>
        <v>0</v>
      </c>
      <c r="BL1283" s="8" t="s">
        <v>231</v>
      </c>
      <c r="BM1283" s="8" t="s">
        <v>2116</v>
      </c>
    </row>
    <row r="1284" spans="2:65" s="23" customFormat="1" ht="89.25" customHeight="1" x14ac:dyDescent="0.45">
      <c r="B1284" s="134"/>
      <c r="C1284" s="179" t="s">
        <v>2117</v>
      </c>
      <c r="D1284" s="179" t="s">
        <v>311</v>
      </c>
      <c r="E1284" s="180" t="s">
        <v>2118</v>
      </c>
      <c r="F1284" s="263" t="s">
        <v>2119</v>
      </c>
      <c r="G1284" s="263"/>
      <c r="H1284" s="263"/>
      <c r="I1284" s="263"/>
      <c r="J1284" s="181" t="s">
        <v>260</v>
      </c>
      <c r="K1284" s="182">
        <v>1</v>
      </c>
      <c r="L1284" s="264"/>
      <c r="M1284" s="264"/>
      <c r="N1284" s="265">
        <f>ROUND(L1284*K1284,2)</f>
        <v>0</v>
      </c>
      <c r="O1284" s="266"/>
      <c r="P1284" s="266"/>
      <c r="Q1284" s="267"/>
      <c r="R1284" s="139"/>
      <c r="T1284" s="140"/>
      <c r="U1284" s="34" t="s">
        <v>39</v>
      </c>
      <c r="V1284" s="141">
        <v>0</v>
      </c>
      <c r="W1284" s="141">
        <f t="shared" si="152"/>
        <v>0</v>
      </c>
      <c r="X1284" s="141">
        <v>0</v>
      </c>
      <c r="Y1284" s="141">
        <f t="shared" si="153"/>
        <v>0</v>
      </c>
      <c r="Z1284" s="141">
        <v>0</v>
      </c>
      <c r="AA1284" s="142">
        <f t="shared" si="154"/>
        <v>0</v>
      </c>
      <c r="AR1284" s="8" t="s">
        <v>310</v>
      </c>
      <c r="AT1284" s="8" t="s">
        <v>311</v>
      </c>
      <c r="AU1284" s="8" t="s">
        <v>78</v>
      </c>
      <c r="AY1284" s="8" t="s">
        <v>156</v>
      </c>
      <c r="BE1284" s="143">
        <f t="shared" si="155"/>
        <v>0</v>
      </c>
      <c r="BF1284" s="143">
        <f t="shared" si="156"/>
        <v>0</v>
      </c>
      <c r="BG1284" s="143">
        <f t="shared" si="157"/>
        <v>0</v>
      </c>
      <c r="BH1284" s="143">
        <f t="shared" si="158"/>
        <v>0</v>
      </c>
      <c r="BI1284" s="143">
        <f t="shared" si="159"/>
        <v>0</v>
      </c>
      <c r="BJ1284" s="8" t="s">
        <v>78</v>
      </c>
      <c r="BK1284" s="121">
        <f t="shared" si="160"/>
        <v>0</v>
      </c>
      <c r="BL1284" s="8" t="s">
        <v>231</v>
      </c>
      <c r="BM1284" s="8" t="s">
        <v>2120</v>
      </c>
    </row>
    <row r="1285" spans="2:65" s="23" customFormat="1" ht="38.25" customHeight="1" x14ac:dyDescent="0.45">
      <c r="B1285" s="134"/>
      <c r="C1285" s="135" t="s">
        <v>2121</v>
      </c>
      <c r="D1285" s="135" t="s">
        <v>157</v>
      </c>
      <c r="E1285" s="136" t="s">
        <v>2122</v>
      </c>
      <c r="F1285" s="251" t="s">
        <v>2123</v>
      </c>
      <c r="G1285" s="251"/>
      <c r="H1285" s="251"/>
      <c r="I1285" s="251"/>
      <c r="J1285" s="137" t="s">
        <v>260</v>
      </c>
      <c r="K1285" s="138">
        <v>1</v>
      </c>
      <c r="L1285" s="252"/>
      <c r="M1285" s="252"/>
      <c r="N1285" s="260">
        <f>ROUND(L1285*K1285,2)</f>
        <v>0</v>
      </c>
      <c r="O1285" s="261"/>
      <c r="P1285" s="261"/>
      <c r="Q1285" s="262"/>
      <c r="R1285" s="139"/>
      <c r="T1285" s="140"/>
      <c r="U1285" s="34" t="s">
        <v>39</v>
      </c>
      <c r="V1285" s="141">
        <v>0</v>
      </c>
      <c r="W1285" s="141">
        <f t="shared" si="152"/>
        <v>0</v>
      </c>
      <c r="X1285" s="141">
        <v>0</v>
      </c>
      <c r="Y1285" s="141">
        <f t="shared" si="153"/>
        <v>0</v>
      </c>
      <c r="Z1285" s="141">
        <v>0</v>
      </c>
      <c r="AA1285" s="142">
        <f t="shared" si="154"/>
        <v>0</v>
      </c>
      <c r="AR1285" s="8" t="s">
        <v>231</v>
      </c>
      <c r="AT1285" s="8" t="s">
        <v>157</v>
      </c>
      <c r="AU1285" s="8" t="s">
        <v>78</v>
      </c>
      <c r="AY1285" s="8" t="s">
        <v>156</v>
      </c>
      <c r="BE1285" s="143">
        <f t="shared" si="155"/>
        <v>0</v>
      </c>
      <c r="BF1285" s="143">
        <f t="shared" si="156"/>
        <v>0</v>
      </c>
      <c r="BG1285" s="143">
        <f t="shared" si="157"/>
        <v>0</v>
      </c>
      <c r="BH1285" s="143">
        <f t="shared" si="158"/>
        <v>0</v>
      </c>
      <c r="BI1285" s="143">
        <f t="shared" si="159"/>
        <v>0</v>
      </c>
      <c r="BJ1285" s="8" t="s">
        <v>78</v>
      </c>
      <c r="BK1285" s="121">
        <f t="shared" si="160"/>
        <v>0</v>
      </c>
      <c r="BL1285" s="8" t="s">
        <v>231</v>
      </c>
      <c r="BM1285" s="8" t="s">
        <v>2124</v>
      </c>
    </row>
    <row r="1286" spans="2:65" s="23" customFormat="1" ht="76.5" customHeight="1" x14ac:dyDescent="0.45">
      <c r="B1286" s="134"/>
      <c r="C1286" s="179" t="s">
        <v>2125</v>
      </c>
      <c r="D1286" s="179" t="s">
        <v>311</v>
      </c>
      <c r="E1286" s="180" t="s">
        <v>2126</v>
      </c>
      <c r="F1286" s="263" t="s">
        <v>2127</v>
      </c>
      <c r="G1286" s="263"/>
      <c r="H1286" s="263"/>
      <c r="I1286" s="263"/>
      <c r="J1286" s="181" t="s">
        <v>260</v>
      </c>
      <c r="K1286" s="182">
        <v>1</v>
      </c>
      <c r="L1286" s="264"/>
      <c r="M1286" s="264"/>
      <c r="N1286" s="265">
        <f>ROUND(L1286*K1286,2)</f>
        <v>0</v>
      </c>
      <c r="O1286" s="266"/>
      <c r="P1286" s="266"/>
      <c r="Q1286" s="267"/>
      <c r="R1286" s="139"/>
      <c r="T1286" s="140"/>
      <c r="U1286" s="34" t="s">
        <v>39</v>
      </c>
      <c r="V1286" s="141">
        <v>0</v>
      </c>
      <c r="W1286" s="141">
        <f t="shared" si="152"/>
        <v>0</v>
      </c>
      <c r="X1286" s="141">
        <v>0</v>
      </c>
      <c r="Y1286" s="141">
        <f t="shared" si="153"/>
        <v>0</v>
      </c>
      <c r="Z1286" s="141">
        <v>0</v>
      </c>
      <c r="AA1286" s="142">
        <f t="shared" si="154"/>
        <v>0</v>
      </c>
      <c r="AR1286" s="8" t="s">
        <v>310</v>
      </c>
      <c r="AT1286" s="8" t="s">
        <v>311</v>
      </c>
      <c r="AU1286" s="8" t="s">
        <v>78</v>
      </c>
      <c r="AY1286" s="8" t="s">
        <v>156</v>
      </c>
      <c r="BE1286" s="143">
        <f t="shared" si="155"/>
        <v>0</v>
      </c>
      <c r="BF1286" s="143">
        <f t="shared" si="156"/>
        <v>0</v>
      </c>
      <c r="BG1286" s="143">
        <f t="shared" si="157"/>
        <v>0</v>
      </c>
      <c r="BH1286" s="143">
        <f t="shared" si="158"/>
        <v>0</v>
      </c>
      <c r="BI1286" s="143">
        <f t="shared" si="159"/>
        <v>0</v>
      </c>
      <c r="BJ1286" s="8" t="s">
        <v>78</v>
      </c>
      <c r="BK1286" s="121">
        <f t="shared" si="160"/>
        <v>0</v>
      </c>
      <c r="BL1286" s="8" t="s">
        <v>231</v>
      </c>
      <c r="BM1286" s="8" t="s">
        <v>2128</v>
      </c>
    </row>
    <row r="1287" spans="2:65" s="23" customFormat="1" ht="38.25" customHeight="1" x14ac:dyDescent="0.45">
      <c r="B1287" s="134"/>
      <c r="C1287" s="135" t="s">
        <v>2129</v>
      </c>
      <c r="D1287" s="135" t="s">
        <v>157</v>
      </c>
      <c r="E1287" s="136" t="s">
        <v>2130</v>
      </c>
      <c r="F1287" s="251" t="s">
        <v>2131</v>
      </c>
      <c r="G1287" s="251"/>
      <c r="H1287" s="251"/>
      <c r="I1287" s="251"/>
      <c r="J1287" s="137" t="s">
        <v>260</v>
      </c>
      <c r="K1287" s="138">
        <v>7</v>
      </c>
      <c r="L1287" s="252"/>
      <c r="M1287" s="252"/>
      <c r="N1287" s="260">
        <f>ROUND(L1287*K1287,2)</f>
        <v>0</v>
      </c>
      <c r="O1287" s="261"/>
      <c r="P1287" s="261"/>
      <c r="Q1287" s="262"/>
      <c r="R1287" s="139"/>
      <c r="T1287" s="140"/>
      <c r="U1287" s="34" t="s">
        <v>39</v>
      </c>
      <c r="V1287" s="141">
        <v>0</v>
      </c>
      <c r="W1287" s="141">
        <f t="shared" si="152"/>
        <v>0</v>
      </c>
      <c r="X1287" s="141">
        <v>0</v>
      </c>
      <c r="Y1287" s="141">
        <f t="shared" si="153"/>
        <v>0</v>
      </c>
      <c r="Z1287" s="141">
        <v>0</v>
      </c>
      <c r="AA1287" s="142">
        <f t="shared" si="154"/>
        <v>0</v>
      </c>
      <c r="AR1287" s="8" t="s">
        <v>231</v>
      </c>
      <c r="AT1287" s="8" t="s">
        <v>157</v>
      </c>
      <c r="AU1287" s="8" t="s">
        <v>78</v>
      </c>
      <c r="AY1287" s="8" t="s">
        <v>156</v>
      </c>
      <c r="BE1287" s="143">
        <f t="shared" si="155"/>
        <v>0</v>
      </c>
      <c r="BF1287" s="143">
        <f t="shared" si="156"/>
        <v>0</v>
      </c>
      <c r="BG1287" s="143">
        <f t="shared" si="157"/>
        <v>0</v>
      </c>
      <c r="BH1287" s="143">
        <f t="shared" si="158"/>
        <v>0</v>
      </c>
      <c r="BI1287" s="143">
        <f t="shared" si="159"/>
        <v>0</v>
      </c>
      <c r="BJ1287" s="8" t="s">
        <v>78</v>
      </c>
      <c r="BK1287" s="121">
        <f t="shared" si="160"/>
        <v>0</v>
      </c>
      <c r="BL1287" s="8" t="s">
        <v>231</v>
      </c>
      <c r="BM1287" s="8" t="s">
        <v>2132</v>
      </c>
    </row>
    <row r="1288" spans="2:65" s="23" customFormat="1" ht="63.75" customHeight="1" x14ac:dyDescent="0.45">
      <c r="B1288" s="134"/>
      <c r="C1288" s="179" t="s">
        <v>2133</v>
      </c>
      <c r="D1288" s="179" t="s">
        <v>311</v>
      </c>
      <c r="E1288" s="180" t="s">
        <v>2134</v>
      </c>
      <c r="F1288" s="263" t="s">
        <v>2135</v>
      </c>
      <c r="G1288" s="263"/>
      <c r="H1288" s="263"/>
      <c r="I1288" s="263"/>
      <c r="J1288" s="181" t="s">
        <v>260</v>
      </c>
      <c r="K1288" s="182">
        <v>1</v>
      </c>
      <c r="L1288" s="264"/>
      <c r="M1288" s="264"/>
      <c r="N1288" s="265">
        <f>ROUND(L1288*K1288,2)</f>
        <v>0</v>
      </c>
      <c r="O1288" s="266"/>
      <c r="P1288" s="266"/>
      <c r="Q1288" s="267"/>
      <c r="R1288" s="139"/>
      <c r="T1288" s="140"/>
      <c r="U1288" s="34" t="s">
        <v>39</v>
      </c>
      <c r="V1288" s="141">
        <v>0</v>
      </c>
      <c r="W1288" s="141">
        <f t="shared" si="152"/>
        <v>0</v>
      </c>
      <c r="X1288" s="141">
        <v>0</v>
      </c>
      <c r="Y1288" s="141">
        <f t="shared" si="153"/>
        <v>0</v>
      </c>
      <c r="Z1288" s="141">
        <v>0</v>
      </c>
      <c r="AA1288" s="142">
        <f t="shared" si="154"/>
        <v>0</v>
      </c>
      <c r="AR1288" s="8" t="s">
        <v>310</v>
      </c>
      <c r="AT1288" s="8" t="s">
        <v>311</v>
      </c>
      <c r="AU1288" s="8" t="s">
        <v>78</v>
      </c>
      <c r="AY1288" s="8" t="s">
        <v>156</v>
      </c>
      <c r="BE1288" s="143">
        <f t="shared" si="155"/>
        <v>0</v>
      </c>
      <c r="BF1288" s="143">
        <f t="shared" si="156"/>
        <v>0</v>
      </c>
      <c r="BG1288" s="143">
        <f t="shared" si="157"/>
        <v>0</v>
      </c>
      <c r="BH1288" s="143">
        <f t="shared" si="158"/>
        <v>0</v>
      </c>
      <c r="BI1288" s="143">
        <f t="shared" si="159"/>
        <v>0</v>
      </c>
      <c r="BJ1288" s="8" t="s">
        <v>78</v>
      </c>
      <c r="BK1288" s="121">
        <f t="shared" si="160"/>
        <v>0</v>
      </c>
      <c r="BL1288" s="8" t="s">
        <v>231</v>
      </c>
      <c r="BM1288" s="8" t="s">
        <v>2136</v>
      </c>
    </row>
    <row r="1289" spans="2:65" s="23" customFormat="1" ht="63.75" customHeight="1" x14ac:dyDescent="0.45">
      <c r="B1289" s="134"/>
      <c r="C1289" s="179" t="s">
        <v>2137</v>
      </c>
      <c r="D1289" s="179" t="s">
        <v>311</v>
      </c>
      <c r="E1289" s="180" t="s">
        <v>2138</v>
      </c>
      <c r="F1289" s="263" t="s">
        <v>2139</v>
      </c>
      <c r="G1289" s="263"/>
      <c r="H1289" s="263"/>
      <c r="I1289" s="263"/>
      <c r="J1289" s="181" t="s">
        <v>260</v>
      </c>
      <c r="K1289" s="182">
        <v>1</v>
      </c>
      <c r="L1289" s="264"/>
      <c r="M1289" s="264"/>
      <c r="N1289" s="265">
        <f t="shared" ref="N1289:N1292" si="166">ROUND(L1289*K1289,2)</f>
        <v>0</v>
      </c>
      <c r="O1289" s="266"/>
      <c r="P1289" s="266"/>
      <c r="Q1289" s="267"/>
      <c r="R1289" s="139"/>
      <c r="T1289" s="140"/>
      <c r="U1289" s="34" t="s">
        <v>39</v>
      </c>
      <c r="V1289" s="141">
        <v>0</v>
      </c>
      <c r="W1289" s="141">
        <f t="shared" si="152"/>
        <v>0</v>
      </c>
      <c r="X1289" s="141">
        <v>0</v>
      </c>
      <c r="Y1289" s="141">
        <f t="shared" si="153"/>
        <v>0</v>
      </c>
      <c r="Z1289" s="141">
        <v>0</v>
      </c>
      <c r="AA1289" s="142">
        <f t="shared" si="154"/>
        <v>0</v>
      </c>
      <c r="AR1289" s="8" t="s">
        <v>310</v>
      </c>
      <c r="AT1289" s="8" t="s">
        <v>311</v>
      </c>
      <c r="AU1289" s="8" t="s">
        <v>78</v>
      </c>
      <c r="AY1289" s="8" t="s">
        <v>156</v>
      </c>
      <c r="BE1289" s="143">
        <f t="shared" si="155"/>
        <v>0</v>
      </c>
      <c r="BF1289" s="143">
        <f t="shared" si="156"/>
        <v>0</v>
      </c>
      <c r="BG1289" s="143">
        <f t="shared" si="157"/>
        <v>0</v>
      </c>
      <c r="BH1289" s="143">
        <f t="shared" si="158"/>
        <v>0</v>
      </c>
      <c r="BI1289" s="143">
        <f t="shared" si="159"/>
        <v>0</v>
      </c>
      <c r="BJ1289" s="8" t="s">
        <v>78</v>
      </c>
      <c r="BK1289" s="121">
        <f t="shared" si="160"/>
        <v>0</v>
      </c>
      <c r="BL1289" s="8" t="s">
        <v>231</v>
      </c>
      <c r="BM1289" s="8" t="s">
        <v>2140</v>
      </c>
    </row>
    <row r="1290" spans="2:65" s="23" customFormat="1" ht="63.75" customHeight="1" x14ac:dyDescent="0.45">
      <c r="B1290" s="134"/>
      <c r="C1290" s="179" t="s">
        <v>2141</v>
      </c>
      <c r="D1290" s="179" t="s">
        <v>311</v>
      </c>
      <c r="E1290" s="180" t="s">
        <v>2142</v>
      </c>
      <c r="F1290" s="263" t="s">
        <v>2143</v>
      </c>
      <c r="G1290" s="263"/>
      <c r="H1290" s="263"/>
      <c r="I1290" s="263"/>
      <c r="J1290" s="181" t="s">
        <v>260</v>
      </c>
      <c r="K1290" s="182">
        <v>3</v>
      </c>
      <c r="L1290" s="264"/>
      <c r="M1290" s="264"/>
      <c r="N1290" s="265">
        <f t="shared" si="166"/>
        <v>0</v>
      </c>
      <c r="O1290" s="266"/>
      <c r="P1290" s="266"/>
      <c r="Q1290" s="267"/>
      <c r="R1290" s="139"/>
      <c r="T1290" s="140"/>
      <c r="U1290" s="34" t="s">
        <v>39</v>
      </c>
      <c r="V1290" s="141">
        <v>0</v>
      </c>
      <c r="W1290" s="141">
        <f t="shared" si="152"/>
        <v>0</v>
      </c>
      <c r="X1290" s="141">
        <v>0</v>
      </c>
      <c r="Y1290" s="141">
        <f t="shared" si="153"/>
        <v>0</v>
      </c>
      <c r="Z1290" s="141">
        <v>0</v>
      </c>
      <c r="AA1290" s="142">
        <f t="shared" si="154"/>
        <v>0</v>
      </c>
      <c r="AR1290" s="8" t="s">
        <v>310</v>
      </c>
      <c r="AT1290" s="8" t="s">
        <v>311</v>
      </c>
      <c r="AU1290" s="8" t="s">
        <v>78</v>
      </c>
      <c r="AY1290" s="8" t="s">
        <v>156</v>
      </c>
      <c r="BE1290" s="143">
        <f t="shared" si="155"/>
        <v>0</v>
      </c>
      <c r="BF1290" s="143">
        <f t="shared" si="156"/>
        <v>0</v>
      </c>
      <c r="BG1290" s="143">
        <f t="shared" si="157"/>
        <v>0</v>
      </c>
      <c r="BH1290" s="143">
        <f t="shared" si="158"/>
        <v>0</v>
      </c>
      <c r="BI1290" s="143">
        <f t="shared" si="159"/>
        <v>0</v>
      </c>
      <c r="BJ1290" s="8" t="s">
        <v>78</v>
      </c>
      <c r="BK1290" s="121">
        <f t="shared" si="160"/>
        <v>0</v>
      </c>
      <c r="BL1290" s="8" t="s">
        <v>231</v>
      </c>
      <c r="BM1290" s="8" t="s">
        <v>2144</v>
      </c>
    </row>
    <row r="1291" spans="2:65" s="23" customFormat="1" ht="63.75" customHeight="1" x14ac:dyDescent="0.45">
      <c r="B1291" s="134"/>
      <c r="C1291" s="179" t="s">
        <v>2145</v>
      </c>
      <c r="D1291" s="179" t="s">
        <v>311</v>
      </c>
      <c r="E1291" s="180" t="s">
        <v>2146</v>
      </c>
      <c r="F1291" s="263" t="s">
        <v>2147</v>
      </c>
      <c r="G1291" s="263"/>
      <c r="H1291" s="263"/>
      <c r="I1291" s="263"/>
      <c r="J1291" s="181" t="s">
        <v>260</v>
      </c>
      <c r="K1291" s="182">
        <v>1</v>
      </c>
      <c r="L1291" s="264"/>
      <c r="M1291" s="264"/>
      <c r="N1291" s="265">
        <f t="shared" si="166"/>
        <v>0</v>
      </c>
      <c r="O1291" s="266"/>
      <c r="P1291" s="266"/>
      <c r="Q1291" s="267"/>
      <c r="R1291" s="139"/>
      <c r="T1291" s="140"/>
      <c r="U1291" s="34" t="s">
        <v>39</v>
      </c>
      <c r="V1291" s="141">
        <v>0</v>
      </c>
      <c r="W1291" s="141">
        <f t="shared" si="152"/>
        <v>0</v>
      </c>
      <c r="X1291" s="141">
        <v>0</v>
      </c>
      <c r="Y1291" s="141">
        <f t="shared" si="153"/>
        <v>0</v>
      </c>
      <c r="Z1291" s="141">
        <v>0</v>
      </c>
      <c r="AA1291" s="142">
        <f t="shared" si="154"/>
        <v>0</v>
      </c>
      <c r="AR1291" s="8" t="s">
        <v>310</v>
      </c>
      <c r="AT1291" s="8" t="s">
        <v>311</v>
      </c>
      <c r="AU1291" s="8" t="s">
        <v>78</v>
      </c>
      <c r="AY1291" s="8" t="s">
        <v>156</v>
      </c>
      <c r="BE1291" s="143">
        <f t="shared" si="155"/>
        <v>0</v>
      </c>
      <c r="BF1291" s="143">
        <f t="shared" si="156"/>
        <v>0</v>
      </c>
      <c r="BG1291" s="143">
        <f t="shared" si="157"/>
        <v>0</v>
      </c>
      <c r="BH1291" s="143">
        <f t="shared" si="158"/>
        <v>0</v>
      </c>
      <c r="BI1291" s="143">
        <f t="shared" si="159"/>
        <v>0</v>
      </c>
      <c r="BJ1291" s="8" t="s">
        <v>78</v>
      </c>
      <c r="BK1291" s="121">
        <f t="shared" si="160"/>
        <v>0</v>
      </c>
      <c r="BL1291" s="8" t="s">
        <v>231</v>
      </c>
      <c r="BM1291" s="8" t="s">
        <v>2148</v>
      </c>
    </row>
    <row r="1292" spans="2:65" s="23" customFormat="1" ht="63.75" customHeight="1" x14ac:dyDescent="0.45">
      <c r="B1292" s="134"/>
      <c r="C1292" s="179" t="s">
        <v>2149</v>
      </c>
      <c r="D1292" s="179" t="s">
        <v>311</v>
      </c>
      <c r="E1292" s="180" t="s">
        <v>2150</v>
      </c>
      <c r="F1292" s="263" t="s">
        <v>2151</v>
      </c>
      <c r="G1292" s="263"/>
      <c r="H1292" s="263"/>
      <c r="I1292" s="263"/>
      <c r="J1292" s="181" t="s">
        <v>260</v>
      </c>
      <c r="K1292" s="182">
        <v>1</v>
      </c>
      <c r="L1292" s="264"/>
      <c r="M1292" s="264"/>
      <c r="N1292" s="265">
        <f t="shared" si="166"/>
        <v>0</v>
      </c>
      <c r="O1292" s="266"/>
      <c r="P1292" s="266"/>
      <c r="Q1292" s="267"/>
      <c r="R1292" s="139"/>
      <c r="T1292" s="140"/>
      <c r="U1292" s="34" t="s">
        <v>39</v>
      </c>
      <c r="V1292" s="141">
        <v>0</v>
      </c>
      <c r="W1292" s="141">
        <f t="shared" si="152"/>
        <v>0</v>
      </c>
      <c r="X1292" s="141">
        <v>0</v>
      </c>
      <c r="Y1292" s="141">
        <f t="shared" si="153"/>
        <v>0</v>
      </c>
      <c r="Z1292" s="141">
        <v>0</v>
      </c>
      <c r="AA1292" s="142">
        <f t="shared" si="154"/>
        <v>0</v>
      </c>
      <c r="AR1292" s="8" t="s">
        <v>310</v>
      </c>
      <c r="AT1292" s="8" t="s">
        <v>311</v>
      </c>
      <c r="AU1292" s="8" t="s">
        <v>78</v>
      </c>
      <c r="AY1292" s="8" t="s">
        <v>156</v>
      </c>
      <c r="BE1292" s="143">
        <f t="shared" si="155"/>
        <v>0</v>
      </c>
      <c r="BF1292" s="143">
        <f t="shared" si="156"/>
        <v>0</v>
      </c>
      <c r="BG1292" s="143">
        <f t="shared" si="157"/>
        <v>0</v>
      </c>
      <c r="BH1292" s="143">
        <f t="shared" si="158"/>
        <v>0</v>
      </c>
      <c r="BI1292" s="143">
        <f t="shared" si="159"/>
        <v>0</v>
      </c>
      <c r="BJ1292" s="8" t="s">
        <v>78</v>
      </c>
      <c r="BK1292" s="121">
        <f t="shared" si="160"/>
        <v>0</v>
      </c>
      <c r="BL1292" s="8" t="s">
        <v>231</v>
      </c>
      <c r="BM1292" s="8" t="s">
        <v>2152</v>
      </c>
    </row>
    <row r="1293" spans="2:65" s="23" customFormat="1" ht="38.25" customHeight="1" x14ac:dyDescent="0.45">
      <c r="B1293" s="134"/>
      <c r="C1293" s="135" t="s">
        <v>2153</v>
      </c>
      <c r="D1293" s="135" t="s">
        <v>157</v>
      </c>
      <c r="E1293" s="136" t="s">
        <v>2154</v>
      </c>
      <c r="F1293" s="251" t="s">
        <v>2155</v>
      </c>
      <c r="G1293" s="251"/>
      <c r="H1293" s="251"/>
      <c r="I1293" s="251"/>
      <c r="J1293" s="137" t="s">
        <v>260</v>
      </c>
      <c r="K1293" s="138">
        <v>4</v>
      </c>
      <c r="L1293" s="252"/>
      <c r="M1293" s="252"/>
      <c r="N1293" s="260">
        <f>ROUND(L1293*K1293,2)</f>
        <v>0</v>
      </c>
      <c r="O1293" s="261"/>
      <c r="P1293" s="261"/>
      <c r="Q1293" s="262"/>
      <c r="R1293" s="139"/>
      <c r="T1293" s="140"/>
      <c r="U1293" s="34" t="s">
        <v>39</v>
      </c>
      <c r="V1293" s="141">
        <v>0</v>
      </c>
      <c r="W1293" s="141">
        <f t="shared" si="152"/>
        <v>0</v>
      </c>
      <c r="X1293" s="141">
        <v>0</v>
      </c>
      <c r="Y1293" s="141">
        <f t="shared" si="153"/>
        <v>0</v>
      </c>
      <c r="Z1293" s="141">
        <v>0</v>
      </c>
      <c r="AA1293" s="142">
        <f t="shared" si="154"/>
        <v>0</v>
      </c>
      <c r="AR1293" s="8" t="s">
        <v>231</v>
      </c>
      <c r="AT1293" s="8" t="s">
        <v>157</v>
      </c>
      <c r="AU1293" s="8" t="s">
        <v>78</v>
      </c>
      <c r="AY1293" s="8" t="s">
        <v>156</v>
      </c>
      <c r="BE1293" s="143">
        <f t="shared" si="155"/>
        <v>0</v>
      </c>
      <c r="BF1293" s="143">
        <f t="shared" si="156"/>
        <v>0</v>
      </c>
      <c r="BG1293" s="143">
        <f t="shared" si="157"/>
        <v>0</v>
      </c>
      <c r="BH1293" s="143">
        <f t="shared" si="158"/>
        <v>0</v>
      </c>
      <c r="BI1293" s="143">
        <f t="shared" si="159"/>
        <v>0</v>
      </c>
      <c r="BJ1293" s="8" t="s">
        <v>78</v>
      </c>
      <c r="BK1293" s="121">
        <f t="shared" si="160"/>
        <v>0</v>
      </c>
      <c r="BL1293" s="8" t="s">
        <v>231</v>
      </c>
      <c r="BM1293" s="8" t="s">
        <v>2156</v>
      </c>
    </row>
    <row r="1294" spans="2:65" s="23" customFormat="1" ht="76.5" customHeight="1" x14ac:dyDescent="0.45">
      <c r="B1294" s="134"/>
      <c r="C1294" s="179" t="s">
        <v>2157</v>
      </c>
      <c r="D1294" s="179" t="s">
        <v>311</v>
      </c>
      <c r="E1294" s="180" t="s">
        <v>2158</v>
      </c>
      <c r="F1294" s="263" t="s">
        <v>2159</v>
      </c>
      <c r="G1294" s="263"/>
      <c r="H1294" s="263"/>
      <c r="I1294" s="263"/>
      <c r="J1294" s="181" t="s">
        <v>260</v>
      </c>
      <c r="K1294" s="182">
        <v>1</v>
      </c>
      <c r="L1294" s="264"/>
      <c r="M1294" s="264"/>
      <c r="N1294" s="265">
        <f>ROUND(L1294*K1294,2)</f>
        <v>0</v>
      </c>
      <c r="O1294" s="266"/>
      <c r="P1294" s="266"/>
      <c r="Q1294" s="267"/>
      <c r="R1294" s="139"/>
      <c r="T1294" s="140"/>
      <c r="U1294" s="34" t="s">
        <v>39</v>
      </c>
      <c r="V1294" s="141">
        <v>0</v>
      </c>
      <c r="W1294" s="141">
        <f t="shared" si="152"/>
        <v>0</v>
      </c>
      <c r="X1294" s="141">
        <v>0</v>
      </c>
      <c r="Y1294" s="141">
        <f t="shared" si="153"/>
        <v>0</v>
      </c>
      <c r="Z1294" s="141">
        <v>0</v>
      </c>
      <c r="AA1294" s="142">
        <f t="shared" si="154"/>
        <v>0</v>
      </c>
      <c r="AR1294" s="8" t="s">
        <v>310</v>
      </c>
      <c r="AT1294" s="8" t="s">
        <v>311</v>
      </c>
      <c r="AU1294" s="8" t="s">
        <v>78</v>
      </c>
      <c r="AY1294" s="8" t="s">
        <v>156</v>
      </c>
      <c r="BE1294" s="143">
        <f t="shared" si="155"/>
        <v>0</v>
      </c>
      <c r="BF1294" s="143">
        <f t="shared" si="156"/>
        <v>0</v>
      </c>
      <c r="BG1294" s="143">
        <f t="shared" si="157"/>
        <v>0</v>
      </c>
      <c r="BH1294" s="143">
        <f t="shared" si="158"/>
        <v>0</v>
      </c>
      <c r="BI1294" s="143">
        <f t="shared" si="159"/>
        <v>0</v>
      </c>
      <c r="BJ1294" s="8" t="s">
        <v>78</v>
      </c>
      <c r="BK1294" s="121">
        <f t="shared" si="160"/>
        <v>0</v>
      </c>
      <c r="BL1294" s="8" t="s">
        <v>231</v>
      </c>
      <c r="BM1294" s="8" t="s">
        <v>2160</v>
      </c>
    </row>
    <row r="1295" spans="2:65" s="23" customFormat="1" ht="76.5" customHeight="1" x14ac:dyDescent="0.45">
      <c r="B1295" s="134"/>
      <c r="C1295" s="179" t="s">
        <v>2161</v>
      </c>
      <c r="D1295" s="179" t="s">
        <v>311</v>
      </c>
      <c r="E1295" s="180" t="s">
        <v>2162</v>
      </c>
      <c r="F1295" s="263" t="s">
        <v>2163</v>
      </c>
      <c r="G1295" s="263"/>
      <c r="H1295" s="263"/>
      <c r="I1295" s="263"/>
      <c r="J1295" s="181" t="s">
        <v>260</v>
      </c>
      <c r="K1295" s="182">
        <v>1</v>
      </c>
      <c r="L1295" s="264"/>
      <c r="M1295" s="264"/>
      <c r="N1295" s="265">
        <f t="shared" ref="N1295:N1297" si="167">ROUND(L1295*K1295,2)</f>
        <v>0</v>
      </c>
      <c r="O1295" s="266"/>
      <c r="P1295" s="266"/>
      <c r="Q1295" s="267"/>
      <c r="R1295" s="139"/>
      <c r="T1295" s="140"/>
      <c r="U1295" s="34" t="s">
        <v>39</v>
      </c>
      <c r="V1295" s="141">
        <v>0</v>
      </c>
      <c r="W1295" s="141">
        <f t="shared" si="152"/>
        <v>0</v>
      </c>
      <c r="X1295" s="141">
        <v>0</v>
      </c>
      <c r="Y1295" s="141">
        <f t="shared" si="153"/>
        <v>0</v>
      </c>
      <c r="Z1295" s="141">
        <v>0</v>
      </c>
      <c r="AA1295" s="142">
        <f t="shared" si="154"/>
        <v>0</v>
      </c>
      <c r="AR1295" s="8" t="s">
        <v>310</v>
      </c>
      <c r="AT1295" s="8" t="s">
        <v>311</v>
      </c>
      <c r="AU1295" s="8" t="s">
        <v>78</v>
      </c>
      <c r="AY1295" s="8" t="s">
        <v>156</v>
      </c>
      <c r="BE1295" s="143">
        <f t="shared" si="155"/>
        <v>0</v>
      </c>
      <c r="BF1295" s="143">
        <f t="shared" si="156"/>
        <v>0</v>
      </c>
      <c r="BG1295" s="143">
        <f t="shared" si="157"/>
        <v>0</v>
      </c>
      <c r="BH1295" s="143">
        <f t="shared" si="158"/>
        <v>0</v>
      </c>
      <c r="BI1295" s="143">
        <f t="shared" si="159"/>
        <v>0</v>
      </c>
      <c r="BJ1295" s="8" t="s">
        <v>78</v>
      </c>
      <c r="BK1295" s="121">
        <f t="shared" si="160"/>
        <v>0</v>
      </c>
      <c r="BL1295" s="8" t="s">
        <v>231</v>
      </c>
      <c r="BM1295" s="8" t="s">
        <v>2164</v>
      </c>
    </row>
    <row r="1296" spans="2:65" s="23" customFormat="1" ht="76.5" customHeight="1" x14ac:dyDescent="0.45">
      <c r="B1296" s="134"/>
      <c r="C1296" s="179" t="s">
        <v>2165</v>
      </c>
      <c r="D1296" s="179" t="s">
        <v>311</v>
      </c>
      <c r="E1296" s="180" t="s">
        <v>2166</v>
      </c>
      <c r="F1296" s="263" t="s">
        <v>2167</v>
      </c>
      <c r="G1296" s="263"/>
      <c r="H1296" s="263"/>
      <c r="I1296" s="263"/>
      <c r="J1296" s="181" t="s">
        <v>260</v>
      </c>
      <c r="K1296" s="182">
        <v>1</v>
      </c>
      <c r="L1296" s="264"/>
      <c r="M1296" s="264"/>
      <c r="N1296" s="265">
        <f t="shared" si="167"/>
        <v>0</v>
      </c>
      <c r="O1296" s="266"/>
      <c r="P1296" s="266"/>
      <c r="Q1296" s="267"/>
      <c r="R1296" s="139"/>
      <c r="T1296" s="140"/>
      <c r="U1296" s="34" t="s">
        <v>39</v>
      </c>
      <c r="V1296" s="141">
        <v>0</v>
      </c>
      <c r="W1296" s="141">
        <f t="shared" si="152"/>
        <v>0</v>
      </c>
      <c r="X1296" s="141">
        <v>0</v>
      </c>
      <c r="Y1296" s="141">
        <f t="shared" si="153"/>
        <v>0</v>
      </c>
      <c r="Z1296" s="141">
        <v>0</v>
      </c>
      <c r="AA1296" s="142">
        <f t="shared" si="154"/>
        <v>0</v>
      </c>
      <c r="AR1296" s="8" t="s">
        <v>310</v>
      </c>
      <c r="AT1296" s="8" t="s">
        <v>311</v>
      </c>
      <c r="AU1296" s="8" t="s">
        <v>78</v>
      </c>
      <c r="AY1296" s="8" t="s">
        <v>156</v>
      </c>
      <c r="BE1296" s="143">
        <f t="shared" si="155"/>
        <v>0</v>
      </c>
      <c r="BF1296" s="143">
        <f t="shared" si="156"/>
        <v>0</v>
      </c>
      <c r="BG1296" s="143">
        <f t="shared" si="157"/>
        <v>0</v>
      </c>
      <c r="BH1296" s="143">
        <f t="shared" si="158"/>
        <v>0</v>
      </c>
      <c r="BI1296" s="143">
        <f t="shared" si="159"/>
        <v>0</v>
      </c>
      <c r="BJ1296" s="8" t="s">
        <v>78</v>
      </c>
      <c r="BK1296" s="121">
        <f t="shared" si="160"/>
        <v>0</v>
      </c>
      <c r="BL1296" s="8" t="s">
        <v>231</v>
      </c>
      <c r="BM1296" s="8" t="s">
        <v>2168</v>
      </c>
    </row>
    <row r="1297" spans="2:65" s="23" customFormat="1" ht="76.5" customHeight="1" x14ac:dyDescent="0.45">
      <c r="B1297" s="134"/>
      <c r="C1297" s="179" t="s">
        <v>2169</v>
      </c>
      <c r="D1297" s="179" t="s">
        <v>311</v>
      </c>
      <c r="E1297" s="180" t="s">
        <v>2170</v>
      </c>
      <c r="F1297" s="263" t="s">
        <v>2171</v>
      </c>
      <c r="G1297" s="263"/>
      <c r="H1297" s="263"/>
      <c r="I1297" s="263"/>
      <c r="J1297" s="181" t="s">
        <v>260</v>
      </c>
      <c r="K1297" s="182">
        <v>1</v>
      </c>
      <c r="L1297" s="264"/>
      <c r="M1297" s="264"/>
      <c r="N1297" s="265">
        <f t="shared" si="167"/>
        <v>0</v>
      </c>
      <c r="O1297" s="266"/>
      <c r="P1297" s="266"/>
      <c r="Q1297" s="267"/>
      <c r="R1297" s="139"/>
      <c r="T1297" s="140"/>
      <c r="U1297" s="34" t="s">
        <v>39</v>
      </c>
      <c r="V1297" s="141">
        <v>0</v>
      </c>
      <c r="W1297" s="141">
        <f t="shared" si="152"/>
        <v>0</v>
      </c>
      <c r="X1297" s="141">
        <v>0</v>
      </c>
      <c r="Y1297" s="141">
        <f t="shared" si="153"/>
        <v>0</v>
      </c>
      <c r="Z1297" s="141">
        <v>0</v>
      </c>
      <c r="AA1297" s="142">
        <f t="shared" si="154"/>
        <v>0</v>
      </c>
      <c r="AR1297" s="8" t="s">
        <v>310</v>
      </c>
      <c r="AT1297" s="8" t="s">
        <v>311</v>
      </c>
      <c r="AU1297" s="8" t="s">
        <v>78</v>
      </c>
      <c r="AY1297" s="8" t="s">
        <v>156</v>
      </c>
      <c r="BE1297" s="143">
        <f t="shared" si="155"/>
        <v>0</v>
      </c>
      <c r="BF1297" s="143">
        <f t="shared" si="156"/>
        <v>0</v>
      </c>
      <c r="BG1297" s="143">
        <f t="shared" si="157"/>
        <v>0</v>
      </c>
      <c r="BH1297" s="143">
        <f t="shared" si="158"/>
        <v>0</v>
      </c>
      <c r="BI1297" s="143">
        <f t="shared" si="159"/>
        <v>0</v>
      </c>
      <c r="BJ1297" s="8" t="s">
        <v>78</v>
      </c>
      <c r="BK1297" s="121">
        <f t="shared" si="160"/>
        <v>0</v>
      </c>
      <c r="BL1297" s="8" t="s">
        <v>231</v>
      </c>
      <c r="BM1297" s="8" t="s">
        <v>2172</v>
      </c>
    </row>
    <row r="1298" spans="2:65" s="23" customFormat="1" ht="16.5" customHeight="1" x14ac:dyDescent="0.45">
      <c r="B1298" s="134"/>
      <c r="C1298" s="135" t="s">
        <v>2173</v>
      </c>
      <c r="D1298" s="135" t="s">
        <v>157</v>
      </c>
      <c r="E1298" s="136" t="s">
        <v>2174</v>
      </c>
      <c r="F1298" s="251" t="s">
        <v>2175</v>
      </c>
      <c r="G1298" s="251"/>
      <c r="H1298" s="251"/>
      <c r="I1298" s="251"/>
      <c r="J1298" s="137" t="s">
        <v>260</v>
      </c>
      <c r="K1298" s="138">
        <v>4</v>
      </c>
      <c r="L1298" s="252"/>
      <c r="M1298" s="252"/>
      <c r="N1298" s="260">
        <f>ROUND(L1298*K1298,2)</f>
        <v>0</v>
      </c>
      <c r="O1298" s="261"/>
      <c r="P1298" s="261"/>
      <c r="Q1298" s="262"/>
      <c r="R1298" s="139"/>
      <c r="T1298" s="140"/>
      <c r="U1298" s="34" t="s">
        <v>39</v>
      </c>
      <c r="V1298" s="141">
        <v>0</v>
      </c>
      <c r="W1298" s="141">
        <f t="shared" si="152"/>
        <v>0</v>
      </c>
      <c r="X1298" s="141">
        <v>0</v>
      </c>
      <c r="Y1298" s="141">
        <f t="shared" si="153"/>
        <v>0</v>
      </c>
      <c r="Z1298" s="141">
        <v>0</v>
      </c>
      <c r="AA1298" s="142">
        <f t="shared" si="154"/>
        <v>0</v>
      </c>
      <c r="AR1298" s="8" t="s">
        <v>231</v>
      </c>
      <c r="AT1298" s="8" t="s">
        <v>157</v>
      </c>
      <c r="AU1298" s="8" t="s">
        <v>78</v>
      </c>
      <c r="AY1298" s="8" t="s">
        <v>156</v>
      </c>
      <c r="BE1298" s="143">
        <f t="shared" si="155"/>
        <v>0</v>
      </c>
      <c r="BF1298" s="143">
        <f t="shared" si="156"/>
        <v>0</v>
      </c>
      <c r="BG1298" s="143">
        <f t="shared" si="157"/>
        <v>0</v>
      </c>
      <c r="BH1298" s="143">
        <f t="shared" si="158"/>
        <v>0</v>
      </c>
      <c r="BI1298" s="143">
        <f t="shared" si="159"/>
        <v>0</v>
      </c>
      <c r="BJ1298" s="8" t="s">
        <v>78</v>
      </c>
      <c r="BK1298" s="121">
        <f t="shared" si="160"/>
        <v>0</v>
      </c>
      <c r="BL1298" s="8" t="s">
        <v>231</v>
      </c>
      <c r="BM1298" s="8" t="s">
        <v>2176</v>
      </c>
    </row>
    <row r="1299" spans="2:65" s="23" customFormat="1" ht="16.5" customHeight="1" x14ac:dyDescent="0.45">
      <c r="B1299" s="134"/>
      <c r="C1299" s="179" t="s">
        <v>2177</v>
      </c>
      <c r="D1299" s="179" t="s">
        <v>311</v>
      </c>
      <c r="E1299" s="180" t="s">
        <v>2178</v>
      </c>
      <c r="F1299" s="263" t="s">
        <v>2179</v>
      </c>
      <c r="G1299" s="263"/>
      <c r="H1299" s="263"/>
      <c r="I1299" s="263"/>
      <c r="J1299" s="181" t="s">
        <v>260</v>
      </c>
      <c r="K1299" s="182">
        <v>1</v>
      </c>
      <c r="L1299" s="264"/>
      <c r="M1299" s="264"/>
      <c r="N1299" s="265">
        <f t="shared" ref="N1299:N1301" si="168">ROUND(L1299*K1299,2)</f>
        <v>0</v>
      </c>
      <c r="O1299" s="266"/>
      <c r="P1299" s="266"/>
      <c r="Q1299" s="267"/>
      <c r="R1299" s="139"/>
      <c r="T1299" s="140"/>
      <c r="U1299" s="34" t="s">
        <v>39</v>
      </c>
      <c r="V1299" s="141">
        <v>0</v>
      </c>
      <c r="W1299" s="141">
        <f t="shared" si="152"/>
        <v>0</v>
      </c>
      <c r="X1299" s="141">
        <v>0</v>
      </c>
      <c r="Y1299" s="141">
        <f t="shared" si="153"/>
        <v>0</v>
      </c>
      <c r="Z1299" s="141">
        <v>0</v>
      </c>
      <c r="AA1299" s="142">
        <f t="shared" si="154"/>
        <v>0</v>
      </c>
      <c r="AR1299" s="8" t="s">
        <v>310</v>
      </c>
      <c r="AT1299" s="8" t="s">
        <v>311</v>
      </c>
      <c r="AU1299" s="8" t="s">
        <v>78</v>
      </c>
      <c r="AY1299" s="8" t="s">
        <v>156</v>
      </c>
      <c r="BE1299" s="143">
        <f t="shared" si="155"/>
        <v>0</v>
      </c>
      <c r="BF1299" s="143">
        <f t="shared" si="156"/>
        <v>0</v>
      </c>
      <c r="BG1299" s="143">
        <f t="shared" si="157"/>
        <v>0</v>
      </c>
      <c r="BH1299" s="143">
        <f t="shared" si="158"/>
        <v>0</v>
      </c>
      <c r="BI1299" s="143">
        <f t="shared" si="159"/>
        <v>0</v>
      </c>
      <c r="BJ1299" s="8" t="s">
        <v>78</v>
      </c>
      <c r="BK1299" s="121">
        <f t="shared" si="160"/>
        <v>0</v>
      </c>
      <c r="BL1299" s="8" t="s">
        <v>231</v>
      </c>
      <c r="BM1299" s="8" t="s">
        <v>2180</v>
      </c>
    </row>
    <row r="1300" spans="2:65" s="23" customFormat="1" ht="16.5" customHeight="1" x14ac:dyDescent="0.45">
      <c r="B1300" s="134"/>
      <c r="C1300" s="179" t="s">
        <v>2181</v>
      </c>
      <c r="D1300" s="179" t="s">
        <v>311</v>
      </c>
      <c r="E1300" s="180" t="s">
        <v>2182</v>
      </c>
      <c r="F1300" s="263" t="s">
        <v>2183</v>
      </c>
      <c r="G1300" s="263"/>
      <c r="H1300" s="263"/>
      <c r="I1300" s="263"/>
      <c r="J1300" s="181" t="s">
        <v>260</v>
      </c>
      <c r="K1300" s="182">
        <v>1</v>
      </c>
      <c r="L1300" s="264"/>
      <c r="M1300" s="264"/>
      <c r="N1300" s="265">
        <f t="shared" si="168"/>
        <v>0</v>
      </c>
      <c r="O1300" s="266"/>
      <c r="P1300" s="266"/>
      <c r="Q1300" s="267"/>
      <c r="R1300" s="139"/>
      <c r="T1300" s="140"/>
      <c r="U1300" s="34" t="s">
        <v>39</v>
      </c>
      <c r="V1300" s="141">
        <v>0</v>
      </c>
      <c r="W1300" s="141">
        <f t="shared" si="152"/>
        <v>0</v>
      </c>
      <c r="X1300" s="141">
        <v>0</v>
      </c>
      <c r="Y1300" s="141">
        <f t="shared" si="153"/>
        <v>0</v>
      </c>
      <c r="Z1300" s="141">
        <v>0</v>
      </c>
      <c r="AA1300" s="142">
        <f t="shared" si="154"/>
        <v>0</v>
      </c>
      <c r="AR1300" s="8" t="s">
        <v>310</v>
      </c>
      <c r="AT1300" s="8" t="s">
        <v>311</v>
      </c>
      <c r="AU1300" s="8" t="s">
        <v>78</v>
      </c>
      <c r="AY1300" s="8" t="s">
        <v>156</v>
      </c>
      <c r="BE1300" s="143">
        <f t="shared" si="155"/>
        <v>0</v>
      </c>
      <c r="BF1300" s="143">
        <f t="shared" si="156"/>
        <v>0</v>
      </c>
      <c r="BG1300" s="143">
        <f t="shared" si="157"/>
        <v>0</v>
      </c>
      <c r="BH1300" s="143">
        <f t="shared" si="158"/>
        <v>0</v>
      </c>
      <c r="BI1300" s="143">
        <f t="shared" si="159"/>
        <v>0</v>
      </c>
      <c r="BJ1300" s="8" t="s">
        <v>78</v>
      </c>
      <c r="BK1300" s="121">
        <f t="shared" si="160"/>
        <v>0</v>
      </c>
      <c r="BL1300" s="8" t="s">
        <v>231</v>
      </c>
      <c r="BM1300" s="8" t="s">
        <v>2184</v>
      </c>
    </row>
    <row r="1301" spans="2:65" s="23" customFormat="1" ht="16.5" customHeight="1" x14ac:dyDescent="0.45">
      <c r="B1301" s="134"/>
      <c r="C1301" s="179" t="s">
        <v>2185</v>
      </c>
      <c r="D1301" s="179" t="s">
        <v>311</v>
      </c>
      <c r="E1301" s="180" t="s">
        <v>2186</v>
      </c>
      <c r="F1301" s="263" t="s">
        <v>2187</v>
      </c>
      <c r="G1301" s="263"/>
      <c r="H1301" s="263"/>
      <c r="I1301" s="263"/>
      <c r="J1301" s="181" t="s">
        <v>260</v>
      </c>
      <c r="K1301" s="182">
        <v>2</v>
      </c>
      <c r="L1301" s="264"/>
      <c r="M1301" s="264"/>
      <c r="N1301" s="265">
        <f t="shared" si="168"/>
        <v>0</v>
      </c>
      <c r="O1301" s="266"/>
      <c r="P1301" s="266"/>
      <c r="Q1301" s="267"/>
      <c r="R1301" s="139"/>
      <c r="T1301" s="140"/>
      <c r="U1301" s="34" t="s">
        <v>39</v>
      </c>
      <c r="V1301" s="141">
        <v>0</v>
      </c>
      <c r="W1301" s="141">
        <f t="shared" si="152"/>
        <v>0</v>
      </c>
      <c r="X1301" s="141">
        <v>0</v>
      </c>
      <c r="Y1301" s="141">
        <f t="shared" si="153"/>
        <v>0</v>
      </c>
      <c r="Z1301" s="141">
        <v>0</v>
      </c>
      <c r="AA1301" s="142">
        <f t="shared" si="154"/>
        <v>0</v>
      </c>
      <c r="AR1301" s="8" t="s">
        <v>310</v>
      </c>
      <c r="AT1301" s="8" t="s">
        <v>311</v>
      </c>
      <c r="AU1301" s="8" t="s">
        <v>78</v>
      </c>
      <c r="AY1301" s="8" t="s">
        <v>156</v>
      </c>
      <c r="BE1301" s="143">
        <f t="shared" si="155"/>
        <v>0</v>
      </c>
      <c r="BF1301" s="143">
        <f t="shared" si="156"/>
        <v>0</v>
      </c>
      <c r="BG1301" s="143">
        <f t="shared" si="157"/>
        <v>0</v>
      </c>
      <c r="BH1301" s="143">
        <f t="shared" si="158"/>
        <v>0</v>
      </c>
      <c r="BI1301" s="143">
        <f t="shared" si="159"/>
        <v>0</v>
      </c>
      <c r="BJ1301" s="8" t="s">
        <v>78</v>
      </c>
      <c r="BK1301" s="121">
        <f t="shared" si="160"/>
        <v>0</v>
      </c>
      <c r="BL1301" s="8" t="s">
        <v>231</v>
      </c>
      <c r="BM1301" s="8" t="s">
        <v>2188</v>
      </c>
    </row>
    <row r="1302" spans="2:65" s="23" customFormat="1" ht="16.5" customHeight="1" x14ac:dyDescent="0.45">
      <c r="B1302" s="134"/>
      <c r="C1302" s="135" t="s">
        <v>2189</v>
      </c>
      <c r="D1302" s="135" t="s">
        <v>157</v>
      </c>
      <c r="E1302" s="136" t="s">
        <v>2190</v>
      </c>
      <c r="F1302" s="251" t="s">
        <v>2191</v>
      </c>
      <c r="G1302" s="251"/>
      <c r="H1302" s="251"/>
      <c r="I1302" s="251"/>
      <c r="J1302" s="137" t="s">
        <v>260</v>
      </c>
      <c r="K1302" s="138">
        <v>4</v>
      </c>
      <c r="L1302" s="252"/>
      <c r="M1302" s="252"/>
      <c r="N1302" s="260">
        <f>ROUND(L1302*K1302,2)</f>
        <v>0</v>
      </c>
      <c r="O1302" s="261"/>
      <c r="P1302" s="261"/>
      <c r="Q1302" s="262"/>
      <c r="R1302" s="139"/>
      <c r="T1302" s="140"/>
      <c r="U1302" s="34" t="s">
        <v>39</v>
      </c>
      <c r="V1302" s="141">
        <v>0</v>
      </c>
      <c r="W1302" s="141">
        <f t="shared" si="152"/>
        <v>0</v>
      </c>
      <c r="X1302" s="141">
        <v>0</v>
      </c>
      <c r="Y1302" s="141">
        <f t="shared" si="153"/>
        <v>0</v>
      </c>
      <c r="Z1302" s="141">
        <v>0</v>
      </c>
      <c r="AA1302" s="142">
        <f t="shared" si="154"/>
        <v>0</v>
      </c>
      <c r="AR1302" s="8" t="s">
        <v>231</v>
      </c>
      <c r="AT1302" s="8" t="s">
        <v>157</v>
      </c>
      <c r="AU1302" s="8" t="s">
        <v>78</v>
      </c>
      <c r="AY1302" s="8" t="s">
        <v>156</v>
      </c>
      <c r="BE1302" s="143">
        <f t="shared" si="155"/>
        <v>0</v>
      </c>
      <c r="BF1302" s="143">
        <f t="shared" si="156"/>
        <v>0</v>
      </c>
      <c r="BG1302" s="143">
        <f t="shared" si="157"/>
        <v>0</v>
      </c>
      <c r="BH1302" s="143">
        <f t="shared" si="158"/>
        <v>0</v>
      </c>
      <c r="BI1302" s="143">
        <f t="shared" si="159"/>
        <v>0</v>
      </c>
      <c r="BJ1302" s="8" t="s">
        <v>78</v>
      </c>
      <c r="BK1302" s="121">
        <f t="shared" si="160"/>
        <v>0</v>
      </c>
      <c r="BL1302" s="8" t="s">
        <v>231</v>
      </c>
      <c r="BM1302" s="8" t="s">
        <v>2192</v>
      </c>
    </row>
    <row r="1303" spans="2:65" s="23" customFormat="1" ht="16.5" customHeight="1" x14ac:dyDescent="0.45">
      <c r="B1303" s="134"/>
      <c r="C1303" s="179" t="s">
        <v>2193</v>
      </c>
      <c r="D1303" s="179" t="s">
        <v>311</v>
      </c>
      <c r="E1303" s="180" t="s">
        <v>2194</v>
      </c>
      <c r="F1303" s="263" t="s">
        <v>2195</v>
      </c>
      <c r="G1303" s="263"/>
      <c r="H1303" s="263"/>
      <c r="I1303" s="263"/>
      <c r="J1303" s="181" t="s">
        <v>260</v>
      </c>
      <c r="K1303" s="182">
        <v>1</v>
      </c>
      <c r="L1303" s="264"/>
      <c r="M1303" s="264"/>
      <c r="N1303" s="265">
        <f t="shared" ref="N1303:N1304" si="169">ROUND(L1303*K1303,2)</f>
        <v>0</v>
      </c>
      <c r="O1303" s="266"/>
      <c r="P1303" s="266"/>
      <c r="Q1303" s="267"/>
      <c r="R1303" s="139"/>
      <c r="T1303" s="140"/>
      <c r="U1303" s="34" t="s">
        <v>39</v>
      </c>
      <c r="V1303" s="141">
        <v>0</v>
      </c>
      <c r="W1303" s="141">
        <f t="shared" si="152"/>
        <v>0</v>
      </c>
      <c r="X1303" s="141">
        <v>0</v>
      </c>
      <c r="Y1303" s="141">
        <f t="shared" si="153"/>
        <v>0</v>
      </c>
      <c r="Z1303" s="141">
        <v>0</v>
      </c>
      <c r="AA1303" s="142">
        <f t="shared" si="154"/>
        <v>0</v>
      </c>
      <c r="AR1303" s="8" t="s">
        <v>310</v>
      </c>
      <c r="AT1303" s="8" t="s">
        <v>311</v>
      </c>
      <c r="AU1303" s="8" t="s">
        <v>78</v>
      </c>
      <c r="AY1303" s="8" t="s">
        <v>156</v>
      </c>
      <c r="BE1303" s="143">
        <f t="shared" si="155"/>
        <v>0</v>
      </c>
      <c r="BF1303" s="143">
        <f t="shared" si="156"/>
        <v>0</v>
      </c>
      <c r="BG1303" s="143">
        <f t="shared" si="157"/>
        <v>0</v>
      </c>
      <c r="BH1303" s="143">
        <f t="shared" si="158"/>
        <v>0</v>
      </c>
      <c r="BI1303" s="143">
        <f t="shared" si="159"/>
        <v>0</v>
      </c>
      <c r="BJ1303" s="8" t="s">
        <v>78</v>
      </c>
      <c r="BK1303" s="121">
        <f t="shared" si="160"/>
        <v>0</v>
      </c>
      <c r="BL1303" s="8" t="s">
        <v>231</v>
      </c>
      <c r="BM1303" s="8" t="s">
        <v>2196</v>
      </c>
    </row>
    <row r="1304" spans="2:65" s="23" customFormat="1" ht="16.5" customHeight="1" x14ac:dyDescent="0.45">
      <c r="B1304" s="134"/>
      <c r="C1304" s="179" t="s">
        <v>2197</v>
      </c>
      <c r="D1304" s="179" t="s">
        <v>311</v>
      </c>
      <c r="E1304" s="180" t="s">
        <v>2198</v>
      </c>
      <c r="F1304" s="263" t="s">
        <v>2199</v>
      </c>
      <c r="G1304" s="263"/>
      <c r="H1304" s="263"/>
      <c r="I1304" s="263"/>
      <c r="J1304" s="181" t="s">
        <v>260</v>
      </c>
      <c r="K1304" s="182">
        <v>3</v>
      </c>
      <c r="L1304" s="264"/>
      <c r="M1304" s="264"/>
      <c r="N1304" s="265">
        <f t="shared" si="169"/>
        <v>0</v>
      </c>
      <c r="O1304" s="266"/>
      <c r="P1304" s="266"/>
      <c r="Q1304" s="267"/>
      <c r="R1304" s="139"/>
      <c r="T1304" s="140"/>
      <c r="U1304" s="34" t="s">
        <v>39</v>
      </c>
      <c r="V1304" s="141">
        <v>0</v>
      </c>
      <c r="W1304" s="141">
        <f t="shared" si="152"/>
        <v>0</v>
      </c>
      <c r="X1304" s="141">
        <v>0</v>
      </c>
      <c r="Y1304" s="141">
        <f t="shared" si="153"/>
        <v>0</v>
      </c>
      <c r="Z1304" s="141">
        <v>0</v>
      </c>
      <c r="AA1304" s="142">
        <f t="shared" si="154"/>
        <v>0</v>
      </c>
      <c r="AR1304" s="8" t="s">
        <v>310</v>
      </c>
      <c r="AT1304" s="8" t="s">
        <v>311</v>
      </c>
      <c r="AU1304" s="8" t="s">
        <v>78</v>
      </c>
      <c r="AY1304" s="8" t="s">
        <v>156</v>
      </c>
      <c r="BE1304" s="143">
        <f t="shared" si="155"/>
        <v>0</v>
      </c>
      <c r="BF1304" s="143">
        <f t="shared" si="156"/>
        <v>0</v>
      </c>
      <c r="BG1304" s="143">
        <f t="shared" si="157"/>
        <v>0</v>
      </c>
      <c r="BH1304" s="143">
        <f t="shared" si="158"/>
        <v>0</v>
      </c>
      <c r="BI1304" s="143">
        <f t="shared" si="159"/>
        <v>0</v>
      </c>
      <c r="BJ1304" s="8" t="s">
        <v>78</v>
      </c>
      <c r="BK1304" s="121">
        <f t="shared" si="160"/>
        <v>0</v>
      </c>
      <c r="BL1304" s="8" t="s">
        <v>231</v>
      </c>
      <c r="BM1304" s="8" t="s">
        <v>2200</v>
      </c>
    </row>
    <row r="1305" spans="2:65" s="23" customFormat="1" ht="25.5" customHeight="1" x14ac:dyDescent="0.45">
      <c r="B1305" s="134"/>
      <c r="C1305" s="135" t="s">
        <v>2201</v>
      </c>
      <c r="D1305" s="135" t="s">
        <v>157</v>
      </c>
      <c r="E1305" s="136" t="s">
        <v>2202</v>
      </c>
      <c r="F1305" s="251" t="s">
        <v>2203</v>
      </c>
      <c r="G1305" s="251"/>
      <c r="H1305" s="251"/>
      <c r="I1305" s="251"/>
      <c r="J1305" s="137" t="s">
        <v>1240</v>
      </c>
      <c r="K1305" s="138">
        <v>127.26300000000001</v>
      </c>
      <c r="L1305" s="252"/>
      <c r="M1305" s="252"/>
      <c r="N1305" s="260">
        <f>ROUND(L1305*K1305,2)</f>
        <v>0</v>
      </c>
      <c r="O1305" s="261"/>
      <c r="P1305" s="261"/>
      <c r="Q1305" s="262"/>
      <c r="R1305" s="139"/>
      <c r="T1305" s="140"/>
      <c r="U1305" s="34" t="s">
        <v>39</v>
      </c>
      <c r="V1305" s="141">
        <v>0</v>
      </c>
      <c r="W1305" s="141">
        <f t="shared" si="152"/>
        <v>0</v>
      </c>
      <c r="X1305" s="141">
        <v>0</v>
      </c>
      <c r="Y1305" s="141">
        <f t="shared" si="153"/>
        <v>0</v>
      </c>
      <c r="Z1305" s="141">
        <v>0</v>
      </c>
      <c r="AA1305" s="142">
        <f t="shared" si="154"/>
        <v>0</v>
      </c>
      <c r="AR1305" s="8" t="s">
        <v>231</v>
      </c>
      <c r="AT1305" s="8" t="s">
        <v>157</v>
      </c>
      <c r="AU1305" s="8" t="s">
        <v>78</v>
      </c>
      <c r="AY1305" s="8" t="s">
        <v>156</v>
      </c>
      <c r="BE1305" s="143">
        <f t="shared" si="155"/>
        <v>0</v>
      </c>
      <c r="BF1305" s="143">
        <f t="shared" si="156"/>
        <v>0</v>
      </c>
      <c r="BG1305" s="143">
        <f t="shared" si="157"/>
        <v>0</v>
      </c>
      <c r="BH1305" s="143">
        <f t="shared" si="158"/>
        <v>0</v>
      </c>
      <c r="BI1305" s="143">
        <f t="shared" si="159"/>
        <v>0</v>
      </c>
      <c r="BJ1305" s="8" t="s">
        <v>78</v>
      </c>
      <c r="BK1305" s="121">
        <f t="shared" si="160"/>
        <v>0</v>
      </c>
      <c r="BL1305" s="8" t="s">
        <v>231</v>
      </c>
      <c r="BM1305" s="8" t="s">
        <v>2204</v>
      </c>
    </row>
    <row r="1306" spans="2:65" s="122" customFormat="1" ht="29.85" customHeight="1" x14ac:dyDescent="0.5">
      <c r="B1306" s="123"/>
      <c r="C1306" s="124"/>
      <c r="D1306" s="133" t="s">
        <v>122</v>
      </c>
      <c r="E1306" s="133"/>
      <c r="F1306" s="133"/>
      <c r="G1306" s="133"/>
      <c r="H1306" s="133"/>
      <c r="I1306" s="133"/>
      <c r="J1306" s="133"/>
      <c r="K1306" s="133"/>
      <c r="L1306" s="133"/>
      <c r="M1306" s="133"/>
      <c r="N1306" s="257">
        <f>BK1306</f>
        <v>0</v>
      </c>
      <c r="O1306" s="257"/>
      <c r="P1306" s="257"/>
      <c r="Q1306" s="257"/>
      <c r="R1306" s="126"/>
      <c r="T1306" s="127"/>
      <c r="U1306" s="124"/>
      <c r="V1306" s="124"/>
      <c r="W1306" s="128">
        <f>SUM(W1307:W1340)</f>
        <v>0</v>
      </c>
      <c r="X1306" s="124"/>
      <c r="Y1306" s="128">
        <f>SUM(Y1307:Y1340)</f>
        <v>0</v>
      </c>
      <c r="Z1306" s="124"/>
      <c r="AA1306" s="129">
        <f>SUM(AA1307:AA1340)</f>
        <v>0</v>
      </c>
      <c r="AR1306" s="130" t="s">
        <v>78</v>
      </c>
      <c r="AT1306" s="131" t="s">
        <v>71</v>
      </c>
      <c r="AU1306" s="131" t="s">
        <v>80</v>
      </c>
      <c r="AY1306" s="130" t="s">
        <v>156</v>
      </c>
      <c r="BK1306" s="132">
        <f>SUM(BK1307:BK1340)</f>
        <v>0</v>
      </c>
    </row>
    <row r="1307" spans="2:65" s="23" customFormat="1" ht="76.5" customHeight="1" x14ac:dyDescent="0.45">
      <c r="B1307" s="134"/>
      <c r="C1307" s="135" t="s">
        <v>2205</v>
      </c>
      <c r="D1307" s="135" t="s">
        <v>157</v>
      </c>
      <c r="E1307" s="136" t="s">
        <v>2206</v>
      </c>
      <c r="F1307" s="251" t="s">
        <v>2207</v>
      </c>
      <c r="G1307" s="251"/>
      <c r="H1307" s="251"/>
      <c r="I1307" s="251"/>
      <c r="J1307" s="137" t="s">
        <v>260</v>
      </c>
      <c r="K1307" s="138">
        <v>5</v>
      </c>
      <c r="L1307" s="252"/>
      <c r="M1307" s="252"/>
      <c r="N1307" s="260">
        <f>ROUND(L1307*K1307,2)</f>
        <v>0</v>
      </c>
      <c r="O1307" s="261"/>
      <c r="P1307" s="261"/>
      <c r="Q1307" s="262"/>
      <c r="R1307" s="139"/>
      <c r="T1307" s="140"/>
      <c r="U1307" s="34" t="s">
        <v>39</v>
      </c>
      <c r="V1307" s="141">
        <v>0</v>
      </c>
      <c r="W1307" s="141">
        <f t="shared" ref="W1307:W1329" si="170">V1307*K1307</f>
        <v>0</v>
      </c>
      <c r="X1307" s="141">
        <v>0</v>
      </c>
      <c r="Y1307" s="141">
        <f t="shared" ref="Y1307:Y1329" si="171">X1307*K1307</f>
        <v>0</v>
      </c>
      <c r="Z1307" s="141">
        <v>0</v>
      </c>
      <c r="AA1307" s="142">
        <f t="shared" ref="AA1307:AA1329" si="172">Z1307*K1307</f>
        <v>0</v>
      </c>
      <c r="AR1307" s="8" t="s">
        <v>231</v>
      </c>
      <c r="AT1307" s="8" t="s">
        <v>157</v>
      </c>
      <c r="AU1307" s="8" t="s">
        <v>78</v>
      </c>
      <c r="AY1307" s="8" t="s">
        <v>156</v>
      </c>
      <c r="BE1307" s="143">
        <f t="shared" ref="BE1307:BE1329" si="173">IF(U1307="základná",N1307,0)</f>
        <v>0</v>
      </c>
      <c r="BF1307" s="143">
        <f t="shared" ref="BF1307:BF1329" si="174">IF(U1307="znížená",N1307,0)</f>
        <v>0</v>
      </c>
      <c r="BG1307" s="143">
        <f t="shared" ref="BG1307:BG1329" si="175">IF(U1307="zákl. prenesená",N1307,0)</f>
        <v>0</v>
      </c>
      <c r="BH1307" s="143">
        <f t="shared" ref="BH1307:BH1329" si="176">IF(U1307="zníž. prenesená",N1307,0)</f>
        <v>0</v>
      </c>
      <c r="BI1307" s="143">
        <f t="shared" ref="BI1307:BI1329" si="177">IF(U1307="nulová",N1307,0)</f>
        <v>0</v>
      </c>
      <c r="BJ1307" s="8" t="s">
        <v>78</v>
      </c>
      <c r="BK1307" s="121">
        <f t="shared" ref="BK1307:BK1329" si="178">ROUND(L1307*K1307,3)</f>
        <v>0</v>
      </c>
      <c r="BL1307" s="8" t="s">
        <v>231</v>
      </c>
      <c r="BM1307" s="8" t="s">
        <v>2208</v>
      </c>
    </row>
    <row r="1308" spans="2:65" s="23" customFormat="1" ht="76.5" customHeight="1" x14ac:dyDescent="0.45">
      <c r="B1308" s="134"/>
      <c r="C1308" s="135" t="s">
        <v>2209</v>
      </c>
      <c r="D1308" s="135" t="s">
        <v>157</v>
      </c>
      <c r="E1308" s="136" t="s">
        <v>2210</v>
      </c>
      <c r="F1308" s="251" t="s">
        <v>2211</v>
      </c>
      <c r="G1308" s="251"/>
      <c r="H1308" s="251"/>
      <c r="I1308" s="251"/>
      <c r="J1308" s="137" t="s">
        <v>260</v>
      </c>
      <c r="K1308" s="138">
        <v>5</v>
      </c>
      <c r="L1308" s="252"/>
      <c r="M1308" s="252"/>
      <c r="N1308" s="260">
        <f t="shared" ref="N1308:N1311" si="179">ROUND(L1308*K1308,2)</f>
        <v>0</v>
      </c>
      <c r="O1308" s="261"/>
      <c r="P1308" s="261"/>
      <c r="Q1308" s="262"/>
      <c r="R1308" s="139"/>
      <c r="T1308" s="140"/>
      <c r="U1308" s="34" t="s">
        <v>39</v>
      </c>
      <c r="V1308" s="141">
        <v>0</v>
      </c>
      <c r="W1308" s="141">
        <f t="shared" si="170"/>
        <v>0</v>
      </c>
      <c r="X1308" s="141">
        <v>0</v>
      </c>
      <c r="Y1308" s="141">
        <f t="shared" si="171"/>
        <v>0</v>
      </c>
      <c r="Z1308" s="141">
        <v>0</v>
      </c>
      <c r="AA1308" s="142">
        <f t="shared" si="172"/>
        <v>0</v>
      </c>
      <c r="AR1308" s="8" t="s">
        <v>231</v>
      </c>
      <c r="AT1308" s="8" t="s">
        <v>157</v>
      </c>
      <c r="AU1308" s="8" t="s">
        <v>78</v>
      </c>
      <c r="AY1308" s="8" t="s">
        <v>156</v>
      </c>
      <c r="BE1308" s="143">
        <f t="shared" si="173"/>
        <v>0</v>
      </c>
      <c r="BF1308" s="143">
        <f t="shared" si="174"/>
        <v>0</v>
      </c>
      <c r="BG1308" s="143">
        <f t="shared" si="175"/>
        <v>0</v>
      </c>
      <c r="BH1308" s="143">
        <f t="shared" si="176"/>
        <v>0</v>
      </c>
      <c r="BI1308" s="143">
        <f t="shared" si="177"/>
        <v>0</v>
      </c>
      <c r="BJ1308" s="8" t="s">
        <v>78</v>
      </c>
      <c r="BK1308" s="121">
        <f t="shared" si="178"/>
        <v>0</v>
      </c>
      <c r="BL1308" s="8" t="s">
        <v>231</v>
      </c>
      <c r="BM1308" s="8" t="s">
        <v>2212</v>
      </c>
    </row>
    <row r="1309" spans="2:65" s="23" customFormat="1" ht="63.75" customHeight="1" x14ac:dyDescent="0.45">
      <c r="B1309" s="134"/>
      <c r="C1309" s="135" t="s">
        <v>2213</v>
      </c>
      <c r="D1309" s="135" t="s">
        <v>157</v>
      </c>
      <c r="E1309" s="136" t="s">
        <v>2214</v>
      </c>
      <c r="F1309" s="251" t="s">
        <v>2215</v>
      </c>
      <c r="G1309" s="251"/>
      <c r="H1309" s="251"/>
      <c r="I1309" s="251"/>
      <c r="J1309" s="137" t="s">
        <v>260</v>
      </c>
      <c r="K1309" s="138">
        <v>1</v>
      </c>
      <c r="L1309" s="252"/>
      <c r="M1309" s="252"/>
      <c r="N1309" s="260">
        <f t="shared" si="179"/>
        <v>0</v>
      </c>
      <c r="O1309" s="261"/>
      <c r="P1309" s="261"/>
      <c r="Q1309" s="262"/>
      <c r="R1309" s="139"/>
      <c r="T1309" s="140"/>
      <c r="U1309" s="34" t="s">
        <v>39</v>
      </c>
      <c r="V1309" s="141">
        <v>0</v>
      </c>
      <c r="W1309" s="141">
        <f t="shared" si="170"/>
        <v>0</v>
      </c>
      <c r="X1309" s="141">
        <v>0</v>
      </c>
      <c r="Y1309" s="141">
        <f t="shared" si="171"/>
        <v>0</v>
      </c>
      <c r="Z1309" s="141">
        <v>0</v>
      </c>
      <c r="AA1309" s="142">
        <f t="shared" si="172"/>
        <v>0</v>
      </c>
      <c r="AR1309" s="8" t="s">
        <v>231</v>
      </c>
      <c r="AT1309" s="8" t="s">
        <v>157</v>
      </c>
      <c r="AU1309" s="8" t="s">
        <v>78</v>
      </c>
      <c r="AY1309" s="8" t="s">
        <v>156</v>
      </c>
      <c r="BE1309" s="143">
        <f t="shared" si="173"/>
        <v>0</v>
      </c>
      <c r="BF1309" s="143">
        <f t="shared" si="174"/>
        <v>0</v>
      </c>
      <c r="BG1309" s="143">
        <f t="shared" si="175"/>
        <v>0</v>
      </c>
      <c r="BH1309" s="143">
        <f t="shared" si="176"/>
        <v>0</v>
      </c>
      <c r="BI1309" s="143">
        <f t="shared" si="177"/>
        <v>0</v>
      </c>
      <c r="BJ1309" s="8" t="s">
        <v>78</v>
      </c>
      <c r="BK1309" s="121">
        <f t="shared" si="178"/>
        <v>0</v>
      </c>
      <c r="BL1309" s="8" t="s">
        <v>231</v>
      </c>
      <c r="BM1309" s="8" t="s">
        <v>2216</v>
      </c>
    </row>
    <row r="1310" spans="2:65" s="23" customFormat="1" ht="63.75" customHeight="1" x14ac:dyDescent="0.45">
      <c r="B1310" s="134"/>
      <c r="C1310" s="135" t="s">
        <v>2217</v>
      </c>
      <c r="D1310" s="135" t="s">
        <v>157</v>
      </c>
      <c r="E1310" s="136" t="s">
        <v>2218</v>
      </c>
      <c r="F1310" s="251" t="s">
        <v>2219</v>
      </c>
      <c r="G1310" s="251"/>
      <c r="H1310" s="251"/>
      <c r="I1310" s="251"/>
      <c r="J1310" s="137" t="s">
        <v>260</v>
      </c>
      <c r="K1310" s="138">
        <v>1</v>
      </c>
      <c r="L1310" s="252"/>
      <c r="M1310" s="252"/>
      <c r="N1310" s="260">
        <f t="shared" si="179"/>
        <v>0</v>
      </c>
      <c r="O1310" s="261"/>
      <c r="P1310" s="261"/>
      <c r="Q1310" s="262"/>
      <c r="R1310" s="139"/>
      <c r="T1310" s="140"/>
      <c r="U1310" s="34" t="s">
        <v>39</v>
      </c>
      <c r="V1310" s="141">
        <v>0</v>
      </c>
      <c r="W1310" s="141">
        <f t="shared" si="170"/>
        <v>0</v>
      </c>
      <c r="X1310" s="141">
        <v>0</v>
      </c>
      <c r="Y1310" s="141">
        <f t="shared" si="171"/>
        <v>0</v>
      </c>
      <c r="Z1310" s="141">
        <v>0</v>
      </c>
      <c r="AA1310" s="142">
        <f t="shared" si="172"/>
        <v>0</v>
      </c>
      <c r="AR1310" s="8" t="s">
        <v>231</v>
      </c>
      <c r="AT1310" s="8" t="s">
        <v>157</v>
      </c>
      <c r="AU1310" s="8" t="s">
        <v>78</v>
      </c>
      <c r="AY1310" s="8" t="s">
        <v>156</v>
      </c>
      <c r="BE1310" s="143">
        <f t="shared" si="173"/>
        <v>0</v>
      </c>
      <c r="BF1310" s="143">
        <f t="shared" si="174"/>
        <v>0</v>
      </c>
      <c r="BG1310" s="143">
        <f t="shared" si="175"/>
        <v>0</v>
      </c>
      <c r="BH1310" s="143">
        <f t="shared" si="176"/>
        <v>0</v>
      </c>
      <c r="BI1310" s="143">
        <f t="shared" si="177"/>
        <v>0</v>
      </c>
      <c r="BJ1310" s="8" t="s">
        <v>78</v>
      </c>
      <c r="BK1310" s="121">
        <f t="shared" si="178"/>
        <v>0</v>
      </c>
      <c r="BL1310" s="8" t="s">
        <v>231</v>
      </c>
      <c r="BM1310" s="8" t="s">
        <v>2220</v>
      </c>
    </row>
    <row r="1311" spans="2:65" s="23" customFormat="1" ht="76.5" customHeight="1" x14ac:dyDescent="0.45">
      <c r="B1311" s="134"/>
      <c r="C1311" s="135" t="s">
        <v>2221</v>
      </c>
      <c r="D1311" s="135" t="s">
        <v>157</v>
      </c>
      <c r="E1311" s="136" t="s">
        <v>2222</v>
      </c>
      <c r="F1311" s="251" t="s">
        <v>2223</v>
      </c>
      <c r="G1311" s="251"/>
      <c r="H1311" s="251"/>
      <c r="I1311" s="251"/>
      <c r="J1311" s="137" t="s">
        <v>260</v>
      </c>
      <c r="K1311" s="138">
        <v>3</v>
      </c>
      <c r="L1311" s="252"/>
      <c r="M1311" s="252"/>
      <c r="N1311" s="260">
        <f t="shared" si="179"/>
        <v>0</v>
      </c>
      <c r="O1311" s="261"/>
      <c r="P1311" s="261"/>
      <c r="Q1311" s="262"/>
      <c r="R1311" s="139"/>
      <c r="T1311" s="140"/>
      <c r="U1311" s="34" t="s">
        <v>39</v>
      </c>
      <c r="V1311" s="141">
        <v>0</v>
      </c>
      <c r="W1311" s="141">
        <f t="shared" si="170"/>
        <v>0</v>
      </c>
      <c r="X1311" s="141">
        <v>0</v>
      </c>
      <c r="Y1311" s="141">
        <f t="shared" si="171"/>
        <v>0</v>
      </c>
      <c r="Z1311" s="141">
        <v>0</v>
      </c>
      <c r="AA1311" s="142">
        <f t="shared" si="172"/>
        <v>0</v>
      </c>
      <c r="AR1311" s="8" t="s">
        <v>231</v>
      </c>
      <c r="AT1311" s="8" t="s">
        <v>157</v>
      </c>
      <c r="AU1311" s="8" t="s">
        <v>78</v>
      </c>
      <c r="AY1311" s="8" t="s">
        <v>156</v>
      </c>
      <c r="BE1311" s="143">
        <f t="shared" si="173"/>
        <v>0</v>
      </c>
      <c r="BF1311" s="143">
        <f t="shared" si="174"/>
        <v>0</v>
      </c>
      <c r="BG1311" s="143">
        <f t="shared" si="175"/>
        <v>0</v>
      </c>
      <c r="BH1311" s="143">
        <f t="shared" si="176"/>
        <v>0</v>
      </c>
      <c r="BI1311" s="143">
        <f t="shared" si="177"/>
        <v>0</v>
      </c>
      <c r="BJ1311" s="8" t="s">
        <v>78</v>
      </c>
      <c r="BK1311" s="121">
        <f t="shared" si="178"/>
        <v>0</v>
      </c>
      <c r="BL1311" s="8" t="s">
        <v>231</v>
      </c>
      <c r="BM1311" s="8" t="s">
        <v>2224</v>
      </c>
    </row>
    <row r="1312" spans="2:65" s="23" customFormat="1" ht="76.5" customHeight="1" x14ac:dyDescent="0.45">
      <c r="B1312" s="134"/>
      <c r="C1312" s="135" t="s">
        <v>2225</v>
      </c>
      <c r="D1312" s="135" t="s">
        <v>157</v>
      </c>
      <c r="E1312" s="136" t="s">
        <v>2226</v>
      </c>
      <c r="F1312" s="251" t="s">
        <v>2227</v>
      </c>
      <c r="G1312" s="251"/>
      <c r="H1312" s="251"/>
      <c r="I1312" s="251"/>
      <c r="J1312" s="137" t="s">
        <v>260</v>
      </c>
      <c r="K1312" s="138">
        <v>1</v>
      </c>
      <c r="L1312" s="252"/>
      <c r="M1312" s="252"/>
      <c r="N1312" s="260">
        <f>ROUND(L1312*K1312,2)</f>
        <v>0</v>
      </c>
      <c r="O1312" s="261"/>
      <c r="P1312" s="261"/>
      <c r="Q1312" s="262"/>
      <c r="R1312" s="139"/>
      <c r="T1312" s="140"/>
      <c r="U1312" s="34" t="s">
        <v>39</v>
      </c>
      <c r="V1312" s="141">
        <v>0</v>
      </c>
      <c r="W1312" s="141">
        <f t="shared" si="170"/>
        <v>0</v>
      </c>
      <c r="X1312" s="141">
        <v>0</v>
      </c>
      <c r="Y1312" s="141">
        <f t="shared" si="171"/>
        <v>0</v>
      </c>
      <c r="Z1312" s="141">
        <v>0</v>
      </c>
      <c r="AA1312" s="142">
        <f t="shared" si="172"/>
        <v>0</v>
      </c>
      <c r="AR1312" s="8" t="s">
        <v>231</v>
      </c>
      <c r="AT1312" s="8" t="s">
        <v>157</v>
      </c>
      <c r="AU1312" s="8" t="s">
        <v>78</v>
      </c>
      <c r="AY1312" s="8" t="s">
        <v>156</v>
      </c>
      <c r="BE1312" s="143">
        <f t="shared" si="173"/>
        <v>0</v>
      </c>
      <c r="BF1312" s="143">
        <f t="shared" si="174"/>
        <v>0</v>
      </c>
      <c r="BG1312" s="143">
        <f t="shared" si="175"/>
        <v>0</v>
      </c>
      <c r="BH1312" s="143">
        <f t="shared" si="176"/>
        <v>0</v>
      </c>
      <c r="BI1312" s="143">
        <f t="shared" si="177"/>
        <v>0</v>
      </c>
      <c r="BJ1312" s="8" t="s">
        <v>78</v>
      </c>
      <c r="BK1312" s="121">
        <f t="shared" si="178"/>
        <v>0</v>
      </c>
      <c r="BL1312" s="8" t="s">
        <v>231</v>
      </c>
      <c r="BM1312" s="8" t="s">
        <v>2228</v>
      </c>
    </row>
    <row r="1313" spans="2:65" s="23" customFormat="1" ht="76.5" customHeight="1" x14ac:dyDescent="0.45">
      <c r="B1313" s="134"/>
      <c r="C1313" s="135" t="s">
        <v>2229</v>
      </c>
      <c r="D1313" s="135" t="s">
        <v>157</v>
      </c>
      <c r="E1313" s="136" t="s">
        <v>2230</v>
      </c>
      <c r="F1313" s="251" t="s">
        <v>2231</v>
      </c>
      <c r="G1313" s="251"/>
      <c r="H1313" s="251"/>
      <c r="I1313" s="251"/>
      <c r="J1313" s="137" t="s">
        <v>260</v>
      </c>
      <c r="K1313" s="138">
        <v>2</v>
      </c>
      <c r="L1313" s="252"/>
      <c r="M1313" s="252"/>
      <c r="N1313" s="260">
        <f t="shared" ref="N1313:N1316" si="180">ROUND(L1313*K1313,2)</f>
        <v>0</v>
      </c>
      <c r="O1313" s="261"/>
      <c r="P1313" s="261"/>
      <c r="Q1313" s="262"/>
      <c r="R1313" s="139"/>
      <c r="T1313" s="140"/>
      <c r="U1313" s="34" t="s">
        <v>39</v>
      </c>
      <c r="V1313" s="141">
        <v>0</v>
      </c>
      <c r="W1313" s="141">
        <f t="shared" si="170"/>
        <v>0</v>
      </c>
      <c r="X1313" s="141">
        <v>0</v>
      </c>
      <c r="Y1313" s="141">
        <f t="shared" si="171"/>
        <v>0</v>
      </c>
      <c r="Z1313" s="141">
        <v>0</v>
      </c>
      <c r="AA1313" s="142">
        <f t="shared" si="172"/>
        <v>0</v>
      </c>
      <c r="AR1313" s="8" t="s">
        <v>231</v>
      </c>
      <c r="AT1313" s="8" t="s">
        <v>157</v>
      </c>
      <c r="AU1313" s="8" t="s">
        <v>78</v>
      </c>
      <c r="AY1313" s="8" t="s">
        <v>156</v>
      </c>
      <c r="BE1313" s="143">
        <f t="shared" si="173"/>
        <v>0</v>
      </c>
      <c r="BF1313" s="143">
        <f t="shared" si="174"/>
        <v>0</v>
      </c>
      <c r="BG1313" s="143">
        <f t="shared" si="175"/>
        <v>0</v>
      </c>
      <c r="BH1313" s="143">
        <f t="shared" si="176"/>
        <v>0</v>
      </c>
      <c r="BI1313" s="143">
        <f t="shared" si="177"/>
        <v>0</v>
      </c>
      <c r="BJ1313" s="8" t="s">
        <v>78</v>
      </c>
      <c r="BK1313" s="121">
        <f t="shared" si="178"/>
        <v>0</v>
      </c>
      <c r="BL1313" s="8" t="s">
        <v>231</v>
      </c>
      <c r="BM1313" s="8" t="s">
        <v>2232</v>
      </c>
    </row>
    <row r="1314" spans="2:65" s="23" customFormat="1" ht="76.5" customHeight="1" x14ac:dyDescent="0.45">
      <c r="B1314" s="134"/>
      <c r="C1314" s="135" t="s">
        <v>2233</v>
      </c>
      <c r="D1314" s="135" t="s">
        <v>157</v>
      </c>
      <c r="E1314" s="136" t="s">
        <v>2234</v>
      </c>
      <c r="F1314" s="251" t="s">
        <v>2235</v>
      </c>
      <c r="G1314" s="251"/>
      <c r="H1314" s="251"/>
      <c r="I1314" s="251"/>
      <c r="J1314" s="137" t="s">
        <v>260</v>
      </c>
      <c r="K1314" s="138">
        <v>1</v>
      </c>
      <c r="L1314" s="252"/>
      <c r="M1314" s="252"/>
      <c r="N1314" s="260">
        <f t="shared" si="180"/>
        <v>0</v>
      </c>
      <c r="O1314" s="261"/>
      <c r="P1314" s="261"/>
      <c r="Q1314" s="262"/>
      <c r="R1314" s="139"/>
      <c r="T1314" s="140"/>
      <c r="U1314" s="34" t="s">
        <v>39</v>
      </c>
      <c r="V1314" s="141">
        <v>0</v>
      </c>
      <c r="W1314" s="141">
        <f t="shared" si="170"/>
        <v>0</v>
      </c>
      <c r="X1314" s="141">
        <v>0</v>
      </c>
      <c r="Y1314" s="141">
        <f t="shared" si="171"/>
        <v>0</v>
      </c>
      <c r="Z1314" s="141">
        <v>0</v>
      </c>
      <c r="AA1314" s="142">
        <f t="shared" si="172"/>
        <v>0</v>
      </c>
      <c r="AR1314" s="8" t="s">
        <v>231</v>
      </c>
      <c r="AT1314" s="8" t="s">
        <v>157</v>
      </c>
      <c r="AU1314" s="8" t="s">
        <v>78</v>
      </c>
      <c r="AY1314" s="8" t="s">
        <v>156</v>
      </c>
      <c r="BE1314" s="143">
        <f t="shared" si="173"/>
        <v>0</v>
      </c>
      <c r="BF1314" s="143">
        <f t="shared" si="174"/>
        <v>0</v>
      </c>
      <c r="BG1314" s="143">
        <f t="shared" si="175"/>
        <v>0</v>
      </c>
      <c r="BH1314" s="143">
        <f t="shared" si="176"/>
        <v>0</v>
      </c>
      <c r="BI1314" s="143">
        <f t="shared" si="177"/>
        <v>0</v>
      </c>
      <c r="BJ1314" s="8" t="s">
        <v>78</v>
      </c>
      <c r="BK1314" s="121">
        <f t="shared" si="178"/>
        <v>0</v>
      </c>
      <c r="BL1314" s="8" t="s">
        <v>231</v>
      </c>
      <c r="BM1314" s="8" t="s">
        <v>2236</v>
      </c>
    </row>
    <row r="1315" spans="2:65" s="23" customFormat="1" ht="76.5" customHeight="1" x14ac:dyDescent="0.45">
      <c r="B1315" s="134"/>
      <c r="C1315" s="135" t="s">
        <v>2237</v>
      </c>
      <c r="D1315" s="135" t="s">
        <v>157</v>
      </c>
      <c r="E1315" s="136" t="s">
        <v>2238</v>
      </c>
      <c r="F1315" s="251" t="s">
        <v>2239</v>
      </c>
      <c r="G1315" s="251"/>
      <c r="H1315" s="251"/>
      <c r="I1315" s="251"/>
      <c r="J1315" s="137" t="s">
        <v>260</v>
      </c>
      <c r="K1315" s="138">
        <v>2</v>
      </c>
      <c r="L1315" s="252"/>
      <c r="M1315" s="252"/>
      <c r="N1315" s="260">
        <f t="shared" si="180"/>
        <v>0</v>
      </c>
      <c r="O1315" s="261"/>
      <c r="P1315" s="261"/>
      <c r="Q1315" s="262"/>
      <c r="R1315" s="139"/>
      <c r="T1315" s="140"/>
      <c r="U1315" s="34" t="s">
        <v>39</v>
      </c>
      <c r="V1315" s="141">
        <v>0</v>
      </c>
      <c r="W1315" s="141">
        <f t="shared" si="170"/>
        <v>0</v>
      </c>
      <c r="X1315" s="141">
        <v>0</v>
      </c>
      <c r="Y1315" s="141">
        <f t="shared" si="171"/>
        <v>0</v>
      </c>
      <c r="Z1315" s="141">
        <v>0</v>
      </c>
      <c r="AA1315" s="142">
        <f t="shared" si="172"/>
        <v>0</v>
      </c>
      <c r="AR1315" s="8" t="s">
        <v>231</v>
      </c>
      <c r="AT1315" s="8" t="s">
        <v>157</v>
      </c>
      <c r="AU1315" s="8" t="s">
        <v>78</v>
      </c>
      <c r="AY1315" s="8" t="s">
        <v>156</v>
      </c>
      <c r="BE1315" s="143">
        <f t="shared" si="173"/>
        <v>0</v>
      </c>
      <c r="BF1315" s="143">
        <f t="shared" si="174"/>
        <v>0</v>
      </c>
      <c r="BG1315" s="143">
        <f t="shared" si="175"/>
        <v>0</v>
      </c>
      <c r="BH1315" s="143">
        <f t="shared" si="176"/>
        <v>0</v>
      </c>
      <c r="BI1315" s="143">
        <f t="shared" si="177"/>
        <v>0</v>
      </c>
      <c r="BJ1315" s="8" t="s">
        <v>78</v>
      </c>
      <c r="BK1315" s="121">
        <f t="shared" si="178"/>
        <v>0</v>
      </c>
      <c r="BL1315" s="8" t="s">
        <v>231</v>
      </c>
      <c r="BM1315" s="8" t="s">
        <v>2240</v>
      </c>
    </row>
    <row r="1316" spans="2:65" s="23" customFormat="1" ht="76.5" customHeight="1" x14ac:dyDescent="0.45">
      <c r="B1316" s="134"/>
      <c r="C1316" s="135" t="s">
        <v>2241</v>
      </c>
      <c r="D1316" s="135" t="s">
        <v>157</v>
      </c>
      <c r="E1316" s="136" t="s">
        <v>2242</v>
      </c>
      <c r="F1316" s="251" t="s">
        <v>2243</v>
      </c>
      <c r="G1316" s="251"/>
      <c r="H1316" s="251"/>
      <c r="I1316" s="251"/>
      <c r="J1316" s="137" t="s">
        <v>260</v>
      </c>
      <c r="K1316" s="138">
        <v>1</v>
      </c>
      <c r="L1316" s="252"/>
      <c r="M1316" s="252"/>
      <c r="N1316" s="260">
        <f t="shared" si="180"/>
        <v>0</v>
      </c>
      <c r="O1316" s="261"/>
      <c r="P1316" s="261"/>
      <c r="Q1316" s="262"/>
      <c r="R1316" s="139"/>
      <c r="T1316" s="140"/>
      <c r="U1316" s="34" t="s">
        <v>39</v>
      </c>
      <c r="V1316" s="141">
        <v>0</v>
      </c>
      <c r="W1316" s="141">
        <f t="shared" si="170"/>
        <v>0</v>
      </c>
      <c r="X1316" s="141">
        <v>0</v>
      </c>
      <c r="Y1316" s="141">
        <f t="shared" si="171"/>
        <v>0</v>
      </c>
      <c r="Z1316" s="141">
        <v>0</v>
      </c>
      <c r="AA1316" s="142">
        <f t="shared" si="172"/>
        <v>0</v>
      </c>
      <c r="AR1316" s="8" t="s">
        <v>231</v>
      </c>
      <c r="AT1316" s="8" t="s">
        <v>157</v>
      </c>
      <c r="AU1316" s="8" t="s">
        <v>78</v>
      </c>
      <c r="AY1316" s="8" t="s">
        <v>156</v>
      </c>
      <c r="BE1316" s="143">
        <f t="shared" si="173"/>
        <v>0</v>
      </c>
      <c r="BF1316" s="143">
        <f t="shared" si="174"/>
        <v>0</v>
      </c>
      <c r="BG1316" s="143">
        <f t="shared" si="175"/>
        <v>0</v>
      </c>
      <c r="BH1316" s="143">
        <f t="shared" si="176"/>
        <v>0</v>
      </c>
      <c r="BI1316" s="143">
        <f t="shared" si="177"/>
        <v>0</v>
      </c>
      <c r="BJ1316" s="8" t="s">
        <v>78</v>
      </c>
      <c r="BK1316" s="121">
        <f t="shared" si="178"/>
        <v>0</v>
      </c>
      <c r="BL1316" s="8" t="s">
        <v>231</v>
      </c>
      <c r="BM1316" s="8" t="s">
        <v>2244</v>
      </c>
    </row>
    <row r="1317" spans="2:65" s="23" customFormat="1" ht="76.5" customHeight="1" x14ac:dyDescent="0.45">
      <c r="B1317" s="134"/>
      <c r="C1317" s="135" t="s">
        <v>2245</v>
      </c>
      <c r="D1317" s="135" t="s">
        <v>157</v>
      </c>
      <c r="E1317" s="136" t="s">
        <v>2246</v>
      </c>
      <c r="F1317" s="251" t="s">
        <v>2247</v>
      </c>
      <c r="G1317" s="251"/>
      <c r="H1317" s="251"/>
      <c r="I1317" s="251"/>
      <c r="J1317" s="137" t="s">
        <v>260</v>
      </c>
      <c r="K1317" s="138">
        <v>1</v>
      </c>
      <c r="L1317" s="252"/>
      <c r="M1317" s="252"/>
      <c r="N1317" s="260">
        <f>ROUND(L1317*K1317,2)</f>
        <v>0</v>
      </c>
      <c r="O1317" s="261"/>
      <c r="P1317" s="261"/>
      <c r="Q1317" s="262"/>
      <c r="R1317" s="139"/>
      <c r="T1317" s="140"/>
      <c r="U1317" s="34" t="s">
        <v>39</v>
      </c>
      <c r="V1317" s="141">
        <v>0</v>
      </c>
      <c r="W1317" s="141">
        <f t="shared" si="170"/>
        <v>0</v>
      </c>
      <c r="X1317" s="141">
        <v>0</v>
      </c>
      <c r="Y1317" s="141">
        <f t="shared" si="171"/>
        <v>0</v>
      </c>
      <c r="Z1317" s="141">
        <v>0</v>
      </c>
      <c r="AA1317" s="142">
        <f t="shared" si="172"/>
        <v>0</v>
      </c>
      <c r="AR1317" s="8" t="s">
        <v>231</v>
      </c>
      <c r="AT1317" s="8" t="s">
        <v>157</v>
      </c>
      <c r="AU1317" s="8" t="s">
        <v>78</v>
      </c>
      <c r="AY1317" s="8" t="s">
        <v>156</v>
      </c>
      <c r="BE1317" s="143">
        <f t="shared" si="173"/>
        <v>0</v>
      </c>
      <c r="BF1317" s="143">
        <f t="shared" si="174"/>
        <v>0</v>
      </c>
      <c r="BG1317" s="143">
        <f t="shared" si="175"/>
        <v>0</v>
      </c>
      <c r="BH1317" s="143">
        <f t="shared" si="176"/>
        <v>0</v>
      </c>
      <c r="BI1317" s="143">
        <f t="shared" si="177"/>
        <v>0</v>
      </c>
      <c r="BJ1317" s="8" t="s">
        <v>78</v>
      </c>
      <c r="BK1317" s="121">
        <f t="shared" si="178"/>
        <v>0</v>
      </c>
      <c r="BL1317" s="8" t="s">
        <v>231</v>
      </c>
      <c r="BM1317" s="8" t="s">
        <v>2248</v>
      </c>
    </row>
    <row r="1318" spans="2:65" s="23" customFormat="1" ht="76.5" customHeight="1" x14ac:dyDescent="0.45">
      <c r="B1318" s="134"/>
      <c r="C1318" s="135" t="s">
        <v>2249</v>
      </c>
      <c r="D1318" s="135" t="s">
        <v>157</v>
      </c>
      <c r="E1318" s="136" t="s">
        <v>2250</v>
      </c>
      <c r="F1318" s="251" t="s">
        <v>2251</v>
      </c>
      <c r="G1318" s="251"/>
      <c r="H1318" s="251"/>
      <c r="I1318" s="251"/>
      <c r="J1318" s="137" t="s">
        <v>260</v>
      </c>
      <c r="K1318" s="138">
        <v>1</v>
      </c>
      <c r="L1318" s="252"/>
      <c r="M1318" s="252"/>
      <c r="N1318" s="260">
        <f t="shared" ref="N1318:N1321" si="181">ROUND(L1318*K1318,2)</f>
        <v>0</v>
      </c>
      <c r="O1318" s="261"/>
      <c r="P1318" s="261"/>
      <c r="Q1318" s="262"/>
      <c r="R1318" s="139"/>
      <c r="T1318" s="140"/>
      <c r="U1318" s="34" t="s">
        <v>39</v>
      </c>
      <c r="V1318" s="141">
        <v>0</v>
      </c>
      <c r="W1318" s="141">
        <f t="shared" si="170"/>
        <v>0</v>
      </c>
      <c r="X1318" s="141">
        <v>0</v>
      </c>
      <c r="Y1318" s="141">
        <f t="shared" si="171"/>
        <v>0</v>
      </c>
      <c r="Z1318" s="141">
        <v>0</v>
      </c>
      <c r="AA1318" s="142">
        <f t="shared" si="172"/>
        <v>0</v>
      </c>
      <c r="AR1318" s="8" t="s">
        <v>231</v>
      </c>
      <c r="AT1318" s="8" t="s">
        <v>157</v>
      </c>
      <c r="AU1318" s="8" t="s">
        <v>78</v>
      </c>
      <c r="AY1318" s="8" t="s">
        <v>156</v>
      </c>
      <c r="BE1318" s="143">
        <f t="shared" si="173"/>
        <v>0</v>
      </c>
      <c r="BF1318" s="143">
        <f t="shared" si="174"/>
        <v>0</v>
      </c>
      <c r="BG1318" s="143">
        <f t="shared" si="175"/>
        <v>0</v>
      </c>
      <c r="BH1318" s="143">
        <f t="shared" si="176"/>
        <v>0</v>
      </c>
      <c r="BI1318" s="143">
        <f t="shared" si="177"/>
        <v>0</v>
      </c>
      <c r="BJ1318" s="8" t="s">
        <v>78</v>
      </c>
      <c r="BK1318" s="121">
        <f t="shared" si="178"/>
        <v>0</v>
      </c>
      <c r="BL1318" s="8" t="s">
        <v>231</v>
      </c>
      <c r="BM1318" s="8" t="s">
        <v>2252</v>
      </c>
    </row>
    <row r="1319" spans="2:65" s="23" customFormat="1" ht="76.5" customHeight="1" x14ac:dyDescent="0.45">
      <c r="B1319" s="134"/>
      <c r="C1319" s="135" t="s">
        <v>2253</v>
      </c>
      <c r="D1319" s="135" t="s">
        <v>157</v>
      </c>
      <c r="E1319" s="136" t="s">
        <v>2254</v>
      </c>
      <c r="F1319" s="251" t="s">
        <v>2255</v>
      </c>
      <c r="G1319" s="251"/>
      <c r="H1319" s="251"/>
      <c r="I1319" s="251"/>
      <c r="J1319" s="137" t="s">
        <v>260</v>
      </c>
      <c r="K1319" s="138">
        <v>1</v>
      </c>
      <c r="L1319" s="252"/>
      <c r="M1319" s="252"/>
      <c r="N1319" s="260">
        <f t="shared" si="181"/>
        <v>0</v>
      </c>
      <c r="O1319" s="261"/>
      <c r="P1319" s="261"/>
      <c r="Q1319" s="262"/>
      <c r="R1319" s="139"/>
      <c r="T1319" s="140"/>
      <c r="U1319" s="34" t="s">
        <v>39</v>
      </c>
      <c r="V1319" s="141">
        <v>0</v>
      </c>
      <c r="W1319" s="141">
        <f t="shared" si="170"/>
        <v>0</v>
      </c>
      <c r="X1319" s="141">
        <v>0</v>
      </c>
      <c r="Y1319" s="141">
        <f t="shared" si="171"/>
        <v>0</v>
      </c>
      <c r="Z1319" s="141">
        <v>0</v>
      </c>
      <c r="AA1319" s="142">
        <f t="shared" si="172"/>
        <v>0</v>
      </c>
      <c r="AR1319" s="8" t="s">
        <v>231</v>
      </c>
      <c r="AT1319" s="8" t="s">
        <v>157</v>
      </c>
      <c r="AU1319" s="8" t="s">
        <v>78</v>
      </c>
      <c r="AY1319" s="8" t="s">
        <v>156</v>
      </c>
      <c r="BE1319" s="143">
        <f t="shared" si="173"/>
        <v>0</v>
      </c>
      <c r="BF1319" s="143">
        <f t="shared" si="174"/>
        <v>0</v>
      </c>
      <c r="BG1319" s="143">
        <f t="shared" si="175"/>
        <v>0</v>
      </c>
      <c r="BH1319" s="143">
        <f t="shared" si="176"/>
        <v>0</v>
      </c>
      <c r="BI1319" s="143">
        <f t="shared" si="177"/>
        <v>0</v>
      </c>
      <c r="BJ1319" s="8" t="s">
        <v>78</v>
      </c>
      <c r="BK1319" s="121">
        <f t="shared" si="178"/>
        <v>0</v>
      </c>
      <c r="BL1319" s="8" t="s">
        <v>231</v>
      </c>
      <c r="BM1319" s="8" t="s">
        <v>2256</v>
      </c>
    </row>
    <row r="1320" spans="2:65" s="23" customFormat="1" ht="63.75" customHeight="1" x14ac:dyDescent="0.45">
      <c r="B1320" s="134"/>
      <c r="C1320" s="135" t="s">
        <v>2257</v>
      </c>
      <c r="D1320" s="135" t="s">
        <v>157</v>
      </c>
      <c r="E1320" s="136" t="s">
        <v>2258</v>
      </c>
      <c r="F1320" s="251" t="s">
        <v>2259</v>
      </c>
      <c r="G1320" s="251"/>
      <c r="H1320" s="251"/>
      <c r="I1320" s="251"/>
      <c r="J1320" s="137" t="s">
        <v>260</v>
      </c>
      <c r="K1320" s="138">
        <v>1</v>
      </c>
      <c r="L1320" s="252"/>
      <c r="M1320" s="252"/>
      <c r="N1320" s="260">
        <f t="shared" si="181"/>
        <v>0</v>
      </c>
      <c r="O1320" s="261"/>
      <c r="P1320" s="261"/>
      <c r="Q1320" s="262"/>
      <c r="R1320" s="139"/>
      <c r="T1320" s="140"/>
      <c r="U1320" s="34" t="s">
        <v>39</v>
      </c>
      <c r="V1320" s="141">
        <v>0</v>
      </c>
      <c r="W1320" s="141">
        <f t="shared" si="170"/>
        <v>0</v>
      </c>
      <c r="X1320" s="141">
        <v>0</v>
      </c>
      <c r="Y1320" s="141">
        <f t="shared" si="171"/>
        <v>0</v>
      </c>
      <c r="Z1320" s="141">
        <v>0</v>
      </c>
      <c r="AA1320" s="142">
        <f t="shared" si="172"/>
        <v>0</v>
      </c>
      <c r="AR1320" s="8" t="s">
        <v>231</v>
      </c>
      <c r="AT1320" s="8" t="s">
        <v>157</v>
      </c>
      <c r="AU1320" s="8" t="s">
        <v>78</v>
      </c>
      <c r="AY1320" s="8" t="s">
        <v>156</v>
      </c>
      <c r="BE1320" s="143">
        <f t="shared" si="173"/>
        <v>0</v>
      </c>
      <c r="BF1320" s="143">
        <f t="shared" si="174"/>
        <v>0</v>
      </c>
      <c r="BG1320" s="143">
        <f t="shared" si="175"/>
        <v>0</v>
      </c>
      <c r="BH1320" s="143">
        <f t="shared" si="176"/>
        <v>0</v>
      </c>
      <c r="BI1320" s="143">
        <f t="shared" si="177"/>
        <v>0</v>
      </c>
      <c r="BJ1320" s="8" t="s">
        <v>78</v>
      </c>
      <c r="BK1320" s="121">
        <f t="shared" si="178"/>
        <v>0</v>
      </c>
      <c r="BL1320" s="8" t="s">
        <v>231</v>
      </c>
      <c r="BM1320" s="8" t="s">
        <v>2260</v>
      </c>
    </row>
    <row r="1321" spans="2:65" s="23" customFormat="1" ht="89.25" customHeight="1" x14ac:dyDescent="0.45">
      <c r="B1321" s="134"/>
      <c r="C1321" s="135" t="s">
        <v>2261</v>
      </c>
      <c r="D1321" s="135" t="s">
        <v>157</v>
      </c>
      <c r="E1321" s="136" t="s">
        <v>2262</v>
      </c>
      <c r="F1321" s="251" t="s">
        <v>2263</v>
      </c>
      <c r="G1321" s="251"/>
      <c r="H1321" s="251"/>
      <c r="I1321" s="251"/>
      <c r="J1321" s="137" t="s">
        <v>260</v>
      </c>
      <c r="K1321" s="138">
        <v>1</v>
      </c>
      <c r="L1321" s="252"/>
      <c r="M1321" s="252"/>
      <c r="N1321" s="260">
        <f t="shared" si="181"/>
        <v>0</v>
      </c>
      <c r="O1321" s="261"/>
      <c r="P1321" s="261"/>
      <c r="Q1321" s="262"/>
      <c r="R1321" s="139"/>
      <c r="T1321" s="140"/>
      <c r="U1321" s="34" t="s">
        <v>39</v>
      </c>
      <c r="V1321" s="141">
        <v>0</v>
      </c>
      <c r="W1321" s="141">
        <f t="shared" si="170"/>
        <v>0</v>
      </c>
      <c r="X1321" s="141">
        <v>0</v>
      </c>
      <c r="Y1321" s="141">
        <f t="shared" si="171"/>
        <v>0</v>
      </c>
      <c r="Z1321" s="141">
        <v>0</v>
      </c>
      <c r="AA1321" s="142">
        <f t="shared" si="172"/>
        <v>0</v>
      </c>
      <c r="AR1321" s="8" t="s">
        <v>231</v>
      </c>
      <c r="AT1321" s="8" t="s">
        <v>157</v>
      </c>
      <c r="AU1321" s="8" t="s">
        <v>78</v>
      </c>
      <c r="AY1321" s="8" t="s">
        <v>156</v>
      </c>
      <c r="BE1321" s="143">
        <f t="shared" si="173"/>
        <v>0</v>
      </c>
      <c r="BF1321" s="143">
        <f t="shared" si="174"/>
        <v>0</v>
      </c>
      <c r="BG1321" s="143">
        <f t="shared" si="175"/>
        <v>0</v>
      </c>
      <c r="BH1321" s="143">
        <f t="shared" si="176"/>
        <v>0</v>
      </c>
      <c r="BI1321" s="143">
        <f t="shared" si="177"/>
        <v>0</v>
      </c>
      <c r="BJ1321" s="8" t="s">
        <v>78</v>
      </c>
      <c r="BK1321" s="121">
        <f t="shared" si="178"/>
        <v>0</v>
      </c>
      <c r="BL1321" s="8" t="s">
        <v>231</v>
      </c>
      <c r="BM1321" s="8" t="s">
        <v>2264</v>
      </c>
    </row>
    <row r="1322" spans="2:65" s="23" customFormat="1" ht="89.25" customHeight="1" x14ac:dyDescent="0.45">
      <c r="B1322" s="134"/>
      <c r="C1322" s="135" t="s">
        <v>2265</v>
      </c>
      <c r="D1322" s="135" t="s">
        <v>157</v>
      </c>
      <c r="E1322" s="136" t="s">
        <v>2266</v>
      </c>
      <c r="F1322" s="251" t="s">
        <v>2267</v>
      </c>
      <c r="G1322" s="251"/>
      <c r="H1322" s="251"/>
      <c r="I1322" s="251"/>
      <c r="J1322" s="137" t="s">
        <v>260</v>
      </c>
      <c r="K1322" s="138">
        <v>1</v>
      </c>
      <c r="L1322" s="252"/>
      <c r="M1322" s="252"/>
      <c r="N1322" s="260">
        <f>ROUND(L1322*K1322,2)</f>
        <v>0</v>
      </c>
      <c r="O1322" s="261"/>
      <c r="P1322" s="261"/>
      <c r="Q1322" s="262"/>
      <c r="R1322" s="139"/>
      <c r="T1322" s="140"/>
      <c r="U1322" s="34" t="s">
        <v>39</v>
      </c>
      <c r="V1322" s="141">
        <v>0</v>
      </c>
      <c r="W1322" s="141">
        <f t="shared" si="170"/>
        <v>0</v>
      </c>
      <c r="X1322" s="141">
        <v>0</v>
      </c>
      <c r="Y1322" s="141">
        <f t="shared" si="171"/>
        <v>0</v>
      </c>
      <c r="Z1322" s="141">
        <v>0</v>
      </c>
      <c r="AA1322" s="142">
        <f t="shared" si="172"/>
        <v>0</v>
      </c>
      <c r="AR1322" s="8" t="s">
        <v>231</v>
      </c>
      <c r="AT1322" s="8" t="s">
        <v>157</v>
      </c>
      <c r="AU1322" s="8" t="s">
        <v>78</v>
      </c>
      <c r="AY1322" s="8" t="s">
        <v>156</v>
      </c>
      <c r="BE1322" s="143">
        <f t="shared" si="173"/>
        <v>0</v>
      </c>
      <c r="BF1322" s="143">
        <f t="shared" si="174"/>
        <v>0</v>
      </c>
      <c r="BG1322" s="143">
        <f t="shared" si="175"/>
        <v>0</v>
      </c>
      <c r="BH1322" s="143">
        <f t="shared" si="176"/>
        <v>0</v>
      </c>
      <c r="BI1322" s="143">
        <f t="shared" si="177"/>
        <v>0</v>
      </c>
      <c r="BJ1322" s="8" t="s">
        <v>78</v>
      </c>
      <c r="BK1322" s="121">
        <f t="shared" si="178"/>
        <v>0</v>
      </c>
      <c r="BL1322" s="8" t="s">
        <v>231</v>
      </c>
      <c r="BM1322" s="8" t="s">
        <v>2268</v>
      </c>
    </row>
    <row r="1323" spans="2:65" s="23" customFormat="1" ht="51" customHeight="1" x14ac:dyDescent="0.45">
      <c r="B1323" s="134"/>
      <c r="C1323" s="135" t="s">
        <v>2269</v>
      </c>
      <c r="D1323" s="135" t="s">
        <v>157</v>
      </c>
      <c r="E1323" s="136" t="s">
        <v>2270</v>
      </c>
      <c r="F1323" s="251" t="s">
        <v>2271</v>
      </c>
      <c r="G1323" s="251"/>
      <c r="H1323" s="251"/>
      <c r="I1323" s="251"/>
      <c r="J1323" s="137" t="s">
        <v>260</v>
      </c>
      <c r="K1323" s="138">
        <v>2</v>
      </c>
      <c r="L1323" s="252"/>
      <c r="M1323" s="252"/>
      <c r="N1323" s="260">
        <f t="shared" ref="N1323:N1326" si="182">ROUND(L1323*K1323,2)</f>
        <v>0</v>
      </c>
      <c r="O1323" s="261"/>
      <c r="P1323" s="261"/>
      <c r="Q1323" s="262"/>
      <c r="R1323" s="139"/>
      <c r="T1323" s="140"/>
      <c r="U1323" s="34" t="s">
        <v>39</v>
      </c>
      <c r="V1323" s="141">
        <v>0</v>
      </c>
      <c r="W1323" s="141">
        <f t="shared" si="170"/>
        <v>0</v>
      </c>
      <c r="X1323" s="141">
        <v>0</v>
      </c>
      <c r="Y1323" s="141">
        <f t="shared" si="171"/>
        <v>0</v>
      </c>
      <c r="Z1323" s="141">
        <v>0</v>
      </c>
      <c r="AA1323" s="142">
        <f t="shared" si="172"/>
        <v>0</v>
      </c>
      <c r="AR1323" s="8" t="s">
        <v>231</v>
      </c>
      <c r="AT1323" s="8" t="s">
        <v>157</v>
      </c>
      <c r="AU1323" s="8" t="s">
        <v>78</v>
      </c>
      <c r="AY1323" s="8" t="s">
        <v>156</v>
      </c>
      <c r="BE1323" s="143">
        <f t="shared" si="173"/>
        <v>0</v>
      </c>
      <c r="BF1323" s="143">
        <f t="shared" si="174"/>
        <v>0</v>
      </c>
      <c r="BG1323" s="143">
        <f t="shared" si="175"/>
        <v>0</v>
      </c>
      <c r="BH1323" s="143">
        <f t="shared" si="176"/>
        <v>0</v>
      </c>
      <c r="BI1323" s="143">
        <f t="shared" si="177"/>
        <v>0</v>
      </c>
      <c r="BJ1323" s="8" t="s">
        <v>78</v>
      </c>
      <c r="BK1323" s="121">
        <f t="shared" si="178"/>
        <v>0</v>
      </c>
      <c r="BL1323" s="8" t="s">
        <v>231</v>
      </c>
      <c r="BM1323" s="8" t="s">
        <v>2272</v>
      </c>
    </row>
    <row r="1324" spans="2:65" s="23" customFormat="1" ht="51" customHeight="1" x14ac:dyDescent="0.45">
      <c r="B1324" s="134"/>
      <c r="C1324" s="135" t="s">
        <v>2273</v>
      </c>
      <c r="D1324" s="135" t="s">
        <v>157</v>
      </c>
      <c r="E1324" s="136" t="s">
        <v>2274</v>
      </c>
      <c r="F1324" s="251" t="s">
        <v>2275</v>
      </c>
      <c r="G1324" s="251"/>
      <c r="H1324" s="251"/>
      <c r="I1324" s="251"/>
      <c r="J1324" s="137" t="s">
        <v>260</v>
      </c>
      <c r="K1324" s="138">
        <v>1</v>
      </c>
      <c r="L1324" s="252"/>
      <c r="M1324" s="252"/>
      <c r="N1324" s="260">
        <f t="shared" si="182"/>
        <v>0</v>
      </c>
      <c r="O1324" s="261"/>
      <c r="P1324" s="261"/>
      <c r="Q1324" s="262"/>
      <c r="R1324" s="139"/>
      <c r="T1324" s="140"/>
      <c r="U1324" s="34" t="s">
        <v>39</v>
      </c>
      <c r="V1324" s="141">
        <v>0</v>
      </c>
      <c r="W1324" s="141">
        <f t="shared" si="170"/>
        <v>0</v>
      </c>
      <c r="X1324" s="141">
        <v>0</v>
      </c>
      <c r="Y1324" s="141">
        <f t="shared" si="171"/>
        <v>0</v>
      </c>
      <c r="Z1324" s="141">
        <v>0</v>
      </c>
      <c r="AA1324" s="142">
        <f t="shared" si="172"/>
        <v>0</v>
      </c>
      <c r="AR1324" s="8" t="s">
        <v>231</v>
      </c>
      <c r="AT1324" s="8" t="s">
        <v>157</v>
      </c>
      <c r="AU1324" s="8" t="s">
        <v>78</v>
      </c>
      <c r="AY1324" s="8" t="s">
        <v>156</v>
      </c>
      <c r="BE1324" s="143">
        <f t="shared" si="173"/>
        <v>0</v>
      </c>
      <c r="BF1324" s="143">
        <f t="shared" si="174"/>
        <v>0</v>
      </c>
      <c r="BG1324" s="143">
        <f t="shared" si="175"/>
        <v>0</v>
      </c>
      <c r="BH1324" s="143">
        <f t="shared" si="176"/>
        <v>0</v>
      </c>
      <c r="BI1324" s="143">
        <f t="shared" si="177"/>
        <v>0</v>
      </c>
      <c r="BJ1324" s="8" t="s">
        <v>78</v>
      </c>
      <c r="BK1324" s="121">
        <f t="shared" si="178"/>
        <v>0</v>
      </c>
      <c r="BL1324" s="8" t="s">
        <v>231</v>
      </c>
      <c r="BM1324" s="8" t="s">
        <v>2276</v>
      </c>
    </row>
    <row r="1325" spans="2:65" s="23" customFormat="1" ht="51" customHeight="1" x14ac:dyDescent="0.45">
      <c r="B1325" s="134"/>
      <c r="C1325" s="135" t="s">
        <v>2277</v>
      </c>
      <c r="D1325" s="135" t="s">
        <v>157</v>
      </c>
      <c r="E1325" s="136" t="s">
        <v>2278</v>
      </c>
      <c r="F1325" s="251" t="s">
        <v>2279</v>
      </c>
      <c r="G1325" s="251"/>
      <c r="H1325" s="251"/>
      <c r="I1325" s="251"/>
      <c r="J1325" s="137" t="s">
        <v>260</v>
      </c>
      <c r="K1325" s="138">
        <v>1</v>
      </c>
      <c r="L1325" s="252"/>
      <c r="M1325" s="252"/>
      <c r="N1325" s="260">
        <f t="shared" si="182"/>
        <v>0</v>
      </c>
      <c r="O1325" s="261"/>
      <c r="P1325" s="261"/>
      <c r="Q1325" s="262"/>
      <c r="R1325" s="139"/>
      <c r="T1325" s="140"/>
      <c r="U1325" s="34" t="s">
        <v>39</v>
      </c>
      <c r="V1325" s="141">
        <v>0</v>
      </c>
      <c r="W1325" s="141">
        <f t="shared" si="170"/>
        <v>0</v>
      </c>
      <c r="X1325" s="141">
        <v>0</v>
      </c>
      <c r="Y1325" s="141">
        <f t="shared" si="171"/>
        <v>0</v>
      </c>
      <c r="Z1325" s="141">
        <v>0</v>
      </c>
      <c r="AA1325" s="142">
        <f t="shared" si="172"/>
        <v>0</v>
      </c>
      <c r="AR1325" s="8" t="s">
        <v>231</v>
      </c>
      <c r="AT1325" s="8" t="s">
        <v>157</v>
      </c>
      <c r="AU1325" s="8" t="s">
        <v>78</v>
      </c>
      <c r="AY1325" s="8" t="s">
        <v>156</v>
      </c>
      <c r="BE1325" s="143">
        <f t="shared" si="173"/>
        <v>0</v>
      </c>
      <c r="BF1325" s="143">
        <f t="shared" si="174"/>
        <v>0</v>
      </c>
      <c r="BG1325" s="143">
        <f t="shared" si="175"/>
        <v>0</v>
      </c>
      <c r="BH1325" s="143">
        <f t="shared" si="176"/>
        <v>0</v>
      </c>
      <c r="BI1325" s="143">
        <f t="shared" si="177"/>
        <v>0</v>
      </c>
      <c r="BJ1325" s="8" t="s">
        <v>78</v>
      </c>
      <c r="BK1325" s="121">
        <f t="shared" si="178"/>
        <v>0</v>
      </c>
      <c r="BL1325" s="8" t="s">
        <v>231</v>
      </c>
      <c r="BM1325" s="8" t="s">
        <v>2280</v>
      </c>
    </row>
    <row r="1326" spans="2:65" s="23" customFormat="1" ht="51" customHeight="1" x14ac:dyDescent="0.45">
      <c r="B1326" s="134"/>
      <c r="C1326" s="135" t="s">
        <v>2281</v>
      </c>
      <c r="D1326" s="135" t="s">
        <v>157</v>
      </c>
      <c r="E1326" s="136" t="s">
        <v>2282</v>
      </c>
      <c r="F1326" s="251" t="s">
        <v>2283</v>
      </c>
      <c r="G1326" s="251"/>
      <c r="H1326" s="251"/>
      <c r="I1326" s="251"/>
      <c r="J1326" s="137" t="s">
        <v>260</v>
      </c>
      <c r="K1326" s="138">
        <v>4</v>
      </c>
      <c r="L1326" s="252"/>
      <c r="M1326" s="252"/>
      <c r="N1326" s="260">
        <f t="shared" si="182"/>
        <v>0</v>
      </c>
      <c r="O1326" s="261"/>
      <c r="P1326" s="261"/>
      <c r="Q1326" s="262"/>
      <c r="R1326" s="139"/>
      <c r="T1326" s="140"/>
      <c r="U1326" s="34" t="s">
        <v>39</v>
      </c>
      <c r="V1326" s="141">
        <v>0</v>
      </c>
      <c r="W1326" s="141">
        <f t="shared" si="170"/>
        <v>0</v>
      </c>
      <c r="X1326" s="141">
        <v>0</v>
      </c>
      <c r="Y1326" s="141">
        <f t="shared" si="171"/>
        <v>0</v>
      </c>
      <c r="Z1326" s="141">
        <v>0</v>
      </c>
      <c r="AA1326" s="142">
        <f t="shared" si="172"/>
        <v>0</v>
      </c>
      <c r="AR1326" s="8" t="s">
        <v>231</v>
      </c>
      <c r="AT1326" s="8" t="s">
        <v>157</v>
      </c>
      <c r="AU1326" s="8" t="s">
        <v>78</v>
      </c>
      <c r="AY1326" s="8" t="s">
        <v>156</v>
      </c>
      <c r="BE1326" s="143">
        <f t="shared" si="173"/>
        <v>0</v>
      </c>
      <c r="BF1326" s="143">
        <f t="shared" si="174"/>
        <v>0</v>
      </c>
      <c r="BG1326" s="143">
        <f t="shared" si="175"/>
        <v>0</v>
      </c>
      <c r="BH1326" s="143">
        <f t="shared" si="176"/>
        <v>0</v>
      </c>
      <c r="BI1326" s="143">
        <f t="shared" si="177"/>
        <v>0</v>
      </c>
      <c r="BJ1326" s="8" t="s">
        <v>78</v>
      </c>
      <c r="BK1326" s="121">
        <f t="shared" si="178"/>
        <v>0</v>
      </c>
      <c r="BL1326" s="8" t="s">
        <v>231</v>
      </c>
      <c r="BM1326" s="8" t="s">
        <v>2284</v>
      </c>
    </row>
    <row r="1327" spans="2:65" s="23" customFormat="1" ht="51" customHeight="1" x14ac:dyDescent="0.45">
      <c r="B1327" s="134"/>
      <c r="C1327" s="135" t="s">
        <v>2285</v>
      </c>
      <c r="D1327" s="135" t="s">
        <v>157</v>
      </c>
      <c r="E1327" s="136" t="s">
        <v>2286</v>
      </c>
      <c r="F1327" s="251" t="s">
        <v>2287</v>
      </c>
      <c r="G1327" s="251"/>
      <c r="H1327" s="251"/>
      <c r="I1327" s="251"/>
      <c r="J1327" s="137" t="s">
        <v>260</v>
      </c>
      <c r="K1327" s="138">
        <v>9</v>
      </c>
      <c r="L1327" s="252"/>
      <c r="M1327" s="252"/>
      <c r="N1327" s="260">
        <f>ROUND(L1327*K1327,2)</f>
        <v>0</v>
      </c>
      <c r="O1327" s="261"/>
      <c r="P1327" s="261"/>
      <c r="Q1327" s="262"/>
      <c r="R1327" s="139"/>
      <c r="T1327" s="140"/>
      <c r="U1327" s="34" t="s">
        <v>39</v>
      </c>
      <c r="V1327" s="141">
        <v>0</v>
      </c>
      <c r="W1327" s="141">
        <f t="shared" si="170"/>
        <v>0</v>
      </c>
      <c r="X1327" s="141">
        <v>0</v>
      </c>
      <c r="Y1327" s="141">
        <f t="shared" si="171"/>
        <v>0</v>
      </c>
      <c r="Z1327" s="141">
        <v>0</v>
      </c>
      <c r="AA1327" s="142">
        <f t="shared" si="172"/>
        <v>0</v>
      </c>
      <c r="AR1327" s="8" t="s">
        <v>231</v>
      </c>
      <c r="AT1327" s="8" t="s">
        <v>157</v>
      </c>
      <c r="AU1327" s="8" t="s">
        <v>78</v>
      </c>
      <c r="AY1327" s="8" t="s">
        <v>156</v>
      </c>
      <c r="BE1327" s="143">
        <f t="shared" si="173"/>
        <v>0</v>
      </c>
      <c r="BF1327" s="143">
        <f t="shared" si="174"/>
        <v>0</v>
      </c>
      <c r="BG1327" s="143">
        <f t="shared" si="175"/>
        <v>0</v>
      </c>
      <c r="BH1327" s="143">
        <f t="shared" si="176"/>
        <v>0</v>
      </c>
      <c r="BI1327" s="143">
        <f t="shared" si="177"/>
        <v>0</v>
      </c>
      <c r="BJ1327" s="8" t="s">
        <v>78</v>
      </c>
      <c r="BK1327" s="121">
        <f t="shared" si="178"/>
        <v>0</v>
      </c>
      <c r="BL1327" s="8" t="s">
        <v>231</v>
      </c>
      <c r="BM1327" s="8" t="s">
        <v>2288</v>
      </c>
    </row>
    <row r="1328" spans="2:65" s="23" customFormat="1" ht="38.25" customHeight="1" x14ac:dyDescent="0.45">
      <c r="B1328" s="134"/>
      <c r="C1328" s="135" t="s">
        <v>2289</v>
      </c>
      <c r="D1328" s="135" t="s">
        <v>157</v>
      </c>
      <c r="E1328" s="136" t="s">
        <v>2290</v>
      </c>
      <c r="F1328" s="251" t="s">
        <v>2291</v>
      </c>
      <c r="G1328" s="251"/>
      <c r="H1328" s="251"/>
      <c r="I1328" s="251"/>
      <c r="J1328" s="137" t="s">
        <v>260</v>
      </c>
      <c r="K1328" s="138">
        <v>2</v>
      </c>
      <c r="L1328" s="252"/>
      <c r="M1328" s="252"/>
      <c r="N1328" s="260">
        <f t="shared" ref="N1328" si="183">ROUND(L1328*K1328,2)</f>
        <v>0</v>
      </c>
      <c r="O1328" s="261"/>
      <c r="P1328" s="261"/>
      <c r="Q1328" s="262"/>
      <c r="R1328" s="139"/>
      <c r="T1328" s="140"/>
      <c r="U1328" s="34" t="s">
        <v>39</v>
      </c>
      <c r="V1328" s="141">
        <v>0</v>
      </c>
      <c r="W1328" s="141">
        <f t="shared" si="170"/>
        <v>0</v>
      </c>
      <c r="X1328" s="141">
        <v>0</v>
      </c>
      <c r="Y1328" s="141">
        <f t="shared" si="171"/>
        <v>0</v>
      </c>
      <c r="Z1328" s="141">
        <v>0</v>
      </c>
      <c r="AA1328" s="142">
        <f t="shared" si="172"/>
        <v>0</v>
      </c>
      <c r="AR1328" s="8" t="s">
        <v>231</v>
      </c>
      <c r="AT1328" s="8" t="s">
        <v>157</v>
      </c>
      <c r="AU1328" s="8" t="s">
        <v>78</v>
      </c>
      <c r="AY1328" s="8" t="s">
        <v>156</v>
      </c>
      <c r="BE1328" s="143">
        <f t="shared" si="173"/>
        <v>0</v>
      </c>
      <c r="BF1328" s="143">
        <f t="shared" si="174"/>
        <v>0</v>
      </c>
      <c r="BG1328" s="143">
        <f t="shared" si="175"/>
        <v>0</v>
      </c>
      <c r="BH1328" s="143">
        <f t="shared" si="176"/>
        <v>0</v>
      </c>
      <c r="BI1328" s="143">
        <f t="shared" si="177"/>
        <v>0</v>
      </c>
      <c r="BJ1328" s="8" t="s">
        <v>78</v>
      </c>
      <c r="BK1328" s="121">
        <f t="shared" si="178"/>
        <v>0</v>
      </c>
      <c r="BL1328" s="8" t="s">
        <v>231</v>
      </c>
      <c r="BM1328" s="8" t="s">
        <v>2292</v>
      </c>
    </row>
    <row r="1329" spans="2:65" s="23" customFormat="1" ht="25.5" customHeight="1" x14ac:dyDescent="0.45">
      <c r="B1329" s="134"/>
      <c r="C1329" s="135" t="s">
        <v>2293</v>
      </c>
      <c r="D1329" s="135" t="s">
        <v>157</v>
      </c>
      <c r="E1329" s="136" t="s">
        <v>2294</v>
      </c>
      <c r="F1329" s="251" t="s">
        <v>2295</v>
      </c>
      <c r="G1329" s="251"/>
      <c r="H1329" s="251"/>
      <c r="I1329" s="251"/>
      <c r="J1329" s="137" t="s">
        <v>160</v>
      </c>
      <c r="K1329" s="138">
        <v>14.85</v>
      </c>
      <c r="L1329" s="252"/>
      <c r="M1329" s="252"/>
      <c r="N1329" s="260">
        <f>ROUND(L1329*K1329,2)</f>
        <v>0</v>
      </c>
      <c r="O1329" s="261"/>
      <c r="P1329" s="261"/>
      <c r="Q1329" s="262"/>
      <c r="R1329" s="139"/>
      <c r="T1329" s="140"/>
      <c r="U1329" s="34" t="s">
        <v>39</v>
      </c>
      <c r="V1329" s="141">
        <v>0</v>
      </c>
      <c r="W1329" s="141">
        <f t="shared" si="170"/>
        <v>0</v>
      </c>
      <c r="X1329" s="141">
        <v>0</v>
      </c>
      <c r="Y1329" s="141">
        <f t="shared" si="171"/>
        <v>0</v>
      </c>
      <c r="Z1329" s="141">
        <v>0</v>
      </c>
      <c r="AA1329" s="142">
        <f t="shared" si="172"/>
        <v>0</v>
      </c>
      <c r="AR1329" s="8" t="s">
        <v>231</v>
      </c>
      <c r="AT1329" s="8" t="s">
        <v>157</v>
      </c>
      <c r="AU1329" s="8" t="s">
        <v>78</v>
      </c>
      <c r="AY1329" s="8" t="s">
        <v>156</v>
      </c>
      <c r="BE1329" s="143">
        <f t="shared" si="173"/>
        <v>0</v>
      </c>
      <c r="BF1329" s="143">
        <f t="shared" si="174"/>
        <v>0</v>
      </c>
      <c r="BG1329" s="143">
        <f t="shared" si="175"/>
        <v>0</v>
      </c>
      <c r="BH1329" s="143">
        <f t="shared" si="176"/>
        <v>0</v>
      </c>
      <c r="BI1329" s="143">
        <f t="shared" si="177"/>
        <v>0</v>
      </c>
      <c r="BJ1329" s="8" t="s">
        <v>78</v>
      </c>
      <c r="BK1329" s="121">
        <f t="shared" si="178"/>
        <v>0</v>
      </c>
      <c r="BL1329" s="8" t="s">
        <v>231</v>
      </c>
      <c r="BM1329" s="8" t="s">
        <v>2296</v>
      </c>
    </row>
    <row r="1330" spans="2:65" s="152" customFormat="1" ht="16.5" customHeight="1" x14ac:dyDescent="0.45">
      <c r="B1330" s="153"/>
      <c r="C1330" s="154"/>
      <c r="D1330" s="154"/>
      <c r="E1330" s="155"/>
      <c r="F1330" s="256" t="s">
        <v>2297</v>
      </c>
      <c r="G1330" s="256"/>
      <c r="H1330" s="256"/>
      <c r="I1330" s="256"/>
      <c r="J1330" s="154"/>
      <c r="K1330" s="156">
        <v>14.85</v>
      </c>
      <c r="L1330" s="154"/>
      <c r="M1330" s="154"/>
      <c r="N1330" s="154"/>
      <c r="O1330" s="154"/>
      <c r="P1330" s="154"/>
      <c r="Q1330" s="154"/>
      <c r="R1330" s="157"/>
      <c r="T1330" s="158"/>
      <c r="U1330" s="154"/>
      <c r="V1330" s="154"/>
      <c r="W1330" s="154"/>
      <c r="X1330" s="154"/>
      <c r="Y1330" s="154"/>
      <c r="Z1330" s="154"/>
      <c r="AA1330" s="159"/>
      <c r="AT1330" s="160" t="s">
        <v>168</v>
      </c>
      <c r="AU1330" s="160" t="s">
        <v>78</v>
      </c>
      <c r="AV1330" s="152" t="s">
        <v>78</v>
      </c>
      <c r="AW1330" s="152" t="s">
        <v>28</v>
      </c>
      <c r="AX1330" s="152" t="s">
        <v>72</v>
      </c>
      <c r="AY1330" s="160" t="s">
        <v>156</v>
      </c>
    </row>
    <row r="1331" spans="2:65" s="161" customFormat="1" ht="16.5" customHeight="1" x14ac:dyDescent="0.45">
      <c r="B1331" s="162"/>
      <c r="C1331" s="163"/>
      <c r="D1331" s="163"/>
      <c r="E1331" s="164"/>
      <c r="F1331" s="255" t="s">
        <v>170</v>
      </c>
      <c r="G1331" s="255"/>
      <c r="H1331" s="255"/>
      <c r="I1331" s="255"/>
      <c r="J1331" s="163"/>
      <c r="K1331" s="165">
        <v>14.85</v>
      </c>
      <c r="L1331" s="163"/>
      <c r="M1331" s="163"/>
      <c r="N1331" s="163"/>
      <c r="O1331" s="163"/>
      <c r="P1331" s="163"/>
      <c r="Q1331" s="163"/>
      <c r="R1331" s="166"/>
      <c r="T1331" s="167"/>
      <c r="U1331" s="163"/>
      <c r="V1331" s="163"/>
      <c r="W1331" s="163"/>
      <c r="X1331" s="163"/>
      <c r="Y1331" s="163"/>
      <c r="Z1331" s="163"/>
      <c r="AA1331" s="168"/>
      <c r="AT1331" s="169" t="s">
        <v>168</v>
      </c>
      <c r="AU1331" s="169" t="s">
        <v>78</v>
      </c>
      <c r="AV1331" s="161" t="s">
        <v>161</v>
      </c>
      <c r="AW1331" s="161" t="s">
        <v>28</v>
      </c>
      <c r="AX1331" s="161" t="s">
        <v>80</v>
      </c>
      <c r="AY1331" s="169" t="s">
        <v>156</v>
      </c>
    </row>
    <row r="1332" spans="2:65" s="23" customFormat="1" ht="51" customHeight="1" x14ac:dyDescent="0.45">
      <c r="B1332" s="134"/>
      <c r="C1332" s="135" t="s">
        <v>2298</v>
      </c>
      <c r="D1332" s="135" t="s">
        <v>157</v>
      </c>
      <c r="E1332" s="136" t="s">
        <v>2299</v>
      </c>
      <c r="F1332" s="251" t="s">
        <v>2300</v>
      </c>
      <c r="G1332" s="251"/>
      <c r="H1332" s="251"/>
      <c r="I1332" s="251"/>
      <c r="J1332" s="137" t="s">
        <v>260</v>
      </c>
      <c r="K1332" s="138">
        <v>1</v>
      </c>
      <c r="L1332" s="252"/>
      <c r="M1332" s="252"/>
      <c r="N1332" s="260">
        <f>ROUND(L1332*K1332,2)</f>
        <v>0</v>
      </c>
      <c r="O1332" s="261"/>
      <c r="P1332" s="261"/>
      <c r="Q1332" s="262"/>
      <c r="R1332" s="139"/>
      <c r="T1332" s="140"/>
      <c r="U1332" s="34" t="s">
        <v>39</v>
      </c>
      <c r="V1332" s="141">
        <v>0</v>
      </c>
      <c r="W1332" s="141">
        <f t="shared" ref="W1332:W1340" si="184">V1332*K1332</f>
        <v>0</v>
      </c>
      <c r="X1332" s="141">
        <v>0</v>
      </c>
      <c r="Y1332" s="141">
        <f t="shared" ref="Y1332:Y1340" si="185">X1332*K1332</f>
        <v>0</v>
      </c>
      <c r="Z1332" s="141">
        <v>0</v>
      </c>
      <c r="AA1332" s="142">
        <f t="shared" ref="AA1332:AA1340" si="186">Z1332*K1332</f>
        <v>0</v>
      </c>
      <c r="AR1332" s="8" t="s">
        <v>231</v>
      </c>
      <c r="AT1332" s="8" t="s">
        <v>157</v>
      </c>
      <c r="AU1332" s="8" t="s">
        <v>78</v>
      </c>
      <c r="AY1332" s="8" t="s">
        <v>156</v>
      </c>
      <c r="BE1332" s="143">
        <f t="shared" ref="BE1332:BE1340" si="187">IF(U1332="základná",N1332,0)</f>
        <v>0</v>
      </c>
      <c r="BF1332" s="143">
        <f t="shared" ref="BF1332:BF1340" si="188">IF(U1332="znížená",N1332,0)</f>
        <v>0</v>
      </c>
      <c r="BG1332" s="143">
        <f t="shared" ref="BG1332:BG1340" si="189">IF(U1332="zákl. prenesená",N1332,0)</f>
        <v>0</v>
      </c>
      <c r="BH1332" s="143">
        <f t="shared" ref="BH1332:BH1340" si="190">IF(U1332="zníž. prenesená",N1332,0)</f>
        <v>0</v>
      </c>
      <c r="BI1332" s="143">
        <f t="shared" ref="BI1332:BI1340" si="191">IF(U1332="nulová",N1332,0)</f>
        <v>0</v>
      </c>
      <c r="BJ1332" s="8" t="s">
        <v>78</v>
      </c>
      <c r="BK1332" s="121">
        <f t="shared" ref="BK1332:BK1340" si="192">ROUND(L1332*K1332,3)</f>
        <v>0</v>
      </c>
      <c r="BL1332" s="8" t="s">
        <v>231</v>
      </c>
      <c r="BM1332" s="8" t="s">
        <v>2301</v>
      </c>
    </row>
    <row r="1333" spans="2:65" s="23" customFormat="1" ht="63.75" customHeight="1" x14ac:dyDescent="0.45">
      <c r="B1333" s="134"/>
      <c r="C1333" s="135" t="s">
        <v>2302</v>
      </c>
      <c r="D1333" s="135" t="s">
        <v>157</v>
      </c>
      <c r="E1333" s="136" t="s">
        <v>2303</v>
      </c>
      <c r="F1333" s="251" t="s">
        <v>2304</v>
      </c>
      <c r="G1333" s="251"/>
      <c r="H1333" s="251"/>
      <c r="I1333" s="251"/>
      <c r="J1333" s="137" t="s">
        <v>260</v>
      </c>
      <c r="K1333" s="138">
        <v>2</v>
      </c>
      <c r="L1333" s="252"/>
      <c r="M1333" s="252"/>
      <c r="N1333" s="260">
        <f t="shared" ref="N1333:N1335" si="193">ROUND(L1333*K1333,2)</f>
        <v>0</v>
      </c>
      <c r="O1333" s="261"/>
      <c r="P1333" s="261"/>
      <c r="Q1333" s="262"/>
      <c r="R1333" s="139"/>
      <c r="T1333" s="140"/>
      <c r="U1333" s="34" t="s">
        <v>39</v>
      </c>
      <c r="V1333" s="141">
        <v>0</v>
      </c>
      <c r="W1333" s="141">
        <f t="shared" si="184"/>
        <v>0</v>
      </c>
      <c r="X1333" s="141">
        <v>0</v>
      </c>
      <c r="Y1333" s="141">
        <f t="shared" si="185"/>
        <v>0</v>
      </c>
      <c r="Z1333" s="141">
        <v>0</v>
      </c>
      <c r="AA1333" s="142">
        <f t="shared" si="186"/>
        <v>0</v>
      </c>
      <c r="AR1333" s="8" t="s">
        <v>231</v>
      </c>
      <c r="AT1333" s="8" t="s">
        <v>157</v>
      </c>
      <c r="AU1333" s="8" t="s">
        <v>78</v>
      </c>
      <c r="AY1333" s="8" t="s">
        <v>156</v>
      </c>
      <c r="BE1333" s="143">
        <f t="shared" si="187"/>
        <v>0</v>
      </c>
      <c r="BF1333" s="143">
        <f t="shared" si="188"/>
        <v>0</v>
      </c>
      <c r="BG1333" s="143">
        <f t="shared" si="189"/>
        <v>0</v>
      </c>
      <c r="BH1333" s="143">
        <f t="shared" si="190"/>
        <v>0</v>
      </c>
      <c r="BI1333" s="143">
        <f t="shared" si="191"/>
        <v>0</v>
      </c>
      <c r="BJ1333" s="8" t="s">
        <v>78</v>
      </c>
      <c r="BK1333" s="121">
        <f t="shared" si="192"/>
        <v>0</v>
      </c>
      <c r="BL1333" s="8" t="s">
        <v>231</v>
      </c>
      <c r="BM1333" s="8" t="s">
        <v>2305</v>
      </c>
    </row>
    <row r="1334" spans="2:65" s="23" customFormat="1" ht="63.75" customHeight="1" x14ac:dyDescent="0.45">
      <c r="B1334" s="134"/>
      <c r="C1334" s="135" t="s">
        <v>2306</v>
      </c>
      <c r="D1334" s="135" t="s">
        <v>157</v>
      </c>
      <c r="E1334" s="136" t="s">
        <v>2307</v>
      </c>
      <c r="F1334" s="251" t="s">
        <v>2308</v>
      </c>
      <c r="G1334" s="251"/>
      <c r="H1334" s="251"/>
      <c r="I1334" s="251"/>
      <c r="J1334" s="137" t="s">
        <v>1782</v>
      </c>
      <c r="K1334" s="138">
        <v>1</v>
      </c>
      <c r="L1334" s="252"/>
      <c r="M1334" s="252"/>
      <c r="N1334" s="260">
        <f t="shared" si="193"/>
        <v>0</v>
      </c>
      <c r="O1334" s="261"/>
      <c r="P1334" s="261"/>
      <c r="Q1334" s="262"/>
      <c r="R1334" s="139"/>
      <c r="T1334" s="140"/>
      <c r="U1334" s="34" t="s">
        <v>39</v>
      </c>
      <c r="V1334" s="141">
        <v>0</v>
      </c>
      <c r="W1334" s="141">
        <f t="shared" si="184"/>
        <v>0</v>
      </c>
      <c r="X1334" s="141">
        <v>0</v>
      </c>
      <c r="Y1334" s="141">
        <f t="shared" si="185"/>
        <v>0</v>
      </c>
      <c r="Z1334" s="141">
        <v>0</v>
      </c>
      <c r="AA1334" s="142">
        <f t="shared" si="186"/>
        <v>0</v>
      </c>
      <c r="AR1334" s="8" t="s">
        <v>231</v>
      </c>
      <c r="AT1334" s="8" t="s">
        <v>157</v>
      </c>
      <c r="AU1334" s="8" t="s">
        <v>78</v>
      </c>
      <c r="AY1334" s="8" t="s">
        <v>156</v>
      </c>
      <c r="BE1334" s="143">
        <f t="shared" si="187"/>
        <v>0</v>
      </c>
      <c r="BF1334" s="143">
        <f t="shared" si="188"/>
        <v>0</v>
      </c>
      <c r="BG1334" s="143">
        <f t="shared" si="189"/>
        <v>0</v>
      </c>
      <c r="BH1334" s="143">
        <f t="shared" si="190"/>
        <v>0</v>
      </c>
      <c r="BI1334" s="143">
        <f t="shared" si="191"/>
        <v>0</v>
      </c>
      <c r="BJ1334" s="8" t="s">
        <v>78</v>
      </c>
      <c r="BK1334" s="121">
        <f t="shared" si="192"/>
        <v>0</v>
      </c>
      <c r="BL1334" s="8" t="s">
        <v>231</v>
      </c>
      <c r="BM1334" s="8" t="s">
        <v>2309</v>
      </c>
    </row>
    <row r="1335" spans="2:65" s="23" customFormat="1" ht="63.75" customHeight="1" x14ac:dyDescent="0.45">
      <c r="B1335" s="134"/>
      <c r="C1335" s="135" t="s">
        <v>2310</v>
      </c>
      <c r="D1335" s="135" t="s">
        <v>157</v>
      </c>
      <c r="E1335" s="136" t="s">
        <v>2311</v>
      </c>
      <c r="F1335" s="251" t="s">
        <v>2312</v>
      </c>
      <c r="G1335" s="251"/>
      <c r="H1335" s="251"/>
      <c r="I1335" s="251"/>
      <c r="J1335" s="137" t="s">
        <v>1782</v>
      </c>
      <c r="K1335" s="138">
        <v>1</v>
      </c>
      <c r="L1335" s="252"/>
      <c r="M1335" s="252"/>
      <c r="N1335" s="260">
        <f t="shared" si="193"/>
        <v>0</v>
      </c>
      <c r="O1335" s="261"/>
      <c r="P1335" s="261"/>
      <c r="Q1335" s="262"/>
      <c r="R1335" s="139"/>
      <c r="T1335" s="140"/>
      <c r="U1335" s="34" t="s">
        <v>39</v>
      </c>
      <c r="V1335" s="141">
        <v>0</v>
      </c>
      <c r="W1335" s="141">
        <f t="shared" si="184"/>
        <v>0</v>
      </c>
      <c r="X1335" s="141">
        <v>0</v>
      </c>
      <c r="Y1335" s="141">
        <f t="shared" si="185"/>
        <v>0</v>
      </c>
      <c r="Z1335" s="141">
        <v>0</v>
      </c>
      <c r="AA1335" s="142">
        <f t="shared" si="186"/>
        <v>0</v>
      </c>
      <c r="AR1335" s="8" t="s">
        <v>231</v>
      </c>
      <c r="AT1335" s="8" t="s">
        <v>157</v>
      </c>
      <c r="AU1335" s="8" t="s">
        <v>78</v>
      </c>
      <c r="AY1335" s="8" t="s">
        <v>156</v>
      </c>
      <c r="BE1335" s="143">
        <f t="shared" si="187"/>
        <v>0</v>
      </c>
      <c r="BF1335" s="143">
        <f t="shared" si="188"/>
        <v>0</v>
      </c>
      <c r="BG1335" s="143">
        <f t="shared" si="189"/>
        <v>0</v>
      </c>
      <c r="BH1335" s="143">
        <f t="shared" si="190"/>
        <v>0</v>
      </c>
      <c r="BI1335" s="143">
        <f t="shared" si="191"/>
        <v>0</v>
      </c>
      <c r="BJ1335" s="8" t="s">
        <v>78</v>
      </c>
      <c r="BK1335" s="121">
        <f t="shared" si="192"/>
        <v>0</v>
      </c>
      <c r="BL1335" s="8" t="s">
        <v>231</v>
      </c>
      <c r="BM1335" s="8" t="s">
        <v>2313</v>
      </c>
    </row>
    <row r="1336" spans="2:65" s="23" customFormat="1" ht="76.5" customHeight="1" x14ac:dyDescent="0.45">
      <c r="B1336" s="134"/>
      <c r="C1336" s="135" t="s">
        <v>2314</v>
      </c>
      <c r="D1336" s="135" t="s">
        <v>157</v>
      </c>
      <c r="E1336" s="136" t="s">
        <v>2315</v>
      </c>
      <c r="F1336" s="251" t="s">
        <v>2316</v>
      </c>
      <c r="G1336" s="251"/>
      <c r="H1336" s="251"/>
      <c r="I1336" s="251"/>
      <c r="J1336" s="137" t="s">
        <v>260</v>
      </c>
      <c r="K1336" s="138">
        <v>1</v>
      </c>
      <c r="L1336" s="252"/>
      <c r="M1336" s="252"/>
      <c r="N1336" s="260">
        <f>ROUND(L1336*K1336,2)</f>
        <v>0</v>
      </c>
      <c r="O1336" s="261"/>
      <c r="P1336" s="261"/>
      <c r="Q1336" s="262"/>
      <c r="R1336" s="139"/>
      <c r="T1336" s="140"/>
      <c r="U1336" s="34" t="s">
        <v>39</v>
      </c>
      <c r="V1336" s="141">
        <v>0</v>
      </c>
      <c r="W1336" s="141">
        <f t="shared" si="184"/>
        <v>0</v>
      </c>
      <c r="X1336" s="141">
        <v>0</v>
      </c>
      <c r="Y1336" s="141">
        <f t="shared" si="185"/>
        <v>0</v>
      </c>
      <c r="Z1336" s="141">
        <v>0</v>
      </c>
      <c r="AA1336" s="142">
        <f t="shared" si="186"/>
        <v>0</v>
      </c>
      <c r="AR1336" s="8" t="s">
        <v>231</v>
      </c>
      <c r="AT1336" s="8" t="s">
        <v>157</v>
      </c>
      <c r="AU1336" s="8" t="s">
        <v>78</v>
      </c>
      <c r="AY1336" s="8" t="s">
        <v>156</v>
      </c>
      <c r="BE1336" s="143">
        <f t="shared" si="187"/>
        <v>0</v>
      </c>
      <c r="BF1336" s="143">
        <f t="shared" si="188"/>
        <v>0</v>
      </c>
      <c r="BG1336" s="143">
        <f t="shared" si="189"/>
        <v>0</v>
      </c>
      <c r="BH1336" s="143">
        <f t="shared" si="190"/>
        <v>0</v>
      </c>
      <c r="BI1336" s="143">
        <f t="shared" si="191"/>
        <v>0</v>
      </c>
      <c r="BJ1336" s="8" t="s">
        <v>78</v>
      </c>
      <c r="BK1336" s="121">
        <f t="shared" si="192"/>
        <v>0</v>
      </c>
      <c r="BL1336" s="8" t="s">
        <v>231</v>
      </c>
      <c r="BM1336" s="8" t="s">
        <v>2317</v>
      </c>
    </row>
    <row r="1337" spans="2:65" s="23" customFormat="1" ht="89.25" customHeight="1" x14ac:dyDescent="0.45">
      <c r="B1337" s="134"/>
      <c r="C1337" s="135" t="s">
        <v>2318</v>
      </c>
      <c r="D1337" s="135" t="s">
        <v>157</v>
      </c>
      <c r="E1337" s="136" t="s">
        <v>2319</v>
      </c>
      <c r="F1337" s="251" t="s">
        <v>2320</v>
      </c>
      <c r="G1337" s="251"/>
      <c r="H1337" s="251"/>
      <c r="I1337" s="251"/>
      <c r="J1337" s="137" t="s">
        <v>1782</v>
      </c>
      <c r="K1337" s="138">
        <v>1</v>
      </c>
      <c r="L1337" s="252"/>
      <c r="M1337" s="252"/>
      <c r="N1337" s="260">
        <f t="shared" ref="N1337:N1339" si="194">ROUND(L1337*K1337,2)</f>
        <v>0</v>
      </c>
      <c r="O1337" s="261"/>
      <c r="P1337" s="261"/>
      <c r="Q1337" s="262"/>
      <c r="R1337" s="139"/>
      <c r="T1337" s="140"/>
      <c r="U1337" s="34" t="s">
        <v>39</v>
      </c>
      <c r="V1337" s="141">
        <v>0</v>
      </c>
      <c r="W1337" s="141">
        <f t="shared" si="184"/>
        <v>0</v>
      </c>
      <c r="X1337" s="141">
        <v>0</v>
      </c>
      <c r="Y1337" s="141">
        <f t="shared" si="185"/>
        <v>0</v>
      </c>
      <c r="Z1337" s="141">
        <v>0</v>
      </c>
      <c r="AA1337" s="142">
        <f t="shared" si="186"/>
        <v>0</v>
      </c>
      <c r="AR1337" s="8" t="s">
        <v>231</v>
      </c>
      <c r="AT1337" s="8" t="s">
        <v>157</v>
      </c>
      <c r="AU1337" s="8" t="s">
        <v>78</v>
      </c>
      <c r="AY1337" s="8" t="s">
        <v>156</v>
      </c>
      <c r="BE1337" s="143">
        <f t="shared" si="187"/>
        <v>0</v>
      </c>
      <c r="BF1337" s="143">
        <f t="shared" si="188"/>
        <v>0</v>
      </c>
      <c r="BG1337" s="143">
        <f t="shared" si="189"/>
        <v>0</v>
      </c>
      <c r="BH1337" s="143">
        <f t="shared" si="190"/>
        <v>0</v>
      </c>
      <c r="BI1337" s="143">
        <f t="shared" si="191"/>
        <v>0</v>
      </c>
      <c r="BJ1337" s="8" t="s">
        <v>78</v>
      </c>
      <c r="BK1337" s="121">
        <f t="shared" si="192"/>
        <v>0</v>
      </c>
      <c r="BL1337" s="8" t="s">
        <v>231</v>
      </c>
      <c r="BM1337" s="8" t="s">
        <v>2321</v>
      </c>
    </row>
    <row r="1338" spans="2:65" s="23" customFormat="1" ht="25.5" customHeight="1" x14ac:dyDescent="0.45">
      <c r="B1338" s="134"/>
      <c r="C1338" s="135" t="s">
        <v>2322</v>
      </c>
      <c r="D1338" s="135" t="s">
        <v>157</v>
      </c>
      <c r="E1338" s="136" t="s">
        <v>2323</v>
      </c>
      <c r="F1338" s="251" t="s">
        <v>2324</v>
      </c>
      <c r="G1338" s="251"/>
      <c r="H1338" s="251"/>
      <c r="I1338" s="251"/>
      <c r="J1338" s="137" t="s">
        <v>260</v>
      </c>
      <c r="K1338" s="138">
        <v>1</v>
      </c>
      <c r="L1338" s="252"/>
      <c r="M1338" s="252"/>
      <c r="N1338" s="260">
        <f t="shared" si="194"/>
        <v>0</v>
      </c>
      <c r="O1338" s="261"/>
      <c r="P1338" s="261"/>
      <c r="Q1338" s="262"/>
      <c r="R1338" s="139"/>
      <c r="T1338" s="140"/>
      <c r="U1338" s="34" t="s">
        <v>39</v>
      </c>
      <c r="V1338" s="141">
        <v>0</v>
      </c>
      <c r="W1338" s="141">
        <f t="shared" si="184"/>
        <v>0</v>
      </c>
      <c r="X1338" s="141">
        <v>0</v>
      </c>
      <c r="Y1338" s="141">
        <f t="shared" si="185"/>
        <v>0</v>
      </c>
      <c r="Z1338" s="141">
        <v>0</v>
      </c>
      <c r="AA1338" s="142">
        <f t="shared" si="186"/>
        <v>0</v>
      </c>
      <c r="AR1338" s="8" t="s">
        <v>231</v>
      </c>
      <c r="AT1338" s="8" t="s">
        <v>157</v>
      </c>
      <c r="AU1338" s="8" t="s">
        <v>78</v>
      </c>
      <c r="AY1338" s="8" t="s">
        <v>156</v>
      </c>
      <c r="BE1338" s="143">
        <f t="shared" si="187"/>
        <v>0</v>
      </c>
      <c r="BF1338" s="143">
        <f t="shared" si="188"/>
        <v>0</v>
      </c>
      <c r="BG1338" s="143">
        <f t="shared" si="189"/>
        <v>0</v>
      </c>
      <c r="BH1338" s="143">
        <f t="shared" si="190"/>
        <v>0</v>
      </c>
      <c r="BI1338" s="143">
        <f t="shared" si="191"/>
        <v>0</v>
      </c>
      <c r="BJ1338" s="8" t="s">
        <v>78</v>
      </c>
      <c r="BK1338" s="121">
        <f t="shared" si="192"/>
        <v>0</v>
      </c>
      <c r="BL1338" s="8" t="s">
        <v>231</v>
      </c>
      <c r="BM1338" s="8" t="s">
        <v>2325</v>
      </c>
    </row>
    <row r="1339" spans="2:65" s="23" customFormat="1" ht="25.5" customHeight="1" x14ac:dyDescent="0.45">
      <c r="B1339" s="134"/>
      <c r="C1339" s="135" t="s">
        <v>2326</v>
      </c>
      <c r="D1339" s="135" t="s">
        <v>157</v>
      </c>
      <c r="E1339" s="136" t="s">
        <v>2327</v>
      </c>
      <c r="F1339" s="251" t="s">
        <v>2328</v>
      </c>
      <c r="G1339" s="251"/>
      <c r="H1339" s="251"/>
      <c r="I1339" s="251"/>
      <c r="J1339" s="137" t="s">
        <v>260</v>
      </c>
      <c r="K1339" s="138">
        <v>2</v>
      </c>
      <c r="L1339" s="252"/>
      <c r="M1339" s="252"/>
      <c r="N1339" s="260">
        <f t="shared" si="194"/>
        <v>0</v>
      </c>
      <c r="O1339" s="261"/>
      <c r="P1339" s="261"/>
      <c r="Q1339" s="262"/>
      <c r="R1339" s="139"/>
      <c r="T1339" s="140"/>
      <c r="U1339" s="34" t="s">
        <v>39</v>
      </c>
      <c r="V1339" s="141">
        <v>0</v>
      </c>
      <c r="W1339" s="141">
        <f t="shared" si="184"/>
        <v>0</v>
      </c>
      <c r="X1339" s="141">
        <v>0</v>
      </c>
      <c r="Y1339" s="141">
        <f t="shared" si="185"/>
        <v>0</v>
      </c>
      <c r="Z1339" s="141">
        <v>0</v>
      </c>
      <c r="AA1339" s="142">
        <f t="shared" si="186"/>
        <v>0</v>
      </c>
      <c r="AR1339" s="8" t="s">
        <v>231</v>
      </c>
      <c r="AT1339" s="8" t="s">
        <v>157</v>
      </c>
      <c r="AU1339" s="8" t="s">
        <v>78</v>
      </c>
      <c r="AY1339" s="8" t="s">
        <v>156</v>
      </c>
      <c r="BE1339" s="143">
        <f t="shared" si="187"/>
        <v>0</v>
      </c>
      <c r="BF1339" s="143">
        <f t="shared" si="188"/>
        <v>0</v>
      </c>
      <c r="BG1339" s="143">
        <f t="shared" si="189"/>
        <v>0</v>
      </c>
      <c r="BH1339" s="143">
        <f t="shared" si="190"/>
        <v>0</v>
      </c>
      <c r="BI1339" s="143">
        <f t="shared" si="191"/>
        <v>0</v>
      </c>
      <c r="BJ1339" s="8" t="s">
        <v>78</v>
      </c>
      <c r="BK1339" s="121">
        <f t="shared" si="192"/>
        <v>0</v>
      </c>
      <c r="BL1339" s="8" t="s">
        <v>231</v>
      </c>
      <c r="BM1339" s="8" t="s">
        <v>2329</v>
      </c>
    </row>
    <row r="1340" spans="2:65" s="23" customFormat="1" ht="38.25" customHeight="1" x14ac:dyDescent="0.45">
      <c r="B1340" s="134"/>
      <c r="C1340" s="135" t="s">
        <v>2330</v>
      </c>
      <c r="D1340" s="135" t="s">
        <v>157</v>
      </c>
      <c r="E1340" s="136" t="s">
        <v>2331</v>
      </c>
      <c r="F1340" s="251" t="s">
        <v>2332</v>
      </c>
      <c r="G1340" s="251"/>
      <c r="H1340" s="251"/>
      <c r="I1340" s="251"/>
      <c r="J1340" s="137" t="s">
        <v>1240</v>
      </c>
      <c r="K1340" s="138">
        <v>918.33399999999995</v>
      </c>
      <c r="L1340" s="252"/>
      <c r="M1340" s="252"/>
      <c r="N1340" s="260">
        <f>ROUND(L1340*K1340,2)</f>
        <v>0</v>
      </c>
      <c r="O1340" s="261"/>
      <c r="P1340" s="261"/>
      <c r="Q1340" s="262"/>
      <c r="R1340" s="139"/>
      <c r="T1340" s="140"/>
      <c r="U1340" s="34" t="s">
        <v>39</v>
      </c>
      <c r="V1340" s="141">
        <v>0</v>
      </c>
      <c r="W1340" s="141">
        <f t="shared" si="184"/>
        <v>0</v>
      </c>
      <c r="X1340" s="141">
        <v>0</v>
      </c>
      <c r="Y1340" s="141">
        <f t="shared" si="185"/>
        <v>0</v>
      </c>
      <c r="Z1340" s="141">
        <v>0</v>
      </c>
      <c r="AA1340" s="142">
        <f t="shared" si="186"/>
        <v>0</v>
      </c>
      <c r="AR1340" s="8" t="s">
        <v>231</v>
      </c>
      <c r="AT1340" s="8" t="s">
        <v>157</v>
      </c>
      <c r="AU1340" s="8" t="s">
        <v>78</v>
      </c>
      <c r="AY1340" s="8" t="s">
        <v>156</v>
      </c>
      <c r="BE1340" s="143">
        <f t="shared" si="187"/>
        <v>0</v>
      </c>
      <c r="BF1340" s="143">
        <f t="shared" si="188"/>
        <v>0</v>
      </c>
      <c r="BG1340" s="143">
        <f t="shared" si="189"/>
        <v>0</v>
      </c>
      <c r="BH1340" s="143">
        <f t="shared" si="190"/>
        <v>0</v>
      </c>
      <c r="BI1340" s="143">
        <f t="shared" si="191"/>
        <v>0</v>
      </c>
      <c r="BJ1340" s="8" t="s">
        <v>78</v>
      </c>
      <c r="BK1340" s="121">
        <f t="shared" si="192"/>
        <v>0</v>
      </c>
      <c r="BL1340" s="8" t="s">
        <v>231</v>
      </c>
      <c r="BM1340" s="8" t="s">
        <v>2333</v>
      </c>
    </row>
    <row r="1341" spans="2:65" s="122" customFormat="1" ht="29.85" customHeight="1" x14ac:dyDescent="0.5">
      <c r="B1341" s="123"/>
      <c r="C1341" s="124"/>
      <c r="D1341" s="133" t="s">
        <v>123</v>
      </c>
      <c r="E1341" s="133"/>
      <c r="F1341" s="133"/>
      <c r="G1341" s="133"/>
      <c r="H1341" s="133"/>
      <c r="I1341" s="133"/>
      <c r="J1341" s="133"/>
      <c r="K1341" s="133"/>
      <c r="L1341" s="133"/>
      <c r="M1341" s="133"/>
      <c r="N1341" s="257">
        <f>BK1341</f>
        <v>0</v>
      </c>
      <c r="O1341" s="257"/>
      <c r="P1341" s="257"/>
      <c r="Q1341" s="257"/>
      <c r="R1341" s="126"/>
      <c r="T1341" s="127"/>
      <c r="U1341" s="124"/>
      <c r="V1341" s="124"/>
      <c r="W1341" s="128">
        <f>SUM(W1342:W1358)</f>
        <v>0</v>
      </c>
      <c r="X1341" s="124"/>
      <c r="Y1341" s="128">
        <f>SUM(Y1342:Y1358)</f>
        <v>0</v>
      </c>
      <c r="Z1341" s="124"/>
      <c r="AA1341" s="129">
        <f>SUM(AA1342:AA1358)</f>
        <v>0</v>
      </c>
      <c r="AR1341" s="130" t="s">
        <v>78</v>
      </c>
      <c r="AT1341" s="131" t="s">
        <v>71</v>
      </c>
      <c r="AU1341" s="131" t="s">
        <v>80</v>
      </c>
      <c r="AY1341" s="130" t="s">
        <v>156</v>
      </c>
      <c r="BK1341" s="132">
        <f>SUM(BK1342:BK1358)</f>
        <v>0</v>
      </c>
    </row>
    <row r="1342" spans="2:65" s="23" customFormat="1" ht="25.5" customHeight="1" x14ac:dyDescent="0.45">
      <c r="B1342" s="134"/>
      <c r="C1342" s="135" t="s">
        <v>2334</v>
      </c>
      <c r="D1342" s="135" t="s">
        <v>157</v>
      </c>
      <c r="E1342" s="136" t="s">
        <v>2335</v>
      </c>
      <c r="F1342" s="251" t="s">
        <v>2336</v>
      </c>
      <c r="G1342" s="251"/>
      <c r="H1342" s="251"/>
      <c r="I1342" s="251"/>
      <c r="J1342" s="137" t="s">
        <v>358</v>
      </c>
      <c r="K1342" s="138">
        <v>181.33</v>
      </c>
      <c r="L1342" s="252"/>
      <c r="M1342" s="252"/>
      <c r="N1342" s="260">
        <f>ROUND(L1342*K1342,2)</f>
        <v>0</v>
      </c>
      <c r="O1342" s="261"/>
      <c r="P1342" s="261"/>
      <c r="Q1342" s="262"/>
      <c r="R1342" s="139"/>
      <c r="T1342" s="140"/>
      <c r="U1342" s="34" t="s">
        <v>39</v>
      </c>
      <c r="V1342" s="141">
        <v>0</v>
      </c>
      <c r="W1342" s="141">
        <f>V1342*K1342</f>
        <v>0</v>
      </c>
      <c r="X1342" s="141">
        <v>0</v>
      </c>
      <c r="Y1342" s="141">
        <f>X1342*K1342</f>
        <v>0</v>
      </c>
      <c r="Z1342" s="141">
        <v>0</v>
      </c>
      <c r="AA1342" s="142">
        <f>Z1342*K1342</f>
        <v>0</v>
      </c>
      <c r="AR1342" s="8" t="s">
        <v>231</v>
      </c>
      <c r="AT1342" s="8" t="s">
        <v>157</v>
      </c>
      <c r="AU1342" s="8" t="s">
        <v>78</v>
      </c>
      <c r="AY1342" s="8" t="s">
        <v>156</v>
      </c>
      <c r="BE1342" s="143">
        <f>IF(U1342="základná",N1342,0)</f>
        <v>0</v>
      </c>
      <c r="BF1342" s="143">
        <f>IF(U1342="znížená",N1342,0)</f>
        <v>0</v>
      </c>
      <c r="BG1342" s="143">
        <f>IF(U1342="zákl. prenesená",N1342,0)</f>
        <v>0</v>
      </c>
      <c r="BH1342" s="143">
        <f>IF(U1342="zníž. prenesená",N1342,0)</f>
        <v>0</v>
      </c>
      <c r="BI1342" s="143">
        <f>IF(U1342="nulová",N1342,0)</f>
        <v>0</v>
      </c>
      <c r="BJ1342" s="8" t="s">
        <v>78</v>
      </c>
      <c r="BK1342" s="121">
        <f>ROUND(L1342*K1342,3)</f>
        <v>0</v>
      </c>
      <c r="BL1342" s="8" t="s">
        <v>231</v>
      </c>
      <c r="BM1342" s="8" t="s">
        <v>2337</v>
      </c>
    </row>
    <row r="1343" spans="2:65" s="152" customFormat="1" ht="25.5" customHeight="1" x14ac:dyDescent="0.45">
      <c r="B1343" s="153"/>
      <c r="C1343" s="154"/>
      <c r="D1343" s="154"/>
      <c r="E1343" s="155"/>
      <c r="F1343" s="256" t="s">
        <v>2338</v>
      </c>
      <c r="G1343" s="256"/>
      <c r="H1343" s="256"/>
      <c r="I1343" s="256"/>
      <c r="J1343" s="154"/>
      <c r="K1343" s="156">
        <v>181.33</v>
      </c>
      <c r="L1343" s="154"/>
      <c r="M1343" s="154"/>
      <c r="N1343" s="154"/>
      <c r="O1343" s="154"/>
      <c r="P1343" s="154"/>
      <c r="Q1343" s="154"/>
      <c r="R1343" s="157"/>
      <c r="T1343" s="158"/>
      <c r="U1343" s="154"/>
      <c r="V1343" s="154"/>
      <c r="W1343" s="154"/>
      <c r="X1343" s="154"/>
      <c r="Y1343" s="154"/>
      <c r="Z1343" s="154"/>
      <c r="AA1343" s="159"/>
      <c r="AT1343" s="160" t="s">
        <v>168</v>
      </c>
      <c r="AU1343" s="160" t="s">
        <v>78</v>
      </c>
      <c r="AV1343" s="152" t="s">
        <v>78</v>
      </c>
      <c r="AW1343" s="152" t="s">
        <v>28</v>
      </c>
      <c r="AX1343" s="152" t="s">
        <v>80</v>
      </c>
      <c r="AY1343" s="160" t="s">
        <v>156</v>
      </c>
    </row>
    <row r="1344" spans="2:65" s="23" customFormat="1" ht="16.5" customHeight="1" x14ac:dyDescent="0.45">
      <c r="B1344" s="134"/>
      <c r="C1344" s="179" t="s">
        <v>2339</v>
      </c>
      <c r="D1344" s="179" t="s">
        <v>311</v>
      </c>
      <c r="E1344" s="180" t="s">
        <v>2340</v>
      </c>
      <c r="F1344" s="263" t="s">
        <v>2341</v>
      </c>
      <c r="G1344" s="263"/>
      <c r="H1344" s="263"/>
      <c r="I1344" s="263"/>
      <c r="J1344" s="181" t="s">
        <v>358</v>
      </c>
      <c r="K1344" s="182">
        <v>184.95699999999999</v>
      </c>
      <c r="L1344" s="264"/>
      <c r="M1344" s="264"/>
      <c r="N1344" s="265">
        <f>ROUND(L1344*K1344,2)</f>
        <v>0</v>
      </c>
      <c r="O1344" s="266"/>
      <c r="P1344" s="266"/>
      <c r="Q1344" s="267"/>
      <c r="R1344" s="139"/>
      <c r="T1344" s="140"/>
      <c r="U1344" s="34" t="s">
        <v>39</v>
      </c>
      <c r="V1344" s="141">
        <v>0</v>
      </c>
      <c r="W1344" s="141">
        <f>V1344*K1344</f>
        <v>0</v>
      </c>
      <c r="X1344" s="141">
        <v>0</v>
      </c>
      <c r="Y1344" s="141">
        <f>X1344*K1344</f>
        <v>0</v>
      </c>
      <c r="Z1344" s="141">
        <v>0</v>
      </c>
      <c r="AA1344" s="142">
        <f>Z1344*K1344</f>
        <v>0</v>
      </c>
      <c r="AR1344" s="8" t="s">
        <v>310</v>
      </c>
      <c r="AT1344" s="8" t="s">
        <v>311</v>
      </c>
      <c r="AU1344" s="8" t="s">
        <v>78</v>
      </c>
      <c r="AY1344" s="8" t="s">
        <v>156</v>
      </c>
      <c r="BE1344" s="143">
        <f>IF(U1344="základná",N1344,0)</f>
        <v>0</v>
      </c>
      <c r="BF1344" s="143">
        <f>IF(U1344="znížená",N1344,0)</f>
        <v>0</v>
      </c>
      <c r="BG1344" s="143">
        <f>IF(U1344="zákl. prenesená",N1344,0)</f>
        <v>0</v>
      </c>
      <c r="BH1344" s="143">
        <f>IF(U1344="zníž. prenesená",N1344,0)</f>
        <v>0</v>
      </c>
      <c r="BI1344" s="143">
        <f>IF(U1344="nulová",N1344,0)</f>
        <v>0</v>
      </c>
      <c r="BJ1344" s="8" t="s">
        <v>78</v>
      </c>
      <c r="BK1344" s="121">
        <f>ROUND(L1344*K1344,3)</f>
        <v>0</v>
      </c>
      <c r="BL1344" s="8" t="s">
        <v>231</v>
      </c>
      <c r="BM1344" s="8" t="s">
        <v>2342</v>
      </c>
    </row>
    <row r="1345" spans="2:65" s="152" customFormat="1" ht="16.5" customHeight="1" x14ac:dyDescent="0.45">
      <c r="B1345" s="153"/>
      <c r="C1345" s="154"/>
      <c r="D1345" s="154"/>
      <c r="E1345" s="155"/>
      <c r="F1345" s="256" t="s">
        <v>2343</v>
      </c>
      <c r="G1345" s="256"/>
      <c r="H1345" s="256"/>
      <c r="I1345" s="256"/>
      <c r="J1345" s="154"/>
      <c r="K1345" s="156">
        <v>184.95699999999999</v>
      </c>
      <c r="L1345" s="154"/>
      <c r="M1345" s="154"/>
      <c r="N1345" s="154"/>
      <c r="O1345" s="154"/>
      <c r="P1345" s="154"/>
      <c r="Q1345" s="154"/>
      <c r="R1345" s="157"/>
      <c r="T1345" s="158"/>
      <c r="U1345" s="154"/>
      <c r="V1345" s="154"/>
      <c r="W1345" s="154"/>
      <c r="X1345" s="154"/>
      <c r="Y1345" s="154"/>
      <c r="Z1345" s="154"/>
      <c r="AA1345" s="159"/>
      <c r="AT1345" s="160" t="s">
        <v>168</v>
      </c>
      <c r="AU1345" s="160" t="s">
        <v>78</v>
      </c>
      <c r="AV1345" s="152" t="s">
        <v>78</v>
      </c>
      <c r="AW1345" s="152" t="s">
        <v>28</v>
      </c>
      <c r="AX1345" s="152" t="s">
        <v>80</v>
      </c>
      <c r="AY1345" s="160" t="s">
        <v>156</v>
      </c>
    </row>
    <row r="1346" spans="2:65" s="23" customFormat="1" ht="16.5" customHeight="1" x14ac:dyDescent="0.45">
      <c r="B1346" s="134"/>
      <c r="C1346" s="179" t="s">
        <v>2344</v>
      </c>
      <c r="D1346" s="179" t="s">
        <v>311</v>
      </c>
      <c r="E1346" s="180" t="s">
        <v>2345</v>
      </c>
      <c r="F1346" s="263" t="s">
        <v>2346</v>
      </c>
      <c r="G1346" s="263"/>
      <c r="H1346" s="263"/>
      <c r="I1346" s="263"/>
      <c r="J1346" s="181" t="s">
        <v>260</v>
      </c>
      <c r="K1346" s="182">
        <v>23</v>
      </c>
      <c r="L1346" s="264"/>
      <c r="M1346" s="264"/>
      <c r="N1346" s="265">
        <f>ROUND(L1346*K1346,2)</f>
        <v>0</v>
      </c>
      <c r="O1346" s="266"/>
      <c r="P1346" s="266"/>
      <c r="Q1346" s="267"/>
      <c r="R1346" s="139"/>
      <c r="T1346" s="140"/>
      <c r="U1346" s="34" t="s">
        <v>39</v>
      </c>
      <c r="V1346" s="141">
        <v>0</v>
      </c>
      <c r="W1346" s="141">
        <f>V1346*K1346</f>
        <v>0</v>
      </c>
      <c r="X1346" s="141">
        <v>0</v>
      </c>
      <c r="Y1346" s="141">
        <f>X1346*K1346</f>
        <v>0</v>
      </c>
      <c r="Z1346" s="141">
        <v>0</v>
      </c>
      <c r="AA1346" s="142">
        <f>Z1346*K1346</f>
        <v>0</v>
      </c>
      <c r="AR1346" s="8" t="s">
        <v>190</v>
      </c>
      <c r="AT1346" s="8" t="s">
        <v>311</v>
      </c>
      <c r="AU1346" s="8" t="s">
        <v>78</v>
      </c>
      <c r="AY1346" s="8" t="s">
        <v>156</v>
      </c>
      <c r="BE1346" s="143">
        <f>IF(U1346="základná",N1346,0)</f>
        <v>0</v>
      </c>
      <c r="BF1346" s="143">
        <f>IF(U1346="znížená",N1346,0)</f>
        <v>0</v>
      </c>
      <c r="BG1346" s="143">
        <f>IF(U1346="zákl. prenesená",N1346,0)</f>
        <v>0</v>
      </c>
      <c r="BH1346" s="143">
        <f>IF(U1346="zníž. prenesená",N1346,0)</f>
        <v>0</v>
      </c>
      <c r="BI1346" s="143">
        <f>IF(U1346="nulová",N1346,0)</f>
        <v>0</v>
      </c>
      <c r="BJ1346" s="8" t="s">
        <v>78</v>
      </c>
      <c r="BK1346" s="121">
        <f>ROUND(L1346*K1346,3)</f>
        <v>0</v>
      </c>
      <c r="BL1346" s="8" t="s">
        <v>161</v>
      </c>
      <c r="BM1346" s="8" t="s">
        <v>2347</v>
      </c>
    </row>
    <row r="1347" spans="2:65" s="152" customFormat="1" ht="16.5" customHeight="1" x14ac:dyDescent="0.45">
      <c r="B1347" s="153"/>
      <c r="C1347" s="154"/>
      <c r="D1347" s="154"/>
      <c r="E1347" s="155"/>
      <c r="F1347" s="256" t="s">
        <v>2348</v>
      </c>
      <c r="G1347" s="256"/>
      <c r="H1347" s="256"/>
      <c r="I1347" s="256"/>
      <c r="J1347" s="154"/>
      <c r="K1347" s="156">
        <v>23</v>
      </c>
      <c r="L1347" s="154"/>
      <c r="M1347" s="154"/>
      <c r="N1347" s="154"/>
      <c r="O1347" s="154"/>
      <c r="P1347" s="154"/>
      <c r="Q1347" s="154"/>
      <c r="R1347" s="157"/>
      <c r="T1347" s="158"/>
      <c r="U1347" s="154"/>
      <c r="V1347" s="154"/>
      <c r="W1347" s="154"/>
      <c r="X1347" s="154"/>
      <c r="Y1347" s="154"/>
      <c r="Z1347" s="154"/>
      <c r="AA1347" s="159"/>
      <c r="AT1347" s="160" t="s">
        <v>168</v>
      </c>
      <c r="AU1347" s="160" t="s">
        <v>78</v>
      </c>
      <c r="AV1347" s="152" t="s">
        <v>78</v>
      </c>
      <c r="AW1347" s="152" t="s">
        <v>28</v>
      </c>
      <c r="AX1347" s="152" t="s">
        <v>80</v>
      </c>
      <c r="AY1347" s="160" t="s">
        <v>156</v>
      </c>
    </row>
    <row r="1348" spans="2:65" s="23" customFormat="1" ht="16.5" customHeight="1" x14ac:dyDescent="0.45">
      <c r="B1348" s="134"/>
      <c r="C1348" s="179" t="s">
        <v>2349</v>
      </c>
      <c r="D1348" s="179" t="s">
        <v>311</v>
      </c>
      <c r="E1348" s="180" t="s">
        <v>2350</v>
      </c>
      <c r="F1348" s="263" t="s">
        <v>2351</v>
      </c>
      <c r="G1348" s="263"/>
      <c r="H1348" s="263"/>
      <c r="I1348" s="263"/>
      <c r="J1348" s="181" t="s">
        <v>260</v>
      </c>
      <c r="K1348" s="182">
        <v>58</v>
      </c>
      <c r="L1348" s="264"/>
      <c r="M1348" s="264"/>
      <c r="N1348" s="265">
        <f>ROUND(L1348*K1348,2)</f>
        <v>0</v>
      </c>
      <c r="O1348" s="266"/>
      <c r="P1348" s="266"/>
      <c r="Q1348" s="267"/>
      <c r="R1348" s="139"/>
      <c r="T1348" s="140"/>
      <c r="U1348" s="34" t="s">
        <v>39</v>
      </c>
      <c r="V1348" s="141">
        <v>0</v>
      </c>
      <c r="W1348" s="141">
        <f>V1348*K1348</f>
        <v>0</v>
      </c>
      <c r="X1348" s="141">
        <v>0</v>
      </c>
      <c r="Y1348" s="141">
        <f>X1348*K1348</f>
        <v>0</v>
      </c>
      <c r="Z1348" s="141">
        <v>0</v>
      </c>
      <c r="AA1348" s="142">
        <f>Z1348*K1348</f>
        <v>0</v>
      </c>
      <c r="AR1348" s="8" t="s">
        <v>190</v>
      </c>
      <c r="AT1348" s="8" t="s">
        <v>311</v>
      </c>
      <c r="AU1348" s="8" t="s">
        <v>78</v>
      </c>
      <c r="AY1348" s="8" t="s">
        <v>156</v>
      </c>
      <c r="BE1348" s="143">
        <f>IF(U1348="základná",N1348,0)</f>
        <v>0</v>
      </c>
      <c r="BF1348" s="143">
        <f>IF(U1348="znížená",N1348,0)</f>
        <v>0</v>
      </c>
      <c r="BG1348" s="143">
        <f>IF(U1348="zákl. prenesená",N1348,0)</f>
        <v>0</v>
      </c>
      <c r="BH1348" s="143">
        <f>IF(U1348="zníž. prenesená",N1348,0)</f>
        <v>0</v>
      </c>
      <c r="BI1348" s="143">
        <f>IF(U1348="nulová",N1348,0)</f>
        <v>0</v>
      </c>
      <c r="BJ1348" s="8" t="s">
        <v>78</v>
      </c>
      <c r="BK1348" s="121">
        <f>ROUND(L1348*K1348,3)</f>
        <v>0</v>
      </c>
      <c r="BL1348" s="8" t="s">
        <v>161</v>
      </c>
      <c r="BM1348" s="8" t="s">
        <v>2352</v>
      </c>
    </row>
    <row r="1349" spans="2:65" s="152" customFormat="1" ht="16.5" customHeight="1" x14ac:dyDescent="0.45">
      <c r="B1349" s="153"/>
      <c r="C1349" s="154"/>
      <c r="D1349" s="154"/>
      <c r="E1349" s="155"/>
      <c r="F1349" s="256" t="s">
        <v>2353</v>
      </c>
      <c r="G1349" s="256"/>
      <c r="H1349" s="256"/>
      <c r="I1349" s="256"/>
      <c r="J1349" s="154"/>
      <c r="K1349" s="156">
        <v>58</v>
      </c>
      <c r="L1349" s="154"/>
      <c r="M1349" s="154"/>
      <c r="N1349" s="154"/>
      <c r="O1349" s="154"/>
      <c r="P1349" s="154"/>
      <c r="Q1349" s="154"/>
      <c r="R1349" s="157"/>
      <c r="T1349" s="158"/>
      <c r="U1349" s="154"/>
      <c r="V1349" s="154"/>
      <c r="W1349" s="154"/>
      <c r="X1349" s="154"/>
      <c r="Y1349" s="154"/>
      <c r="Z1349" s="154"/>
      <c r="AA1349" s="159"/>
      <c r="AT1349" s="160" t="s">
        <v>168</v>
      </c>
      <c r="AU1349" s="160" t="s">
        <v>78</v>
      </c>
      <c r="AV1349" s="152" t="s">
        <v>78</v>
      </c>
      <c r="AW1349" s="152" t="s">
        <v>28</v>
      </c>
      <c r="AX1349" s="152" t="s">
        <v>80</v>
      </c>
      <c r="AY1349" s="160" t="s">
        <v>156</v>
      </c>
    </row>
    <row r="1350" spans="2:65" s="23" customFormat="1" ht="25.5" customHeight="1" x14ac:dyDescent="0.45">
      <c r="B1350" s="134"/>
      <c r="C1350" s="135" t="s">
        <v>2354</v>
      </c>
      <c r="D1350" s="135" t="s">
        <v>157</v>
      </c>
      <c r="E1350" s="136" t="s">
        <v>2355</v>
      </c>
      <c r="F1350" s="251" t="s">
        <v>2356</v>
      </c>
      <c r="G1350" s="251"/>
      <c r="H1350" s="251"/>
      <c r="I1350" s="251"/>
      <c r="J1350" s="137" t="s">
        <v>160</v>
      </c>
      <c r="K1350" s="138">
        <v>259.14999999999998</v>
      </c>
      <c r="L1350" s="252"/>
      <c r="M1350" s="252"/>
      <c r="N1350" s="260">
        <f>ROUND(L1350*K1350,2)</f>
        <v>0</v>
      </c>
      <c r="O1350" s="261"/>
      <c r="P1350" s="261"/>
      <c r="Q1350" s="262"/>
      <c r="R1350" s="139"/>
      <c r="T1350" s="140"/>
      <c r="U1350" s="34" t="s">
        <v>39</v>
      </c>
      <c r="V1350" s="141">
        <v>0</v>
      </c>
      <c r="W1350" s="141">
        <f>V1350*K1350</f>
        <v>0</v>
      </c>
      <c r="X1350" s="141">
        <v>0</v>
      </c>
      <c r="Y1350" s="141">
        <f>X1350*K1350</f>
        <v>0</v>
      </c>
      <c r="Z1350" s="141">
        <v>0</v>
      </c>
      <c r="AA1350" s="142">
        <f>Z1350*K1350</f>
        <v>0</v>
      </c>
      <c r="AR1350" s="8" t="s">
        <v>231</v>
      </c>
      <c r="AT1350" s="8" t="s">
        <v>157</v>
      </c>
      <c r="AU1350" s="8" t="s">
        <v>78</v>
      </c>
      <c r="AY1350" s="8" t="s">
        <v>156</v>
      </c>
      <c r="BE1350" s="143">
        <f>IF(U1350="základná",N1350,0)</f>
        <v>0</v>
      </c>
      <c r="BF1350" s="143">
        <f>IF(U1350="znížená",N1350,0)</f>
        <v>0</v>
      </c>
      <c r="BG1350" s="143">
        <f>IF(U1350="zákl. prenesená",N1350,0)</f>
        <v>0</v>
      </c>
      <c r="BH1350" s="143">
        <f>IF(U1350="zníž. prenesená",N1350,0)</f>
        <v>0</v>
      </c>
      <c r="BI1350" s="143">
        <f>IF(U1350="nulová",N1350,0)</f>
        <v>0</v>
      </c>
      <c r="BJ1350" s="8" t="s">
        <v>78</v>
      </c>
      <c r="BK1350" s="121">
        <f>ROUND(L1350*K1350,3)</f>
        <v>0</v>
      </c>
      <c r="BL1350" s="8" t="s">
        <v>231</v>
      </c>
      <c r="BM1350" s="8" t="s">
        <v>2357</v>
      </c>
    </row>
    <row r="1351" spans="2:65" s="23" customFormat="1" ht="16.5" customHeight="1" x14ac:dyDescent="0.45">
      <c r="B1351" s="134"/>
      <c r="C1351" s="179" t="s">
        <v>2358</v>
      </c>
      <c r="D1351" s="179" t="s">
        <v>311</v>
      </c>
      <c r="E1351" s="180" t="s">
        <v>2359</v>
      </c>
      <c r="F1351" s="263" t="s">
        <v>2360</v>
      </c>
      <c r="G1351" s="263"/>
      <c r="H1351" s="263"/>
      <c r="I1351" s="263"/>
      <c r="J1351" s="181" t="s">
        <v>160</v>
      </c>
      <c r="K1351" s="182">
        <v>264.33300000000003</v>
      </c>
      <c r="L1351" s="264"/>
      <c r="M1351" s="264"/>
      <c r="N1351" s="265">
        <f>ROUND(L1351*K1351,2)</f>
        <v>0</v>
      </c>
      <c r="O1351" s="266"/>
      <c r="P1351" s="266"/>
      <c r="Q1351" s="267"/>
      <c r="R1351" s="139"/>
      <c r="T1351" s="140"/>
      <c r="U1351" s="34" t="s">
        <v>39</v>
      </c>
      <c r="V1351" s="141">
        <v>0</v>
      </c>
      <c r="W1351" s="141">
        <f>V1351*K1351</f>
        <v>0</v>
      </c>
      <c r="X1351" s="141">
        <v>0</v>
      </c>
      <c r="Y1351" s="141">
        <f>X1351*K1351</f>
        <v>0</v>
      </c>
      <c r="Z1351" s="141">
        <v>0</v>
      </c>
      <c r="AA1351" s="142">
        <f>Z1351*K1351</f>
        <v>0</v>
      </c>
      <c r="AR1351" s="8" t="s">
        <v>310</v>
      </c>
      <c r="AT1351" s="8" t="s">
        <v>311</v>
      </c>
      <c r="AU1351" s="8" t="s">
        <v>78</v>
      </c>
      <c r="AY1351" s="8" t="s">
        <v>156</v>
      </c>
      <c r="BE1351" s="143">
        <f>IF(U1351="základná",N1351,0)</f>
        <v>0</v>
      </c>
      <c r="BF1351" s="143">
        <f>IF(U1351="znížená",N1351,0)</f>
        <v>0</v>
      </c>
      <c r="BG1351" s="143">
        <f>IF(U1351="zákl. prenesená",N1351,0)</f>
        <v>0</v>
      </c>
      <c r="BH1351" s="143">
        <f>IF(U1351="zníž. prenesená",N1351,0)</f>
        <v>0</v>
      </c>
      <c r="BI1351" s="143">
        <f>IF(U1351="nulová",N1351,0)</f>
        <v>0</v>
      </c>
      <c r="BJ1351" s="8" t="s">
        <v>78</v>
      </c>
      <c r="BK1351" s="121">
        <f>ROUND(L1351*K1351,3)</f>
        <v>0</v>
      </c>
      <c r="BL1351" s="8" t="s">
        <v>231</v>
      </c>
      <c r="BM1351" s="8" t="s">
        <v>2361</v>
      </c>
    </row>
    <row r="1352" spans="2:65" s="152" customFormat="1" ht="16.5" customHeight="1" x14ac:dyDescent="0.45">
      <c r="B1352" s="153"/>
      <c r="C1352" s="154"/>
      <c r="D1352" s="154"/>
      <c r="E1352" s="155"/>
      <c r="F1352" s="256" t="s">
        <v>2362</v>
      </c>
      <c r="G1352" s="256"/>
      <c r="H1352" s="256"/>
      <c r="I1352" s="256"/>
      <c r="J1352" s="154"/>
      <c r="K1352" s="156">
        <v>264.33300000000003</v>
      </c>
      <c r="L1352" s="154"/>
      <c r="M1352" s="154"/>
      <c r="N1352" s="154"/>
      <c r="O1352" s="154"/>
      <c r="P1352" s="154"/>
      <c r="Q1352" s="154"/>
      <c r="R1352" s="157"/>
      <c r="T1352" s="158"/>
      <c r="U1352" s="154"/>
      <c r="V1352" s="154"/>
      <c r="W1352" s="154"/>
      <c r="X1352" s="154"/>
      <c r="Y1352" s="154"/>
      <c r="Z1352" s="154"/>
      <c r="AA1352" s="159"/>
      <c r="AT1352" s="160" t="s">
        <v>168</v>
      </c>
      <c r="AU1352" s="160" t="s">
        <v>78</v>
      </c>
      <c r="AV1352" s="152" t="s">
        <v>78</v>
      </c>
      <c r="AW1352" s="152" t="s">
        <v>28</v>
      </c>
      <c r="AX1352" s="152" t="s">
        <v>72</v>
      </c>
      <c r="AY1352" s="160" t="s">
        <v>156</v>
      </c>
    </row>
    <row r="1353" spans="2:65" s="161" customFormat="1" ht="16.5" customHeight="1" x14ac:dyDescent="0.45">
      <c r="B1353" s="162"/>
      <c r="C1353" s="163"/>
      <c r="D1353" s="163"/>
      <c r="E1353" s="164"/>
      <c r="F1353" s="255" t="s">
        <v>170</v>
      </c>
      <c r="G1353" s="255"/>
      <c r="H1353" s="255"/>
      <c r="I1353" s="255"/>
      <c r="J1353" s="163"/>
      <c r="K1353" s="165">
        <v>264.33300000000003</v>
      </c>
      <c r="L1353" s="163"/>
      <c r="M1353" s="163"/>
      <c r="N1353" s="163"/>
      <c r="O1353" s="163"/>
      <c r="P1353" s="163"/>
      <c r="Q1353" s="163"/>
      <c r="R1353" s="166"/>
      <c r="T1353" s="167"/>
      <c r="U1353" s="163"/>
      <c r="V1353" s="163"/>
      <c r="W1353" s="163"/>
      <c r="X1353" s="163"/>
      <c r="Y1353" s="163"/>
      <c r="Z1353" s="163"/>
      <c r="AA1353" s="168"/>
      <c r="AT1353" s="169" t="s">
        <v>168</v>
      </c>
      <c r="AU1353" s="169" t="s">
        <v>78</v>
      </c>
      <c r="AV1353" s="161" t="s">
        <v>161</v>
      </c>
      <c r="AW1353" s="161" t="s">
        <v>28</v>
      </c>
      <c r="AX1353" s="161" t="s">
        <v>80</v>
      </c>
      <c r="AY1353" s="169" t="s">
        <v>156</v>
      </c>
    </row>
    <row r="1354" spans="2:65" s="23" customFormat="1" ht="38.25" customHeight="1" x14ac:dyDescent="0.45">
      <c r="B1354" s="134"/>
      <c r="C1354" s="135" t="s">
        <v>2363</v>
      </c>
      <c r="D1354" s="135" t="s">
        <v>157</v>
      </c>
      <c r="E1354" s="136" t="s">
        <v>2364</v>
      </c>
      <c r="F1354" s="251" t="s">
        <v>2365</v>
      </c>
      <c r="G1354" s="251"/>
      <c r="H1354" s="251"/>
      <c r="I1354" s="251"/>
      <c r="J1354" s="137" t="s">
        <v>160</v>
      </c>
      <c r="K1354" s="138">
        <v>55.5</v>
      </c>
      <c r="L1354" s="252"/>
      <c r="M1354" s="252"/>
      <c r="N1354" s="260">
        <f>ROUND(L1354*K1354,2)</f>
        <v>0</v>
      </c>
      <c r="O1354" s="261"/>
      <c r="P1354" s="261"/>
      <c r="Q1354" s="262"/>
      <c r="R1354" s="139"/>
      <c r="T1354" s="140"/>
      <c r="U1354" s="34" t="s">
        <v>39</v>
      </c>
      <c r="V1354" s="141">
        <v>0</v>
      </c>
      <c r="W1354" s="141">
        <f>V1354*K1354</f>
        <v>0</v>
      </c>
      <c r="X1354" s="141">
        <v>0</v>
      </c>
      <c r="Y1354" s="141">
        <f>X1354*K1354</f>
        <v>0</v>
      </c>
      <c r="Z1354" s="141">
        <v>0</v>
      </c>
      <c r="AA1354" s="142">
        <f>Z1354*K1354</f>
        <v>0</v>
      </c>
      <c r="AR1354" s="8" t="s">
        <v>231</v>
      </c>
      <c r="AT1354" s="8" t="s">
        <v>157</v>
      </c>
      <c r="AU1354" s="8" t="s">
        <v>78</v>
      </c>
      <c r="AY1354" s="8" t="s">
        <v>156</v>
      </c>
      <c r="BE1354" s="143">
        <f>IF(U1354="základná",N1354,0)</f>
        <v>0</v>
      </c>
      <c r="BF1354" s="143">
        <f>IF(U1354="znížená",N1354,0)</f>
        <v>0</v>
      </c>
      <c r="BG1354" s="143">
        <f>IF(U1354="zákl. prenesená",N1354,0)</f>
        <v>0</v>
      </c>
      <c r="BH1354" s="143">
        <f>IF(U1354="zníž. prenesená",N1354,0)</f>
        <v>0</v>
      </c>
      <c r="BI1354" s="143">
        <f>IF(U1354="nulová",N1354,0)</f>
        <v>0</v>
      </c>
      <c r="BJ1354" s="8" t="s">
        <v>78</v>
      </c>
      <c r="BK1354" s="121">
        <f>ROUND(L1354*K1354,3)</f>
        <v>0</v>
      </c>
      <c r="BL1354" s="8" t="s">
        <v>231</v>
      </c>
      <c r="BM1354" s="8" t="s">
        <v>2366</v>
      </c>
    </row>
    <row r="1355" spans="2:65" s="23" customFormat="1" ht="38.25" customHeight="1" x14ac:dyDescent="0.45">
      <c r="B1355" s="134"/>
      <c r="C1355" s="179" t="s">
        <v>2367</v>
      </c>
      <c r="D1355" s="179" t="s">
        <v>311</v>
      </c>
      <c r="E1355" s="180" t="s">
        <v>2368</v>
      </c>
      <c r="F1355" s="263" t="s">
        <v>2369</v>
      </c>
      <c r="G1355" s="263"/>
      <c r="H1355" s="263"/>
      <c r="I1355" s="263"/>
      <c r="J1355" s="181" t="s">
        <v>160</v>
      </c>
      <c r="K1355" s="182">
        <v>56.61</v>
      </c>
      <c r="L1355" s="264"/>
      <c r="M1355" s="264"/>
      <c r="N1355" s="265">
        <f>ROUND(L1355*K1355,2)</f>
        <v>0</v>
      </c>
      <c r="O1355" s="266"/>
      <c r="P1355" s="266"/>
      <c r="Q1355" s="267"/>
      <c r="R1355" s="139"/>
      <c r="T1355" s="140"/>
      <c r="U1355" s="34" t="s">
        <v>39</v>
      </c>
      <c r="V1355" s="141">
        <v>0</v>
      </c>
      <c r="W1355" s="141">
        <f>V1355*K1355</f>
        <v>0</v>
      </c>
      <c r="X1355" s="141">
        <v>0</v>
      </c>
      <c r="Y1355" s="141">
        <f>X1355*K1355</f>
        <v>0</v>
      </c>
      <c r="Z1355" s="141">
        <v>0</v>
      </c>
      <c r="AA1355" s="142">
        <f>Z1355*K1355</f>
        <v>0</v>
      </c>
      <c r="AR1355" s="8" t="s">
        <v>310</v>
      </c>
      <c r="AT1355" s="8" t="s">
        <v>311</v>
      </c>
      <c r="AU1355" s="8" t="s">
        <v>78</v>
      </c>
      <c r="AY1355" s="8" t="s">
        <v>156</v>
      </c>
      <c r="BE1355" s="143">
        <f>IF(U1355="základná",N1355,0)</f>
        <v>0</v>
      </c>
      <c r="BF1355" s="143">
        <f>IF(U1355="znížená",N1355,0)</f>
        <v>0</v>
      </c>
      <c r="BG1355" s="143">
        <f>IF(U1355="zákl. prenesená",N1355,0)</f>
        <v>0</v>
      </c>
      <c r="BH1355" s="143">
        <f>IF(U1355="zníž. prenesená",N1355,0)</f>
        <v>0</v>
      </c>
      <c r="BI1355" s="143">
        <f>IF(U1355="nulová",N1355,0)</f>
        <v>0</v>
      </c>
      <c r="BJ1355" s="8" t="s">
        <v>78</v>
      </c>
      <c r="BK1355" s="121">
        <f>ROUND(L1355*K1355,3)</f>
        <v>0</v>
      </c>
      <c r="BL1355" s="8" t="s">
        <v>231</v>
      </c>
      <c r="BM1355" s="8" t="s">
        <v>2370</v>
      </c>
    </row>
    <row r="1356" spans="2:65" s="152" customFormat="1" ht="16.5" customHeight="1" x14ac:dyDescent="0.45">
      <c r="B1356" s="153"/>
      <c r="C1356" s="154"/>
      <c r="D1356" s="154"/>
      <c r="E1356" s="155"/>
      <c r="F1356" s="256" t="s">
        <v>2371</v>
      </c>
      <c r="G1356" s="256"/>
      <c r="H1356" s="256"/>
      <c r="I1356" s="256"/>
      <c r="J1356" s="154"/>
      <c r="K1356" s="156">
        <v>56.61</v>
      </c>
      <c r="L1356" s="154"/>
      <c r="M1356" s="154"/>
      <c r="N1356" s="154"/>
      <c r="O1356" s="154"/>
      <c r="P1356" s="154"/>
      <c r="Q1356" s="154"/>
      <c r="R1356" s="157"/>
      <c r="T1356" s="158"/>
      <c r="U1356" s="154"/>
      <c r="V1356" s="154"/>
      <c r="W1356" s="154"/>
      <c r="X1356" s="154"/>
      <c r="Y1356" s="154"/>
      <c r="Z1356" s="154"/>
      <c r="AA1356" s="159"/>
      <c r="AT1356" s="160" t="s">
        <v>168</v>
      </c>
      <c r="AU1356" s="160" t="s">
        <v>78</v>
      </c>
      <c r="AV1356" s="152" t="s">
        <v>78</v>
      </c>
      <c r="AW1356" s="152" t="s">
        <v>28</v>
      </c>
      <c r="AX1356" s="152" t="s">
        <v>72</v>
      </c>
      <c r="AY1356" s="160" t="s">
        <v>156</v>
      </c>
    </row>
    <row r="1357" spans="2:65" s="161" customFormat="1" ht="16.5" customHeight="1" x14ac:dyDescent="0.45">
      <c r="B1357" s="162"/>
      <c r="C1357" s="163"/>
      <c r="D1357" s="163"/>
      <c r="E1357" s="164"/>
      <c r="F1357" s="255" t="s">
        <v>170</v>
      </c>
      <c r="G1357" s="255"/>
      <c r="H1357" s="255"/>
      <c r="I1357" s="255"/>
      <c r="J1357" s="163"/>
      <c r="K1357" s="165">
        <v>56.61</v>
      </c>
      <c r="L1357" s="163"/>
      <c r="M1357" s="163"/>
      <c r="N1357" s="163"/>
      <c r="O1357" s="163"/>
      <c r="P1357" s="163"/>
      <c r="Q1357" s="163"/>
      <c r="R1357" s="166"/>
      <c r="T1357" s="167"/>
      <c r="U1357" s="163"/>
      <c r="V1357" s="163"/>
      <c r="W1357" s="163"/>
      <c r="X1357" s="163"/>
      <c r="Y1357" s="163"/>
      <c r="Z1357" s="163"/>
      <c r="AA1357" s="168"/>
      <c r="AT1357" s="169" t="s">
        <v>168</v>
      </c>
      <c r="AU1357" s="169" t="s">
        <v>78</v>
      </c>
      <c r="AV1357" s="161" t="s">
        <v>161</v>
      </c>
      <c r="AW1357" s="161" t="s">
        <v>28</v>
      </c>
      <c r="AX1357" s="161" t="s">
        <v>80</v>
      </c>
      <c r="AY1357" s="169" t="s">
        <v>156</v>
      </c>
    </row>
    <row r="1358" spans="2:65" s="23" customFormat="1" ht="25.5" customHeight="1" x14ac:dyDescent="0.45">
      <c r="B1358" s="134"/>
      <c r="C1358" s="135" t="s">
        <v>2372</v>
      </c>
      <c r="D1358" s="135" t="s">
        <v>157</v>
      </c>
      <c r="E1358" s="136" t="s">
        <v>2373</v>
      </c>
      <c r="F1358" s="251" t="s">
        <v>2374</v>
      </c>
      <c r="G1358" s="251"/>
      <c r="H1358" s="251"/>
      <c r="I1358" s="251"/>
      <c r="J1358" s="137" t="s">
        <v>1240</v>
      </c>
      <c r="K1358" s="138">
        <v>194.65</v>
      </c>
      <c r="L1358" s="252"/>
      <c r="M1358" s="252"/>
      <c r="N1358" s="260">
        <f>ROUND(L1358*K1358,2)</f>
        <v>0</v>
      </c>
      <c r="O1358" s="261"/>
      <c r="P1358" s="261"/>
      <c r="Q1358" s="262"/>
      <c r="R1358" s="139"/>
      <c r="T1358" s="140"/>
      <c r="U1358" s="34" t="s">
        <v>39</v>
      </c>
      <c r="V1358" s="141">
        <v>0</v>
      </c>
      <c r="W1358" s="141">
        <f>V1358*K1358</f>
        <v>0</v>
      </c>
      <c r="X1358" s="141">
        <v>0</v>
      </c>
      <c r="Y1358" s="141">
        <f>X1358*K1358</f>
        <v>0</v>
      </c>
      <c r="Z1358" s="141">
        <v>0</v>
      </c>
      <c r="AA1358" s="142">
        <f>Z1358*K1358</f>
        <v>0</v>
      </c>
      <c r="AR1358" s="8" t="s">
        <v>231</v>
      </c>
      <c r="AT1358" s="8" t="s">
        <v>157</v>
      </c>
      <c r="AU1358" s="8" t="s">
        <v>78</v>
      </c>
      <c r="AY1358" s="8" t="s">
        <v>156</v>
      </c>
      <c r="BE1358" s="143">
        <f>IF(U1358="základná",N1358,0)</f>
        <v>0</v>
      </c>
      <c r="BF1358" s="143">
        <f>IF(U1358="znížená",N1358,0)</f>
        <v>0</v>
      </c>
      <c r="BG1358" s="143">
        <f>IF(U1358="zákl. prenesená",N1358,0)</f>
        <v>0</v>
      </c>
      <c r="BH1358" s="143">
        <f>IF(U1358="zníž. prenesená",N1358,0)</f>
        <v>0</v>
      </c>
      <c r="BI1358" s="143">
        <f>IF(U1358="nulová",N1358,0)</f>
        <v>0</v>
      </c>
      <c r="BJ1358" s="8" t="s">
        <v>78</v>
      </c>
      <c r="BK1358" s="121">
        <f>ROUND(L1358*K1358,3)</f>
        <v>0</v>
      </c>
      <c r="BL1358" s="8" t="s">
        <v>231</v>
      </c>
      <c r="BM1358" s="8" t="s">
        <v>2375</v>
      </c>
    </row>
    <row r="1359" spans="2:65" s="122" customFormat="1" ht="29.85" customHeight="1" x14ac:dyDescent="0.5">
      <c r="B1359" s="123"/>
      <c r="C1359" s="124"/>
      <c r="D1359" s="133" t="s">
        <v>124</v>
      </c>
      <c r="E1359" s="133"/>
      <c r="F1359" s="133"/>
      <c r="G1359" s="133"/>
      <c r="H1359" s="133"/>
      <c r="I1359" s="133"/>
      <c r="J1359" s="133"/>
      <c r="K1359" s="133"/>
      <c r="L1359" s="133"/>
      <c r="M1359" s="133"/>
      <c r="N1359" s="257">
        <f>BK1359</f>
        <v>0</v>
      </c>
      <c r="O1359" s="257"/>
      <c r="P1359" s="257"/>
      <c r="Q1359" s="257"/>
      <c r="R1359" s="126"/>
      <c r="T1359" s="127"/>
      <c r="U1359" s="124"/>
      <c r="V1359" s="124"/>
      <c r="W1359" s="128">
        <f>SUM(W1360:W1381)</f>
        <v>0</v>
      </c>
      <c r="X1359" s="124"/>
      <c r="Y1359" s="128">
        <f>SUM(Y1360:Y1381)</f>
        <v>0</v>
      </c>
      <c r="Z1359" s="124"/>
      <c r="AA1359" s="129">
        <f>SUM(AA1360:AA1381)</f>
        <v>0</v>
      </c>
      <c r="AR1359" s="130" t="s">
        <v>78</v>
      </c>
      <c r="AT1359" s="131" t="s">
        <v>71</v>
      </c>
      <c r="AU1359" s="131" t="s">
        <v>80</v>
      </c>
      <c r="AY1359" s="130" t="s">
        <v>156</v>
      </c>
      <c r="BK1359" s="132">
        <f>SUM(BK1360:BK1381)</f>
        <v>0</v>
      </c>
    </row>
    <row r="1360" spans="2:65" s="23" customFormat="1" ht="25.5" customHeight="1" x14ac:dyDescent="0.45">
      <c r="B1360" s="134"/>
      <c r="C1360" s="135" t="s">
        <v>2376</v>
      </c>
      <c r="D1360" s="135" t="s">
        <v>157</v>
      </c>
      <c r="E1360" s="136" t="s">
        <v>2377</v>
      </c>
      <c r="F1360" s="251" t="s">
        <v>2378</v>
      </c>
      <c r="G1360" s="251"/>
      <c r="H1360" s="251"/>
      <c r="I1360" s="251"/>
      <c r="J1360" s="137" t="s">
        <v>358</v>
      </c>
      <c r="K1360" s="138">
        <v>353.685</v>
      </c>
      <c r="L1360" s="252"/>
      <c r="M1360" s="252"/>
      <c r="N1360" s="260">
        <f>ROUND(L1360*K1360,2)</f>
        <v>0</v>
      </c>
      <c r="O1360" s="261"/>
      <c r="P1360" s="261"/>
      <c r="Q1360" s="262"/>
      <c r="R1360" s="139"/>
      <c r="T1360" s="140"/>
      <c r="U1360" s="34" t="s">
        <v>39</v>
      </c>
      <c r="V1360" s="141">
        <v>0</v>
      </c>
      <c r="W1360" s="141">
        <f>V1360*K1360</f>
        <v>0</v>
      </c>
      <c r="X1360" s="141">
        <v>0</v>
      </c>
      <c r="Y1360" s="141">
        <f>X1360*K1360</f>
        <v>0</v>
      </c>
      <c r="Z1360" s="141">
        <v>0</v>
      </c>
      <c r="AA1360" s="142">
        <f>Z1360*K1360</f>
        <v>0</v>
      </c>
      <c r="AR1360" s="8" t="s">
        <v>231</v>
      </c>
      <c r="AT1360" s="8" t="s">
        <v>157</v>
      </c>
      <c r="AU1360" s="8" t="s">
        <v>78</v>
      </c>
      <c r="AY1360" s="8" t="s">
        <v>156</v>
      </c>
      <c r="BE1360" s="143">
        <f>IF(U1360="základná",N1360,0)</f>
        <v>0</v>
      </c>
      <c r="BF1360" s="143">
        <f>IF(U1360="znížená",N1360,0)</f>
        <v>0</v>
      </c>
      <c r="BG1360" s="143">
        <f>IF(U1360="zákl. prenesená",N1360,0)</f>
        <v>0</v>
      </c>
      <c r="BH1360" s="143">
        <f>IF(U1360="zníž. prenesená",N1360,0)</f>
        <v>0</v>
      </c>
      <c r="BI1360" s="143">
        <f>IF(U1360="nulová",N1360,0)</f>
        <v>0</v>
      </c>
      <c r="BJ1360" s="8" t="s">
        <v>78</v>
      </c>
      <c r="BK1360" s="121">
        <f>ROUND(L1360*K1360,3)</f>
        <v>0</v>
      </c>
      <c r="BL1360" s="8" t="s">
        <v>231</v>
      </c>
      <c r="BM1360" s="8" t="s">
        <v>2379</v>
      </c>
    </row>
    <row r="1361" spans="2:65" s="23" customFormat="1" ht="16.5" customHeight="1" x14ac:dyDescent="0.45">
      <c r="B1361" s="134"/>
      <c r="C1361" s="179" t="s">
        <v>2380</v>
      </c>
      <c r="D1361" s="179" t="s">
        <v>311</v>
      </c>
      <c r="E1361" s="180" t="s">
        <v>2381</v>
      </c>
      <c r="F1361" s="263" t="s">
        <v>2382</v>
      </c>
      <c r="G1361" s="263"/>
      <c r="H1361" s="263"/>
      <c r="I1361" s="263"/>
      <c r="J1361" s="181" t="s">
        <v>358</v>
      </c>
      <c r="K1361" s="182">
        <v>261.82900000000001</v>
      </c>
      <c r="L1361" s="264"/>
      <c r="M1361" s="264"/>
      <c r="N1361" s="265">
        <f>ROUND(L1361*K1361,2)</f>
        <v>0</v>
      </c>
      <c r="O1361" s="266"/>
      <c r="P1361" s="266"/>
      <c r="Q1361" s="267"/>
      <c r="R1361" s="139"/>
      <c r="T1361" s="140"/>
      <c r="U1361" s="34" t="s">
        <v>39</v>
      </c>
      <c r="V1361" s="141">
        <v>0</v>
      </c>
      <c r="W1361" s="141">
        <f>V1361*K1361</f>
        <v>0</v>
      </c>
      <c r="X1361" s="141">
        <v>0</v>
      </c>
      <c r="Y1361" s="141">
        <f>X1361*K1361</f>
        <v>0</v>
      </c>
      <c r="Z1361" s="141">
        <v>0</v>
      </c>
      <c r="AA1361" s="142">
        <f>Z1361*K1361</f>
        <v>0</v>
      </c>
      <c r="AR1361" s="8" t="s">
        <v>310</v>
      </c>
      <c r="AT1361" s="8" t="s">
        <v>311</v>
      </c>
      <c r="AU1361" s="8" t="s">
        <v>78</v>
      </c>
      <c r="AY1361" s="8" t="s">
        <v>156</v>
      </c>
      <c r="BE1361" s="143">
        <f>IF(U1361="základná",N1361,0)</f>
        <v>0</v>
      </c>
      <c r="BF1361" s="143">
        <f>IF(U1361="znížená",N1361,0)</f>
        <v>0</v>
      </c>
      <c r="BG1361" s="143">
        <f>IF(U1361="zákl. prenesená",N1361,0)</f>
        <v>0</v>
      </c>
      <c r="BH1361" s="143">
        <f>IF(U1361="zníž. prenesená",N1361,0)</f>
        <v>0</v>
      </c>
      <c r="BI1361" s="143">
        <f>IF(U1361="nulová",N1361,0)</f>
        <v>0</v>
      </c>
      <c r="BJ1361" s="8" t="s">
        <v>78</v>
      </c>
      <c r="BK1361" s="121">
        <f>ROUND(L1361*K1361,3)</f>
        <v>0</v>
      </c>
      <c r="BL1361" s="8" t="s">
        <v>231</v>
      </c>
      <c r="BM1361" s="8" t="s">
        <v>2383</v>
      </c>
    </row>
    <row r="1362" spans="2:65" s="152" customFormat="1" ht="16.5" customHeight="1" x14ac:dyDescent="0.45">
      <c r="B1362" s="153"/>
      <c r="C1362" s="154"/>
      <c r="D1362" s="154"/>
      <c r="E1362" s="155"/>
      <c r="F1362" s="256" t="s">
        <v>2384</v>
      </c>
      <c r="G1362" s="256"/>
      <c r="H1362" s="256"/>
      <c r="I1362" s="256"/>
      <c r="J1362" s="154"/>
      <c r="K1362" s="156">
        <v>261.82900000000001</v>
      </c>
      <c r="L1362" s="154"/>
      <c r="M1362" s="154"/>
      <c r="N1362" s="154"/>
      <c r="O1362" s="154"/>
      <c r="P1362" s="154"/>
      <c r="Q1362" s="154"/>
      <c r="R1362" s="157"/>
      <c r="T1362" s="158"/>
      <c r="U1362" s="154"/>
      <c r="V1362" s="154"/>
      <c r="W1362" s="154"/>
      <c r="X1362" s="154"/>
      <c r="Y1362" s="154"/>
      <c r="Z1362" s="154"/>
      <c r="AA1362" s="159"/>
      <c r="AT1362" s="160" t="s">
        <v>168</v>
      </c>
      <c r="AU1362" s="160" t="s">
        <v>78</v>
      </c>
      <c r="AV1362" s="152" t="s">
        <v>78</v>
      </c>
      <c r="AW1362" s="152" t="s">
        <v>28</v>
      </c>
      <c r="AX1362" s="152" t="s">
        <v>72</v>
      </c>
      <c r="AY1362" s="160" t="s">
        <v>156</v>
      </c>
    </row>
    <row r="1363" spans="2:65" s="161" customFormat="1" ht="16.5" customHeight="1" x14ac:dyDescent="0.45">
      <c r="B1363" s="162"/>
      <c r="C1363" s="163"/>
      <c r="D1363" s="163"/>
      <c r="E1363" s="164"/>
      <c r="F1363" s="255" t="s">
        <v>170</v>
      </c>
      <c r="G1363" s="255"/>
      <c r="H1363" s="255"/>
      <c r="I1363" s="255"/>
      <c r="J1363" s="163"/>
      <c r="K1363" s="165">
        <v>261.82900000000001</v>
      </c>
      <c r="L1363" s="163"/>
      <c r="M1363" s="163"/>
      <c r="N1363" s="163"/>
      <c r="O1363" s="163"/>
      <c r="P1363" s="163"/>
      <c r="Q1363" s="163"/>
      <c r="R1363" s="166"/>
      <c r="T1363" s="167"/>
      <c r="U1363" s="163"/>
      <c r="V1363" s="163"/>
      <c r="W1363" s="163"/>
      <c r="X1363" s="163"/>
      <c r="Y1363" s="163"/>
      <c r="Z1363" s="163"/>
      <c r="AA1363" s="168"/>
      <c r="AT1363" s="169" t="s">
        <v>168</v>
      </c>
      <c r="AU1363" s="169" t="s">
        <v>78</v>
      </c>
      <c r="AV1363" s="161" t="s">
        <v>161</v>
      </c>
      <c r="AW1363" s="161" t="s">
        <v>28</v>
      </c>
      <c r="AX1363" s="161" t="s">
        <v>80</v>
      </c>
      <c r="AY1363" s="169" t="s">
        <v>156</v>
      </c>
    </row>
    <row r="1364" spans="2:65" s="23" customFormat="1" ht="16.5" customHeight="1" x14ac:dyDescent="0.45">
      <c r="B1364" s="134"/>
      <c r="C1364" s="179" t="s">
        <v>2385</v>
      </c>
      <c r="D1364" s="179" t="s">
        <v>311</v>
      </c>
      <c r="E1364" s="180" t="s">
        <v>2386</v>
      </c>
      <c r="F1364" s="263" t="s">
        <v>2387</v>
      </c>
      <c r="G1364" s="263"/>
      <c r="H1364" s="263"/>
      <c r="I1364" s="263"/>
      <c r="J1364" s="181" t="s">
        <v>358</v>
      </c>
      <c r="K1364" s="182">
        <v>98.93</v>
      </c>
      <c r="L1364" s="264"/>
      <c r="M1364" s="264"/>
      <c r="N1364" s="265">
        <f>ROUND(L1364*K1364,2)</f>
        <v>0</v>
      </c>
      <c r="O1364" s="266"/>
      <c r="P1364" s="266"/>
      <c r="Q1364" s="267"/>
      <c r="R1364" s="139"/>
      <c r="T1364" s="140"/>
      <c r="U1364" s="34" t="s">
        <v>39</v>
      </c>
      <c r="V1364" s="141">
        <v>0</v>
      </c>
      <c r="W1364" s="141">
        <f>V1364*K1364</f>
        <v>0</v>
      </c>
      <c r="X1364" s="141">
        <v>0</v>
      </c>
      <c r="Y1364" s="141">
        <f>X1364*K1364</f>
        <v>0</v>
      </c>
      <c r="Z1364" s="141">
        <v>0</v>
      </c>
      <c r="AA1364" s="142">
        <f>Z1364*K1364</f>
        <v>0</v>
      </c>
      <c r="AR1364" s="8" t="s">
        <v>310</v>
      </c>
      <c r="AT1364" s="8" t="s">
        <v>311</v>
      </c>
      <c r="AU1364" s="8" t="s">
        <v>78</v>
      </c>
      <c r="AY1364" s="8" t="s">
        <v>156</v>
      </c>
      <c r="BE1364" s="143">
        <f>IF(U1364="základná",N1364,0)</f>
        <v>0</v>
      </c>
      <c r="BF1364" s="143">
        <f>IF(U1364="znížená",N1364,0)</f>
        <v>0</v>
      </c>
      <c r="BG1364" s="143">
        <f>IF(U1364="zákl. prenesená",N1364,0)</f>
        <v>0</v>
      </c>
      <c r="BH1364" s="143">
        <f>IF(U1364="zníž. prenesená",N1364,0)</f>
        <v>0</v>
      </c>
      <c r="BI1364" s="143">
        <f>IF(U1364="nulová",N1364,0)</f>
        <v>0</v>
      </c>
      <c r="BJ1364" s="8" t="s">
        <v>78</v>
      </c>
      <c r="BK1364" s="121">
        <f>ROUND(L1364*K1364,3)</f>
        <v>0</v>
      </c>
      <c r="BL1364" s="8" t="s">
        <v>231</v>
      </c>
      <c r="BM1364" s="8" t="s">
        <v>2388</v>
      </c>
    </row>
    <row r="1365" spans="2:65" s="23" customFormat="1" ht="25.5" customHeight="1" x14ac:dyDescent="0.45">
      <c r="B1365" s="134"/>
      <c r="C1365" s="135" t="s">
        <v>2389</v>
      </c>
      <c r="D1365" s="135" t="s">
        <v>157</v>
      </c>
      <c r="E1365" s="136" t="s">
        <v>2390</v>
      </c>
      <c r="F1365" s="251" t="s">
        <v>2391</v>
      </c>
      <c r="G1365" s="251"/>
      <c r="H1365" s="251"/>
      <c r="I1365" s="251"/>
      <c r="J1365" s="137" t="s">
        <v>160</v>
      </c>
      <c r="K1365" s="138">
        <v>681.1</v>
      </c>
      <c r="L1365" s="252"/>
      <c r="M1365" s="252"/>
      <c r="N1365" s="260">
        <f>ROUND(L1365*K1365,2)</f>
        <v>0</v>
      </c>
      <c r="O1365" s="261"/>
      <c r="P1365" s="261"/>
      <c r="Q1365" s="262"/>
      <c r="R1365" s="139"/>
      <c r="T1365" s="140"/>
      <c r="U1365" s="34" t="s">
        <v>39</v>
      </c>
      <c r="V1365" s="141">
        <v>0</v>
      </c>
      <c r="W1365" s="141">
        <f>V1365*K1365</f>
        <v>0</v>
      </c>
      <c r="X1365" s="141">
        <v>0</v>
      </c>
      <c r="Y1365" s="141">
        <f>X1365*K1365</f>
        <v>0</v>
      </c>
      <c r="Z1365" s="141">
        <v>0</v>
      </c>
      <c r="AA1365" s="142">
        <f>Z1365*K1365</f>
        <v>0</v>
      </c>
      <c r="AR1365" s="8" t="s">
        <v>231</v>
      </c>
      <c r="AT1365" s="8" t="s">
        <v>157</v>
      </c>
      <c r="AU1365" s="8" t="s">
        <v>78</v>
      </c>
      <c r="AY1365" s="8" t="s">
        <v>156</v>
      </c>
      <c r="BE1365" s="143">
        <f>IF(U1365="základná",N1365,0)</f>
        <v>0</v>
      </c>
      <c r="BF1365" s="143">
        <f>IF(U1365="znížená",N1365,0)</f>
        <v>0</v>
      </c>
      <c r="BG1365" s="143">
        <f>IF(U1365="zákl. prenesená",N1365,0)</f>
        <v>0</v>
      </c>
      <c r="BH1365" s="143">
        <f>IF(U1365="zníž. prenesená",N1365,0)</f>
        <v>0</v>
      </c>
      <c r="BI1365" s="143">
        <f>IF(U1365="nulová",N1365,0)</f>
        <v>0</v>
      </c>
      <c r="BJ1365" s="8" t="s">
        <v>78</v>
      </c>
      <c r="BK1365" s="121">
        <f>ROUND(L1365*K1365,3)</f>
        <v>0</v>
      </c>
      <c r="BL1365" s="8" t="s">
        <v>231</v>
      </c>
      <c r="BM1365" s="8" t="s">
        <v>2392</v>
      </c>
    </row>
    <row r="1366" spans="2:65" s="144" customFormat="1" ht="16.5" customHeight="1" x14ac:dyDescent="0.45">
      <c r="B1366" s="145"/>
      <c r="C1366" s="146"/>
      <c r="D1366" s="146"/>
      <c r="E1366" s="147"/>
      <c r="F1366" s="253" t="s">
        <v>2393</v>
      </c>
      <c r="G1366" s="253"/>
      <c r="H1366" s="253"/>
      <c r="I1366" s="253"/>
      <c r="J1366" s="146"/>
      <c r="K1366" s="147"/>
      <c r="L1366" s="146"/>
      <c r="M1366" s="146"/>
      <c r="N1366" s="146"/>
      <c r="O1366" s="146"/>
      <c r="P1366" s="146"/>
      <c r="Q1366" s="146"/>
      <c r="R1366" s="148"/>
      <c r="T1366" s="149"/>
      <c r="U1366" s="146"/>
      <c r="V1366" s="146"/>
      <c r="W1366" s="146"/>
      <c r="X1366" s="146"/>
      <c r="Y1366" s="146"/>
      <c r="Z1366" s="146"/>
      <c r="AA1366" s="150"/>
      <c r="AT1366" s="151" t="s">
        <v>168</v>
      </c>
      <c r="AU1366" s="151" t="s">
        <v>78</v>
      </c>
      <c r="AV1366" s="144" t="s">
        <v>80</v>
      </c>
      <c r="AW1366" s="144" t="s">
        <v>28</v>
      </c>
      <c r="AX1366" s="144" t="s">
        <v>72</v>
      </c>
      <c r="AY1366" s="151" t="s">
        <v>156</v>
      </c>
    </row>
    <row r="1367" spans="2:65" s="144" customFormat="1" ht="16.5" customHeight="1" x14ac:dyDescent="0.45">
      <c r="B1367" s="145"/>
      <c r="C1367" s="146"/>
      <c r="D1367" s="146"/>
      <c r="E1367" s="147"/>
      <c r="F1367" s="258" t="s">
        <v>616</v>
      </c>
      <c r="G1367" s="258"/>
      <c r="H1367" s="258"/>
      <c r="I1367" s="258"/>
      <c r="J1367" s="146"/>
      <c r="K1367" s="147"/>
      <c r="L1367" s="146"/>
      <c r="M1367" s="146"/>
      <c r="N1367" s="146"/>
      <c r="O1367" s="146"/>
      <c r="P1367" s="146"/>
      <c r="Q1367" s="146"/>
      <c r="R1367" s="148"/>
      <c r="T1367" s="149"/>
      <c r="U1367" s="146"/>
      <c r="V1367" s="146"/>
      <c r="W1367" s="146"/>
      <c r="X1367" s="146"/>
      <c r="Y1367" s="146"/>
      <c r="Z1367" s="146"/>
      <c r="AA1367" s="150"/>
      <c r="AT1367" s="151" t="s">
        <v>168</v>
      </c>
      <c r="AU1367" s="151" t="s">
        <v>78</v>
      </c>
      <c r="AV1367" s="144" t="s">
        <v>80</v>
      </c>
      <c r="AW1367" s="144" t="s">
        <v>28</v>
      </c>
      <c r="AX1367" s="144" t="s">
        <v>72</v>
      </c>
      <c r="AY1367" s="151" t="s">
        <v>156</v>
      </c>
    </row>
    <row r="1368" spans="2:65" s="152" customFormat="1" ht="38.25" customHeight="1" x14ac:dyDescent="0.45">
      <c r="B1368" s="153"/>
      <c r="C1368" s="154"/>
      <c r="D1368" s="154"/>
      <c r="E1368" s="155"/>
      <c r="F1368" s="254" t="s">
        <v>617</v>
      </c>
      <c r="G1368" s="254"/>
      <c r="H1368" s="254"/>
      <c r="I1368" s="254"/>
      <c r="J1368" s="154"/>
      <c r="K1368" s="156">
        <v>546.54999999999995</v>
      </c>
      <c r="L1368" s="154"/>
      <c r="M1368" s="154"/>
      <c r="N1368" s="154"/>
      <c r="O1368" s="154"/>
      <c r="P1368" s="154"/>
      <c r="Q1368" s="154"/>
      <c r="R1368" s="157"/>
      <c r="T1368" s="158"/>
      <c r="U1368" s="154"/>
      <c r="V1368" s="154"/>
      <c r="W1368" s="154"/>
      <c r="X1368" s="154"/>
      <c r="Y1368" s="154"/>
      <c r="Z1368" s="154"/>
      <c r="AA1368" s="159"/>
      <c r="AT1368" s="160" t="s">
        <v>168</v>
      </c>
      <c r="AU1368" s="160" t="s">
        <v>78</v>
      </c>
      <c r="AV1368" s="152" t="s">
        <v>78</v>
      </c>
      <c r="AW1368" s="152" t="s">
        <v>28</v>
      </c>
      <c r="AX1368" s="152" t="s">
        <v>72</v>
      </c>
      <c r="AY1368" s="160" t="s">
        <v>156</v>
      </c>
    </row>
    <row r="1369" spans="2:65" s="170" customFormat="1" ht="16.5" customHeight="1" x14ac:dyDescent="0.45">
      <c r="B1369" s="171"/>
      <c r="C1369" s="172"/>
      <c r="D1369" s="172"/>
      <c r="E1369" s="173"/>
      <c r="F1369" s="259" t="s">
        <v>238</v>
      </c>
      <c r="G1369" s="259"/>
      <c r="H1369" s="259"/>
      <c r="I1369" s="259"/>
      <c r="J1369" s="172"/>
      <c r="K1369" s="174">
        <v>546.54999999999995</v>
      </c>
      <c r="L1369" s="172"/>
      <c r="M1369" s="172"/>
      <c r="N1369" s="172"/>
      <c r="O1369" s="172"/>
      <c r="P1369" s="172"/>
      <c r="Q1369" s="172"/>
      <c r="R1369" s="175"/>
      <c r="T1369" s="176"/>
      <c r="U1369" s="172"/>
      <c r="V1369" s="172"/>
      <c r="W1369" s="172"/>
      <c r="X1369" s="172"/>
      <c r="Y1369" s="172"/>
      <c r="Z1369" s="172"/>
      <c r="AA1369" s="177"/>
      <c r="AT1369" s="178" t="s">
        <v>168</v>
      </c>
      <c r="AU1369" s="178" t="s">
        <v>78</v>
      </c>
      <c r="AV1369" s="170" t="s">
        <v>82</v>
      </c>
      <c r="AW1369" s="170" t="s">
        <v>28</v>
      </c>
      <c r="AX1369" s="170" t="s">
        <v>72</v>
      </c>
      <c r="AY1369" s="178" t="s">
        <v>156</v>
      </c>
    </row>
    <row r="1370" spans="2:65" s="144" customFormat="1" ht="16.5" customHeight="1" x14ac:dyDescent="0.45">
      <c r="B1370" s="145"/>
      <c r="C1370" s="146"/>
      <c r="D1370" s="146"/>
      <c r="E1370" s="147"/>
      <c r="F1370" s="258" t="s">
        <v>2394</v>
      </c>
      <c r="G1370" s="258"/>
      <c r="H1370" s="258"/>
      <c r="I1370" s="258"/>
      <c r="J1370" s="146"/>
      <c r="K1370" s="147"/>
      <c r="L1370" s="146"/>
      <c r="M1370" s="146"/>
      <c r="N1370" s="146"/>
      <c r="O1370" s="146"/>
      <c r="P1370" s="146"/>
      <c r="Q1370" s="146"/>
      <c r="R1370" s="148"/>
      <c r="T1370" s="149"/>
      <c r="U1370" s="146"/>
      <c r="V1370" s="146"/>
      <c r="W1370" s="146"/>
      <c r="X1370" s="146"/>
      <c r="Y1370" s="146"/>
      <c r="Z1370" s="146"/>
      <c r="AA1370" s="150"/>
      <c r="AT1370" s="151" t="s">
        <v>168</v>
      </c>
      <c r="AU1370" s="151" t="s">
        <v>78</v>
      </c>
      <c r="AV1370" s="144" t="s">
        <v>80</v>
      </c>
      <c r="AW1370" s="144" t="s">
        <v>28</v>
      </c>
      <c r="AX1370" s="144" t="s">
        <v>72</v>
      </c>
      <c r="AY1370" s="151" t="s">
        <v>156</v>
      </c>
    </row>
    <row r="1371" spans="2:65" s="144" customFormat="1" ht="16.5" customHeight="1" x14ac:dyDescent="0.45">
      <c r="B1371" s="145"/>
      <c r="C1371" s="146"/>
      <c r="D1371" s="146"/>
      <c r="E1371" s="147"/>
      <c r="F1371" s="258" t="s">
        <v>618</v>
      </c>
      <c r="G1371" s="258"/>
      <c r="H1371" s="258"/>
      <c r="I1371" s="258"/>
      <c r="J1371" s="146"/>
      <c r="K1371" s="147"/>
      <c r="L1371" s="146"/>
      <c r="M1371" s="146"/>
      <c r="N1371" s="146"/>
      <c r="O1371" s="146"/>
      <c r="P1371" s="146"/>
      <c r="Q1371" s="146"/>
      <c r="R1371" s="148"/>
      <c r="T1371" s="149"/>
      <c r="U1371" s="146"/>
      <c r="V1371" s="146"/>
      <c r="W1371" s="146"/>
      <c r="X1371" s="146"/>
      <c r="Y1371" s="146"/>
      <c r="Z1371" s="146"/>
      <c r="AA1371" s="150"/>
      <c r="AT1371" s="151" t="s">
        <v>168</v>
      </c>
      <c r="AU1371" s="151" t="s">
        <v>78</v>
      </c>
      <c r="AV1371" s="144" t="s">
        <v>80</v>
      </c>
      <c r="AW1371" s="144" t="s">
        <v>28</v>
      </c>
      <c r="AX1371" s="144" t="s">
        <v>72</v>
      </c>
      <c r="AY1371" s="151" t="s">
        <v>156</v>
      </c>
    </row>
    <row r="1372" spans="2:65" s="152" customFormat="1" ht="16.5" customHeight="1" x14ac:dyDescent="0.45">
      <c r="B1372" s="153"/>
      <c r="C1372" s="154"/>
      <c r="D1372" s="154"/>
      <c r="E1372" s="155"/>
      <c r="F1372" s="254" t="s">
        <v>619</v>
      </c>
      <c r="G1372" s="254"/>
      <c r="H1372" s="254"/>
      <c r="I1372" s="254"/>
      <c r="J1372" s="154"/>
      <c r="K1372" s="156">
        <v>101.85</v>
      </c>
      <c r="L1372" s="154"/>
      <c r="M1372" s="154"/>
      <c r="N1372" s="154"/>
      <c r="O1372" s="154"/>
      <c r="P1372" s="154"/>
      <c r="Q1372" s="154"/>
      <c r="R1372" s="157"/>
      <c r="T1372" s="158"/>
      <c r="U1372" s="154"/>
      <c r="V1372" s="154"/>
      <c r="W1372" s="154"/>
      <c r="X1372" s="154"/>
      <c r="Y1372" s="154"/>
      <c r="Z1372" s="154"/>
      <c r="AA1372" s="159"/>
      <c r="AT1372" s="160" t="s">
        <v>168</v>
      </c>
      <c r="AU1372" s="160" t="s">
        <v>78</v>
      </c>
      <c r="AV1372" s="152" t="s">
        <v>78</v>
      </c>
      <c r="AW1372" s="152" t="s">
        <v>28</v>
      </c>
      <c r="AX1372" s="152" t="s">
        <v>72</v>
      </c>
      <c r="AY1372" s="160" t="s">
        <v>156</v>
      </c>
    </row>
    <row r="1373" spans="2:65" s="144" customFormat="1" ht="16.5" customHeight="1" x14ac:dyDescent="0.45">
      <c r="B1373" s="145"/>
      <c r="C1373" s="146"/>
      <c r="D1373" s="146"/>
      <c r="E1373" s="147"/>
      <c r="F1373" s="258" t="s">
        <v>620</v>
      </c>
      <c r="G1373" s="258"/>
      <c r="H1373" s="258"/>
      <c r="I1373" s="258"/>
      <c r="J1373" s="146"/>
      <c r="K1373" s="147"/>
      <c r="L1373" s="146"/>
      <c r="M1373" s="146"/>
      <c r="N1373" s="146"/>
      <c r="O1373" s="146"/>
      <c r="P1373" s="146"/>
      <c r="Q1373" s="146"/>
      <c r="R1373" s="148"/>
      <c r="T1373" s="149"/>
      <c r="U1373" s="146"/>
      <c r="V1373" s="146"/>
      <c r="W1373" s="146"/>
      <c r="X1373" s="146"/>
      <c r="Y1373" s="146"/>
      <c r="Z1373" s="146"/>
      <c r="AA1373" s="150"/>
      <c r="AT1373" s="151" t="s">
        <v>168</v>
      </c>
      <c r="AU1373" s="151" t="s">
        <v>78</v>
      </c>
      <c r="AV1373" s="144" t="s">
        <v>80</v>
      </c>
      <c r="AW1373" s="144" t="s">
        <v>28</v>
      </c>
      <c r="AX1373" s="144" t="s">
        <v>72</v>
      </c>
      <c r="AY1373" s="151" t="s">
        <v>156</v>
      </c>
    </row>
    <row r="1374" spans="2:65" s="152" customFormat="1" ht="16.5" customHeight="1" x14ac:dyDescent="0.45">
      <c r="B1374" s="153"/>
      <c r="C1374" s="154"/>
      <c r="D1374" s="154"/>
      <c r="E1374" s="155"/>
      <c r="F1374" s="254" t="s">
        <v>621</v>
      </c>
      <c r="G1374" s="254"/>
      <c r="H1374" s="254"/>
      <c r="I1374" s="254"/>
      <c r="J1374" s="154"/>
      <c r="K1374" s="156">
        <v>32.700000000000003</v>
      </c>
      <c r="L1374" s="154"/>
      <c r="M1374" s="154"/>
      <c r="N1374" s="154"/>
      <c r="O1374" s="154"/>
      <c r="P1374" s="154"/>
      <c r="Q1374" s="154"/>
      <c r="R1374" s="157"/>
      <c r="T1374" s="158"/>
      <c r="U1374" s="154"/>
      <c r="V1374" s="154"/>
      <c r="W1374" s="154"/>
      <c r="X1374" s="154"/>
      <c r="Y1374" s="154"/>
      <c r="Z1374" s="154"/>
      <c r="AA1374" s="159"/>
      <c r="AT1374" s="160" t="s">
        <v>168</v>
      </c>
      <c r="AU1374" s="160" t="s">
        <v>78</v>
      </c>
      <c r="AV1374" s="152" t="s">
        <v>78</v>
      </c>
      <c r="AW1374" s="152" t="s">
        <v>28</v>
      </c>
      <c r="AX1374" s="152" t="s">
        <v>72</v>
      </c>
      <c r="AY1374" s="160" t="s">
        <v>156</v>
      </c>
    </row>
    <row r="1375" spans="2:65" s="170" customFormat="1" ht="16.5" customHeight="1" x14ac:dyDescent="0.45">
      <c r="B1375" s="171"/>
      <c r="C1375" s="172"/>
      <c r="D1375" s="172"/>
      <c r="E1375" s="173"/>
      <c r="F1375" s="259" t="s">
        <v>238</v>
      </c>
      <c r="G1375" s="259"/>
      <c r="H1375" s="259"/>
      <c r="I1375" s="259"/>
      <c r="J1375" s="172"/>
      <c r="K1375" s="174">
        <v>134.55000000000001</v>
      </c>
      <c r="L1375" s="172"/>
      <c r="M1375" s="172"/>
      <c r="N1375" s="172"/>
      <c r="O1375" s="172"/>
      <c r="P1375" s="172"/>
      <c r="Q1375" s="172"/>
      <c r="R1375" s="175"/>
      <c r="T1375" s="176"/>
      <c r="U1375" s="172"/>
      <c r="V1375" s="172"/>
      <c r="W1375" s="172"/>
      <c r="X1375" s="172"/>
      <c r="Y1375" s="172"/>
      <c r="Z1375" s="172"/>
      <c r="AA1375" s="177"/>
      <c r="AT1375" s="178" t="s">
        <v>168</v>
      </c>
      <c r="AU1375" s="178" t="s">
        <v>78</v>
      </c>
      <c r="AV1375" s="170" t="s">
        <v>82</v>
      </c>
      <c r="AW1375" s="170" t="s">
        <v>28</v>
      </c>
      <c r="AX1375" s="170" t="s">
        <v>72</v>
      </c>
      <c r="AY1375" s="178" t="s">
        <v>156</v>
      </c>
    </row>
    <row r="1376" spans="2:65" s="161" customFormat="1" ht="16.5" customHeight="1" x14ac:dyDescent="0.45">
      <c r="B1376" s="162"/>
      <c r="C1376" s="163"/>
      <c r="D1376" s="163"/>
      <c r="E1376" s="164"/>
      <c r="F1376" s="255" t="s">
        <v>170</v>
      </c>
      <c r="G1376" s="255"/>
      <c r="H1376" s="255"/>
      <c r="I1376" s="255"/>
      <c r="J1376" s="163"/>
      <c r="K1376" s="165">
        <v>681.1</v>
      </c>
      <c r="L1376" s="163"/>
      <c r="M1376" s="163"/>
      <c r="N1376" s="163"/>
      <c r="O1376" s="163"/>
      <c r="P1376" s="163"/>
      <c r="Q1376" s="163"/>
      <c r="R1376" s="166"/>
      <c r="T1376" s="167"/>
      <c r="U1376" s="163"/>
      <c r="V1376" s="163"/>
      <c r="W1376" s="163"/>
      <c r="X1376" s="163"/>
      <c r="Y1376" s="163"/>
      <c r="Z1376" s="163"/>
      <c r="AA1376" s="168"/>
      <c r="AT1376" s="169" t="s">
        <v>168</v>
      </c>
      <c r="AU1376" s="169" t="s">
        <v>78</v>
      </c>
      <c r="AV1376" s="161" t="s">
        <v>161</v>
      </c>
      <c r="AW1376" s="161" t="s">
        <v>28</v>
      </c>
      <c r="AX1376" s="161" t="s">
        <v>80</v>
      </c>
      <c r="AY1376" s="169" t="s">
        <v>156</v>
      </c>
    </row>
    <row r="1377" spans="2:65" s="23" customFormat="1" ht="63.75" customHeight="1" x14ac:dyDescent="0.45">
      <c r="B1377" s="134"/>
      <c r="C1377" s="179" t="s">
        <v>2395</v>
      </c>
      <c r="D1377" s="179" t="s">
        <v>311</v>
      </c>
      <c r="E1377" s="180" t="s">
        <v>2396</v>
      </c>
      <c r="F1377" s="263" t="s">
        <v>2397</v>
      </c>
      <c r="G1377" s="263"/>
      <c r="H1377" s="263"/>
      <c r="I1377" s="263"/>
      <c r="J1377" s="181" t="s">
        <v>160</v>
      </c>
      <c r="K1377" s="182">
        <v>557.48099999999999</v>
      </c>
      <c r="L1377" s="264"/>
      <c r="M1377" s="264"/>
      <c r="N1377" s="265">
        <f>ROUND(L1377*K1377,2)</f>
        <v>0</v>
      </c>
      <c r="O1377" s="266"/>
      <c r="P1377" s="266"/>
      <c r="Q1377" s="267"/>
      <c r="R1377" s="139"/>
      <c r="T1377" s="140"/>
      <c r="U1377" s="34" t="s">
        <v>39</v>
      </c>
      <c r="V1377" s="141">
        <v>0</v>
      </c>
      <c r="W1377" s="141">
        <f>V1377*K1377</f>
        <v>0</v>
      </c>
      <c r="X1377" s="141">
        <v>0</v>
      </c>
      <c r="Y1377" s="141">
        <f>X1377*K1377</f>
        <v>0</v>
      </c>
      <c r="Z1377" s="141">
        <v>0</v>
      </c>
      <c r="AA1377" s="142">
        <f>Z1377*K1377</f>
        <v>0</v>
      </c>
      <c r="AR1377" s="8" t="s">
        <v>310</v>
      </c>
      <c r="AT1377" s="8" t="s">
        <v>311</v>
      </c>
      <c r="AU1377" s="8" t="s">
        <v>78</v>
      </c>
      <c r="AY1377" s="8" t="s">
        <v>156</v>
      </c>
      <c r="BE1377" s="143">
        <f>IF(U1377="základná",N1377,0)</f>
        <v>0</v>
      </c>
      <c r="BF1377" s="143">
        <f>IF(U1377="znížená",N1377,0)</f>
        <v>0</v>
      </c>
      <c r="BG1377" s="143">
        <f>IF(U1377="zákl. prenesená",N1377,0)</f>
        <v>0</v>
      </c>
      <c r="BH1377" s="143">
        <f>IF(U1377="zníž. prenesená",N1377,0)</f>
        <v>0</v>
      </c>
      <c r="BI1377" s="143">
        <f>IF(U1377="nulová",N1377,0)</f>
        <v>0</v>
      </c>
      <c r="BJ1377" s="8" t="s">
        <v>78</v>
      </c>
      <c r="BK1377" s="121">
        <f>ROUND(L1377*K1377,3)</f>
        <v>0</v>
      </c>
      <c r="BL1377" s="8" t="s">
        <v>231</v>
      </c>
      <c r="BM1377" s="8" t="s">
        <v>2398</v>
      </c>
    </row>
    <row r="1378" spans="2:65" s="152" customFormat="1" ht="16.5" customHeight="1" x14ac:dyDescent="0.45">
      <c r="B1378" s="153"/>
      <c r="C1378" s="154"/>
      <c r="D1378" s="154"/>
      <c r="E1378" s="155"/>
      <c r="F1378" s="256" t="s">
        <v>2399</v>
      </c>
      <c r="G1378" s="256"/>
      <c r="H1378" s="256"/>
      <c r="I1378" s="256"/>
      <c r="J1378" s="154"/>
      <c r="K1378" s="156">
        <v>557.48099999999999</v>
      </c>
      <c r="L1378" s="154"/>
      <c r="M1378" s="154"/>
      <c r="N1378" s="154"/>
      <c r="O1378" s="154"/>
      <c r="P1378" s="154"/>
      <c r="Q1378" s="154"/>
      <c r="R1378" s="157"/>
      <c r="T1378" s="158"/>
      <c r="U1378" s="154"/>
      <c r="V1378" s="154"/>
      <c r="W1378" s="154"/>
      <c r="X1378" s="154"/>
      <c r="Y1378" s="154"/>
      <c r="Z1378" s="154"/>
      <c r="AA1378" s="159"/>
      <c r="AT1378" s="160" t="s">
        <v>168</v>
      </c>
      <c r="AU1378" s="160" t="s">
        <v>78</v>
      </c>
      <c r="AV1378" s="152" t="s">
        <v>78</v>
      </c>
      <c r="AW1378" s="152" t="s">
        <v>28</v>
      </c>
      <c r="AX1378" s="152" t="s">
        <v>72</v>
      </c>
      <c r="AY1378" s="160" t="s">
        <v>156</v>
      </c>
    </row>
    <row r="1379" spans="2:65" s="161" customFormat="1" ht="16.5" customHeight="1" x14ac:dyDescent="0.45">
      <c r="B1379" s="162"/>
      <c r="C1379" s="163"/>
      <c r="D1379" s="163"/>
      <c r="E1379" s="164"/>
      <c r="F1379" s="255" t="s">
        <v>170</v>
      </c>
      <c r="G1379" s="255"/>
      <c r="H1379" s="255"/>
      <c r="I1379" s="255"/>
      <c r="J1379" s="163"/>
      <c r="K1379" s="165">
        <v>557.48099999999999</v>
      </c>
      <c r="L1379" s="163"/>
      <c r="M1379" s="163"/>
      <c r="N1379" s="163"/>
      <c r="O1379" s="163"/>
      <c r="P1379" s="163"/>
      <c r="Q1379" s="163"/>
      <c r="R1379" s="166"/>
      <c r="T1379" s="167"/>
      <c r="U1379" s="163"/>
      <c r="V1379" s="163"/>
      <c r="W1379" s="163"/>
      <c r="X1379" s="163"/>
      <c r="Y1379" s="163"/>
      <c r="Z1379" s="163"/>
      <c r="AA1379" s="168"/>
      <c r="AT1379" s="169" t="s">
        <v>168</v>
      </c>
      <c r="AU1379" s="169" t="s">
        <v>78</v>
      </c>
      <c r="AV1379" s="161" t="s">
        <v>161</v>
      </c>
      <c r="AW1379" s="161" t="s">
        <v>28</v>
      </c>
      <c r="AX1379" s="161" t="s">
        <v>80</v>
      </c>
      <c r="AY1379" s="169" t="s">
        <v>156</v>
      </c>
    </row>
    <row r="1380" spans="2:65" s="23" customFormat="1" ht="25.5" customHeight="1" x14ac:dyDescent="0.45">
      <c r="B1380" s="134"/>
      <c r="C1380" s="179" t="s">
        <v>2400</v>
      </c>
      <c r="D1380" s="179" t="s">
        <v>311</v>
      </c>
      <c r="E1380" s="180" t="s">
        <v>2401</v>
      </c>
      <c r="F1380" s="263" t="s">
        <v>2402</v>
      </c>
      <c r="G1380" s="263"/>
      <c r="H1380" s="263"/>
      <c r="I1380" s="263"/>
      <c r="J1380" s="181" t="s">
        <v>160</v>
      </c>
      <c r="K1380" s="182">
        <v>137.24100000000001</v>
      </c>
      <c r="L1380" s="264"/>
      <c r="M1380" s="264"/>
      <c r="N1380" s="265">
        <f>ROUND(L1380*K1380,2)</f>
        <v>0</v>
      </c>
      <c r="O1380" s="266"/>
      <c r="P1380" s="266"/>
      <c r="Q1380" s="267"/>
      <c r="R1380" s="139"/>
      <c r="T1380" s="140"/>
      <c r="U1380" s="34" t="s">
        <v>39</v>
      </c>
      <c r="V1380" s="141">
        <v>0</v>
      </c>
      <c r="W1380" s="141">
        <f>V1380*K1380</f>
        <v>0</v>
      </c>
      <c r="X1380" s="141">
        <v>0</v>
      </c>
      <c r="Y1380" s="141">
        <f>X1380*K1380</f>
        <v>0</v>
      </c>
      <c r="Z1380" s="141">
        <v>0</v>
      </c>
      <c r="AA1380" s="142">
        <f>Z1380*K1380</f>
        <v>0</v>
      </c>
      <c r="AR1380" s="8" t="s">
        <v>310</v>
      </c>
      <c r="AT1380" s="8" t="s">
        <v>311</v>
      </c>
      <c r="AU1380" s="8" t="s">
        <v>78</v>
      </c>
      <c r="AY1380" s="8" t="s">
        <v>156</v>
      </c>
      <c r="BE1380" s="143">
        <f>IF(U1380="základná",N1380,0)</f>
        <v>0</v>
      </c>
      <c r="BF1380" s="143">
        <f>IF(U1380="znížená",N1380,0)</f>
        <v>0</v>
      </c>
      <c r="BG1380" s="143">
        <f>IF(U1380="zákl. prenesená",N1380,0)</f>
        <v>0</v>
      </c>
      <c r="BH1380" s="143">
        <f>IF(U1380="zníž. prenesená",N1380,0)</f>
        <v>0</v>
      </c>
      <c r="BI1380" s="143">
        <f>IF(U1380="nulová",N1380,0)</f>
        <v>0</v>
      </c>
      <c r="BJ1380" s="8" t="s">
        <v>78</v>
      </c>
      <c r="BK1380" s="121">
        <f>ROUND(L1380*K1380,3)</f>
        <v>0</v>
      </c>
      <c r="BL1380" s="8" t="s">
        <v>231</v>
      </c>
      <c r="BM1380" s="8" t="s">
        <v>2403</v>
      </c>
    </row>
    <row r="1381" spans="2:65" s="23" customFormat="1" ht="25.5" customHeight="1" x14ac:dyDescent="0.45">
      <c r="B1381" s="134"/>
      <c r="C1381" s="135" t="s">
        <v>2404</v>
      </c>
      <c r="D1381" s="135" t="s">
        <v>157</v>
      </c>
      <c r="E1381" s="136" t="s">
        <v>2405</v>
      </c>
      <c r="F1381" s="251" t="s">
        <v>2406</v>
      </c>
      <c r="G1381" s="251"/>
      <c r="H1381" s="251"/>
      <c r="I1381" s="251"/>
      <c r="J1381" s="137" t="s">
        <v>1240</v>
      </c>
      <c r="K1381" s="138">
        <v>269.95400000000001</v>
      </c>
      <c r="L1381" s="252"/>
      <c r="M1381" s="252"/>
      <c r="N1381" s="260">
        <f>ROUND(L1381*K1381,2)</f>
        <v>0</v>
      </c>
      <c r="O1381" s="261"/>
      <c r="P1381" s="261"/>
      <c r="Q1381" s="262"/>
      <c r="R1381" s="139"/>
      <c r="T1381" s="140"/>
      <c r="U1381" s="34" t="s">
        <v>39</v>
      </c>
      <c r="V1381" s="141">
        <v>0</v>
      </c>
      <c r="W1381" s="141">
        <f>V1381*K1381</f>
        <v>0</v>
      </c>
      <c r="X1381" s="141">
        <v>0</v>
      </c>
      <c r="Y1381" s="141">
        <f>X1381*K1381</f>
        <v>0</v>
      </c>
      <c r="Z1381" s="141">
        <v>0</v>
      </c>
      <c r="AA1381" s="142">
        <f>Z1381*K1381</f>
        <v>0</v>
      </c>
      <c r="AR1381" s="8" t="s">
        <v>231</v>
      </c>
      <c r="AT1381" s="8" t="s">
        <v>157</v>
      </c>
      <c r="AU1381" s="8" t="s">
        <v>78</v>
      </c>
      <c r="AY1381" s="8" t="s">
        <v>156</v>
      </c>
      <c r="BE1381" s="143">
        <f>IF(U1381="základná",N1381,0)</f>
        <v>0</v>
      </c>
      <c r="BF1381" s="143">
        <f>IF(U1381="znížená",N1381,0)</f>
        <v>0</v>
      </c>
      <c r="BG1381" s="143">
        <f>IF(U1381="zákl. prenesená",N1381,0)</f>
        <v>0</v>
      </c>
      <c r="BH1381" s="143">
        <f>IF(U1381="zníž. prenesená",N1381,0)</f>
        <v>0</v>
      </c>
      <c r="BI1381" s="143">
        <f>IF(U1381="nulová",N1381,0)</f>
        <v>0</v>
      </c>
      <c r="BJ1381" s="8" t="s">
        <v>78</v>
      </c>
      <c r="BK1381" s="121">
        <f>ROUND(L1381*K1381,3)</f>
        <v>0</v>
      </c>
      <c r="BL1381" s="8" t="s">
        <v>231</v>
      </c>
      <c r="BM1381" s="8" t="s">
        <v>2407</v>
      </c>
    </row>
    <row r="1382" spans="2:65" s="122" customFormat="1" ht="29.85" customHeight="1" x14ac:dyDescent="0.5">
      <c r="B1382" s="123"/>
      <c r="C1382" s="124"/>
      <c r="D1382" s="133" t="s">
        <v>125</v>
      </c>
      <c r="E1382" s="133"/>
      <c r="F1382" s="133"/>
      <c r="G1382" s="133"/>
      <c r="H1382" s="133"/>
      <c r="I1382" s="133"/>
      <c r="J1382" s="133"/>
      <c r="K1382" s="133"/>
      <c r="L1382" s="133"/>
      <c r="M1382" s="133"/>
      <c r="N1382" s="257">
        <f>BK1382</f>
        <v>0</v>
      </c>
      <c r="O1382" s="257"/>
      <c r="P1382" s="257"/>
      <c r="Q1382" s="257"/>
      <c r="R1382" s="126"/>
      <c r="T1382" s="127"/>
      <c r="U1382" s="124"/>
      <c r="V1382" s="124"/>
      <c r="W1382" s="128">
        <f>SUM(W1383:W1457)</f>
        <v>0</v>
      </c>
      <c r="X1382" s="124"/>
      <c r="Y1382" s="128">
        <f>SUM(Y1383:Y1457)</f>
        <v>0</v>
      </c>
      <c r="Z1382" s="124"/>
      <c r="AA1382" s="129">
        <f>SUM(AA1383:AA1457)</f>
        <v>0</v>
      </c>
      <c r="AR1382" s="130" t="s">
        <v>78</v>
      </c>
      <c r="AT1382" s="131" t="s">
        <v>71</v>
      </c>
      <c r="AU1382" s="131" t="s">
        <v>80</v>
      </c>
      <c r="AY1382" s="130" t="s">
        <v>156</v>
      </c>
      <c r="BK1382" s="132">
        <f>SUM(BK1383:BK1457)</f>
        <v>0</v>
      </c>
    </row>
    <row r="1383" spans="2:65" s="23" customFormat="1" ht="51" customHeight="1" x14ac:dyDescent="0.45">
      <c r="B1383" s="134"/>
      <c r="C1383" s="135" t="s">
        <v>2408</v>
      </c>
      <c r="D1383" s="135" t="s">
        <v>157</v>
      </c>
      <c r="E1383" s="136" t="s">
        <v>2409</v>
      </c>
      <c r="F1383" s="251" t="s">
        <v>2410</v>
      </c>
      <c r="G1383" s="251"/>
      <c r="H1383" s="251"/>
      <c r="I1383" s="251"/>
      <c r="J1383" s="137" t="s">
        <v>160</v>
      </c>
      <c r="K1383" s="138">
        <v>307.065</v>
      </c>
      <c r="L1383" s="252"/>
      <c r="M1383" s="252"/>
      <c r="N1383" s="260">
        <f>ROUND(L1383*K1383,2)</f>
        <v>0</v>
      </c>
      <c r="O1383" s="261"/>
      <c r="P1383" s="261"/>
      <c r="Q1383" s="262"/>
      <c r="R1383" s="139"/>
      <c r="T1383" s="140"/>
      <c r="U1383" s="34" t="s">
        <v>39</v>
      </c>
      <c r="V1383" s="141">
        <v>0</v>
      </c>
      <c r="W1383" s="141">
        <f>V1383*K1383</f>
        <v>0</v>
      </c>
      <c r="X1383" s="141">
        <v>0</v>
      </c>
      <c r="Y1383" s="141">
        <f>X1383*K1383</f>
        <v>0</v>
      </c>
      <c r="Z1383" s="141">
        <v>0</v>
      </c>
      <c r="AA1383" s="142">
        <f>Z1383*K1383</f>
        <v>0</v>
      </c>
      <c r="AR1383" s="8" t="s">
        <v>231</v>
      </c>
      <c r="AT1383" s="8" t="s">
        <v>157</v>
      </c>
      <c r="AU1383" s="8" t="s">
        <v>78</v>
      </c>
      <c r="AY1383" s="8" t="s">
        <v>156</v>
      </c>
      <c r="BE1383" s="143">
        <f>IF(U1383="základná",N1383,0)</f>
        <v>0</v>
      </c>
      <c r="BF1383" s="143">
        <f>IF(U1383="znížená",N1383,0)</f>
        <v>0</v>
      </c>
      <c r="BG1383" s="143">
        <f>IF(U1383="zákl. prenesená",N1383,0)</f>
        <v>0</v>
      </c>
      <c r="BH1383" s="143">
        <f>IF(U1383="zníž. prenesená",N1383,0)</f>
        <v>0</v>
      </c>
      <c r="BI1383" s="143">
        <f>IF(U1383="nulová",N1383,0)</f>
        <v>0</v>
      </c>
      <c r="BJ1383" s="8" t="s">
        <v>78</v>
      </c>
      <c r="BK1383" s="121">
        <f>ROUND(L1383*K1383,3)</f>
        <v>0</v>
      </c>
      <c r="BL1383" s="8" t="s">
        <v>231</v>
      </c>
      <c r="BM1383" s="8" t="s">
        <v>2411</v>
      </c>
    </row>
    <row r="1384" spans="2:65" s="144" customFormat="1" ht="16.5" customHeight="1" x14ac:dyDescent="0.45">
      <c r="B1384" s="145"/>
      <c r="C1384" s="146"/>
      <c r="D1384" s="146"/>
      <c r="E1384" s="147"/>
      <c r="F1384" s="253" t="s">
        <v>235</v>
      </c>
      <c r="G1384" s="253"/>
      <c r="H1384" s="253"/>
      <c r="I1384" s="253"/>
      <c r="J1384" s="146"/>
      <c r="K1384" s="147"/>
      <c r="L1384" s="146"/>
      <c r="M1384" s="146"/>
      <c r="N1384" s="146"/>
      <c r="O1384" s="146"/>
      <c r="P1384" s="146"/>
      <c r="Q1384" s="146"/>
      <c r="R1384" s="148"/>
      <c r="T1384" s="149"/>
      <c r="U1384" s="146"/>
      <c r="V1384" s="146"/>
      <c r="W1384" s="146"/>
      <c r="X1384" s="146"/>
      <c r="Y1384" s="146"/>
      <c r="Z1384" s="146"/>
      <c r="AA1384" s="150"/>
      <c r="AT1384" s="151" t="s">
        <v>168</v>
      </c>
      <c r="AU1384" s="151" t="s">
        <v>78</v>
      </c>
      <c r="AV1384" s="144" t="s">
        <v>80</v>
      </c>
      <c r="AW1384" s="144" t="s">
        <v>28</v>
      </c>
      <c r="AX1384" s="144" t="s">
        <v>72</v>
      </c>
      <c r="AY1384" s="151" t="s">
        <v>156</v>
      </c>
    </row>
    <row r="1385" spans="2:65" s="144" customFormat="1" ht="16.5" customHeight="1" x14ac:dyDescent="0.45">
      <c r="B1385" s="145"/>
      <c r="C1385" s="146"/>
      <c r="D1385" s="146"/>
      <c r="E1385" s="147"/>
      <c r="F1385" s="258" t="s">
        <v>374</v>
      </c>
      <c r="G1385" s="258"/>
      <c r="H1385" s="258"/>
      <c r="I1385" s="258"/>
      <c r="J1385" s="146"/>
      <c r="K1385" s="147"/>
      <c r="L1385" s="146"/>
      <c r="M1385" s="146"/>
      <c r="N1385" s="146"/>
      <c r="O1385" s="146"/>
      <c r="P1385" s="146"/>
      <c r="Q1385" s="146"/>
      <c r="R1385" s="148"/>
      <c r="T1385" s="149"/>
      <c r="U1385" s="146"/>
      <c r="V1385" s="146"/>
      <c r="W1385" s="146"/>
      <c r="X1385" s="146"/>
      <c r="Y1385" s="146"/>
      <c r="Z1385" s="146"/>
      <c r="AA1385" s="150"/>
      <c r="AT1385" s="151" t="s">
        <v>168</v>
      </c>
      <c r="AU1385" s="151" t="s">
        <v>78</v>
      </c>
      <c r="AV1385" s="144" t="s">
        <v>80</v>
      </c>
      <c r="AW1385" s="144" t="s">
        <v>28</v>
      </c>
      <c r="AX1385" s="144" t="s">
        <v>72</v>
      </c>
      <c r="AY1385" s="151" t="s">
        <v>156</v>
      </c>
    </row>
    <row r="1386" spans="2:65" s="152" customFormat="1" ht="16.5" customHeight="1" x14ac:dyDescent="0.45">
      <c r="B1386" s="153"/>
      <c r="C1386" s="154"/>
      <c r="D1386" s="154"/>
      <c r="E1386" s="155"/>
      <c r="F1386" s="254" t="s">
        <v>375</v>
      </c>
      <c r="G1386" s="254"/>
      <c r="H1386" s="254"/>
      <c r="I1386" s="254"/>
      <c r="J1386" s="154"/>
      <c r="K1386" s="156">
        <v>6.2279999999999998</v>
      </c>
      <c r="L1386" s="154"/>
      <c r="M1386" s="154"/>
      <c r="N1386" s="154"/>
      <c r="O1386" s="154"/>
      <c r="P1386" s="154"/>
      <c r="Q1386" s="154"/>
      <c r="R1386" s="157"/>
      <c r="T1386" s="158"/>
      <c r="U1386" s="154"/>
      <c r="V1386" s="154"/>
      <c r="W1386" s="154"/>
      <c r="X1386" s="154"/>
      <c r="Y1386" s="154"/>
      <c r="Z1386" s="154"/>
      <c r="AA1386" s="159"/>
      <c r="AT1386" s="160" t="s">
        <v>168</v>
      </c>
      <c r="AU1386" s="160" t="s">
        <v>78</v>
      </c>
      <c r="AV1386" s="152" t="s">
        <v>78</v>
      </c>
      <c r="AW1386" s="152" t="s">
        <v>28</v>
      </c>
      <c r="AX1386" s="152" t="s">
        <v>72</v>
      </c>
      <c r="AY1386" s="160" t="s">
        <v>156</v>
      </c>
    </row>
    <row r="1387" spans="2:65" s="144" customFormat="1" ht="16.5" customHeight="1" x14ac:dyDescent="0.45">
      <c r="B1387" s="145"/>
      <c r="C1387" s="146"/>
      <c r="D1387" s="146"/>
      <c r="E1387" s="147"/>
      <c r="F1387" s="258" t="s">
        <v>376</v>
      </c>
      <c r="G1387" s="258"/>
      <c r="H1387" s="258"/>
      <c r="I1387" s="258"/>
      <c r="J1387" s="146"/>
      <c r="K1387" s="147"/>
      <c r="L1387" s="146"/>
      <c r="M1387" s="146"/>
      <c r="N1387" s="146"/>
      <c r="O1387" s="146"/>
      <c r="P1387" s="146"/>
      <c r="Q1387" s="146"/>
      <c r="R1387" s="148"/>
      <c r="T1387" s="149"/>
      <c r="U1387" s="146"/>
      <c r="V1387" s="146"/>
      <c r="W1387" s="146"/>
      <c r="X1387" s="146"/>
      <c r="Y1387" s="146"/>
      <c r="Z1387" s="146"/>
      <c r="AA1387" s="150"/>
      <c r="AT1387" s="151" t="s">
        <v>168</v>
      </c>
      <c r="AU1387" s="151" t="s">
        <v>78</v>
      </c>
      <c r="AV1387" s="144" t="s">
        <v>80</v>
      </c>
      <c r="AW1387" s="144" t="s">
        <v>28</v>
      </c>
      <c r="AX1387" s="144" t="s">
        <v>72</v>
      </c>
      <c r="AY1387" s="151" t="s">
        <v>156</v>
      </c>
    </row>
    <row r="1388" spans="2:65" s="152" customFormat="1" ht="16.5" customHeight="1" x14ac:dyDescent="0.45">
      <c r="B1388" s="153"/>
      <c r="C1388" s="154"/>
      <c r="D1388" s="154"/>
      <c r="E1388" s="155"/>
      <c r="F1388" s="254" t="s">
        <v>377</v>
      </c>
      <c r="G1388" s="254"/>
      <c r="H1388" s="254"/>
      <c r="I1388" s="254"/>
      <c r="J1388" s="154"/>
      <c r="K1388" s="156">
        <v>6.84</v>
      </c>
      <c r="L1388" s="154"/>
      <c r="M1388" s="154"/>
      <c r="N1388" s="154"/>
      <c r="O1388" s="154"/>
      <c r="P1388" s="154"/>
      <c r="Q1388" s="154"/>
      <c r="R1388" s="157"/>
      <c r="T1388" s="158"/>
      <c r="U1388" s="154"/>
      <c r="V1388" s="154"/>
      <c r="W1388" s="154"/>
      <c r="X1388" s="154"/>
      <c r="Y1388" s="154"/>
      <c r="Z1388" s="154"/>
      <c r="AA1388" s="159"/>
      <c r="AT1388" s="160" t="s">
        <v>168</v>
      </c>
      <c r="AU1388" s="160" t="s">
        <v>78</v>
      </c>
      <c r="AV1388" s="152" t="s">
        <v>78</v>
      </c>
      <c r="AW1388" s="152" t="s">
        <v>28</v>
      </c>
      <c r="AX1388" s="152" t="s">
        <v>72</v>
      </c>
      <c r="AY1388" s="160" t="s">
        <v>156</v>
      </c>
    </row>
    <row r="1389" spans="2:65" s="144" customFormat="1" ht="16.5" customHeight="1" x14ac:dyDescent="0.45">
      <c r="B1389" s="145"/>
      <c r="C1389" s="146"/>
      <c r="D1389" s="146"/>
      <c r="E1389" s="147"/>
      <c r="F1389" s="258" t="s">
        <v>378</v>
      </c>
      <c r="G1389" s="258"/>
      <c r="H1389" s="258"/>
      <c r="I1389" s="258"/>
      <c r="J1389" s="146"/>
      <c r="K1389" s="147"/>
      <c r="L1389" s="146"/>
      <c r="M1389" s="146"/>
      <c r="N1389" s="146"/>
      <c r="O1389" s="146"/>
      <c r="P1389" s="146"/>
      <c r="Q1389" s="146"/>
      <c r="R1389" s="148"/>
      <c r="T1389" s="149"/>
      <c r="U1389" s="146"/>
      <c r="V1389" s="146"/>
      <c r="W1389" s="146"/>
      <c r="X1389" s="146"/>
      <c r="Y1389" s="146"/>
      <c r="Z1389" s="146"/>
      <c r="AA1389" s="150"/>
      <c r="AT1389" s="151" t="s">
        <v>168</v>
      </c>
      <c r="AU1389" s="151" t="s">
        <v>78</v>
      </c>
      <c r="AV1389" s="144" t="s">
        <v>80</v>
      </c>
      <c r="AW1389" s="144" t="s">
        <v>28</v>
      </c>
      <c r="AX1389" s="144" t="s">
        <v>72</v>
      </c>
      <c r="AY1389" s="151" t="s">
        <v>156</v>
      </c>
    </row>
    <row r="1390" spans="2:65" s="152" customFormat="1" ht="16.5" customHeight="1" x14ac:dyDescent="0.45">
      <c r="B1390" s="153"/>
      <c r="C1390" s="154"/>
      <c r="D1390" s="154"/>
      <c r="E1390" s="155"/>
      <c r="F1390" s="254" t="s">
        <v>379</v>
      </c>
      <c r="G1390" s="254"/>
      <c r="H1390" s="254"/>
      <c r="I1390" s="254"/>
      <c r="J1390" s="154"/>
      <c r="K1390" s="156">
        <v>3.24</v>
      </c>
      <c r="L1390" s="154"/>
      <c r="M1390" s="154"/>
      <c r="N1390" s="154"/>
      <c r="O1390" s="154"/>
      <c r="P1390" s="154"/>
      <c r="Q1390" s="154"/>
      <c r="R1390" s="157"/>
      <c r="T1390" s="158"/>
      <c r="U1390" s="154"/>
      <c r="V1390" s="154"/>
      <c r="W1390" s="154"/>
      <c r="X1390" s="154"/>
      <c r="Y1390" s="154"/>
      <c r="Z1390" s="154"/>
      <c r="AA1390" s="159"/>
      <c r="AT1390" s="160" t="s">
        <v>168</v>
      </c>
      <c r="AU1390" s="160" t="s">
        <v>78</v>
      </c>
      <c r="AV1390" s="152" t="s">
        <v>78</v>
      </c>
      <c r="AW1390" s="152" t="s">
        <v>28</v>
      </c>
      <c r="AX1390" s="152" t="s">
        <v>72</v>
      </c>
      <c r="AY1390" s="160" t="s">
        <v>156</v>
      </c>
    </row>
    <row r="1391" spans="2:65" s="170" customFormat="1" ht="16.5" customHeight="1" x14ac:dyDescent="0.45">
      <c r="B1391" s="171"/>
      <c r="C1391" s="172"/>
      <c r="D1391" s="172"/>
      <c r="E1391" s="173"/>
      <c r="F1391" s="259" t="s">
        <v>238</v>
      </c>
      <c r="G1391" s="259"/>
      <c r="H1391" s="259"/>
      <c r="I1391" s="259"/>
      <c r="J1391" s="172"/>
      <c r="K1391" s="174">
        <v>16.308</v>
      </c>
      <c r="L1391" s="172"/>
      <c r="M1391" s="172"/>
      <c r="N1391" s="172"/>
      <c r="O1391" s="172"/>
      <c r="P1391" s="172"/>
      <c r="Q1391" s="172"/>
      <c r="R1391" s="175"/>
      <c r="T1391" s="176"/>
      <c r="U1391" s="172"/>
      <c r="V1391" s="172"/>
      <c r="W1391" s="172"/>
      <c r="X1391" s="172"/>
      <c r="Y1391" s="172"/>
      <c r="Z1391" s="172"/>
      <c r="AA1391" s="177"/>
      <c r="AT1391" s="178" t="s">
        <v>168</v>
      </c>
      <c r="AU1391" s="178" t="s">
        <v>78</v>
      </c>
      <c r="AV1391" s="170" t="s">
        <v>82</v>
      </c>
      <c r="AW1391" s="170" t="s">
        <v>28</v>
      </c>
      <c r="AX1391" s="170" t="s">
        <v>72</v>
      </c>
      <c r="AY1391" s="178" t="s">
        <v>156</v>
      </c>
    </row>
    <row r="1392" spans="2:65" s="144" customFormat="1" ht="16.5" customHeight="1" x14ac:dyDescent="0.45">
      <c r="B1392" s="145"/>
      <c r="C1392" s="146"/>
      <c r="D1392" s="146"/>
      <c r="E1392" s="147"/>
      <c r="F1392" s="258" t="s">
        <v>225</v>
      </c>
      <c r="G1392" s="258"/>
      <c r="H1392" s="258"/>
      <c r="I1392" s="258"/>
      <c r="J1392" s="146"/>
      <c r="K1392" s="147"/>
      <c r="L1392" s="146"/>
      <c r="M1392" s="146"/>
      <c r="N1392" s="146"/>
      <c r="O1392" s="146"/>
      <c r="P1392" s="146"/>
      <c r="Q1392" s="146"/>
      <c r="R1392" s="148"/>
      <c r="T1392" s="149"/>
      <c r="U1392" s="146"/>
      <c r="V1392" s="146"/>
      <c r="W1392" s="146"/>
      <c r="X1392" s="146"/>
      <c r="Y1392" s="146"/>
      <c r="Z1392" s="146"/>
      <c r="AA1392" s="150"/>
      <c r="AT1392" s="151" t="s">
        <v>168</v>
      </c>
      <c r="AU1392" s="151" t="s">
        <v>78</v>
      </c>
      <c r="AV1392" s="144" t="s">
        <v>80</v>
      </c>
      <c r="AW1392" s="144" t="s">
        <v>28</v>
      </c>
      <c r="AX1392" s="144" t="s">
        <v>72</v>
      </c>
      <c r="AY1392" s="151" t="s">
        <v>156</v>
      </c>
    </row>
    <row r="1393" spans="2:51" s="144" customFormat="1" ht="16.5" customHeight="1" x14ac:dyDescent="0.45">
      <c r="B1393" s="145"/>
      <c r="C1393" s="146"/>
      <c r="D1393" s="146"/>
      <c r="E1393" s="147"/>
      <c r="F1393" s="258" t="s">
        <v>380</v>
      </c>
      <c r="G1393" s="258"/>
      <c r="H1393" s="258"/>
      <c r="I1393" s="258"/>
      <c r="J1393" s="146"/>
      <c r="K1393" s="147"/>
      <c r="L1393" s="146"/>
      <c r="M1393" s="146"/>
      <c r="N1393" s="146"/>
      <c r="O1393" s="146"/>
      <c r="P1393" s="146"/>
      <c r="Q1393" s="146"/>
      <c r="R1393" s="148"/>
      <c r="T1393" s="149"/>
      <c r="U1393" s="146"/>
      <c r="V1393" s="146"/>
      <c r="W1393" s="146"/>
      <c r="X1393" s="146"/>
      <c r="Y1393" s="146"/>
      <c r="Z1393" s="146"/>
      <c r="AA1393" s="150"/>
      <c r="AT1393" s="151" t="s">
        <v>168</v>
      </c>
      <c r="AU1393" s="151" t="s">
        <v>78</v>
      </c>
      <c r="AV1393" s="144" t="s">
        <v>80</v>
      </c>
      <c r="AW1393" s="144" t="s">
        <v>28</v>
      </c>
      <c r="AX1393" s="144" t="s">
        <v>72</v>
      </c>
      <c r="AY1393" s="151" t="s">
        <v>156</v>
      </c>
    </row>
    <row r="1394" spans="2:51" s="152" customFormat="1" ht="16.5" customHeight="1" x14ac:dyDescent="0.45">
      <c r="B1394" s="153"/>
      <c r="C1394" s="154"/>
      <c r="D1394" s="154"/>
      <c r="E1394" s="155"/>
      <c r="F1394" s="254" t="s">
        <v>381</v>
      </c>
      <c r="G1394" s="254"/>
      <c r="H1394" s="254"/>
      <c r="I1394" s="254"/>
      <c r="J1394" s="154"/>
      <c r="K1394" s="156">
        <v>27.085999999999999</v>
      </c>
      <c r="L1394" s="154"/>
      <c r="M1394" s="154"/>
      <c r="N1394" s="154"/>
      <c r="O1394" s="154"/>
      <c r="P1394" s="154"/>
      <c r="Q1394" s="154"/>
      <c r="R1394" s="157"/>
      <c r="T1394" s="158"/>
      <c r="U1394" s="154"/>
      <c r="V1394" s="154"/>
      <c r="W1394" s="154"/>
      <c r="X1394" s="154"/>
      <c r="Y1394" s="154"/>
      <c r="Z1394" s="154"/>
      <c r="AA1394" s="159"/>
      <c r="AT1394" s="160" t="s">
        <v>168</v>
      </c>
      <c r="AU1394" s="160" t="s">
        <v>78</v>
      </c>
      <c r="AV1394" s="152" t="s">
        <v>78</v>
      </c>
      <c r="AW1394" s="152" t="s">
        <v>28</v>
      </c>
      <c r="AX1394" s="152" t="s">
        <v>72</v>
      </c>
      <c r="AY1394" s="160" t="s">
        <v>156</v>
      </c>
    </row>
    <row r="1395" spans="2:51" s="152" customFormat="1" ht="16.5" customHeight="1" x14ac:dyDescent="0.45">
      <c r="B1395" s="153"/>
      <c r="C1395" s="154"/>
      <c r="D1395" s="154"/>
      <c r="E1395" s="155"/>
      <c r="F1395" s="254" t="s">
        <v>382</v>
      </c>
      <c r="G1395" s="254"/>
      <c r="H1395" s="254"/>
      <c r="I1395" s="254"/>
      <c r="J1395" s="154"/>
      <c r="K1395" s="156">
        <v>-3.2</v>
      </c>
      <c r="L1395" s="154"/>
      <c r="M1395" s="154"/>
      <c r="N1395" s="154"/>
      <c r="O1395" s="154"/>
      <c r="P1395" s="154"/>
      <c r="Q1395" s="154"/>
      <c r="R1395" s="157"/>
      <c r="T1395" s="158"/>
      <c r="U1395" s="154"/>
      <c r="V1395" s="154"/>
      <c r="W1395" s="154"/>
      <c r="X1395" s="154"/>
      <c r="Y1395" s="154"/>
      <c r="Z1395" s="154"/>
      <c r="AA1395" s="159"/>
      <c r="AT1395" s="160" t="s">
        <v>168</v>
      </c>
      <c r="AU1395" s="160" t="s">
        <v>78</v>
      </c>
      <c r="AV1395" s="152" t="s">
        <v>78</v>
      </c>
      <c r="AW1395" s="152" t="s">
        <v>28</v>
      </c>
      <c r="AX1395" s="152" t="s">
        <v>72</v>
      </c>
      <c r="AY1395" s="160" t="s">
        <v>156</v>
      </c>
    </row>
    <row r="1396" spans="2:51" s="144" customFormat="1" ht="16.5" customHeight="1" x14ac:dyDescent="0.45">
      <c r="B1396" s="145"/>
      <c r="C1396" s="146"/>
      <c r="D1396" s="146"/>
      <c r="E1396" s="147"/>
      <c r="F1396" s="258" t="s">
        <v>383</v>
      </c>
      <c r="G1396" s="258"/>
      <c r="H1396" s="258"/>
      <c r="I1396" s="258"/>
      <c r="J1396" s="146"/>
      <c r="K1396" s="147"/>
      <c r="L1396" s="146"/>
      <c r="M1396" s="146"/>
      <c r="N1396" s="146"/>
      <c r="O1396" s="146"/>
      <c r="P1396" s="146"/>
      <c r="Q1396" s="146"/>
      <c r="R1396" s="148"/>
      <c r="T1396" s="149"/>
      <c r="U1396" s="146"/>
      <c r="V1396" s="146"/>
      <c r="W1396" s="146"/>
      <c r="X1396" s="146"/>
      <c r="Y1396" s="146"/>
      <c r="Z1396" s="146"/>
      <c r="AA1396" s="150"/>
      <c r="AT1396" s="151" t="s">
        <v>168</v>
      </c>
      <c r="AU1396" s="151" t="s">
        <v>78</v>
      </c>
      <c r="AV1396" s="144" t="s">
        <v>80</v>
      </c>
      <c r="AW1396" s="144" t="s">
        <v>28</v>
      </c>
      <c r="AX1396" s="144" t="s">
        <v>72</v>
      </c>
      <c r="AY1396" s="151" t="s">
        <v>156</v>
      </c>
    </row>
    <row r="1397" spans="2:51" s="152" customFormat="1" ht="16.5" customHeight="1" x14ac:dyDescent="0.45">
      <c r="B1397" s="153"/>
      <c r="C1397" s="154"/>
      <c r="D1397" s="154"/>
      <c r="E1397" s="155"/>
      <c r="F1397" s="254" t="s">
        <v>384</v>
      </c>
      <c r="G1397" s="254"/>
      <c r="H1397" s="254"/>
      <c r="I1397" s="254"/>
      <c r="J1397" s="154"/>
      <c r="K1397" s="156">
        <v>5.391</v>
      </c>
      <c r="L1397" s="154"/>
      <c r="M1397" s="154"/>
      <c r="N1397" s="154"/>
      <c r="O1397" s="154"/>
      <c r="P1397" s="154"/>
      <c r="Q1397" s="154"/>
      <c r="R1397" s="157"/>
      <c r="T1397" s="158"/>
      <c r="U1397" s="154"/>
      <c r="V1397" s="154"/>
      <c r="W1397" s="154"/>
      <c r="X1397" s="154"/>
      <c r="Y1397" s="154"/>
      <c r="Z1397" s="154"/>
      <c r="AA1397" s="159"/>
      <c r="AT1397" s="160" t="s">
        <v>168</v>
      </c>
      <c r="AU1397" s="160" t="s">
        <v>78</v>
      </c>
      <c r="AV1397" s="152" t="s">
        <v>78</v>
      </c>
      <c r="AW1397" s="152" t="s">
        <v>28</v>
      </c>
      <c r="AX1397" s="152" t="s">
        <v>72</v>
      </c>
      <c r="AY1397" s="160" t="s">
        <v>156</v>
      </c>
    </row>
    <row r="1398" spans="2:51" s="144" customFormat="1" ht="16.5" customHeight="1" x14ac:dyDescent="0.45">
      <c r="B1398" s="145"/>
      <c r="C1398" s="146"/>
      <c r="D1398" s="146"/>
      <c r="E1398" s="147"/>
      <c r="F1398" s="258" t="s">
        <v>385</v>
      </c>
      <c r="G1398" s="258"/>
      <c r="H1398" s="258"/>
      <c r="I1398" s="258"/>
      <c r="J1398" s="146"/>
      <c r="K1398" s="147"/>
      <c r="L1398" s="146"/>
      <c r="M1398" s="146"/>
      <c r="N1398" s="146"/>
      <c r="O1398" s="146"/>
      <c r="P1398" s="146"/>
      <c r="Q1398" s="146"/>
      <c r="R1398" s="148"/>
      <c r="T1398" s="149"/>
      <c r="U1398" s="146"/>
      <c r="V1398" s="146"/>
      <c r="W1398" s="146"/>
      <c r="X1398" s="146"/>
      <c r="Y1398" s="146"/>
      <c r="Z1398" s="146"/>
      <c r="AA1398" s="150"/>
      <c r="AT1398" s="151" t="s">
        <v>168</v>
      </c>
      <c r="AU1398" s="151" t="s">
        <v>78</v>
      </c>
      <c r="AV1398" s="144" t="s">
        <v>80</v>
      </c>
      <c r="AW1398" s="144" t="s">
        <v>28</v>
      </c>
      <c r="AX1398" s="144" t="s">
        <v>72</v>
      </c>
      <c r="AY1398" s="151" t="s">
        <v>156</v>
      </c>
    </row>
    <row r="1399" spans="2:51" s="152" customFormat="1" ht="16.5" customHeight="1" x14ac:dyDescent="0.45">
      <c r="B1399" s="153"/>
      <c r="C1399" s="154"/>
      <c r="D1399" s="154"/>
      <c r="E1399" s="155"/>
      <c r="F1399" s="254" t="s">
        <v>384</v>
      </c>
      <c r="G1399" s="254"/>
      <c r="H1399" s="254"/>
      <c r="I1399" s="254"/>
      <c r="J1399" s="154"/>
      <c r="K1399" s="156">
        <v>5.391</v>
      </c>
      <c r="L1399" s="154"/>
      <c r="M1399" s="154"/>
      <c r="N1399" s="154"/>
      <c r="O1399" s="154"/>
      <c r="P1399" s="154"/>
      <c r="Q1399" s="154"/>
      <c r="R1399" s="157"/>
      <c r="T1399" s="158"/>
      <c r="U1399" s="154"/>
      <c r="V1399" s="154"/>
      <c r="W1399" s="154"/>
      <c r="X1399" s="154"/>
      <c r="Y1399" s="154"/>
      <c r="Z1399" s="154"/>
      <c r="AA1399" s="159"/>
      <c r="AT1399" s="160" t="s">
        <v>168</v>
      </c>
      <c r="AU1399" s="160" t="s">
        <v>78</v>
      </c>
      <c r="AV1399" s="152" t="s">
        <v>78</v>
      </c>
      <c r="AW1399" s="152" t="s">
        <v>28</v>
      </c>
      <c r="AX1399" s="152" t="s">
        <v>72</v>
      </c>
      <c r="AY1399" s="160" t="s">
        <v>156</v>
      </c>
    </row>
    <row r="1400" spans="2:51" s="144" customFormat="1" ht="16.5" customHeight="1" x14ac:dyDescent="0.45">
      <c r="B1400" s="145"/>
      <c r="C1400" s="146"/>
      <c r="D1400" s="146"/>
      <c r="E1400" s="147"/>
      <c r="F1400" s="258" t="s">
        <v>386</v>
      </c>
      <c r="G1400" s="258"/>
      <c r="H1400" s="258"/>
      <c r="I1400" s="258"/>
      <c r="J1400" s="146"/>
      <c r="K1400" s="147"/>
      <c r="L1400" s="146"/>
      <c r="M1400" s="146"/>
      <c r="N1400" s="146"/>
      <c r="O1400" s="146"/>
      <c r="P1400" s="146"/>
      <c r="Q1400" s="146"/>
      <c r="R1400" s="148"/>
      <c r="T1400" s="149"/>
      <c r="U1400" s="146"/>
      <c r="V1400" s="146"/>
      <c r="W1400" s="146"/>
      <c r="X1400" s="146"/>
      <c r="Y1400" s="146"/>
      <c r="Z1400" s="146"/>
      <c r="AA1400" s="150"/>
      <c r="AT1400" s="151" t="s">
        <v>168</v>
      </c>
      <c r="AU1400" s="151" t="s">
        <v>78</v>
      </c>
      <c r="AV1400" s="144" t="s">
        <v>80</v>
      </c>
      <c r="AW1400" s="144" t="s">
        <v>28</v>
      </c>
      <c r="AX1400" s="144" t="s">
        <v>72</v>
      </c>
      <c r="AY1400" s="151" t="s">
        <v>156</v>
      </c>
    </row>
    <row r="1401" spans="2:51" s="152" customFormat="1" ht="16.5" customHeight="1" x14ac:dyDescent="0.45">
      <c r="B1401" s="153"/>
      <c r="C1401" s="154"/>
      <c r="D1401" s="154"/>
      <c r="E1401" s="155"/>
      <c r="F1401" s="254" t="s">
        <v>384</v>
      </c>
      <c r="G1401" s="254"/>
      <c r="H1401" s="254"/>
      <c r="I1401" s="254"/>
      <c r="J1401" s="154"/>
      <c r="K1401" s="156">
        <v>5.391</v>
      </c>
      <c r="L1401" s="154"/>
      <c r="M1401" s="154"/>
      <c r="N1401" s="154"/>
      <c r="O1401" s="154"/>
      <c r="P1401" s="154"/>
      <c r="Q1401" s="154"/>
      <c r="R1401" s="157"/>
      <c r="T1401" s="158"/>
      <c r="U1401" s="154"/>
      <c r="V1401" s="154"/>
      <c r="W1401" s="154"/>
      <c r="X1401" s="154"/>
      <c r="Y1401" s="154"/>
      <c r="Z1401" s="154"/>
      <c r="AA1401" s="159"/>
      <c r="AT1401" s="160" t="s">
        <v>168</v>
      </c>
      <c r="AU1401" s="160" t="s">
        <v>78</v>
      </c>
      <c r="AV1401" s="152" t="s">
        <v>78</v>
      </c>
      <c r="AW1401" s="152" t="s">
        <v>28</v>
      </c>
      <c r="AX1401" s="152" t="s">
        <v>72</v>
      </c>
      <c r="AY1401" s="160" t="s">
        <v>156</v>
      </c>
    </row>
    <row r="1402" spans="2:51" s="144" customFormat="1" ht="16.5" customHeight="1" x14ac:dyDescent="0.45">
      <c r="B1402" s="145"/>
      <c r="C1402" s="146"/>
      <c r="D1402" s="146"/>
      <c r="E1402" s="147"/>
      <c r="F1402" s="258" t="s">
        <v>387</v>
      </c>
      <c r="G1402" s="258"/>
      <c r="H1402" s="258"/>
      <c r="I1402" s="258"/>
      <c r="J1402" s="146"/>
      <c r="K1402" s="147"/>
      <c r="L1402" s="146"/>
      <c r="M1402" s="146"/>
      <c r="N1402" s="146"/>
      <c r="O1402" s="146"/>
      <c r="P1402" s="146"/>
      <c r="Q1402" s="146"/>
      <c r="R1402" s="148"/>
      <c r="T1402" s="149"/>
      <c r="U1402" s="146"/>
      <c r="V1402" s="146"/>
      <c r="W1402" s="146"/>
      <c r="X1402" s="146"/>
      <c r="Y1402" s="146"/>
      <c r="Z1402" s="146"/>
      <c r="AA1402" s="150"/>
      <c r="AT1402" s="151" t="s">
        <v>168</v>
      </c>
      <c r="AU1402" s="151" t="s">
        <v>78</v>
      </c>
      <c r="AV1402" s="144" t="s">
        <v>80</v>
      </c>
      <c r="AW1402" s="144" t="s">
        <v>28</v>
      </c>
      <c r="AX1402" s="144" t="s">
        <v>72</v>
      </c>
      <c r="AY1402" s="151" t="s">
        <v>156</v>
      </c>
    </row>
    <row r="1403" spans="2:51" s="152" customFormat="1" ht="16.5" customHeight="1" x14ac:dyDescent="0.45">
      <c r="B1403" s="153"/>
      <c r="C1403" s="154"/>
      <c r="D1403" s="154"/>
      <c r="E1403" s="155"/>
      <c r="F1403" s="254" t="s">
        <v>384</v>
      </c>
      <c r="G1403" s="254"/>
      <c r="H1403" s="254"/>
      <c r="I1403" s="254"/>
      <c r="J1403" s="154"/>
      <c r="K1403" s="156">
        <v>5.391</v>
      </c>
      <c r="L1403" s="154"/>
      <c r="M1403" s="154"/>
      <c r="N1403" s="154"/>
      <c r="O1403" s="154"/>
      <c r="P1403" s="154"/>
      <c r="Q1403" s="154"/>
      <c r="R1403" s="157"/>
      <c r="T1403" s="158"/>
      <c r="U1403" s="154"/>
      <c r="V1403" s="154"/>
      <c r="W1403" s="154"/>
      <c r="X1403" s="154"/>
      <c r="Y1403" s="154"/>
      <c r="Z1403" s="154"/>
      <c r="AA1403" s="159"/>
      <c r="AT1403" s="160" t="s">
        <v>168</v>
      </c>
      <c r="AU1403" s="160" t="s">
        <v>78</v>
      </c>
      <c r="AV1403" s="152" t="s">
        <v>78</v>
      </c>
      <c r="AW1403" s="152" t="s">
        <v>28</v>
      </c>
      <c r="AX1403" s="152" t="s">
        <v>72</v>
      </c>
      <c r="AY1403" s="160" t="s">
        <v>156</v>
      </c>
    </row>
    <row r="1404" spans="2:51" s="144" customFormat="1" ht="16.5" customHeight="1" x14ac:dyDescent="0.45">
      <c r="B1404" s="145"/>
      <c r="C1404" s="146"/>
      <c r="D1404" s="146"/>
      <c r="E1404" s="147"/>
      <c r="F1404" s="258" t="s">
        <v>229</v>
      </c>
      <c r="G1404" s="258"/>
      <c r="H1404" s="258"/>
      <c r="I1404" s="258"/>
      <c r="J1404" s="146"/>
      <c r="K1404" s="147"/>
      <c r="L1404" s="146"/>
      <c r="M1404" s="146"/>
      <c r="N1404" s="146"/>
      <c r="O1404" s="146"/>
      <c r="P1404" s="146"/>
      <c r="Q1404" s="146"/>
      <c r="R1404" s="148"/>
      <c r="T1404" s="149"/>
      <c r="U1404" s="146"/>
      <c r="V1404" s="146"/>
      <c r="W1404" s="146"/>
      <c r="X1404" s="146"/>
      <c r="Y1404" s="146"/>
      <c r="Z1404" s="146"/>
      <c r="AA1404" s="150"/>
      <c r="AT1404" s="151" t="s">
        <v>168</v>
      </c>
      <c r="AU1404" s="151" t="s">
        <v>78</v>
      </c>
      <c r="AV1404" s="144" t="s">
        <v>80</v>
      </c>
      <c r="AW1404" s="144" t="s">
        <v>28</v>
      </c>
      <c r="AX1404" s="144" t="s">
        <v>72</v>
      </c>
      <c r="AY1404" s="151" t="s">
        <v>156</v>
      </c>
    </row>
    <row r="1405" spans="2:51" s="152" customFormat="1" ht="16.5" customHeight="1" x14ac:dyDescent="0.45">
      <c r="B1405" s="153"/>
      <c r="C1405" s="154"/>
      <c r="D1405" s="154"/>
      <c r="E1405" s="155"/>
      <c r="F1405" s="254" t="s">
        <v>388</v>
      </c>
      <c r="G1405" s="254"/>
      <c r="H1405" s="254"/>
      <c r="I1405" s="254"/>
      <c r="J1405" s="154"/>
      <c r="K1405" s="156">
        <v>24.475999999999999</v>
      </c>
      <c r="L1405" s="154"/>
      <c r="M1405" s="154"/>
      <c r="N1405" s="154"/>
      <c r="O1405" s="154"/>
      <c r="P1405" s="154"/>
      <c r="Q1405" s="154"/>
      <c r="R1405" s="157"/>
      <c r="T1405" s="158"/>
      <c r="U1405" s="154"/>
      <c r="V1405" s="154"/>
      <c r="W1405" s="154"/>
      <c r="X1405" s="154"/>
      <c r="Y1405" s="154"/>
      <c r="Z1405" s="154"/>
      <c r="AA1405" s="159"/>
      <c r="AT1405" s="160" t="s">
        <v>168</v>
      </c>
      <c r="AU1405" s="160" t="s">
        <v>78</v>
      </c>
      <c r="AV1405" s="152" t="s">
        <v>78</v>
      </c>
      <c r="AW1405" s="152" t="s">
        <v>28</v>
      </c>
      <c r="AX1405" s="152" t="s">
        <v>72</v>
      </c>
      <c r="AY1405" s="160" t="s">
        <v>156</v>
      </c>
    </row>
    <row r="1406" spans="2:51" s="152" customFormat="1" ht="16.5" customHeight="1" x14ac:dyDescent="0.45">
      <c r="B1406" s="153"/>
      <c r="C1406" s="154"/>
      <c r="D1406" s="154"/>
      <c r="E1406" s="155"/>
      <c r="F1406" s="254" t="s">
        <v>389</v>
      </c>
      <c r="G1406" s="254"/>
      <c r="H1406" s="254"/>
      <c r="I1406" s="254"/>
      <c r="J1406" s="154"/>
      <c r="K1406" s="156">
        <v>-3.6</v>
      </c>
      <c r="L1406" s="154"/>
      <c r="M1406" s="154"/>
      <c r="N1406" s="154"/>
      <c r="O1406" s="154"/>
      <c r="P1406" s="154"/>
      <c r="Q1406" s="154"/>
      <c r="R1406" s="157"/>
      <c r="T1406" s="158"/>
      <c r="U1406" s="154"/>
      <c r="V1406" s="154"/>
      <c r="W1406" s="154"/>
      <c r="X1406" s="154"/>
      <c r="Y1406" s="154"/>
      <c r="Z1406" s="154"/>
      <c r="AA1406" s="159"/>
      <c r="AT1406" s="160" t="s">
        <v>168</v>
      </c>
      <c r="AU1406" s="160" t="s">
        <v>78</v>
      </c>
      <c r="AV1406" s="152" t="s">
        <v>78</v>
      </c>
      <c r="AW1406" s="152" t="s">
        <v>28</v>
      </c>
      <c r="AX1406" s="152" t="s">
        <v>72</v>
      </c>
      <c r="AY1406" s="160" t="s">
        <v>156</v>
      </c>
    </row>
    <row r="1407" spans="2:51" s="144" customFormat="1" ht="16.5" customHeight="1" x14ac:dyDescent="0.45">
      <c r="B1407" s="145"/>
      <c r="C1407" s="146"/>
      <c r="D1407" s="146"/>
      <c r="E1407" s="147"/>
      <c r="F1407" s="258" t="s">
        <v>390</v>
      </c>
      <c r="G1407" s="258"/>
      <c r="H1407" s="258"/>
      <c r="I1407" s="258"/>
      <c r="J1407" s="146"/>
      <c r="K1407" s="147"/>
      <c r="L1407" s="146"/>
      <c r="M1407" s="146"/>
      <c r="N1407" s="146"/>
      <c r="O1407" s="146"/>
      <c r="P1407" s="146"/>
      <c r="Q1407" s="146"/>
      <c r="R1407" s="148"/>
      <c r="T1407" s="149"/>
      <c r="U1407" s="146"/>
      <c r="V1407" s="146"/>
      <c r="W1407" s="146"/>
      <c r="X1407" s="146"/>
      <c r="Y1407" s="146"/>
      <c r="Z1407" s="146"/>
      <c r="AA1407" s="150"/>
      <c r="AT1407" s="151" t="s">
        <v>168</v>
      </c>
      <c r="AU1407" s="151" t="s">
        <v>78</v>
      </c>
      <c r="AV1407" s="144" t="s">
        <v>80</v>
      </c>
      <c r="AW1407" s="144" t="s">
        <v>28</v>
      </c>
      <c r="AX1407" s="144" t="s">
        <v>72</v>
      </c>
      <c r="AY1407" s="151" t="s">
        <v>156</v>
      </c>
    </row>
    <row r="1408" spans="2:51" s="152" customFormat="1" ht="16.5" customHeight="1" x14ac:dyDescent="0.45">
      <c r="B1408" s="153"/>
      <c r="C1408" s="154"/>
      <c r="D1408" s="154"/>
      <c r="E1408" s="155"/>
      <c r="F1408" s="254" t="s">
        <v>391</v>
      </c>
      <c r="G1408" s="254"/>
      <c r="H1408" s="254"/>
      <c r="I1408" s="254"/>
      <c r="J1408" s="154"/>
      <c r="K1408" s="156">
        <v>2.367</v>
      </c>
      <c r="L1408" s="154"/>
      <c r="M1408" s="154"/>
      <c r="N1408" s="154"/>
      <c r="O1408" s="154"/>
      <c r="P1408" s="154"/>
      <c r="Q1408" s="154"/>
      <c r="R1408" s="157"/>
      <c r="T1408" s="158"/>
      <c r="U1408" s="154"/>
      <c r="V1408" s="154"/>
      <c r="W1408" s="154"/>
      <c r="X1408" s="154"/>
      <c r="Y1408" s="154"/>
      <c r="Z1408" s="154"/>
      <c r="AA1408" s="159"/>
      <c r="AT1408" s="160" t="s">
        <v>168</v>
      </c>
      <c r="AU1408" s="160" t="s">
        <v>78</v>
      </c>
      <c r="AV1408" s="152" t="s">
        <v>78</v>
      </c>
      <c r="AW1408" s="152" t="s">
        <v>28</v>
      </c>
      <c r="AX1408" s="152" t="s">
        <v>72</v>
      </c>
      <c r="AY1408" s="160" t="s">
        <v>156</v>
      </c>
    </row>
    <row r="1409" spans="2:51" s="144" customFormat="1" ht="16.5" customHeight="1" x14ac:dyDescent="0.45">
      <c r="B1409" s="145"/>
      <c r="C1409" s="146"/>
      <c r="D1409" s="146"/>
      <c r="E1409" s="147"/>
      <c r="F1409" s="258" t="s">
        <v>392</v>
      </c>
      <c r="G1409" s="258"/>
      <c r="H1409" s="258"/>
      <c r="I1409" s="258"/>
      <c r="J1409" s="146"/>
      <c r="K1409" s="147"/>
      <c r="L1409" s="146"/>
      <c r="M1409" s="146"/>
      <c r="N1409" s="146"/>
      <c r="O1409" s="146"/>
      <c r="P1409" s="146"/>
      <c r="Q1409" s="146"/>
      <c r="R1409" s="148"/>
      <c r="T1409" s="149"/>
      <c r="U1409" s="146"/>
      <c r="V1409" s="146"/>
      <c r="W1409" s="146"/>
      <c r="X1409" s="146"/>
      <c r="Y1409" s="146"/>
      <c r="Z1409" s="146"/>
      <c r="AA1409" s="150"/>
      <c r="AT1409" s="151" t="s">
        <v>168</v>
      </c>
      <c r="AU1409" s="151" t="s">
        <v>78</v>
      </c>
      <c r="AV1409" s="144" t="s">
        <v>80</v>
      </c>
      <c r="AW1409" s="144" t="s">
        <v>28</v>
      </c>
      <c r="AX1409" s="144" t="s">
        <v>72</v>
      </c>
      <c r="AY1409" s="151" t="s">
        <v>156</v>
      </c>
    </row>
    <row r="1410" spans="2:51" s="152" customFormat="1" ht="16.5" customHeight="1" x14ac:dyDescent="0.45">
      <c r="B1410" s="153"/>
      <c r="C1410" s="154"/>
      <c r="D1410" s="154"/>
      <c r="E1410" s="155"/>
      <c r="F1410" s="254" t="s">
        <v>393</v>
      </c>
      <c r="G1410" s="254"/>
      <c r="H1410" s="254"/>
      <c r="I1410" s="254"/>
      <c r="J1410" s="154"/>
      <c r="K1410" s="156">
        <v>19.079999999999998</v>
      </c>
      <c r="L1410" s="154"/>
      <c r="M1410" s="154"/>
      <c r="N1410" s="154"/>
      <c r="O1410" s="154"/>
      <c r="P1410" s="154"/>
      <c r="Q1410" s="154"/>
      <c r="R1410" s="157"/>
      <c r="T1410" s="158"/>
      <c r="U1410" s="154"/>
      <c r="V1410" s="154"/>
      <c r="W1410" s="154"/>
      <c r="X1410" s="154"/>
      <c r="Y1410" s="154"/>
      <c r="Z1410" s="154"/>
      <c r="AA1410" s="159"/>
      <c r="AT1410" s="160" t="s">
        <v>168</v>
      </c>
      <c r="AU1410" s="160" t="s">
        <v>78</v>
      </c>
      <c r="AV1410" s="152" t="s">
        <v>78</v>
      </c>
      <c r="AW1410" s="152" t="s">
        <v>28</v>
      </c>
      <c r="AX1410" s="152" t="s">
        <v>72</v>
      </c>
      <c r="AY1410" s="160" t="s">
        <v>156</v>
      </c>
    </row>
    <row r="1411" spans="2:51" s="152" customFormat="1" ht="16.5" customHeight="1" x14ac:dyDescent="0.45">
      <c r="B1411" s="153"/>
      <c r="C1411" s="154"/>
      <c r="D1411" s="154"/>
      <c r="E1411" s="155"/>
      <c r="F1411" s="254" t="s">
        <v>394</v>
      </c>
      <c r="G1411" s="254"/>
      <c r="H1411" s="254"/>
      <c r="I1411" s="254"/>
      <c r="J1411" s="154"/>
      <c r="K1411" s="156">
        <v>-1.8</v>
      </c>
      <c r="L1411" s="154"/>
      <c r="M1411" s="154"/>
      <c r="N1411" s="154"/>
      <c r="O1411" s="154"/>
      <c r="P1411" s="154"/>
      <c r="Q1411" s="154"/>
      <c r="R1411" s="157"/>
      <c r="T1411" s="158"/>
      <c r="U1411" s="154"/>
      <c r="V1411" s="154"/>
      <c r="W1411" s="154"/>
      <c r="X1411" s="154"/>
      <c r="Y1411" s="154"/>
      <c r="Z1411" s="154"/>
      <c r="AA1411" s="159"/>
      <c r="AT1411" s="160" t="s">
        <v>168</v>
      </c>
      <c r="AU1411" s="160" t="s">
        <v>78</v>
      </c>
      <c r="AV1411" s="152" t="s">
        <v>78</v>
      </c>
      <c r="AW1411" s="152" t="s">
        <v>28</v>
      </c>
      <c r="AX1411" s="152" t="s">
        <v>72</v>
      </c>
      <c r="AY1411" s="160" t="s">
        <v>156</v>
      </c>
    </row>
    <row r="1412" spans="2:51" s="144" customFormat="1" ht="16.5" customHeight="1" x14ac:dyDescent="0.45">
      <c r="B1412" s="145"/>
      <c r="C1412" s="146"/>
      <c r="D1412" s="146"/>
      <c r="E1412" s="147"/>
      <c r="F1412" s="258" t="s">
        <v>395</v>
      </c>
      <c r="G1412" s="258"/>
      <c r="H1412" s="258"/>
      <c r="I1412" s="258"/>
      <c r="J1412" s="146"/>
      <c r="K1412" s="147"/>
      <c r="L1412" s="146"/>
      <c r="M1412" s="146"/>
      <c r="N1412" s="146"/>
      <c r="O1412" s="146"/>
      <c r="P1412" s="146"/>
      <c r="Q1412" s="146"/>
      <c r="R1412" s="148"/>
      <c r="T1412" s="149"/>
      <c r="U1412" s="146"/>
      <c r="V1412" s="146"/>
      <c r="W1412" s="146"/>
      <c r="X1412" s="146"/>
      <c r="Y1412" s="146"/>
      <c r="Z1412" s="146"/>
      <c r="AA1412" s="150"/>
      <c r="AT1412" s="151" t="s">
        <v>168</v>
      </c>
      <c r="AU1412" s="151" t="s">
        <v>78</v>
      </c>
      <c r="AV1412" s="144" t="s">
        <v>80</v>
      </c>
      <c r="AW1412" s="144" t="s">
        <v>28</v>
      </c>
      <c r="AX1412" s="144" t="s">
        <v>72</v>
      </c>
      <c r="AY1412" s="151" t="s">
        <v>156</v>
      </c>
    </row>
    <row r="1413" spans="2:51" s="152" customFormat="1" ht="16.5" customHeight="1" x14ac:dyDescent="0.45">
      <c r="B1413" s="153"/>
      <c r="C1413" s="154"/>
      <c r="D1413" s="154"/>
      <c r="E1413" s="155"/>
      <c r="F1413" s="254" t="s">
        <v>396</v>
      </c>
      <c r="G1413" s="254"/>
      <c r="H1413" s="254"/>
      <c r="I1413" s="254"/>
      <c r="J1413" s="154"/>
      <c r="K1413" s="156">
        <v>3.42</v>
      </c>
      <c r="L1413" s="154"/>
      <c r="M1413" s="154"/>
      <c r="N1413" s="154"/>
      <c r="O1413" s="154"/>
      <c r="P1413" s="154"/>
      <c r="Q1413" s="154"/>
      <c r="R1413" s="157"/>
      <c r="T1413" s="158"/>
      <c r="U1413" s="154"/>
      <c r="V1413" s="154"/>
      <c r="W1413" s="154"/>
      <c r="X1413" s="154"/>
      <c r="Y1413" s="154"/>
      <c r="Z1413" s="154"/>
      <c r="AA1413" s="159"/>
      <c r="AT1413" s="160" t="s">
        <v>168</v>
      </c>
      <c r="AU1413" s="160" t="s">
        <v>78</v>
      </c>
      <c r="AV1413" s="152" t="s">
        <v>78</v>
      </c>
      <c r="AW1413" s="152" t="s">
        <v>28</v>
      </c>
      <c r="AX1413" s="152" t="s">
        <v>72</v>
      </c>
      <c r="AY1413" s="160" t="s">
        <v>156</v>
      </c>
    </row>
    <row r="1414" spans="2:51" s="144" customFormat="1" ht="16.5" customHeight="1" x14ac:dyDescent="0.45">
      <c r="B1414" s="145"/>
      <c r="C1414" s="146"/>
      <c r="D1414" s="146"/>
      <c r="E1414" s="147"/>
      <c r="F1414" s="258" t="s">
        <v>397</v>
      </c>
      <c r="G1414" s="258"/>
      <c r="H1414" s="258"/>
      <c r="I1414" s="258"/>
      <c r="J1414" s="146"/>
      <c r="K1414" s="147"/>
      <c r="L1414" s="146"/>
      <c r="M1414" s="146"/>
      <c r="N1414" s="146"/>
      <c r="O1414" s="146"/>
      <c r="P1414" s="146"/>
      <c r="Q1414" s="146"/>
      <c r="R1414" s="148"/>
      <c r="T1414" s="149"/>
      <c r="U1414" s="146"/>
      <c r="V1414" s="146"/>
      <c r="W1414" s="146"/>
      <c r="X1414" s="146"/>
      <c r="Y1414" s="146"/>
      <c r="Z1414" s="146"/>
      <c r="AA1414" s="150"/>
      <c r="AT1414" s="151" t="s">
        <v>168</v>
      </c>
      <c r="AU1414" s="151" t="s">
        <v>78</v>
      </c>
      <c r="AV1414" s="144" t="s">
        <v>80</v>
      </c>
      <c r="AW1414" s="144" t="s">
        <v>28</v>
      </c>
      <c r="AX1414" s="144" t="s">
        <v>72</v>
      </c>
      <c r="AY1414" s="151" t="s">
        <v>156</v>
      </c>
    </row>
    <row r="1415" spans="2:51" s="152" customFormat="1" ht="16.5" customHeight="1" x14ac:dyDescent="0.45">
      <c r="B1415" s="153"/>
      <c r="C1415" s="154"/>
      <c r="D1415" s="154"/>
      <c r="E1415" s="155"/>
      <c r="F1415" s="254" t="s">
        <v>398</v>
      </c>
      <c r="G1415" s="254"/>
      <c r="H1415" s="254"/>
      <c r="I1415" s="254"/>
      <c r="J1415" s="154"/>
      <c r="K1415" s="156">
        <v>7.92</v>
      </c>
      <c r="L1415" s="154"/>
      <c r="M1415" s="154"/>
      <c r="N1415" s="154"/>
      <c r="O1415" s="154"/>
      <c r="P1415" s="154"/>
      <c r="Q1415" s="154"/>
      <c r="R1415" s="157"/>
      <c r="T1415" s="158"/>
      <c r="U1415" s="154"/>
      <c r="V1415" s="154"/>
      <c r="W1415" s="154"/>
      <c r="X1415" s="154"/>
      <c r="Y1415" s="154"/>
      <c r="Z1415" s="154"/>
      <c r="AA1415" s="159"/>
      <c r="AT1415" s="160" t="s">
        <v>168</v>
      </c>
      <c r="AU1415" s="160" t="s">
        <v>78</v>
      </c>
      <c r="AV1415" s="152" t="s">
        <v>78</v>
      </c>
      <c r="AW1415" s="152" t="s">
        <v>28</v>
      </c>
      <c r="AX1415" s="152" t="s">
        <v>72</v>
      </c>
      <c r="AY1415" s="160" t="s">
        <v>156</v>
      </c>
    </row>
    <row r="1416" spans="2:51" s="152" customFormat="1" ht="16.5" customHeight="1" x14ac:dyDescent="0.45">
      <c r="B1416" s="153"/>
      <c r="C1416" s="154"/>
      <c r="D1416" s="154"/>
      <c r="E1416" s="155"/>
      <c r="F1416" s="254" t="s">
        <v>399</v>
      </c>
      <c r="G1416" s="254"/>
      <c r="H1416" s="254"/>
      <c r="I1416" s="254"/>
      <c r="J1416" s="154"/>
      <c r="K1416" s="156">
        <v>1.431</v>
      </c>
      <c r="L1416" s="154"/>
      <c r="M1416" s="154"/>
      <c r="N1416" s="154"/>
      <c r="O1416" s="154"/>
      <c r="P1416" s="154"/>
      <c r="Q1416" s="154"/>
      <c r="R1416" s="157"/>
      <c r="T1416" s="158"/>
      <c r="U1416" s="154"/>
      <c r="V1416" s="154"/>
      <c r="W1416" s="154"/>
      <c r="X1416" s="154"/>
      <c r="Y1416" s="154"/>
      <c r="Z1416" s="154"/>
      <c r="AA1416" s="159"/>
      <c r="AT1416" s="160" t="s">
        <v>168</v>
      </c>
      <c r="AU1416" s="160" t="s">
        <v>78</v>
      </c>
      <c r="AV1416" s="152" t="s">
        <v>78</v>
      </c>
      <c r="AW1416" s="152" t="s">
        <v>28</v>
      </c>
      <c r="AX1416" s="152" t="s">
        <v>72</v>
      </c>
      <c r="AY1416" s="160" t="s">
        <v>156</v>
      </c>
    </row>
    <row r="1417" spans="2:51" s="144" customFormat="1" ht="16.5" customHeight="1" x14ac:dyDescent="0.45">
      <c r="B1417" s="145"/>
      <c r="C1417" s="146"/>
      <c r="D1417" s="146"/>
      <c r="E1417" s="147"/>
      <c r="F1417" s="258" t="s">
        <v>400</v>
      </c>
      <c r="G1417" s="258"/>
      <c r="H1417" s="258"/>
      <c r="I1417" s="258"/>
      <c r="J1417" s="146"/>
      <c r="K1417" s="147"/>
      <c r="L1417" s="146"/>
      <c r="M1417" s="146"/>
      <c r="N1417" s="146"/>
      <c r="O1417" s="146"/>
      <c r="P1417" s="146"/>
      <c r="Q1417" s="146"/>
      <c r="R1417" s="148"/>
      <c r="T1417" s="149"/>
      <c r="U1417" s="146"/>
      <c r="V1417" s="146"/>
      <c r="W1417" s="146"/>
      <c r="X1417" s="146"/>
      <c r="Y1417" s="146"/>
      <c r="Z1417" s="146"/>
      <c r="AA1417" s="150"/>
      <c r="AT1417" s="151" t="s">
        <v>168</v>
      </c>
      <c r="AU1417" s="151" t="s">
        <v>78</v>
      </c>
      <c r="AV1417" s="144" t="s">
        <v>80</v>
      </c>
      <c r="AW1417" s="144" t="s">
        <v>28</v>
      </c>
      <c r="AX1417" s="144" t="s">
        <v>72</v>
      </c>
      <c r="AY1417" s="151" t="s">
        <v>156</v>
      </c>
    </row>
    <row r="1418" spans="2:51" s="152" customFormat="1" ht="16.5" customHeight="1" x14ac:dyDescent="0.45">
      <c r="B1418" s="153"/>
      <c r="C1418" s="154"/>
      <c r="D1418" s="154"/>
      <c r="E1418" s="155"/>
      <c r="F1418" s="254" t="s">
        <v>401</v>
      </c>
      <c r="G1418" s="254"/>
      <c r="H1418" s="254"/>
      <c r="I1418" s="254"/>
      <c r="J1418" s="154"/>
      <c r="K1418" s="156">
        <v>21.071999999999999</v>
      </c>
      <c r="L1418" s="154"/>
      <c r="M1418" s="154"/>
      <c r="N1418" s="154"/>
      <c r="O1418" s="154"/>
      <c r="P1418" s="154"/>
      <c r="Q1418" s="154"/>
      <c r="R1418" s="157"/>
      <c r="T1418" s="158"/>
      <c r="U1418" s="154"/>
      <c r="V1418" s="154"/>
      <c r="W1418" s="154"/>
      <c r="X1418" s="154"/>
      <c r="Y1418" s="154"/>
      <c r="Z1418" s="154"/>
      <c r="AA1418" s="159"/>
      <c r="AT1418" s="160" t="s">
        <v>168</v>
      </c>
      <c r="AU1418" s="160" t="s">
        <v>78</v>
      </c>
      <c r="AV1418" s="152" t="s">
        <v>78</v>
      </c>
      <c r="AW1418" s="152" t="s">
        <v>28</v>
      </c>
      <c r="AX1418" s="152" t="s">
        <v>72</v>
      </c>
      <c r="AY1418" s="160" t="s">
        <v>156</v>
      </c>
    </row>
    <row r="1419" spans="2:51" s="152" customFormat="1" ht="16.5" customHeight="1" x14ac:dyDescent="0.45">
      <c r="B1419" s="153"/>
      <c r="C1419" s="154"/>
      <c r="D1419" s="154"/>
      <c r="E1419" s="155"/>
      <c r="F1419" s="254" t="s">
        <v>402</v>
      </c>
      <c r="G1419" s="254"/>
      <c r="H1419" s="254"/>
      <c r="I1419" s="254"/>
      <c r="J1419" s="154"/>
      <c r="K1419" s="156">
        <v>-1.4</v>
      </c>
      <c r="L1419" s="154"/>
      <c r="M1419" s="154"/>
      <c r="N1419" s="154"/>
      <c r="O1419" s="154"/>
      <c r="P1419" s="154"/>
      <c r="Q1419" s="154"/>
      <c r="R1419" s="157"/>
      <c r="T1419" s="158"/>
      <c r="U1419" s="154"/>
      <c r="V1419" s="154"/>
      <c r="W1419" s="154"/>
      <c r="X1419" s="154"/>
      <c r="Y1419" s="154"/>
      <c r="Z1419" s="154"/>
      <c r="AA1419" s="159"/>
      <c r="AT1419" s="160" t="s">
        <v>168</v>
      </c>
      <c r="AU1419" s="160" t="s">
        <v>78</v>
      </c>
      <c r="AV1419" s="152" t="s">
        <v>78</v>
      </c>
      <c r="AW1419" s="152" t="s">
        <v>28</v>
      </c>
      <c r="AX1419" s="152" t="s">
        <v>72</v>
      </c>
      <c r="AY1419" s="160" t="s">
        <v>156</v>
      </c>
    </row>
    <row r="1420" spans="2:51" s="144" customFormat="1" ht="16.5" customHeight="1" x14ac:dyDescent="0.45">
      <c r="B1420" s="145"/>
      <c r="C1420" s="146"/>
      <c r="D1420" s="146"/>
      <c r="E1420" s="147"/>
      <c r="F1420" s="258" t="s">
        <v>403</v>
      </c>
      <c r="G1420" s="258"/>
      <c r="H1420" s="258"/>
      <c r="I1420" s="258"/>
      <c r="J1420" s="146"/>
      <c r="K1420" s="147"/>
      <c r="L1420" s="146"/>
      <c r="M1420" s="146"/>
      <c r="N1420" s="146"/>
      <c r="O1420" s="146"/>
      <c r="P1420" s="146"/>
      <c r="Q1420" s="146"/>
      <c r="R1420" s="148"/>
      <c r="T1420" s="149"/>
      <c r="U1420" s="146"/>
      <c r="V1420" s="146"/>
      <c r="W1420" s="146"/>
      <c r="X1420" s="146"/>
      <c r="Y1420" s="146"/>
      <c r="Z1420" s="146"/>
      <c r="AA1420" s="150"/>
      <c r="AT1420" s="151" t="s">
        <v>168</v>
      </c>
      <c r="AU1420" s="151" t="s">
        <v>78</v>
      </c>
      <c r="AV1420" s="144" t="s">
        <v>80</v>
      </c>
      <c r="AW1420" s="144" t="s">
        <v>28</v>
      </c>
      <c r="AX1420" s="144" t="s">
        <v>72</v>
      </c>
      <c r="AY1420" s="151" t="s">
        <v>156</v>
      </c>
    </row>
    <row r="1421" spans="2:51" s="152" customFormat="1" ht="16.5" customHeight="1" x14ac:dyDescent="0.45">
      <c r="B1421" s="153"/>
      <c r="C1421" s="154"/>
      <c r="D1421" s="154"/>
      <c r="E1421" s="155"/>
      <c r="F1421" s="254" t="s">
        <v>404</v>
      </c>
      <c r="G1421" s="254"/>
      <c r="H1421" s="254"/>
      <c r="I1421" s="254"/>
      <c r="J1421" s="154"/>
      <c r="K1421" s="156">
        <v>30.475000000000001</v>
      </c>
      <c r="L1421" s="154"/>
      <c r="M1421" s="154"/>
      <c r="N1421" s="154"/>
      <c r="O1421" s="154"/>
      <c r="P1421" s="154"/>
      <c r="Q1421" s="154"/>
      <c r="R1421" s="157"/>
      <c r="T1421" s="158"/>
      <c r="U1421" s="154"/>
      <c r="V1421" s="154"/>
      <c r="W1421" s="154"/>
      <c r="X1421" s="154"/>
      <c r="Y1421" s="154"/>
      <c r="Z1421" s="154"/>
      <c r="AA1421" s="159"/>
      <c r="AT1421" s="160" t="s">
        <v>168</v>
      </c>
      <c r="AU1421" s="160" t="s">
        <v>78</v>
      </c>
      <c r="AV1421" s="152" t="s">
        <v>78</v>
      </c>
      <c r="AW1421" s="152" t="s">
        <v>28</v>
      </c>
      <c r="AX1421" s="152" t="s">
        <v>72</v>
      </c>
      <c r="AY1421" s="160" t="s">
        <v>156</v>
      </c>
    </row>
    <row r="1422" spans="2:51" s="152" customFormat="1" ht="16.5" customHeight="1" x14ac:dyDescent="0.45">
      <c r="B1422" s="153"/>
      <c r="C1422" s="154"/>
      <c r="D1422" s="154"/>
      <c r="E1422" s="155"/>
      <c r="F1422" s="254" t="s">
        <v>405</v>
      </c>
      <c r="G1422" s="254"/>
      <c r="H1422" s="254"/>
      <c r="I1422" s="254"/>
      <c r="J1422" s="154"/>
      <c r="K1422" s="156">
        <v>-2.2000000000000002</v>
      </c>
      <c r="L1422" s="154"/>
      <c r="M1422" s="154"/>
      <c r="N1422" s="154"/>
      <c r="O1422" s="154"/>
      <c r="P1422" s="154"/>
      <c r="Q1422" s="154"/>
      <c r="R1422" s="157"/>
      <c r="T1422" s="158"/>
      <c r="U1422" s="154"/>
      <c r="V1422" s="154"/>
      <c r="W1422" s="154"/>
      <c r="X1422" s="154"/>
      <c r="Y1422" s="154"/>
      <c r="Z1422" s="154"/>
      <c r="AA1422" s="159"/>
      <c r="AT1422" s="160" t="s">
        <v>168</v>
      </c>
      <c r="AU1422" s="160" t="s">
        <v>78</v>
      </c>
      <c r="AV1422" s="152" t="s">
        <v>78</v>
      </c>
      <c r="AW1422" s="152" t="s">
        <v>28</v>
      </c>
      <c r="AX1422" s="152" t="s">
        <v>72</v>
      </c>
      <c r="AY1422" s="160" t="s">
        <v>156</v>
      </c>
    </row>
    <row r="1423" spans="2:51" s="144" customFormat="1" ht="16.5" customHeight="1" x14ac:dyDescent="0.45">
      <c r="B1423" s="145"/>
      <c r="C1423" s="146"/>
      <c r="D1423" s="146"/>
      <c r="E1423" s="147"/>
      <c r="F1423" s="258" t="s">
        <v>406</v>
      </c>
      <c r="G1423" s="258"/>
      <c r="H1423" s="258"/>
      <c r="I1423" s="258"/>
      <c r="J1423" s="146"/>
      <c r="K1423" s="147"/>
      <c r="L1423" s="146"/>
      <c r="M1423" s="146"/>
      <c r="N1423" s="146"/>
      <c r="O1423" s="146"/>
      <c r="P1423" s="146"/>
      <c r="Q1423" s="146"/>
      <c r="R1423" s="148"/>
      <c r="T1423" s="149"/>
      <c r="U1423" s="146"/>
      <c r="V1423" s="146"/>
      <c r="W1423" s="146"/>
      <c r="X1423" s="146"/>
      <c r="Y1423" s="146"/>
      <c r="Z1423" s="146"/>
      <c r="AA1423" s="150"/>
      <c r="AT1423" s="151" t="s">
        <v>168</v>
      </c>
      <c r="AU1423" s="151" t="s">
        <v>78</v>
      </c>
      <c r="AV1423" s="144" t="s">
        <v>80</v>
      </c>
      <c r="AW1423" s="144" t="s">
        <v>28</v>
      </c>
      <c r="AX1423" s="144" t="s">
        <v>72</v>
      </c>
      <c r="AY1423" s="151" t="s">
        <v>156</v>
      </c>
    </row>
    <row r="1424" spans="2:51" s="152" customFormat="1" ht="16.5" customHeight="1" x14ac:dyDescent="0.45">
      <c r="B1424" s="153"/>
      <c r="C1424" s="154"/>
      <c r="D1424" s="154"/>
      <c r="E1424" s="155"/>
      <c r="F1424" s="254" t="s">
        <v>407</v>
      </c>
      <c r="G1424" s="254"/>
      <c r="H1424" s="254"/>
      <c r="I1424" s="254"/>
      <c r="J1424" s="154"/>
      <c r="K1424" s="156">
        <v>2.16</v>
      </c>
      <c r="L1424" s="154"/>
      <c r="M1424" s="154"/>
      <c r="N1424" s="154"/>
      <c r="O1424" s="154"/>
      <c r="P1424" s="154"/>
      <c r="Q1424" s="154"/>
      <c r="R1424" s="157"/>
      <c r="T1424" s="158"/>
      <c r="U1424" s="154"/>
      <c r="V1424" s="154"/>
      <c r="W1424" s="154"/>
      <c r="X1424" s="154"/>
      <c r="Y1424" s="154"/>
      <c r="Z1424" s="154"/>
      <c r="AA1424" s="159"/>
      <c r="AT1424" s="160" t="s">
        <v>168</v>
      </c>
      <c r="AU1424" s="160" t="s">
        <v>78</v>
      </c>
      <c r="AV1424" s="152" t="s">
        <v>78</v>
      </c>
      <c r="AW1424" s="152" t="s">
        <v>28</v>
      </c>
      <c r="AX1424" s="152" t="s">
        <v>72</v>
      </c>
      <c r="AY1424" s="160" t="s">
        <v>156</v>
      </c>
    </row>
    <row r="1425" spans="2:51" s="144" customFormat="1" ht="16.5" customHeight="1" x14ac:dyDescent="0.45">
      <c r="B1425" s="145"/>
      <c r="C1425" s="146"/>
      <c r="D1425" s="146"/>
      <c r="E1425" s="147"/>
      <c r="F1425" s="258" t="s">
        <v>408</v>
      </c>
      <c r="G1425" s="258"/>
      <c r="H1425" s="258"/>
      <c r="I1425" s="258"/>
      <c r="J1425" s="146"/>
      <c r="K1425" s="147"/>
      <c r="L1425" s="146"/>
      <c r="M1425" s="146"/>
      <c r="N1425" s="146"/>
      <c r="O1425" s="146"/>
      <c r="P1425" s="146"/>
      <c r="Q1425" s="146"/>
      <c r="R1425" s="148"/>
      <c r="T1425" s="149"/>
      <c r="U1425" s="146"/>
      <c r="V1425" s="146"/>
      <c r="W1425" s="146"/>
      <c r="X1425" s="146"/>
      <c r="Y1425" s="146"/>
      <c r="Z1425" s="146"/>
      <c r="AA1425" s="150"/>
      <c r="AT1425" s="151" t="s">
        <v>168</v>
      </c>
      <c r="AU1425" s="151" t="s">
        <v>78</v>
      </c>
      <c r="AV1425" s="144" t="s">
        <v>80</v>
      </c>
      <c r="AW1425" s="144" t="s">
        <v>28</v>
      </c>
      <c r="AX1425" s="144" t="s">
        <v>72</v>
      </c>
      <c r="AY1425" s="151" t="s">
        <v>156</v>
      </c>
    </row>
    <row r="1426" spans="2:51" s="152" customFormat="1" ht="16.5" customHeight="1" x14ac:dyDescent="0.45">
      <c r="B1426" s="153"/>
      <c r="C1426" s="154"/>
      <c r="D1426" s="154"/>
      <c r="E1426" s="155"/>
      <c r="F1426" s="254" t="s">
        <v>409</v>
      </c>
      <c r="G1426" s="254"/>
      <c r="H1426" s="254"/>
      <c r="I1426" s="254"/>
      <c r="J1426" s="154"/>
      <c r="K1426" s="156">
        <v>20.277000000000001</v>
      </c>
      <c r="L1426" s="154"/>
      <c r="M1426" s="154"/>
      <c r="N1426" s="154"/>
      <c r="O1426" s="154"/>
      <c r="P1426" s="154"/>
      <c r="Q1426" s="154"/>
      <c r="R1426" s="157"/>
      <c r="T1426" s="158"/>
      <c r="U1426" s="154"/>
      <c r="V1426" s="154"/>
      <c r="W1426" s="154"/>
      <c r="X1426" s="154"/>
      <c r="Y1426" s="154"/>
      <c r="Z1426" s="154"/>
      <c r="AA1426" s="159"/>
      <c r="AT1426" s="160" t="s">
        <v>168</v>
      </c>
      <c r="AU1426" s="160" t="s">
        <v>78</v>
      </c>
      <c r="AV1426" s="152" t="s">
        <v>78</v>
      </c>
      <c r="AW1426" s="152" t="s">
        <v>28</v>
      </c>
      <c r="AX1426" s="152" t="s">
        <v>72</v>
      </c>
      <c r="AY1426" s="160" t="s">
        <v>156</v>
      </c>
    </row>
    <row r="1427" spans="2:51" s="152" customFormat="1" ht="16.5" customHeight="1" x14ac:dyDescent="0.45">
      <c r="B1427" s="153"/>
      <c r="C1427" s="154"/>
      <c r="D1427" s="154"/>
      <c r="E1427" s="155"/>
      <c r="F1427" s="254" t="s">
        <v>410</v>
      </c>
      <c r="G1427" s="254"/>
      <c r="H1427" s="254"/>
      <c r="I1427" s="254"/>
      <c r="J1427" s="154"/>
      <c r="K1427" s="156">
        <v>-1.2</v>
      </c>
      <c r="L1427" s="154"/>
      <c r="M1427" s="154"/>
      <c r="N1427" s="154"/>
      <c r="O1427" s="154"/>
      <c r="P1427" s="154"/>
      <c r="Q1427" s="154"/>
      <c r="R1427" s="157"/>
      <c r="T1427" s="158"/>
      <c r="U1427" s="154"/>
      <c r="V1427" s="154"/>
      <c r="W1427" s="154"/>
      <c r="X1427" s="154"/>
      <c r="Y1427" s="154"/>
      <c r="Z1427" s="154"/>
      <c r="AA1427" s="159"/>
      <c r="AT1427" s="160" t="s">
        <v>168</v>
      </c>
      <c r="AU1427" s="160" t="s">
        <v>78</v>
      </c>
      <c r="AV1427" s="152" t="s">
        <v>78</v>
      </c>
      <c r="AW1427" s="152" t="s">
        <v>28</v>
      </c>
      <c r="AX1427" s="152" t="s">
        <v>72</v>
      </c>
      <c r="AY1427" s="160" t="s">
        <v>156</v>
      </c>
    </row>
    <row r="1428" spans="2:51" s="152" customFormat="1" ht="16.5" customHeight="1" x14ac:dyDescent="0.45">
      <c r="B1428" s="153"/>
      <c r="C1428" s="154"/>
      <c r="D1428" s="154"/>
      <c r="E1428" s="155"/>
      <c r="F1428" s="254" t="s">
        <v>394</v>
      </c>
      <c r="G1428" s="254"/>
      <c r="H1428" s="254"/>
      <c r="I1428" s="254"/>
      <c r="J1428" s="154"/>
      <c r="K1428" s="156">
        <v>-1.8</v>
      </c>
      <c r="L1428" s="154"/>
      <c r="M1428" s="154"/>
      <c r="N1428" s="154"/>
      <c r="O1428" s="154"/>
      <c r="P1428" s="154"/>
      <c r="Q1428" s="154"/>
      <c r="R1428" s="157"/>
      <c r="T1428" s="158"/>
      <c r="U1428" s="154"/>
      <c r="V1428" s="154"/>
      <c r="W1428" s="154"/>
      <c r="X1428" s="154"/>
      <c r="Y1428" s="154"/>
      <c r="Z1428" s="154"/>
      <c r="AA1428" s="159"/>
      <c r="AT1428" s="160" t="s">
        <v>168</v>
      </c>
      <c r="AU1428" s="160" t="s">
        <v>78</v>
      </c>
      <c r="AV1428" s="152" t="s">
        <v>78</v>
      </c>
      <c r="AW1428" s="152" t="s">
        <v>28</v>
      </c>
      <c r="AX1428" s="152" t="s">
        <v>72</v>
      </c>
      <c r="AY1428" s="160" t="s">
        <v>156</v>
      </c>
    </row>
    <row r="1429" spans="2:51" s="144" customFormat="1" ht="16.5" customHeight="1" x14ac:dyDescent="0.45">
      <c r="B1429" s="145"/>
      <c r="C1429" s="146"/>
      <c r="D1429" s="146"/>
      <c r="E1429" s="147"/>
      <c r="F1429" s="258" t="s">
        <v>411</v>
      </c>
      <c r="G1429" s="258"/>
      <c r="H1429" s="258"/>
      <c r="I1429" s="258"/>
      <c r="J1429" s="146"/>
      <c r="K1429" s="147"/>
      <c r="L1429" s="146"/>
      <c r="M1429" s="146"/>
      <c r="N1429" s="146"/>
      <c r="O1429" s="146"/>
      <c r="P1429" s="146"/>
      <c r="Q1429" s="146"/>
      <c r="R1429" s="148"/>
      <c r="T1429" s="149"/>
      <c r="U1429" s="146"/>
      <c r="V1429" s="146"/>
      <c r="W1429" s="146"/>
      <c r="X1429" s="146"/>
      <c r="Y1429" s="146"/>
      <c r="Z1429" s="146"/>
      <c r="AA1429" s="150"/>
      <c r="AT1429" s="151" t="s">
        <v>168</v>
      </c>
      <c r="AU1429" s="151" t="s">
        <v>78</v>
      </c>
      <c r="AV1429" s="144" t="s">
        <v>80</v>
      </c>
      <c r="AW1429" s="144" t="s">
        <v>28</v>
      </c>
      <c r="AX1429" s="144" t="s">
        <v>72</v>
      </c>
      <c r="AY1429" s="151" t="s">
        <v>156</v>
      </c>
    </row>
    <row r="1430" spans="2:51" s="152" customFormat="1" ht="16.5" customHeight="1" x14ac:dyDescent="0.45">
      <c r="B1430" s="153"/>
      <c r="C1430" s="154"/>
      <c r="D1430" s="154"/>
      <c r="E1430" s="155"/>
      <c r="F1430" s="254" t="s">
        <v>412</v>
      </c>
      <c r="G1430" s="254"/>
      <c r="H1430" s="254"/>
      <c r="I1430" s="254"/>
      <c r="J1430" s="154"/>
      <c r="K1430" s="156">
        <v>4.266</v>
      </c>
      <c r="L1430" s="154"/>
      <c r="M1430" s="154"/>
      <c r="N1430" s="154"/>
      <c r="O1430" s="154"/>
      <c r="P1430" s="154"/>
      <c r="Q1430" s="154"/>
      <c r="R1430" s="157"/>
      <c r="T1430" s="158"/>
      <c r="U1430" s="154"/>
      <c r="V1430" s="154"/>
      <c r="W1430" s="154"/>
      <c r="X1430" s="154"/>
      <c r="Y1430" s="154"/>
      <c r="Z1430" s="154"/>
      <c r="AA1430" s="159"/>
      <c r="AT1430" s="160" t="s">
        <v>168</v>
      </c>
      <c r="AU1430" s="160" t="s">
        <v>78</v>
      </c>
      <c r="AV1430" s="152" t="s">
        <v>78</v>
      </c>
      <c r="AW1430" s="152" t="s">
        <v>28</v>
      </c>
      <c r="AX1430" s="152" t="s">
        <v>72</v>
      </c>
      <c r="AY1430" s="160" t="s">
        <v>156</v>
      </c>
    </row>
    <row r="1431" spans="2:51" s="144" customFormat="1" ht="16.5" customHeight="1" x14ac:dyDescent="0.45">
      <c r="B1431" s="145"/>
      <c r="C1431" s="146"/>
      <c r="D1431" s="146"/>
      <c r="E1431" s="147"/>
      <c r="F1431" s="258" t="s">
        <v>413</v>
      </c>
      <c r="G1431" s="258"/>
      <c r="H1431" s="258"/>
      <c r="I1431" s="258"/>
      <c r="J1431" s="146"/>
      <c r="K1431" s="147"/>
      <c r="L1431" s="146"/>
      <c r="M1431" s="146"/>
      <c r="N1431" s="146"/>
      <c r="O1431" s="146"/>
      <c r="P1431" s="146"/>
      <c r="Q1431" s="146"/>
      <c r="R1431" s="148"/>
      <c r="T1431" s="149"/>
      <c r="U1431" s="146"/>
      <c r="V1431" s="146"/>
      <c r="W1431" s="146"/>
      <c r="X1431" s="146"/>
      <c r="Y1431" s="146"/>
      <c r="Z1431" s="146"/>
      <c r="AA1431" s="150"/>
      <c r="AT1431" s="151" t="s">
        <v>168</v>
      </c>
      <c r="AU1431" s="151" t="s">
        <v>78</v>
      </c>
      <c r="AV1431" s="144" t="s">
        <v>80</v>
      </c>
      <c r="AW1431" s="144" t="s">
        <v>28</v>
      </c>
      <c r="AX1431" s="144" t="s">
        <v>72</v>
      </c>
      <c r="AY1431" s="151" t="s">
        <v>156</v>
      </c>
    </row>
    <row r="1432" spans="2:51" s="152" customFormat="1" ht="16.5" customHeight="1" x14ac:dyDescent="0.45">
      <c r="B1432" s="153"/>
      <c r="C1432" s="154"/>
      <c r="D1432" s="154"/>
      <c r="E1432" s="155"/>
      <c r="F1432" s="254" t="s">
        <v>414</v>
      </c>
      <c r="G1432" s="254"/>
      <c r="H1432" s="254"/>
      <c r="I1432" s="254"/>
      <c r="J1432" s="154"/>
      <c r="K1432" s="156">
        <v>13.23</v>
      </c>
      <c r="L1432" s="154"/>
      <c r="M1432" s="154"/>
      <c r="N1432" s="154"/>
      <c r="O1432" s="154"/>
      <c r="P1432" s="154"/>
      <c r="Q1432" s="154"/>
      <c r="R1432" s="157"/>
      <c r="T1432" s="158"/>
      <c r="U1432" s="154"/>
      <c r="V1432" s="154"/>
      <c r="W1432" s="154"/>
      <c r="X1432" s="154"/>
      <c r="Y1432" s="154"/>
      <c r="Z1432" s="154"/>
      <c r="AA1432" s="159"/>
      <c r="AT1432" s="160" t="s">
        <v>168</v>
      </c>
      <c r="AU1432" s="160" t="s">
        <v>78</v>
      </c>
      <c r="AV1432" s="152" t="s">
        <v>78</v>
      </c>
      <c r="AW1432" s="152" t="s">
        <v>28</v>
      </c>
      <c r="AX1432" s="152" t="s">
        <v>72</v>
      </c>
      <c r="AY1432" s="160" t="s">
        <v>156</v>
      </c>
    </row>
    <row r="1433" spans="2:51" s="152" customFormat="1" ht="16.5" customHeight="1" x14ac:dyDescent="0.45">
      <c r="B1433" s="153"/>
      <c r="C1433" s="154"/>
      <c r="D1433" s="154"/>
      <c r="E1433" s="155"/>
      <c r="F1433" s="254" t="s">
        <v>410</v>
      </c>
      <c r="G1433" s="254"/>
      <c r="H1433" s="254"/>
      <c r="I1433" s="254"/>
      <c r="J1433" s="154"/>
      <c r="K1433" s="156">
        <v>-1.2</v>
      </c>
      <c r="L1433" s="154"/>
      <c r="M1433" s="154"/>
      <c r="N1433" s="154"/>
      <c r="O1433" s="154"/>
      <c r="P1433" s="154"/>
      <c r="Q1433" s="154"/>
      <c r="R1433" s="157"/>
      <c r="T1433" s="158"/>
      <c r="U1433" s="154"/>
      <c r="V1433" s="154"/>
      <c r="W1433" s="154"/>
      <c r="X1433" s="154"/>
      <c r="Y1433" s="154"/>
      <c r="Z1433" s="154"/>
      <c r="AA1433" s="159"/>
      <c r="AT1433" s="160" t="s">
        <v>168</v>
      </c>
      <c r="AU1433" s="160" t="s">
        <v>78</v>
      </c>
      <c r="AV1433" s="152" t="s">
        <v>78</v>
      </c>
      <c r="AW1433" s="152" t="s">
        <v>28</v>
      </c>
      <c r="AX1433" s="152" t="s">
        <v>72</v>
      </c>
      <c r="AY1433" s="160" t="s">
        <v>156</v>
      </c>
    </row>
    <row r="1434" spans="2:51" s="144" customFormat="1" ht="16.5" customHeight="1" x14ac:dyDescent="0.45">
      <c r="B1434" s="145"/>
      <c r="C1434" s="146"/>
      <c r="D1434" s="146"/>
      <c r="E1434" s="147"/>
      <c r="F1434" s="258" t="s">
        <v>415</v>
      </c>
      <c r="G1434" s="258"/>
      <c r="H1434" s="258"/>
      <c r="I1434" s="258"/>
      <c r="J1434" s="146"/>
      <c r="K1434" s="147"/>
      <c r="L1434" s="146"/>
      <c r="M1434" s="146"/>
      <c r="N1434" s="146"/>
      <c r="O1434" s="146"/>
      <c r="P1434" s="146"/>
      <c r="Q1434" s="146"/>
      <c r="R1434" s="148"/>
      <c r="T1434" s="149"/>
      <c r="U1434" s="146"/>
      <c r="V1434" s="146"/>
      <c r="W1434" s="146"/>
      <c r="X1434" s="146"/>
      <c r="Y1434" s="146"/>
      <c r="Z1434" s="146"/>
      <c r="AA1434" s="150"/>
      <c r="AT1434" s="151" t="s">
        <v>168</v>
      </c>
      <c r="AU1434" s="151" t="s">
        <v>78</v>
      </c>
      <c r="AV1434" s="144" t="s">
        <v>80</v>
      </c>
      <c r="AW1434" s="144" t="s">
        <v>28</v>
      </c>
      <c r="AX1434" s="144" t="s">
        <v>72</v>
      </c>
      <c r="AY1434" s="151" t="s">
        <v>156</v>
      </c>
    </row>
    <row r="1435" spans="2:51" s="152" customFormat="1" ht="16.5" customHeight="1" x14ac:dyDescent="0.45">
      <c r="B1435" s="153"/>
      <c r="C1435" s="154"/>
      <c r="D1435" s="154"/>
      <c r="E1435" s="155"/>
      <c r="F1435" s="254" t="s">
        <v>416</v>
      </c>
      <c r="G1435" s="254"/>
      <c r="H1435" s="254"/>
      <c r="I1435" s="254"/>
      <c r="J1435" s="154"/>
      <c r="K1435" s="156">
        <v>37.637999999999998</v>
      </c>
      <c r="L1435" s="154"/>
      <c r="M1435" s="154"/>
      <c r="N1435" s="154"/>
      <c r="O1435" s="154"/>
      <c r="P1435" s="154"/>
      <c r="Q1435" s="154"/>
      <c r="R1435" s="157"/>
      <c r="T1435" s="158"/>
      <c r="U1435" s="154"/>
      <c r="V1435" s="154"/>
      <c r="W1435" s="154"/>
      <c r="X1435" s="154"/>
      <c r="Y1435" s="154"/>
      <c r="Z1435" s="154"/>
      <c r="AA1435" s="159"/>
      <c r="AT1435" s="160" t="s">
        <v>168</v>
      </c>
      <c r="AU1435" s="160" t="s">
        <v>78</v>
      </c>
      <c r="AV1435" s="152" t="s">
        <v>78</v>
      </c>
      <c r="AW1435" s="152" t="s">
        <v>28</v>
      </c>
      <c r="AX1435" s="152" t="s">
        <v>72</v>
      </c>
      <c r="AY1435" s="160" t="s">
        <v>156</v>
      </c>
    </row>
    <row r="1436" spans="2:51" s="152" customFormat="1" ht="16.5" customHeight="1" x14ac:dyDescent="0.45">
      <c r="B1436" s="153"/>
      <c r="C1436" s="154"/>
      <c r="D1436" s="154"/>
      <c r="E1436" s="155"/>
      <c r="F1436" s="254" t="s">
        <v>405</v>
      </c>
      <c r="G1436" s="254"/>
      <c r="H1436" s="254"/>
      <c r="I1436" s="254"/>
      <c r="J1436" s="154"/>
      <c r="K1436" s="156">
        <v>-2.2000000000000002</v>
      </c>
      <c r="L1436" s="154"/>
      <c r="M1436" s="154"/>
      <c r="N1436" s="154"/>
      <c r="O1436" s="154"/>
      <c r="P1436" s="154"/>
      <c r="Q1436" s="154"/>
      <c r="R1436" s="157"/>
      <c r="T1436" s="158"/>
      <c r="U1436" s="154"/>
      <c r="V1436" s="154"/>
      <c r="W1436" s="154"/>
      <c r="X1436" s="154"/>
      <c r="Y1436" s="154"/>
      <c r="Z1436" s="154"/>
      <c r="AA1436" s="159"/>
      <c r="AT1436" s="160" t="s">
        <v>168</v>
      </c>
      <c r="AU1436" s="160" t="s">
        <v>78</v>
      </c>
      <c r="AV1436" s="152" t="s">
        <v>78</v>
      </c>
      <c r="AW1436" s="152" t="s">
        <v>28</v>
      </c>
      <c r="AX1436" s="152" t="s">
        <v>72</v>
      </c>
      <c r="AY1436" s="160" t="s">
        <v>156</v>
      </c>
    </row>
    <row r="1437" spans="2:51" s="144" customFormat="1" ht="16.5" customHeight="1" x14ac:dyDescent="0.45">
      <c r="B1437" s="145"/>
      <c r="C1437" s="146"/>
      <c r="D1437" s="146"/>
      <c r="E1437" s="147"/>
      <c r="F1437" s="258" t="s">
        <v>417</v>
      </c>
      <c r="G1437" s="258"/>
      <c r="H1437" s="258"/>
      <c r="I1437" s="258"/>
      <c r="J1437" s="146"/>
      <c r="K1437" s="147"/>
      <c r="L1437" s="146"/>
      <c r="M1437" s="146"/>
      <c r="N1437" s="146"/>
      <c r="O1437" s="146"/>
      <c r="P1437" s="146"/>
      <c r="Q1437" s="146"/>
      <c r="R1437" s="148"/>
      <c r="T1437" s="149"/>
      <c r="U1437" s="146"/>
      <c r="V1437" s="146"/>
      <c r="W1437" s="146"/>
      <c r="X1437" s="146"/>
      <c r="Y1437" s="146"/>
      <c r="Z1437" s="146"/>
      <c r="AA1437" s="150"/>
      <c r="AT1437" s="151" t="s">
        <v>168</v>
      </c>
      <c r="AU1437" s="151" t="s">
        <v>78</v>
      </c>
      <c r="AV1437" s="144" t="s">
        <v>80</v>
      </c>
      <c r="AW1437" s="144" t="s">
        <v>28</v>
      </c>
      <c r="AX1437" s="144" t="s">
        <v>72</v>
      </c>
      <c r="AY1437" s="151" t="s">
        <v>156</v>
      </c>
    </row>
    <row r="1438" spans="2:51" s="152" customFormat="1" ht="16.5" customHeight="1" x14ac:dyDescent="0.45">
      <c r="B1438" s="153"/>
      <c r="C1438" s="154"/>
      <c r="D1438" s="154"/>
      <c r="E1438" s="155"/>
      <c r="F1438" s="254" t="s">
        <v>418</v>
      </c>
      <c r="G1438" s="254"/>
      <c r="H1438" s="254"/>
      <c r="I1438" s="254"/>
      <c r="J1438" s="154"/>
      <c r="K1438" s="156">
        <v>14.31</v>
      </c>
      <c r="L1438" s="154"/>
      <c r="M1438" s="154"/>
      <c r="N1438" s="154"/>
      <c r="O1438" s="154"/>
      <c r="P1438" s="154"/>
      <c r="Q1438" s="154"/>
      <c r="R1438" s="157"/>
      <c r="T1438" s="158"/>
      <c r="U1438" s="154"/>
      <c r="V1438" s="154"/>
      <c r="W1438" s="154"/>
      <c r="X1438" s="154"/>
      <c r="Y1438" s="154"/>
      <c r="Z1438" s="154"/>
      <c r="AA1438" s="159"/>
      <c r="AT1438" s="160" t="s">
        <v>168</v>
      </c>
      <c r="AU1438" s="160" t="s">
        <v>78</v>
      </c>
      <c r="AV1438" s="152" t="s">
        <v>78</v>
      </c>
      <c r="AW1438" s="152" t="s">
        <v>28</v>
      </c>
      <c r="AX1438" s="152" t="s">
        <v>72</v>
      </c>
      <c r="AY1438" s="160" t="s">
        <v>156</v>
      </c>
    </row>
    <row r="1439" spans="2:51" s="152" customFormat="1" ht="16.5" customHeight="1" x14ac:dyDescent="0.45">
      <c r="B1439" s="153"/>
      <c r="C1439" s="154"/>
      <c r="D1439" s="154"/>
      <c r="E1439" s="155"/>
      <c r="F1439" s="254" t="s">
        <v>410</v>
      </c>
      <c r="G1439" s="254"/>
      <c r="H1439" s="254"/>
      <c r="I1439" s="254"/>
      <c r="J1439" s="154"/>
      <c r="K1439" s="156">
        <v>-1.2</v>
      </c>
      <c r="L1439" s="154"/>
      <c r="M1439" s="154"/>
      <c r="N1439" s="154"/>
      <c r="O1439" s="154"/>
      <c r="P1439" s="154"/>
      <c r="Q1439" s="154"/>
      <c r="R1439" s="157"/>
      <c r="T1439" s="158"/>
      <c r="U1439" s="154"/>
      <c r="V1439" s="154"/>
      <c r="W1439" s="154"/>
      <c r="X1439" s="154"/>
      <c r="Y1439" s="154"/>
      <c r="Z1439" s="154"/>
      <c r="AA1439" s="159"/>
      <c r="AT1439" s="160" t="s">
        <v>168</v>
      </c>
      <c r="AU1439" s="160" t="s">
        <v>78</v>
      </c>
      <c r="AV1439" s="152" t="s">
        <v>78</v>
      </c>
      <c r="AW1439" s="152" t="s">
        <v>28</v>
      </c>
      <c r="AX1439" s="152" t="s">
        <v>72</v>
      </c>
      <c r="AY1439" s="160" t="s">
        <v>156</v>
      </c>
    </row>
    <row r="1440" spans="2:51" s="144" customFormat="1" ht="16.5" customHeight="1" x14ac:dyDescent="0.45">
      <c r="B1440" s="145"/>
      <c r="C1440" s="146"/>
      <c r="D1440" s="146"/>
      <c r="E1440" s="147"/>
      <c r="F1440" s="258" t="s">
        <v>419</v>
      </c>
      <c r="G1440" s="258"/>
      <c r="H1440" s="258"/>
      <c r="I1440" s="258"/>
      <c r="J1440" s="146"/>
      <c r="K1440" s="147"/>
      <c r="L1440" s="146"/>
      <c r="M1440" s="146"/>
      <c r="N1440" s="146"/>
      <c r="O1440" s="146"/>
      <c r="P1440" s="146"/>
      <c r="Q1440" s="146"/>
      <c r="R1440" s="148"/>
      <c r="T1440" s="149"/>
      <c r="U1440" s="146"/>
      <c r="V1440" s="146"/>
      <c r="W1440" s="146"/>
      <c r="X1440" s="146"/>
      <c r="Y1440" s="146"/>
      <c r="Z1440" s="146"/>
      <c r="AA1440" s="150"/>
      <c r="AT1440" s="151" t="s">
        <v>168</v>
      </c>
      <c r="AU1440" s="151" t="s">
        <v>78</v>
      </c>
      <c r="AV1440" s="144" t="s">
        <v>80</v>
      </c>
      <c r="AW1440" s="144" t="s">
        <v>28</v>
      </c>
      <c r="AX1440" s="144" t="s">
        <v>72</v>
      </c>
      <c r="AY1440" s="151" t="s">
        <v>156</v>
      </c>
    </row>
    <row r="1441" spans="2:65" s="152" customFormat="1" ht="16.5" customHeight="1" x14ac:dyDescent="0.45">
      <c r="B1441" s="153"/>
      <c r="C1441" s="154"/>
      <c r="D1441" s="154"/>
      <c r="E1441" s="155"/>
      <c r="F1441" s="254" t="s">
        <v>420</v>
      </c>
      <c r="G1441" s="254"/>
      <c r="H1441" s="254"/>
      <c r="I1441" s="254"/>
      <c r="J1441" s="154"/>
      <c r="K1441" s="156">
        <v>43.037999999999997</v>
      </c>
      <c r="L1441" s="154"/>
      <c r="M1441" s="154"/>
      <c r="N1441" s="154"/>
      <c r="O1441" s="154"/>
      <c r="P1441" s="154"/>
      <c r="Q1441" s="154"/>
      <c r="R1441" s="157"/>
      <c r="T1441" s="158"/>
      <c r="U1441" s="154"/>
      <c r="V1441" s="154"/>
      <c r="W1441" s="154"/>
      <c r="X1441" s="154"/>
      <c r="Y1441" s="154"/>
      <c r="Z1441" s="154"/>
      <c r="AA1441" s="159"/>
      <c r="AT1441" s="160" t="s">
        <v>168</v>
      </c>
      <c r="AU1441" s="160" t="s">
        <v>78</v>
      </c>
      <c r="AV1441" s="152" t="s">
        <v>78</v>
      </c>
      <c r="AW1441" s="152" t="s">
        <v>28</v>
      </c>
      <c r="AX1441" s="152" t="s">
        <v>72</v>
      </c>
      <c r="AY1441" s="160" t="s">
        <v>156</v>
      </c>
    </row>
    <row r="1442" spans="2:65" s="152" customFormat="1" ht="16.5" customHeight="1" x14ac:dyDescent="0.45">
      <c r="B1442" s="153"/>
      <c r="C1442" s="154"/>
      <c r="D1442" s="154"/>
      <c r="E1442" s="155"/>
      <c r="F1442" s="254" t="s">
        <v>405</v>
      </c>
      <c r="G1442" s="254"/>
      <c r="H1442" s="254"/>
      <c r="I1442" s="254"/>
      <c r="J1442" s="154"/>
      <c r="K1442" s="156">
        <v>-2.2000000000000002</v>
      </c>
      <c r="L1442" s="154"/>
      <c r="M1442" s="154"/>
      <c r="N1442" s="154"/>
      <c r="O1442" s="154"/>
      <c r="P1442" s="154"/>
      <c r="Q1442" s="154"/>
      <c r="R1442" s="157"/>
      <c r="T1442" s="158"/>
      <c r="U1442" s="154"/>
      <c r="V1442" s="154"/>
      <c r="W1442" s="154"/>
      <c r="X1442" s="154"/>
      <c r="Y1442" s="154"/>
      <c r="Z1442" s="154"/>
      <c r="AA1442" s="159"/>
      <c r="AT1442" s="160" t="s">
        <v>168</v>
      </c>
      <c r="AU1442" s="160" t="s">
        <v>78</v>
      </c>
      <c r="AV1442" s="152" t="s">
        <v>78</v>
      </c>
      <c r="AW1442" s="152" t="s">
        <v>28</v>
      </c>
      <c r="AX1442" s="152" t="s">
        <v>72</v>
      </c>
      <c r="AY1442" s="160" t="s">
        <v>156</v>
      </c>
    </row>
    <row r="1443" spans="2:65" s="144" customFormat="1" ht="16.5" customHeight="1" x14ac:dyDescent="0.45">
      <c r="B1443" s="145"/>
      <c r="C1443" s="146"/>
      <c r="D1443" s="146"/>
      <c r="E1443" s="147"/>
      <c r="F1443" s="258" t="s">
        <v>421</v>
      </c>
      <c r="G1443" s="258"/>
      <c r="H1443" s="258"/>
      <c r="I1443" s="258"/>
      <c r="J1443" s="146"/>
      <c r="K1443" s="147"/>
      <c r="L1443" s="146"/>
      <c r="M1443" s="146"/>
      <c r="N1443" s="146"/>
      <c r="O1443" s="146"/>
      <c r="P1443" s="146"/>
      <c r="Q1443" s="146"/>
      <c r="R1443" s="148"/>
      <c r="T1443" s="149"/>
      <c r="U1443" s="146"/>
      <c r="V1443" s="146"/>
      <c r="W1443" s="146"/>
      <c r="X1443" s="146"/>
      <c r="Y1443" s="146"/>
      <c r="Z1443" s="146"/>
      <c r="AA1443" s="150"/>
      <c r="AT1443" s="151" t="s">
        <v>168</v>
      </c>
      <c r="AU1443" s="151" t="s">
        <v>78</v>
      </c>
      <c r="AV1443" s="144" t="s">
        <v>80</v>
      </c>
      <c r="AW1443" s="144" t="s">
        <v>28</v>
      </c>
      <c r="AX1443" s="144" t="s">
        <v>72</v>
      </c>
      <c r="AY1443" s="151" t="s">
        <v>156</v>
      </c>
    </row>
    <row r="1444" spans="2:65" s="152" customFormat="1" ht="16.5" customHeight="1" x14ac:dyDescent="0.45">
      <c r="B1444" s="153"/>
      <c r="C1444" s="154"/>
      <c r="D1444" s="154"/>
      <c r="E1444" s="155"/>
      <c r="F1444" s="254" t="s">
        <v>422</v>
      </c>
      <c r="G1444" s="254"/>
      <c r="H1444" s="254"/>
      <c r="I1444" s="254"/>
      <c r="J1444" s="154"/>
      <c r="K1444" s="156">
        <v>14.634</v>
      </c>
      <c r="L1444" s="154"/>
      <c r="M1444" s="154"/>
      <c r="N1444" s="154"/>
      <c r="O1444" s="154"/>
      <c r="P1444" s="154"/>
      <c r="Q1444" s="154"/>
      <c r="R1444" s="157"/>
      <c r="T1444" s="158"/>
      <c r="U1444" s="154"/>
      <c r="V1444" s="154"/>
      <c r="W1444" s="154"/>
      <c r="X1444" s="154"/>
      <c r="Y1444" s="154"/>
      <c r="Z1444" s="154"/>
      <c r="AA1444" s="159"/>
      <c r="AT1444" s="160" t="s">
        <v>168</v>
      </c>
      <c r="AU1444" s="160" t="s">
        <v>78</v>
      </c>
      <c r="AV1444" s="152" t="s">
        <v>78</v>
      </c>
      <c r="AW1444" s="152" t="s">
        <v>28</v>
      </c>
      <c r="AX1444" s="152" t="s">
        <v>72</v>
      </c>
      <c r="AY1444" s="160" t="s">
        <v>156</v>
      </c>
    </row>
    <row r="1445" spans="2:65" s="152" customFormat="1" ht="16.5" customHeight="1" x14ac:dyDescent="0.45">
      <c r="B1445" s="153"/>
      <c r="C1445" s="154"/>
      <c r="D1445" s="154"/>
      <c r="E1445" s="155"/>
      <c r="F1445" s="254" t="s">
        <v>423</v>
      </c>
      <c r="G1445" s="254"/>
      <c r="H1445" s="254"/>
      <c r="I1445" s="254"/>
      <c r="J1445" s="154"/>
      <c r="K1445" s="156">
        <v>-1.6</v>
      </c>
      <c r="L1445" s="154"/>
      <c r="M1445" s="154"/>
      <c r="N1445" s="154"/>
      <c r="O1445" s="154"/>
      <c r="P1445" s="154"/>
      <c r="Q1445" s="154"/>
      <c r="R1445" s="157"/>
      <c r="T1445" s="158"/>
      <c r="U1445" s="154"/>
      <c r="V1445" s="154"/>
      <c r="W1445" s="154"/>
      <c r="X1445" s="154"/>
      <c r="Y1445" s="154"/>
      <c r="Z1445" s="154"/>
      <c r="AA1445" s="159"/>
      <c r="AT1445" s="160" t="s">
        <v>168</v>
      </c>
      <c r="AU1445" s="160" t="s">
        <v>78</v>
      </c>
      <c r="AV1445" s="152" t="s">
        <v>78</v>
      </c>
      <c r="AW1445" s="152" t="s">
        <v>28</v>
      </c>
      <c r="AX1445" s="152" t="s">
        <v>72</v>
      </c>
      <c r="AY1445" s="160" t="s">
        <v>156</v>
      </c>
    </row>
    <row r="1446" spans="2:65" s="144" customFormat="1" ht="16.5" customHeight="1" x14ac:dyDescent="0.45">
      <c r="B1446" s="145"/>
      <c r="C1446" s="146"/>
      <c r="D1446" s="146"/>
      <c r="E1446" s="147"/>
      <c r="F1446" s="258" t="s">
        <v>424</v>
      </c>
      <c r="G1446" s="258"/>
      <c r="H1446" s="258"/>
      <c r="I1446" s="258"/>
      <c r="J1446" s="146"/>
      <c r="K1446" s="147"/>
      <c r="L1446" s="146"/>
      <c r="M1446" s="146"/>
      <c r="N1446" s="146"/>
      <c r="O1446" s="146"/>
      <c r="P1446" s="146"/>
      <c r="Q1446" s="146"/>
      <c r="R1446" s="148"/>
      <c r="T1446" s="149"/>
      <c r="U1446" s="146"/>
      <c r="V1446" s="146"/>
      <c r="W1446" s="146"/>
      <c r="X1446" s="146"/>
      <c r="Y1446" s="146"/>
      <c r="Z1446" s="146"/>
      <c r="AA1446" s="150"/>
      <c r="AT1446" s="151" t="s">
        <v>168</v>
      </c>
      <c r="AU1446" s="151" t="s">
        <v>78</v>
      </c>
      <c r="AV1446" s="144" t="s">
        <v>80</v>
      </c>
      <c r="AW1446" s="144" t="s">
        <v>28</v>
      </c>
      <c r="AX1446" s="144" t="s">
        <v>72</v>
      </c>
      <c r="AY1446" s="151" t="s">
        <v>156</v>
      </c>
    </row>
    <row r="1447" spans="2:65" s="152" customFormat="1" ht="16.5" customHeight="1" x14ac:dyDescent="0.45">
      <c r="B1447" s="153"/>
      <c r="C1447" s="154"/>
      <c r="D1447" s="154"/>
      <c r="E1447" s="155"/>
      <c r="F1447" s="254" t="s">
        <v>425</v>
      </c>
      <c r="G1447" s="254"/>
      <c r="H1447" s="254"/>
      <c r="I1447" s="254"/>
      <c r="J1447" s="154"/>
      <c r="K1447" s="156">
        <v>5.9130000000000003</v>
      </c>
      <c r="L1447" s="154"/>
      <c r="M1447" s="154"/>
      <c r="N1447" s="154"/>
      <c r="O1447" s="154"/>
      <c r="P1447" s="154"/>
      <c r="Q1447" s="154"/>
      <c r="R1447" s="157"/>
      <c r="T1447" s="158"/>
      <c r="U1447" s="154"/>
      <c r="V1447" s="154"/>
      <c r="W1447" s="154"/>
      <c r="X1447" s="154"/>
      <c r="Y1447" s="154"/>
      <c r="Z1447" s="154"/>
      <c r="AA1447" s="159"/>
      <c r="AT1447" s="160" t="s">
        <v>168</v>
      </c>
      <c r="AU1447" s="160" t="s">
        <v>78</v>
      </c>
      <c r="AV1447" s="152" t="s">
        <v>78</v>
      </c>
      <c r="AW1447" s="152" t="s">
        <v>28</v>
      </c>
      <c r="AX1447" s="152" t="s">
        <v>72</v>
      </c>
      <c r="AY1447" s="160" t="s">
        <v>156</v>
      </c>
    </row>
    <row r="1448" spans="2:65" s="170" customFormat="1" ht="16.5" customHeight="1" x14ac:dyDescent="0.45">
      <c r="B1448" s="171"/>
      <c r="C1448" s="172"/>
      <c r="D1448" s="172"/>
      <c r="E1448" s="173"/>
      <c r="F1448" s="259" t="s">
        <v>238</v>
      </c>
      <c r="G1448" s="259"/>
      <c r="H1448" s="259"/>
      <c r="I1448" s="259"/>
      <c r="J1448" s="172"/>
      <c r="K1448" s="174">
        <v>290.75700000000001</v>
      </c>
      <c r="L1448" s="172"/>
      <c r="M1448" s="172"/>
      <c r="N1448" s="172"/>
      <c r="O1448" s="172"/>
      <c r="P1448" s="172"/>
      <c r="Q1448" s="172"/>
      <c r="R1448" s="175"/>
      <c r="T1448" s="176"/>
      <c r="U1448" s="172"/>
      <c r="V1448" s="172"/>
      <c r="W1448" s="172"/>
      <c r="X1448" s="172"/>
      <c r="Y1448" s="172"/>
      <c r="Z1448" s="172"/>
      <c r="AA1448" s="177"/>
      <c r="AT1448" s="178" t="s">
        <v>168</v>
      </c>
      <c r="AU1448" s="178" t="s">
        <v>78</v>
      </c>
      <c r="AV1448" s="170" t="s">
        <v>82</v>
      </c>
      <c r="AW1448" s="170" t="s">
        <v>28</v>
      </c>
      <c r="AX1448" s="170" t="s">
        <v>72</v>
      </c>
      <c r="AY1448" s="178" t="s">
        <v>156</v>
      </c>
    </row>
    <row r="1449" spans="2:65" s="161" customFormat="1" ht="16.5" customHeight="1" x14ac:dyDescent="0.45">
      <c r="B1449" s="162"/>
      <c r="C1449" s="163"/>
      <c r="D1449" s="163"/>
      <c r="E1449" s="164"/>
      <c r="F1449" s="255" t="s">
        <v>170</v>
      </c>
      <c r="G1449" s="255"/>
      <c r="H1449" s="255"/>
      <c r="I1449" s="255"/>
      <c r="J1449" s="163"/>
      <c r="K1449" s="165">
        <v>307.065</v>
      </c>
      <c r="L1449" s="163"/>
      <c r="M1449" s="163"/>
      <c r="N1449" s="163"/>
      <c r="O1449" s="163"/>
      <c r="P1449" s="163"/>
      <c r="Q1449" s="163"/>
      <c r="R1449" s="166"/>
      <c r="T1449" s="167"/>
      <c r="U1449" s="163"/>
      <c r="V1449" s="163"/>
      <c r="W1449" s="163"/>
      <c r="X1449" s="163"/>
      <c r="Y1449" s="163"/>
      <c r="Z1449" s="163"/>
      <c r="AA1449" s="168"/>
      <c r="AT1449" s="169" t="s">
        <v>168</v>
      </c>
      <c r="AU1449" s="169" t="s">
        <v>78</v>
      </c>
      <c r="AV1449" s="161" t="s">
        <v>161</v>
      </c>
      <c r="AW1449" s="161" t="s">
        <v>28</v>
      </c>
      <c r="AX1449" s="161" t="s">
        <v>80</v>
      </c>
      <c r="AY1449" s="169" t="s">
        <v>156</v>
      </c>
    </row>
    <row r="1450" spans="2:65" s="23" customFormat="1" ht="25.5" customHeight="1" x14ac:dyDescent="0.45">
      <c r="B1450" s="134"/>
      <c r="C1450" s="179" t="s">
        <v>2412</v>
      </c>
      <c r="D1450" s="179" t="s">
        <v>311</v>
      </c>
      <c r="E1450" s="180" t="s">
        <v>2413</v>
      </c>
      <c r="F1450" s="263" t="s">
        <v>2414</v>
      </c>
      <c r="G1450" s="263"/>
      <c r="H1450" s="263"/>
      <c r="I1450" s="263"/>
      <c r="J1450" s="181" t="s">
        <v>160</v>
      </c>
      <c r="K1450" s="182">
        <v>313.20600000000002</v>
      </c>
      <c r="L1450" s="264"/>
      <c r="M1450" s="264"/>
      <c r="N1450" s="265">
        <f>ROUND(L1450*K1450,2)</f>
        <v>0</v>
      </c>
      <c r="O1450" s="266"/>
      <c r="P1450" s="266"/>
      <c r="Q1450" s="267"/>
      <c r="R1450" s="139"/>
      <c r="T1450" s="140"/>
      <c r="U1450" s="34" t="s">
        <v>39</v>
      </c>
      <c r="V1450" s="141">
        <v>0</v>
      </c>
      <c r="W1450" s="141">
        <f>V1450*K1450</f>
        <v>0</v>
      </c>
      <c r="X1450" s="141">
        <v>0</v>
      </c>
      <c r="Y1450" s="141">
        <f>X1450*K1450</f>
        <v>0</v>
      </c>
      <c r="Z1450" s="141">
        <v>0</v>
      </c>
      <c r="AA1450" s="142">
        <f>Z1450*K1450</f>
        <v>0</v>
      </c>
      <c r="AR1450" s="8" t="s">
        <v>310</v>
      </c>
      <c r="AT1450" s="8" t="s">
        <v>311</v>
      </c>
      <c r="AU1450" s="8" t="s">
        <v>78</v>
      </c>
      <c r="AY1450" s="8" t="s">
        <v>156</v>
      </c>
      <c r="BE1450" s="143">
        <f>IF(U1450="základná",N1450,0)</f>
        <v>0</v>
      </c>
      <c r="BF1450" s="143">
        <f>IF(U1450="znížená",N1450,0)</f>
        <v>0</v>
      </c>
      <c r="BG1450" s="143">
        <f>IF(U1450="zákl. prenesená",N1450,0)</f>
        <v>0</v>
      </c>
      <c r="BH1450" s="143">
        <f>IF(U1450="zníž. prenesená",N1450,0)</f>
        <v>0</v>
      </c>
      <c r="BI1450" s="143">
        <f>IF(U1450="nulová",N1450,0)</f>
        <v>0</v>
      </c>
      <c r="BJ1450" s="8" t="s">
        <v>78</v>
      </c>
      <c r="BK1450" s="121">
        <f>ROUND(L1450*K1450,3)</f>
        <v>0</v>
      </c>
      <c r="BL1450" s="8" t="s">
        <v>231</v>
      </c>
      <c r="BM1450" s="8" t="s">
        <v>2415</v>
      </c>
    </row>
    <row r="1451" spans="2:65" s="152" customFormat="1" ht="16.5" customHeight="1" x14ac:dyDescent="0.45">
      <c r="B1451" s="153"/>
      <c r="C1451" s="154"/>
      <c r="D1451" s="154"/>
      <c r="E1451" s="155"/>
      <c r="F1451" s="256" t="s">
        <v>2416</v>
      </c>
      <c r="G1451" s="256"/>
      <c r="H1451" s="256"/>
      <c r="I1451" s="256"/>
      <c r="J1451" s="154"/>
      <c r="K1451" s="156">
        <v>313.20600000000002</v>
      </c>
      <c r="L1451" s="154"/>
      <c r="M1451" s="154"/>
      <c r="N1451" s="154"/>
      <c r="O1451" s="154"/>
      <c r="P1451" s="154"/>
      <c r="Q1451" s="154"/>
      <c r="R1451" s="157"/>
      <c r="T1451" s="158"/>
      <c r="U1451" s="154"/>
      <c r="V1451" s="154"/>
      <c r="W1451" s="154"/>
      <c r="X1451" s="154"/>
      <c r="Y1451" s="154"/>
      <c r="Z1451" s="154"/>
      <c r="AA1451" s="159"/>
      <c r="AT1451" s="160" t="s">
        <v>168</v>
      </c>
      <c r="AU1451" s="160" t="s">
        <v>78</v>
      </c>
      <c r="AV1451" s="152" t="s">
        <v>78</v>
      </c>
      <c r="AW1451" s="152" t="s">
        <v>28</v>
      </c>
      <c r="AX1451" s="152" t="s">
        <v>72</v>
      </c>
      <c r="AY1451" s="160" t="s">
        <v>156</v>
      </c>
    </row>
    <row r="1452" spans="2:65" s="161" customFormat="1" ht="16.5" customHeight="1" x14ac:dyDescent="0.45">
      <c r="B1452" s="162"/>
      <c r="C1452" s="163"/>
      <c r="D1452" s="163"/>
      <c r="E1452" s="164"/>
      <c r="F1452" s="255" t="s">
        <v>170</v>
      </c>
      <c r="G1452" s="255"/>
      <c r="H1452" s="255"/>
      <c r="I1452" s="255"/>
      <c r="J1452" s="163"/>
      <c r="K1452" s="165">
        <v>313.20600000000002</v>
      </c>
      <c r="L1452" s="163"/>
      <c r="M1452" s="163"/>
      <c r="N1452" s="163"/>
      <c r="O1452" s="163"/>
      <c r="P1452" s="163"/>
      <c r="Q1452" s="163"/>
      <c r="R1452" s="166"/>
      <c r="T1452" s="167"/>
      <c r="U1452" s="163"/>
      <c r="V1452" s="163"/>
      <c r="W1452" s="163"/>
      <c r="X1452" s="163"/>
      <c r="Y1452" s="163"/>
      <c r="Z1452" s="163"/>
      <c r="AA1452" s="168"/>
      <c r="AT1452" s="169" t="s">
        <v>168</v>
      </c>
      <c r="AU1452" s="169" t="s">
        <v>78</v>
      </c>
      <c r="AV1452" s="161" t="s">
        <v>161</v>
      </c>
      <c r="AW1452" s="161" t="s">
        <v>28</v>
      </c>
      <c r="AX1452" s="161" t="s">
        <v>80</v>
      </c>
      <c r="AY1452" s="169" t="s">
        <v>156</v>
      </c>
    </row>
    <row r="1453" spans="2:65" s="23" customFormat="1" ht="25.5" customHeight="1" x14ac:dyDescent="0.45">
      <c r="B1453" s="134"/>
      <c r="C1453" s="135" t="s">
        <v>2417</v>
      </c>
      <c r="D1453" s="135" t="s">
        <v>157</v>
      </c>
      <c r="E1453" s="136" t="s">
        <v>2418</v>
      </c>
      <c r="F1453" s="251" t="s">
        <v>2419</v>
      </c>
      <c r="G1453" s="251"/>
      <c r="H1453" s="251"/>
      <c r="I1453" s="251"/>
      <c r="J1453" s="137" t="s">
        <v>160</v>
      </c>
      <c r="K1453" s="138">
        <v>145.91300000000001</v>
      </c>
      <c r="L1453" s="252"/>
      <c r="M1453" s="252"/>
      <c r="N1453" s="260">
        <f>ROUND(L1453*K1453,2)</f>
        <v>0</v>
      </c>
      <c r="O1453" s="261"/>
      <c r="P1453" s="261"/>
      <c r="Q1453" s="262"/>
      <c r="R1453" s="139"/>
      <c r="T1453" s="140"/>
      <c r="U1453" s="34" t="s">
        <v>39</v>
      </c>
      <c r="V1453" s="141">
        <v>0</v>
      </c>
      <c r="W1453" s="141">
        <f>V1453*K1453</f>
        <v>0</v>
      </c>
      <c r="X1453" s="141">
        <v>0</v>
      </c>
      <c r="Y1453" s="141">
        <f>X1453*K1453</f>
        <v>0</v>
      </c>
      <c r="Z1453" s="141">
        <v>0</v>
      </c>
      <c r="AA1453" s="142">
        <f>Z1453*K1453</f>
        <v>0</v>
      </c>
      <c r="AR1453" s="8" t="s">
        <v>231</v>
      </c>
      <c r="AT1453" s="8" t="s">
        <v>157</v>
      </c>
      <c r="AU1453" s="8" t="s">
        <v>78</v>
      </c>
      <c r="AY1453" s="8" t="s">
        <v>156</v>
      </c>
      <c r="BE1453" s="143">
        <f>IF(U1453="základná",N1453,0)</f>
        <v>0</v>
      </c>
      <c r="BF1453" s="143">
        <f>IF(U1453="znížená",N1453,0)</f>
        <v>0</v>
      </c>
      <c r="BG1453" s="143">
        <f>IF(U1453="zákl. prenesená",N1453,0)</f>
        <v>0</v>
      </c>
      <c r="BH1453" s="143">
        <f>IF(U1453="zníž. prenesená",N1453,0)</f>
        <v>0</v>
      </c>
      <c r="BI1453" s="143">
        <f>IF(U1453="nulová",N1453,0)</f>
        <v>0</v>
      </c>
      <c r="BJ1453" s="8" t="s">
        <v>78</v>
      </c>
      <c r="BK1453" s="121">
        <f>ROUND(L1453*K1453,3)</f>
        <v>0</v>
      </c>
      <c r="BL1453" s="8" t="s">
        <v>231</v>
      </c>
      <c r="BM1453" s="8" t="s">
        <v>2420</v>
      </c>
    </row>
    <row r="1454" spans="2:65" s="23" customFormat="1" ht="25.5" customHeight="1" x14ac:dyDescent="0.45">
      <c r="B1454" s="134"/>
      <c r="C1454" s="179" t="s">
        <v>2421</v>
      </c>
      <c r="D1454" s="179" t="s">
        <v>311</v>
      </c>
      <c r="E1454" s="180" t="s">
        <v>2422</v>
      </c>
      <c r="F1454" s="263" t="s">
        <v>2423</v>
      </c>
      <c r="G1454" s="263"/>
      <c r="H1454" s="263"/>
      <c r="I1454" s="263"/>
      <c r="J1454" s="181" t="s">
        <v>160</v>
      </c>
      <c r="K1454" s="182">
        <v>148.83099999999999</v>
      </c>
      <c r="L1454" s="264"/>
      <c r="M1454" s="264"/>
      <c r="N1454" s="265">
        <f>ROUND(L1454*K1454,2)</f>
        <v>0</v>
      </c>
      <c r="O1454" s="266"/>
      <c r="P1454" s="266"/>
      <c r="Q1454" s="267"/>
      <c r="R1454" s="139"/>
      <c r="T1454" s="140"/>
      <c r="U1454" s="34" t="s">
        <v>39</v>
      </c>
      <c r="V1454" s="141">
        <v>0</v>
      </c>
      <c r="W1454" s="141">
        <f>V1454*K1454</f>
        <v>0</v>
      </c>
      <c r="X1454" s="141">
        <v>0</v>
      </c>
      <c r="Y1454" s="141">
        <f>X1454*K1454</f>
        <v>0</v>
      </c>
      <c r="Z1454" s="141">
        <v>0</v>
      </c>
      <c r="AA1454" s="142">
        <f>Z1454*K1454</f>
        <v>0</v>
      </c>
      <c r="AR1454" s="8" t="s">
        <v>310</v>
      </c>
      <c r="AT1454" s="8" t="s">
        <v>311</v>
      </c>
      <c r="AU1454" s="8" t="s">
        <v>78</v>
      </c>
      <c r="AY1454" s="8" t="s">
        <v>156</v>
      </c>
      <c r="BE1454" s="143">
        <f>IF(U1454="základná",N1454,0)</f>
        <v>0</v>
      </c>
      <c r="BF1454" s="143">
        <f>IF(U1454="znížená",N1454,0)</f>
        <v>0</v>
      </c>
      <c r="BG1454" s="143">
        <f>IF(U1454="zákl. prenesená",N1454,0)</f>
        <v>0</v>
      </c>
      <c r="BH1454" s="143">
        <f>IF(U1454="zníž. prenesená",N1454,0)</f>
        <v>0</v>
      </c>
      <c r="BI1454" s="143">
        <f>IF(U1454="nulová",N1454,0)</f>
        <v>0</v>
      </c>
      <c r="BJ1454" s="8" t="s">
        <v>78</v>
      </c>
      <c r="BK1454" s="121">
        <f>ROUND(L1454*K1454,3)</f>
        <v>0</v>
      </c>
      <c r="BL1454" s="8" t="s">
        <v>231</v>
      </c>
      <c r="BM1454" s="8" t="s">
        <v>2424</v>
      </c>
    </row>
    <row r="1455" spans="2:65" s="152" customFormat="1" ht="16.5" customHeight="1" x14ac:dyDescent="0.45">
      <c r="B1455" s="153"/>
      <c r="C1455" s="154"/>
      <c r="D1455" s="154"/>
      <c r="E1455" s="155"/>
      <c r="F1455" s="256" t="s">
        <v>2425</v>
      </c>
      <c r="G1455" s="256"/>
      <c r="H1455" s="256"/>
      <c r="I1455" s="256"/>
      <c r="J1455" s="154"/>
      <c r="K1455" s="156">
        <v>148.83099999999999</v>
      </c>
      <c r="L1455" s="154"/>
      <c r="M1455" s="154"/>
      <c r="N1455" s="154"/>
      <c r="O1455" s="154"/>
      <c r="P1455" s="154"/>
      <c r="Q1455" s="154"/>
      <c r="R1455" s="157"/>
      <c r="T1455" s="158"/>
      <c r="U1455" s="154"/>
      <c r="V1455" s="154"/>
      <c r="W1455" s="154"/>
      <c r="X1455" s="154"/>
      <c r="Y1455" s="154"/>
      <c r="Z1455" s="154"/>
      <c r="AA1455" s="159"/>
      <c r="AT1455" s="160" t="s">
        <v>168</v>
      </c>
      <c r="AU1455" s="160" t="s">
        <v>78</v>
      </c>
      <c r="AV1455" s="152" t="s">
        <v>78</v>
      </c>
      <c r="AW1455" s="152" t="s">
        <v>28</v>
      </c>
      <c r="AX1455" s="152" t="s">
        <v>72</v>
      </c>
      <c r="AY1455" s="160" t="s">
        <v>156</v>
      </c>
    </row>
    <row r="1456" spans="2:65" s="161" customFormat="1" ht="16.5" customHeight="1" x14ac:dyDescent="0.45">
      <c r="B1456" s="162"/>
      <c r="C1456" s="163"/>
      <c r="D1456" s="163"/>
      <c r="E1456" s="164"/>
      <c r="F1456" s="255" t="s">
        <v>170</v>
      </c>
      <c r="G1456" s="255"/>
      <c r="H1456" s="255"/>
      <c r="I1456" s="255"/>
      <c r="J1456" s="163"/>
      <c r="K1456" s="165">
        <v>148.83099999999999</v>
      </c>
      <c r="L1456" s="163"/>
      <c r="M1456" s="163"/>
      <c r="N1456" s="163"/>
      <c r="O1456" s="163"/>
      <c r="P1456" s="163"/>
      <c r="Q1456" s="163"/>
      <c r="R1456" s="166"/>
      <c r="T1456" s="167"/>
      <c r="U1456" s="163"/>
      <c r="V1456" s="163"/>
      <c r="W1456" s="163"/>
      <c r="X1456" s="163"/>
      <c r="Y1456" s="163"/>
      <c r="Z1456" s="163"/>
      <c r="AA1456" s="168"/>
      <c r="AT1456" s="169" t="s">
        <v>168</v>
      </c>
      <c r="AU1456" s="169" t="s">
        <v>78</v>
      </c>
      <c r="AV1456" s="161" t="s">
        <v>161</v>
      </c>
      <c r="AW1456" s="161" t="s">
        <v>28</v>
      </c>
      <c r="AX1456" s="161" t="s">
        <v>80</v>
      </c>
      <c r="AY1456" s="169" t="s">
        <v>156</v>
      </c>
    </row>
    <row r="1457" spans="2:65" s="23" customFormat="1" ht="25.5" customHeight="1" x14ac:dyDescent="0.45">
      <c r="B1457" s="134"/>
      <c r="C1457" s="135" t="s">
        <v>2426</v>
      </c>
      <c r="D1457" s="135" t="s">
        <v>157</v>
      </c>
      <c r="E1457" s="136" t="s">
        <v>2427</v>
      </c>
      <c r="F1457" s="251" t="s">
        <v>2428</v>
      </c>
      <c r="G1457" s="251"/>
      <c r="H1457" s="251"/>
      <c r="I1457" s="251"/>
      <c r="J1457" s="137" t="s">
        <v>1240</v>
      </c>
      <c r="K1457" s="138">
        <v>225.726</v>
      </c>
      <c r="L1457" s="252"/>
      <c r="M1457" s="252"/>
      <c r="N1457" s="260">
        <f>ROUND(L1457*K1457,2)</f>
        <v>0</v>
      </c>
      <c r="O1457" s="261"/>
      <c r="P1457" s="261"/>
      <c r="Q1457" s="262"/>
      <c r="R1457" s="139"/>
      <c r="T1457" s="140"/>
      <c r="U1457" s="34" t="s">
        <v>39</v>
      </c>
      <c r="V1457" s="141">
        <v>0</v>
      </c>
      <c r="W1457" s="141">
        <f>V1457*K1457</f>
        <v>0</v>
      </c>
      <c r="X1457" s="141">
        <v>0</v>
      </c>
      <c r="Y1457" s="141">
        <f>X1457*K1457</f>
        <v>0</v>
      </c>
      <c r="Z1457" s="141">
        <v>0</v>
      </c>
      <c r="AA1457" s="142">
        <f>Z1457*K1457</f>
        <v>0</v>
      </c>
      <c r="AR1457" s="8" t="s">
        <v>231</v>
      </c>
      <c r="AT1457" s="8" t="s">
        <v>157</v>
      </c>
      <c r="AU1457" s="8" t="s">
        <v>78</v>
      </c>
      <c r="AY1457" s="8" t="s">
        <v>156</v>
      </c>
      <c r="BE1457" s="143">
        <f>IF(U1457="základná",N1457,0)</f>
        <v>0</v>
      </c>
      <c r="BF1457" s="143">
        <f>IF(U1457="znížená",N1457,0)</f>
        <v>0</v>
      </c>
      <c r="BG1457" s="143">
        <f>IF(U1457="zákl. prenesená",N1457,0)</f>
        <v>0</v>
      </c>
      <c r="BH1457" s="143">
        <f>IF(U1457="zníž. prenesená",N1457,0)</f>
        <v>0</v>
      </c>
      <c r="BI1457" s="143">
        <f>IF(U1457="nulová",N1457,0)</f>
        <v>0</v>
      </c>
      <c r="BJ1457" s="8" t="s">
        <v>78</v>
      </c>
      <c r="BK1457" s="121">
        <f>ROUND(L1457*K1457,3)</f>
        <v>0</v>
      </c>
      <c r="BL1457" s="8" t="s">
        <v>231</v>
      </c>
      <c r="BM1457" s="8" t="s">
        <v>2429</v>
      </c>
    </row>
    <row r="1458" spans="2:65" s="122" customFormat="1" ht="29.85" customHeight="1" x14ac:dyDescent="0.5">
      <c r="B1458" s="123"/>
      <c r="C1458" s="124"/>
      <c r="D1458" s="133" t="s">
        <v>126</v>
      </c>
      <c r="E1458" s="133"/>
      <c r="F1458" s="133"/>
      <c r="G1458" s="133"/>
      <c r="H1458" s="133"/>
      <c r="I1458" s="133"/>
      <c r="J1458" s="133"/>
      <c r="K1458" s="133"/>
      <c r="L1458" s="133"/>
      <c r="M1458" s="133"/>
      <c r="N1458" s="257">
        <f>BK1458</f>
        <v>0</v>
      </c>
      <c r="O1458" s="257"/>
      <c r="P1458" s="257"/>
      <c r="Q1458" s="257"/>
      <c r="R1458" s="126"/>
      <c r="T1458" s="127"/>
      <c r="U1458" s="124"/>
      <c r="V1458" s="124"/>
      <c r="W1458" s="128">
        <f>SUM(W1459:W1487)</f>
        <v>0</v>
      </c>
      <c r="X1458" s="124"/>
      <c r="Y1458" s="128">
        <f>SUM(Y1459:Y1487)</f>
        <v>0</v>
      </c>
      <c r="Z1458" s="124"/>
      <c r="AA1458" s="129">
        <f>SUM(AA1459:AA1487)</f>
        <v>0</v>
      </c>
      <c r="AR1458" s="130" t="s">
        <v>78</v>
      </c>
      <c r="AT1458" s="131" t="s">
        <v>71</v>
      </c>
      <c r="AU1458" s="131" t="s">
        <v>80</v>
      </c>
      <c r="AY1458" s="130" t="s">
        <v>156</v>
      </c>
      <c r="BK1458" s="132">
        <f>SUM(BK1459:BK1487)</f>
        <v>0</v>
      </c>
    </row>
    <row r="1459" spans="2:65" s="23" customFormat="1" ht="38.25" customHeight="1" x14ac:dyDescent="0.45">
      <c r="B1459" s="134"/>
      <c r="C1459" s="135" t="s">
        <v>2430</v>
      </c>
      <c r="D1459" s="135" t="s">
        <v>157</v>
      </c>
      <c r="E1459" s="136" t="s">
        <v>2431</v>
      </c>
      <c r="F1459" s="251" t="s">
        <v>2432</v>
      </c>
      <c r="G1459" s="251"/>
      <c r="H1459" s="251"/>
      <c r="I1459" s="251"/>
      <c r="J1459" s="137" t="s">
        <v>160</v>
      </c>
      <c r="K1459" s="138">
        <v>183.42</v>
      </c>
      <c r="L1459" s="252"/>
      <c r="M1459" s="252"/>
      <c r="N1459" s="260">
        <f>ROUND(L1459*K1459,2)</f>
        <v>0</v>
      </c>
      <c r="O1459" s="261"/>
      <c r="P1459" s="261"/>
      <c r="Q1459" s="262"/>
      <c r="R1459" s="139"/>
      <c r="T1459" s="140"/>
      <c r="U1459" s="34" t="s">
        <v>39</v>
      </c>
      <c r="V1459" s="141">
        <v>0</v>
      </c>
      <c r="W1459" s="141">
        <f>V1459*K1459</f>
        <v>0</v>
      </c>
      <c r="X1459" s="141">
        <v>0</v>
      </c>
      <c r="Y1459" s="141">
        <f>X1459*K1459</f>
        <v>0</v>
      </c>
      <c r="Z1459" s="141">
        <v>0</v>
      </c>
      <c r="AA1459" s="142">
        <f>Z1459*K1459</f>
        <v>0</v>
      </c>
      <c r="AR1459" s="8" t="s">
        <v>231</v>
      </c>
      <c r="AT1459" s="8" t="s">
        <v>157</v>
      </c>
      <c r="AU1459" s="8" t="s">
        <v>78</v>
      </c>
      <c r="AY1459" s="8" t="s">
        <v>156</v>
      </c>
      <c r="BE1459" s="143">
        <f>IF(U1459="základná",N1459,0)</f>
        <v>0</v>
      </c>
      <c r="BF1459" s="143">
        <f>IF(U1459="znížená",N1459,0)</f>
        <v>0</v>
      </c>
      <c r="BG1459" s="143">
        <f>IF(U1459="zákl. prenesená",N1459,0)</f>
        <v>0</v>
      </c>
      <c r="BH1459" s="143">
        <f>IF(U1459="zníž. prenesená",N1459,0)</f>
        <v>0</v>
      </c>
      <c r="BI1459" s="143">
        <f>IF(U1459="nulová",N1459,0)</f>
        <v>0</v>
      </c>
      <c r="BJ1459" s="8" t="s">
        <v>78</v>
      </c>
      <c r="BK1459" s="121">
        <f>ROUND(L1459*K1459,3)</f>
        <v>0</v>
      </c>
      <c r="BL1459" s="8" t="s">
        <v>231</v>
      </c>
      <c r="BM1459" s="8" t="s">
        <v>2433</v>
      </c>
    </row>
    <row r="1460" spans="2:65" s="23" customFormat="1" ht="25.5" customHeight="1" x14ac:dyDescent="0.45">
      <c r="B1460" s="134"/>
      <c r="C1460" s="135" t="s">
        <v>2434</v>
      </c>
      <c r="D1460" s="135" t="s">
        <v>157</v>
      </c>
      <c r="E1460" s="136" t="s">
        <v>2435</v>
      </c>
      <c r="F1460" s="251" t="s">
        <v>2436</v>
      </c>
      <c r="G1460" s="251"/>
      <c r="H1460" s="251"/>
      <c r="I1460" s="251"/>
      <c r="J1460" s="137" t="s">
        <v>160</v>
      </c>
      <c r="K1460" s="138">
        <v>183.42</v>
      </c>
      <c r="L1460" s="252"/>
      <c r="M1460" s="252"/>
      <c r="N1460" s="260">
        <f t="shared" ref="N1460:N1461" si="195">ROUND(L1460*K1460,2)</f>
        <v>0</v>
      </c>
      <c r="O1460" s="261"/>
      <c r="P1460" s="261"/>
      <c r="Q1460" s="262"/>
      <c r="R1460" s="139"/>
      <c r="T1460" s="140"/>
      <c r="U1460" s="34" t="s">
        <v>39</v>
      </c>
      <c r="V1460" s="141">
        <v>0</v>
      </c>
      <c r="W1460" s="141">
        <f>V1460*K1460</f>
        <v>0</v>
      </c>
      <c r="X1460" s="141">
        <v>0</v>
      </c>
      <c r="Y1460" s="141">
        <f>X1460*K1460</f>
        <v>0</v>
      </c>
      <c r="Z1460" s="141">
        <v>0</v>
      </c>
      <c r="AA1460" s="142">
        <f>Z1460*K1460</f>
        <v>0</v>
      </c>
      <c r="AR1460" s="8" t="s">
        <v>231</v>
      </c>
      <c r="AT1460" s="8" t="s">
        <v>157</v>
      </c>
      <c r="AU1460" s="8" t="s">
        <v>78</v>
      </c>
      <c r="AY1460" s="8" t="s">
        <v>156</v>
      </c>
      <c r="BE1460" s="143">
        <f>IF(U1460="základná",N1460,0)</f>
        <v>0</v>
      </c>
      <c r="BF1460" s="143">
        <f>IF(U1460="znížená",N1460,0)</f>
        <v>0</v>
      </c>
      <c r="BG1460" s="143">
        <f>IF(U1460="zákl. prenesená",N1460,0)</f>
        <v>0</v>
      </c>
      <c r="BH1460" s="143">
        <f>IF(U1460="zníž. prenesená",N1460,0)</f>
        <v>0</v>
      </c>
      <c r="BI1460" s="143">
        <f>IF(U1460="nulová",N1460,0)</f>
        <v>0</v>
      </c>
      <c r="BJ1460" s="8" t="s">
        <v>78</v>
      </c>
      <c r="BK1460" s="121">
        <f>ROUND(L1460*K1460,3)</f>
        <v>0</v>
      </c>
      <c r="BL1460" s="8" t="s">
        <v>231</v>
      </c>
      <c r="BM1460" s="8" t="s">
        <v>2437</v>
      </c>
    </row>
    <row r="1461" spans="2:65" s="23" customFormat="1" ht="16.5" customHeight="1" x14ac:dyDescent="0.45">
      <c r="B1461" s="134"/>
      <c r="C1461" s="135" t="s">
        <v>2438</v>
      </c>
      <c r="D1461" s="135" t="s">
        <v>157</v>
      </c>
      <c r="E1461" s="136" t="s">
        <v>2439</v>
      </c>
      <c r="F1461" s="251" t="s">
        <v>2440</v>
      </c>
      <c r="G1461" s="251"/>
      <c r="H1461" s="251"/>
      <c r="I1461" s="251"/>
      <c r="J1461" s="137" t="s">
        <v>160</v>
      </c>
      <c r="K1461" s="138">
        <v>52.9</v>
      </c>
      <c r="L1461" s="252"/>
      <c r="M1461" s="252"/>
      <c r="N1461" s="260">
        <f t="shared" si="195"/>
        <v>0</v>
      </c>
      <c r="O1461" s="261"/>
      <c r="P1461" s="261"/>
      <c r="Q1461" s="262"/>
      <c r="R1461" s="139"/>
      <c r="T1461" s="140"/>
      <c r="U1461" s="34" t="s">
        <v>39</v>
      </c>
      <c r="V1461" s="141">
        <v>0</v>
      </c>
      <c r="W1461" s="141">
        <f>V1461*K1461</f>
        <v>0</v>
      </c>
      <c r="X1461" s="141">
        <v>0</v>
      </c>
      <c r="Y1461" s="141">
        <f>X1461*K1461</f>
        <v>0</v>
      </c>
      <c r="Z1461" s="141">
        <v>0</v>
      </c>
      <c r="AA1461" s="142">
        <f>Z1461*K1461</f>
        <v>0</v>
      </c>
      <c r="AR1461" s="8" t="s">
        <v>231</v>
      </c>
      <c r="AT1461" s="8" t="s">
        <v>157</v>
      </c>
      <c r="AU1461" s="8" t="s">
        <v>78</v>
      </c>
      <c r="AY1461" s="8" t="s">
        <v>156</v>
      </c>
      <c r="BE1461" s="143">
        <f>IF(U1461="základná",N1461,0)</f>
        <v>0</v>
      </c>
      <c r="BF1461" s="143">
        <f>IF(U1461="znížená",N1461,0)</f>
        <v>0</v>
      </c>
      <c r="BG1461" s="143">
        <f>IF(U1461="zákl. prenesená",N1461,0)</f>
        <v>0</v>
      </c>
      <c r="BH1461" s="143">
        <f>IF(U1461="zníž. prenesená",N1461,0)</f>
        <v>0</v>
      </c>
      <c r="BI1461" s="143">
        <f>IF(U1461="nulová",N1461,0)</f>
        <v>0</v>
      </c>
      <c r="BJ1461" s="8" t="s">
        <v>78</v>
      </c>
      <c r="BK1461" s="121">
        <f>ROUND(L1461*K1461,3)</f>
        <v>0</v>
      </c>
      <c r="BL1461" s="8" t="s">
        <v>231</v>
      </c>
      <c r="BM1461" s="8" t="s">
        <v>2441</v>
      </c>
    </row>
    <row r="1462" spans="2:65" s="144" customFormat="1" ht="16.5" customHeight="1" x14ac:dyDescent="0.45">
      <c r="B1462" s="145"/>
      <c r="C1462" s="146"/>
      <c r="D1462" s="146"/>
      <c r="E1462" s="147"/>
      <c r="F1462" s="253" t="s">
        <v>225</v>
      </c>
      <c r="G1462" s="253"/>
      <c r="H1462" s="253"/>
      <c r="I1462" s="253"/>
      <c r="J1462" s="146"/>
      <c r="K1462" s="147"/>
      <c r="L1462" s="146"/>
      <c r="M1462" s="146"/>
      <c r="N1462" s="146"/>
      <c r="O1462" s="146"/>
      <c r="P1462" s="146"/>
      <c r="Q1462" s="146"/>
      <c r="R1462" s="148"/>
      <c r="T1462" s="149"/>
      <c r="U1462" s="146"/>
      <c r="V1462" s="146"/>
      <c r="W1462" s="146"/>
      <c r="X1462" s="146"/>
      <c r="Y1462" s="146"/>
      <c r="Z1462" s="146"/>
      <c r="AA1462" s="150"/>
      <c r="AT1462" s="151" t="s">
        <v>168</v>
      </c>
      <c r="AU1462" s="151" t="s">
        <v>78</v>
      </c>
      <c r="AV1462" s="144" t="s">
        <v>80</v>
      </c>
      <c r="AW1462" s="144" t="s">
        <v>28</v>
      </c>
      <c r="AX1462" s="144" t="s">
        <v>72</v>
      </c>
      <c r="AY1462" s="151" t="s">
        <v>156</v>
      </c>
    </row>
    <row r="1463" spans="2:65" s="152" customFormat="1" ht="16.5" customHeight="1" x14ac:dyDescent="0.45">
      <c r="B1463" s="153"/>
      <c r="C1463" s="154"/>
      <c r="D1463" s="154"/>
      <c r="E1463" s="155"/>
      <c r="F1463" s="254" t="s">
        <v>2442</v>
      </c>
      <c r="G1463" s="254"/>
      <c r="H1463" s="254"/>
      <c r="I1463" s="254"/>
      <c r="J1463" s="154"/>
      <c r="K1463" s="156">
        <v>52.9</v>
      </c>
      <c r="L1463" s="154"/>
      <c r="M1463" s="154"/>
      <c r="N1463" s="154"/>
      <c r="O1463" s="154"/>
      <c r="P1463" s="154"/>
      <c r="Q1463" s="154"/>
      <c r="R1463" s="157"/>
      <c r="T1463" s="158"/>
      <c r="U1463" s="154"/>
      <c r="V1463" s="154"/>
      <c r="W1463" s="154"/>
      <c r="X1463" s="154"/>
      <c r="Y1463" s="154"/>
      <c r="Z1463" s="154"/>
      <c r="AA1463" s="159"/>
      <c r="AT1463" s="160" t="s">
        <v>168</v>
      </c>
      <c r="AU1463" s="160" t="s">
        <v>78</v>
      </c>
      <c r="AV1463" s="152" t="s">
        <v>78</v>
      </c>
      <c r="AW1463" s="152" t="s">
        <v>28</v>
      </c>
      <c r="AX1463" s="152" t="s">
        <v>72</v>
      </c>
      <c r="AY1463" s="160" t="s">
        <v>156</v>
      </c>
    </row>
    <row r="1464" spans="2:65" s="161" customFormat="1" ht="16.5" customHeight="1" x14ac:dyDescent="0.45">
      <c r="B1464" s="162"/>
      <c r="C1464" s="163"/>
      <c r="D1464" s="163"/>
      <c r="E1464" s="164"/>
      <c r="F1464" s="255" t="s">
        <v>170</v>
      </c>
      <c r="G1464" s="255"/>
      <c r="H1464" s="255"/>
      <c r="I1464" s="255"/>
      <c r="J1464" s="163"/>
      <c r="K1464" s="165">
        <v>52.9</v>
      </c>
      <c r="L1464" s="163"/>
      <c r="M1464" s="163"/>
      <c r="N1464" s="163"/>
      <c r="O1464" s="163"/>
      <c r="P1464" s="163"/>
      <c r="Q1464" s="163"/>
      <c r="R1464" s="166"/>
      <c r="T1464" s="167"/>
      <c r="U1464" s="163"/>
      <c r="V1464" s="163"/>
      <c r="W1464" s="163"/>
      <c r="X1464" s="163"/>
      <c r="Y1464" s="163"/>
      <c r="Z1464" s="163"/>
      <c r="AA1464" s="168"/>
      <c r="AT1464" s="169" t="s">
        <v>168</v>
      </c>
      <c r="AU1464" s="169" t="s">
        <v>78</v>
      </c>
      <c r="AV1464" s="161" t="s">
        <v>161</v>
      </c>
      <c r="AW1464" s="161" t="s">
        <v>28</v>
      </c>
      <c r="AX1464" s="161" t="s">
        <v>80</v>
      </c>
      <c r="AY1464" s="169" t="s">
        <v>156</v>
      </c>
    </row>
    <row r="1465" spans="2:65" s="23" customFormat="1" ht="16.5" customHeight="1" x14ac:dyDescent="0.45">
      <c r="B1465" s="134"/>
      <c r="C1465" s="135" t="s">
        <v>2443</v>
      </c>
      <c r="D1465" s="135" t="s">
        <v>157</v>
      </c>
      <c r="E1465" s="136" t="s">
        <v>2444</v>
      </c>
      <c r="F1465" s="251" t="s">
        <v>2445</v>
      </c>
      <c r="G1465" s="251"/>
      <c r="H1465" s="251"/>
      <c r="I1465" s="251"/>
      <c r="J1465" s="137" t="s">
        <v>160</v>
      </c>
      <c r="K1465" s="138">
        <v>35.1</v>
      </c>
      <c r="L1465" s="252"/>
      <c r="M1465" s="252"/>
      <c r="N1465" s="260">
        <f t="shared" ref="N1465:N1466" si="196">ROUND(L1465*K1465,2)</f>
        <v>0</v>
      </c>
      <c r="O1465" s="261"/>
      <c r="P1465" s="261"/>
      <c r="Q1465" s="262"/>
      <c r="R1465" s="139"/>
      <c r="T1465" s="140"/>
      <c r="U1465" s="34" t="s">
        <v>39</v>
      </c>
      <c r="V1465" s="141">
        <v>0</v>
      </c>
      <c r="W1465" s="141">
        <f>V1465*K1465</f>
        <v>0</v>
      </c>
      <c r="X1465" s="141">
        <v>0</v>
      </c>
      <c r="Y1465" s="141">
        <f>X1465*K1465</f>
        <v>0</v>
      </c>
      <c r="Z1465" s="141">
        <v>0</v>
      </c>
      <c r="AA1465" s="142">
        <f>Z1465*K1465</f>
        <v>0</v>
      </c>
      <c r="AR1465" s="8" t="s">
        <v>231</v>
      </c>
      <c r="AT1465" s="8" t="s">
        <v>157</v>
      </c>
      <c r="AU1465" s="8" t="s">
        <v>78</v>
      </c>
      <c r="AY1465" s="8" t="s">
        <v>156</v>
      </c>
      <c r="BE1465" s="143">
        <f>IF(U1465="základná",N1465,0)</f>
        <v>0</v>
      </c>
      <c r="BF1465" s="143">
        <f>IF(U1465="znížená",N1465,0)</f>
        <v>0</v>
      </c>
      <c r="BG1465" s="143">
        <f>IF(U1465="zákl. prenesená",N1465,0)</f>
        <v>0</v>
      </c>
      <c r="BH1465" s="143">
        <f>IF(U1465="zníž. prenesená",N1465,0)</f>
        <v>0</v>
      </c>
      <c r="BI1465" s="143">
        <f>IF(U1465="nulová",N1465,0)</f>
        <v>0</v>
      </c>
      <c r="BJ1465" s="8" t="s">
        <v>78</v>
      </c>
      <c r="BK1465" s="121">
        <f>ROUND(L1465*K1465,3)</f>
        <v>0</v>
      </c>
      <c r="BL1465" s="8" t="s">
        <v>231</v>
      </c>
      <c r="BM1465" s="8" t="s">
        <v>2446</v>
      </c>
    </row>
    <row r="1466" spans="2:65" s="23" customFormat="1" ht="16.5" customHeight="1" x14ac:dyDescent="0.45">
      <c r="B1466" s="134"/>
      <c r="C1466" s="135" t="s">
        <v>2447</v>
      </c>
      <c r="D1466" s="135" t="s">
        <v>157</v>
      </c>
      <c r="E1466" s="136" t="s">
        <v>2448</v>
      </c>
      <c r="F1466" s="251" t="s">
        <v>2449</v>
      </c>
      <c r="G1466" s="251"/>
      <c r="H1466" s="251"/>
      <c r="I1466" s="251"/>
      <c r="J1466" s="137" t="s">
        <v>160</v>
      </c>
      <c r="K1466" s="138">
        <v>32.700000000000003</v>
      </c>
      <c r="L1466" s="252"/>
      <c r="M1466" s="252"/>
      <c r="N1466" s="260">
        <f t="shared" si="196"/>
        <v>0</v>
      </c>
      <c r="O1466" s="261"/>
      <c r="P1466" s="261"/>
      <c r="Q1466" s="262"/>
      <c r="R1466" s="139"/>
      <c r="T1466" s="140"/>
      <c r="U1466" s="34" t="s">
        <v>39</v>
      </c>
      <c r="V1466" s="141">
        <v>0</v>
      </c>
      <c r="W1466" s="141">
        <f>V1466*K1466</f>
        <v>0</v>
      </c>
      <c r="X1466" s="141">
        <v>0</v>
      </c>
      <c r="Y1466" s="141">
        <f>X1466*K1466</f>
        <v>0</v>
      </c>
      <c r="Z1466" s="141">
        <v>0</v>
      </c>
      <c r="AA1466" s="142">
        <f>Z1466*K1466</f>
        <v>0</v>
      </c>
      <c r="AR1466" s="8" t="s">
        <v>231</v>
      </c>
      <c r="AT1466" s="8" t="s">
        <v>157</v>
      </c>
      <c r="AU1466" s="8" t="s">
        <v>78</v>
      </c>
      <c r="AY1466" s="8" t="s">
        <v>156</v>
      </c>
      <c r="BE1466" s="143">
        <f>IF(U1466="základná",N1466,0)</f>
        <v>0</v>
      </c>
      <c r="BF1466" s="143">
        <f>IF(U1466="znížená",N1466,0)</f>
        <v>0</v>
      </c>
      <c r="BG1466" s="143">
        <f>IF(U1466="zákl. prenesená",N1466,0)</f>
        <v>0</v>
      </c>
      <c r="BH1466" s="143">
        <f>IF(U1466="zníž. prenesená",N1466,0)</f>
        <v>0</v>
      </c>
      <c r="BI1466" s="143">
        <f>IF(U1466="nulová",N1466,0)</f>
        <v>0</v>
      </c>
      <c r="BJ1466" s="8" t="s">
        <v>78</v>
      </c>
      <c r="BK1466" s="121">
        <f>ROUND(L1466*K1466,3)</f>
        <v>0</v>
      </c>
      <c r="BL1466" s="8" t="s">
        <v>231</v>
      </c>
      <c r="BM1466" s="8" t="s">
        <v>2450</v>
      </c>
    </row>
    <row r="1467" spans="2:65" s="144" customFormat="1" ht="16.5" customHeight="1" x14ac:dyDescent="0.45">
      <c r="B1467" s="145"/>
      <c r="C1467" s="146"/>
      <c r="D1467" s="146"/>
      <c r="E1467" s="147"/>
      <c r="F1467" s="253" t="s">
        <v>225</v>
      </c>
      <c r="G1467" s="253"/>
      <c r="H1467" s="253"/>
      <c r="I1467" s="253"/>
      <c r="J1467" s="146"/>
      <c r="K1467" s="147"/>
      <c r="L1467" s="146"/>
      <c r="M1467" s="146"/>
      <c r="N1467" s="146"/>
      <c r="O1467" s="146"/>
      <c r="P1467" s="146"/>
      <c r="Q1467" s="146"/>
      <c r="R1467" s="148"/>
      <c r="T1467" s="149"/>
      <c r="U1467" s="146"/>
      <c r="V1467" s="146"/>
      <c r="W1467" s="146"/>
      <c r="X1467" s="146"/>
      <c r="Y1467" s="146"/>
      <c r="Z1467" s="146"/>
      <c r="AA1467" s="150"/>
      <c r="AT1467" s="151" t="s">
        <v>168</v>
      </c>
      <c r="AU1467" s="151" t="s">
        <v>78</v>
      </c>
      <c r="AV1467" s="144" t="s">
        <v>80</v>
      </c>
      <c r="AW1467" s="144" t="s">
        <v>28</v>
      </c>
      <c r="AX1467" s="144" t="s">
        <v>72</v>
      </c>
      <c r="AY1467" s="151" t="s">
        <v>156</v>
      </c>
    </row>
    <row r="1468" spans="2:65" s="152" customFormat="1" ht="16.5" customHeight="1" x14ac:dyDescent="0.45">
      <c r="B1468" s="153"/>
      <c r="C1468" s="154"/>
      <c r="D1468" s="154"/>
      <c r="E1468" s="155"/>
      <c r="F1468" s="254" t="s">
        <v>621</v>
      </c>
      <c r="G1468" s="254"/>
      <c r="H1468" s="254"/>
      <c r="I1468" s="254"/>
      <c r="J1468" s="154"/>
      <c r="K1468" s="156">
        <v>32.700000000000003</v>
      </c>
      <c r="L1468" s="154"/>
      <c r="M1468" s="154"/>
      <c r="N1468" s="154"/>
      <c r="O1468" s="154"/>
      <c r="P1468" s="154"/>
      <c r="Q1468" s="154"/>
      <c r="R1468" s="157"/>
      <c r="T1468" s="158"/>
      <c r="U1468" s="154"/>
      <c r="V1468" s="154"/>
      <c r="W1468" s="154"/>
      <c r="X1468" s="154"/>
      <c r="Y1468" s="154"/>
      <c r="Z1468" s="154"/>
      <c r="AA1468" s="159"/>
      <c r="AT1468" s="160" t="s">
        <v>168</v>
      </c>
      <c r="AU1468" s="160" t="s">
        <v>78</v>
      </c>
      <c r="AV1468" s="152" t="s">
        <v>78</v>
      </c>
      <c r="AW1468" s="152" t="s">
        <v>28</v>
      </c>
      <c r="AX1468" s="152" t="s">
        <v>72</v>
      </c>
      <c r="AY1468" s="160" t="s">
        <v>156</v>
      </c>
    </row>
    <row r="1469" spans="2:65" s="161" customFormat="1" ht="16.5" customHeight="1" x14ac:dyDescent="0.45">
      <c r="B1469" s="162"/>
      <c r="C1469" s="163"/>
      <c r="D1469" s="163"/>
      <c r="E1469" s="164"/>
      <c r="F1469" s="255" t="s">
        <v>170</v>
      </c>
      <c r="G1469" s="255"/>
      <c r="H1469" s="255"/>
      <c r="I1469" s="255"/>
      <c r="J1469" s="163"/>
      <c r="K1469" s="165">
        <v>32.700000000000003</v>
      </c>
      <c r="L1469" s="163"/>
      <c r="M1469" s="163"/>
      <c r="N1469" s="163"/>
      <c r="O1469" s="163"/>
      <c r="P1469" s="163"/>
      <c r="Q1469" s="163"/>
      <c r="R1469" s="166"/>
      <c r="T1469" s="167"/>
      <c r="U1469" s="163"/>
      <c r="V1469" s="163"/>
      <c r="W1469" s="163"/>
      <c r="X1469" s="163"/>
      <c r="Y1469" s="163"/>
      <c r="Z1469" s="163"/>
      <c r="AA1469" s="168"/>
      <c r="AT1469" s="169" t="s">
        <v>168</v>
      </c>
      <c r="AU1469" s="169" t="s">
        <v>78</v>
      </c>
      <c r="AV1469" s="161" t="s">
        <v>161</v>
      </c>
      <c r="AW1469" s="161" t="s">
        <v>28</v>
      </c>
      <c r="AX1469" s="161" t="s">
        <v>80</v>
      </c>
      <c r="AY1469" s="169" t="s">
        <v>156</v>
      </c>
    </row>
    <row r="1470" spans="2:65" s="23" customFormat="1" ht="16.5" customHeight="1" x14ac:dyDescent="0.45">
      <c r="B1470" s="134"/>
      <c r="C1470" s="135" t="s">
        <v>2451</v>
      </c>
      <c r="D1470" s="135" t="s">
        <v>157</v>
      </c>
      <c r="E1470" s="136" t="s">
        <v>2452</v>
      </c>
      <c r="F1470" s="251" t="s">
        <v>2453</v>
      </c>
      <c r="G1470" s="251"/>
      <c r="H1470" s="251"/>
      <c r="I1470" s="251"/>
      <c r="J1470" s="137" t="s">
        <v>160</v>
      </c>
      <c r="K1470" s="138">
        <v>355.68</v>
      </c>
      <c r="L1470" s="252"/>
      <c r="M1470" s="252"/>
      <c r="N1470" s="260">
        <f t="shared" ref="N1470:N1471" si="197">ROUND(L1470*K1470,2)</f>
        <v>0</v>
      </c>
      <c r="O1470" s="261"/>
      <c r="P1470" s="261"/>
      <c r="Q1470" s="262"/>
      <c r="R1470" s="139"/>
      <c r="T1470" s="140"/>
      <c r="U1470" s="34" t="s">
        <v>39</v>
      </c>
      <c r="V1470" s="141">
        <v>0</v>
      </c>
      <c r="W1470" s="141">
        <f>V1470*K1470</f>
        <v>0</v>
      </c>
      <c r="X1470" s="141">
        <v>0</v>
      </c>
      <c r="Y1470" s="141">
        <f>X1470*K1470</f>
        <v>0</v>
      </c>
      <c r="Z1470" s="141">
        <v>0</v>
      </c>
      <c r="AA1470" s="142">
        <f>Z1470*K1470</f>
        <v>0</v>
      </c>
      <c r="AR1470" s="8" t="s">
        <v>231</v>
      </c>
      <c r="AT1470" s="8" t="s">
        <v>157</v>
      </c>
      <c r="AU1470" s="8" t="s">
        <v>78</v>
      </c>
      <c r="AY1470" s="8" t="s">
        <v>156</v>
      </c>
      <c r="BE1470" s="143">
        <f>IF(U1470="základná",N1470,0)</f>
        <v>0</v>
      </c>
      <c r="BF1470" s="143">
        <f>IF(U1470="znížená",N1470,0)</f>
        <v>0</v>
      </c>
      <c r="BG1470" s="143">
        <f>IF(U1470="zákl. prenesená",N1470,0)</f>
        <v>0</v>
      </c>
      <c r="BH1470" s="143">
        <f>IF(U1470="zníž. prenesená",N1470,0)</f>
        <v>0</v>
      </c>
      <c r="BI1470" s="143">
        <f>IF(U1470="nulová",N1470,0)</f>
        <v>0</v>
      </c>
      <c r="BJ1470" s="8" t="s">
        <v>78</v>
      </c>
      <c r="BK1470" s="121">
        <f>ROUND(L1470*K1470,3)</f>
        <v>0</v>
      </c>
      <c r="BL1470" s="8" t="s">
        <v>231</v>
      </c>
      <c r="BM1470" s="8" t="s">
        <v>2454</v>
      </c>
    </row>
    <row r="1471" spans="2:65" s="23" customFormat="1" ht="16.5" customHeight="1" x14ac:dyDescent="0.45">
      <c r="B1471" s="134"/>
      <c r="C1471" s="135" t="s">
        <v>2455</v>
      </c>
      <c r="D1471" s="135" t="s">
        <v>157</v>
      </c>
      <c r="E1471" s="136" t="s">
        <v>2456</v>
      </c>
      <c r="F1471" s="251" t="s">
        <v>2457</v>
      </c>
      <c r="G1471" s="251"/>
      <c r="H1471" s="251"/>
      <c r="I1471" s="251"/>
      <c r="J1471" s="137" t="s">
        <v>160</v>
      </c>
      <c r="K1471" s="138">
        <v>58.368000000000002</v>
      </c>
      <c r="L1471" s="252"/>
      <c r="M1471" s="252"/>
      <c r="N1471" s="260">
        <f t="shared" si="197"/>
        <v>0</v>
      </c>
      <c r="O1471" s="261"/>
      <c r="P1471" s="261"/>
      <c r="Q1471" s="262"/>
      <c r="R1471" s="139"/>
      <c r="T1471" s="140"/>
      <c r="U1471" s="34" t="s">
        <v>39</v>
      </c>
      <c r="V1471" s="141">
        <v>0</v>
      </c>
      <c r="W1471" s="141">
        <f>V1471*K1471</f>
        <v>0</v>
      </c>
      <c r="X1471" s="141">
        <v>0</v>
      </c>
      <c r="Y1471" s="141">
        <f>X1471*K1471</f>
        <v>0</v>
      </c>
      <c r="Z1471" s="141">
        <v>0</v>
      </c>
      <c r="AA1471" s="142">
        <f>Z1471*K1471</f>
        <v>0</v>
      </c>
      <c r="AR1471" s="8" t="s">
        <v>231</v>
      </c>
      <c r="AT1471" s="8" t="s">
        <v>157</v>
      </c>
      <c r="AU1471" s="8" t="s">
        <v>78</v>
      </c>
      <c r="AY1471" s="8" t="s">
        <v>156</v>
      </c>
      <c r="BE1471" s="143">
        <f>IF(U1471="základná",N1471,0)</f>
        <v>0</v>
      </c>
      <c r="BF1471" s="143">
        <f>IF(U1471="znížená",N1471,0)</f>
        <v>0</v>
      </c>
      <c r="BG1471" s="143">
        <f>IF(U1471="zákl. prenesená",N1471,0)</f>
        <v>0</v>
      </c>
      <c r="BH1471" s="143">
        <f>IF(U1471="zníž. prenesená",N1471,0)</f>
        <v>0</v>
      </c>
      <c r="BI1471" s="143">
        <f>IF(U1471="nulová",N1471,0)</f>
        <v>0</v>
      </c>
      <c r="BJ1471" s="8" t="s">
        <v>78</v>
      </c>
      <c r="BK1471" s="121">
        <f>ROUND(L1471*K1471,3)</f>
        <v>0</v>
      </c>
      <c r="BL1471" s="8" t="s">
        <v>231</v>
      </c>
      <c r="BM1471" s="8" t="s">
        <v>2458</v>
      </c>
    </row>
    <row r="1472" spans="2:65" s="144" customFormat="1" ht="16.5" customHeight="1" x14ac:dyDescent="0.45">
      <c r="B1472" s="145"/>
      <c r="C1472" s="146"/>
      <c r="D1472" s="146"/>
      <c r="E1472" s="147"/>
      <c r="F1472" s="253" t="s">
        <v>225</v>
      </c>
      <c r="G1472" s="253"/>
      <c r="H1472" s="253"/>
      <c r="I1472" s="253"/>
      <c r="J1472" s="146"/>
      <c r="K1472" s="147"/>
      <c r="L1472" s="146"/>
      <c r="M1472" s="146"/>
      <c r="N1472" s="146"/>
      <c r="O1472" s="146"/>
      <c r="P1472" s="146"/>
      <c r="Q1472" s="146"/>
      <c r="R1472" s="148"/>
      <c r="T1472" s="149"/>
      <c r="U1472" s="146"/>
      <c r="V1472" s="146"/>
      <c r="W1472" s="146"/>
      <c r="X1472" s="146"/>
      <c r="Y1472" s="146"/>
      <c r="Z1472" s="146"/>
      <c r="AA1472" s="150"/>
      <c r="AT1472" s="151" t="s">
        <v>168</v>
      </c>
      <c r="AU1472" s="151" t="s">
        <v>78</v>
      </c>
      <c r="AV1472" s="144" t="s">
        <v>80</v>
      </c>
      <c r="AW1472" s="144" t="s">
        <v>28</v>
      </c>
      <c r="AX1472" s="144" t="s">
        <v>72</v>
      </c>
      <c r="AY1472" s="151" t="s">
        <v>156</v>
      </c>
    </row>
    <row r="1473" spans="2:65" s="144" customFormat="1" ht="16.5" customHeight="1" x14ac:dyDescent="0.45">
      <c r="B1473" s="145"/>
      <c r="C1473" s="146"/>
      <c r="D1473" s="146"/>
      <c r="E1473" s="147"/>
      <c r="F1473" s="258" t="s">
        <v>472</v>
      </c>
      <c r="G1473" s="258"/>
      <c r="H1473" s="258"/>
      <c r="I1473" s="258"/>
      <c r="J1473" s="146"/>
      <c r="K1473" s="147"/>
      <c r="L1473" s="146"/>
      <c r="M1473" s="146"/>
      <c r="N1473" s="146"/>
      <c r="O1473" s="146"/>
      <c r="P1473" s="146"/>
      <c r="Q1473" s="146"/>
      <c r="R1473" s="148"/>
      <c r="T1473" s="149"/>
      <c r="U1473" s="146"/>
      <c r="V1473" s="146"/>
      <c r="W1473" s="146"/>
      <c r="X1473" s="146"/>
      <c r="Y1473" s="146"/>
      <c r="Z1473" s="146"/>
      <c r="AA1473" s="150"/>
      <c r="AT1473" s="151" t="s">
        <v>168</v>
      </c>
      <c r="AU1473" s="151" t="s">
        <v>78</v>
      </c>
      <c r="AV1473" s="144" t="s">
        <v>80</v>
      </c>
      <c r="AW1473" s="144" t="s">
        <v>28</v>
      </c>
      <c r="AX1473" s="144" t="s">
        <v>72</v>
      </c>
      <c r="AY1473" s="151" t="s">
        <v>156</v>
      </c>
    </row>
    <row r="1474" spans="2:65" s="152" customFormat="1" ht="16.5" customHeight="1" x14ac:dyDescent="0.45">
      <c r="B1474" s="153"/>
      <c r="C1474" s="154"/>
      <c r="D1474" s="154"/>
      <c r="E1474" s="155"/>
      <c r="F1474" s="254" t="s">
        <v>473</v>
      </c>
      <c r="G1474" s="254"/>
      <c r="H1474" s="254"/>
      <c r="I1474" s="254"/>
      <c r="J1474" s="154"/>
      <c r="K1474" s="156">
        <v>62.478000000000002</v>
      </c>
      <c r="L1474" s="154"/>
      <c r="M1474" s="154"/>
      <c r="N1474" s="154"/>
      <c r="O1474" s="154"/>
      <c r="P1474" s="154"/>
      <c r="Q1474" s="154"/>
      <c r="R1474" s="157"/>
      <c r="T1474" s="158"/>
      <c r="U1474" s="154"/>
      <c r="V1474" s="154"/>
      <c r="W1474" s="154"/>
      <c r="X1474" s="154"/>
      <c r="Y1474" s="154"/>
      <c r="Z1474" s="154"/>
      <c r="AA1474" s="159"/>
      <c r="AT1474" s="160" t="s">
        <v>168</v>
      </c>
      <c r="AU1474" s="160" t="s">
        <v>78</v>
      </c>
      <c r="AV1474" s="152" t="s">
        <v>78</v>
      </c>
      <c r="AW1474" s="152" t="s">
        <v>28</v>
      </c>
      <c r="AX1474" s="152" t="s">
        <v>72</v>
      </c>
      <c r="AY1474" s="160" t="s">
        <v>156</v>
      </c>
    </row>
    <row r="1475" spans="2:65" s="152" customFormat="1" ht="16.5" customHeight="1" x14ac:dyDescent="0.45">
      <c r="B1475" s="153"/>
      <c r="C1475" s="154"/>
      <c r="D1475" s="154"/>
      <c r="E1475" s="155"/>
      <c r="F1475" s="254" t="s">
        <v>394</v>
      </c>
      <c r="G1475" s="254"/>
      <c r="H1475" s="254"/>
      <c r="I1475" s="254"/>
      <c r="J1475" s="154"/>
      <c r="K1475" s="156">
        <v>-1.8</v>
      </c>
      <c r="L1475" s="154"/>
      <c r="M1475" s="154"/>
      <c r="N1475" s="154"/>
      <c r="O1475" s="154"/>
      <c r="P1475" s="154"/>
      <c r="Q1475" s="154"/>
      <c r="R1475" s="157"/>
      <c r="T1475" s="158"/>
      <c r="U1475" s="154"/>
      <c r="V1475" s="154"/>
      <c r="W1475" s="154"/>
      <c r="X1475" s="154"/>
      <c r="Y1475" s="154"/>
      <c r="Z1475" s="154"/>
      <c r="AA1475" s="159"/>
      <c r="AT1475" s="160" t="s">
        <v>168</v>
      </c>
      <c r="AU1475" s="160" t="s">
        <v>78</v>
      </c>
      <c r="AV1475" s="152" t="s">
        <v>78</v>
      </c>
      <c r="AW1475" s="152" t="s">
        <v>28</v>
      </c>
      <c r="AX1475" s="152" t="s">
        <v>72</v>
      </c>
      <c r="AY1475" s="160" t="s">
        <v>156</v>
      </c>
    </row>
    <row r="1476" spans="2:65" s="152" customFormat="1" ht="16.5" customHeight="1" x14ac:dyDescent="0.45">
      <c r="B1476" s="153"/>
      <c r="C1476" s="154"/>
      <c r="D1476" s="154"/>
      <c r="E1476" s="155"/>
      <c r="F1476" s="254" t="s">
        <v>462</v>
      </c>
      <c r="G1476" s="254"/>
      <c r="H1476" s="254"/>
      <c r="I1476" s="254"/>
      <c r="J1476" s="154"/>
      <c r="K1476" s="156">
        <v>-2.31</v>
      </c>
      <c r="L1476" s="154"/>
      <c r="M1476" s="154"/>
      <c r="N1476" s="154"/>
      <c r="O1476" s="154"/>
      <c r="P1476" s="154"/>
      <c r="Q1476" s="154"/>
      <c r="R1476" s="157"/>
      <c r="T1476" s="158"/>
      <c r="U1476" s="154"/>
      <c r="V1476" s="154"/>
      <c r="W1476" s="154"/>
      <c r="X1476" s="154"/>
      <c r="Y1476" s="154"/>
      <c r="Z1476" s="154"/>
      <c r="AA1476" s="159"/>
      <c r="AT1476" s="160" t="s">
        <v>168</v>
      </c>
      <c r="AU1476" s="160" t="s">
        <v>78</v>
      </c>
      <c r="AV1476" s="152" t="s">
        <v>78</v>
      </c>
      <c r="AW1476" s="152" t="s">
        <v>28</v>
      </c>
      <c r="AX1476" s="152" t="s">
        <v>72</v>
      </c>
      <c r="AY1476" s="160" t="s">
        <v>156</v>
      </c>
    </row>
    <row r="1477" spans="2:65" s="161" customFormat="1" ht="16.5" customHeight="1" x14ac:dyDescent="0.45">
      <c r="B1477" s="162"/>
      <c r="C1477" s="163"/>
      <c r="D1477" s="163"/>
      <c r="E1477" s="164"/>
      <c r="F1477" s="255" t="s">
        <v>170</v>
      </c>
      <c r="G1477" s="255"/>
      <c r="H1477" s="255"/>
      <c r="I1477" s="255"/>
      <c r="J1477" s="163"/>
      <c r="K1477" s="165">
        <v>58.368000000000002</v>
      </c>
      <c r="L1477" s="163"/>
      <c r="M1477" s="163"/>
      <c r="N1477" s="163"/>
      <c r="O1477" s="163"/>
      <c r="P1477" s="163"/>
      <c r="Q1477" s="163"/>
      <c r="R1477" s="166"/>
      <c r="T1477" s="167"/>
      <c r="U1477" s="163"/>
      <c r="V1477" s="163"/>
      <c r="W1477" s="163"/>
      <c r="X1477" s="163"/>
      <c r="Y1477" s="163"/>
      <c r="Z1477" s="163"/>
      <c r="AA1477" s="168"/>
      <c r="AT1477" s="169" t="s">
        <v>168</v>
      </c>
      <c r="AU1477" s="169" t="s">
        <v>78</v>
      </c>
      <c r="AV1477" s="161" t="s">
        <v>161</v>
      </c>
      <c r="AW1477" s="161" t="s">
        <v>28</v>
      </c>
      <c r="AX1477" s="161" t="s">
        <v>80</v>
      </c>
      <c r="AY1477" s="169" t="s">
        <v>156</v>
      </c>
    </row>
    <row r="1478" spans="2:65" s="23" customFormat="1" ht="16.5" customHeight="1" x14ac:dyDescent="0.45">
      <c r="B1478" s="134"/>
      <c r="C1478" s="135" t="s">
        <v>2459</v>
      </c>
      <c r="D1478" s="135" t="s">
        <v>157</v>
      </c>
      <c r="E1478" s="136" t="s">
        <v>2460</v>
      </c>
      <c r="F1478" s="251" t="s">
        <v>2461</v>
      </c>
      <c r="G1478" s="251"/>
      <c r="H1478" s="251"/>
      <c r="I1478" s="251"/>
      <c r="J1478" s="137" t="s">
        <v>160</v>
      </c>
      <c r="K1478" s="138">
        <v>100.65</v>
      </c>
      <c r="L1478" s="252"/>
      <c r="M1478" s="252"/>
      <c r="N1478" s="260">
        <f>ROUND(L1478*K1478,2)</f>
        <v>0</v>
      </c>
      <c r="O1478" s="261"/>
      <c r="P1478" s="261"/>
      <c r="Q1478" s="262"/>
      <c r="R1478" s="139"/>
      <c r="T1478" s="140"/>
      <c r="U1478" s="34" t="s">
        <v>39</v>
      </c>
      <c r="V1478" s="141">
        <v>0</v>
      </c>
      <c r="W1478" s="141">
        <f>V1478*K1478</f>
        <v>0</v>
      </c>
      <c r="X1478" s="141">
        <v>0</v>
      </c>
      <c r="Y1478" s="141">
        <f>X1478*K1478</f>
        <v>0</v>
      </c>
      <c r="Z1478" s="141">
        <v>0</v>
      </c>
      <c r="AA1478" s="142">
        <f>Z1478*K1478</f>
        <v>0</v>
      </c>
      <c r="AR1478" s="8" t="s">
        <v>231</v>
      </c>
      <c r="AT1478" s="8" t="s">
        <v>157</v>
      </c>
      <c r="AU1478" s="8" t="s">
        <v>78</v>
      </c>
      <c r="AY1478" s="8" t="s">
        <v>156</v>
      </c>
      <c r="BE1478" s="143">
        <f>IF(U1478="základná",N1478,0)</f>
        <v>0</v>
      </c>
      <c r="BF1478" s="143">
        <f>IF(U1478="znížená",N1478,0)</f>
        <v>0</v>
      </c>
      <c r="BG1478" s="143">
        <f>IF(U1478="zákl. prenesená",N1478,0)</f>
        <v>0</v>
      </c>
      <c r="BH1478" s="143">
        <f>IF(U1478="zníž. prenesená",N1478,0)</f>
        <v>0</v>
      </c>
      <c r="BI1478" s="143">
        <f>IF(U1478="nulová",N1478,0)</f>
        <v>0</v>
      </c>
      <c r="BJ1478" s="8" t="s">
        <v>78</v>
      </c>
      <c r="BK1478" s="121">
        <f>ROUND(L1478*K1478,3)</f>
        <v>0</v>
      </c>
      <c r="BL1478" s="8" t="s">
        <v>231</v>
      </c>
      <c r="BM1478" s="8" t="s">
        <v>2462</v>
      </c>
    </row>
    <row r="1479" spans="2:65" s="144" customFormat="1" ht="16.5" customHeight="1" x14ac:dyDescent="0.45">
      <c r="B1479" s="145"/>
      <c r="C1479" s="146"/>
      <c r="D1479" s="146"/>
      <c r="E1479" s="147"/>
      <c r="F1479" s="253" t="s">
        <v>225</v>
      </c>
      <c r="G1479" s="253"/>
      <c r="H1479" s="253"/>
      <c r="I1479" s="253"/>
      <c r="J1479" s="146"/>
      <c r="K1479" s="147"/>
      <c r="L1479" s="146"/>
      <c r="M1479" s="146"/>
      <c r="N1479" s="146"/>
      <c r="O1479" s="146"/>
      <c r="P1479" s="146"/>
      <c r="Q1479" s="146"/>
      <c r="R1479" s="148"/>
      <c r="T1479" s="149"/>
      <c r="U1479" s="146"/>
      <c r="V1479" s="146"/>
      <c r="W1479" s="146"/>
      <c r="X1479" s="146"/>
      <c r="Y1479" s="146"/>
      <c r="Z1479" s="146"/>
      <c r="AA1479" s="150"/>
      <c r="AT1479" s="151" t="s">
        <v>168</v>
      </c>
      <c r="AU1479" s="151" t="s">
        <v>78</v>
      </c>
      <c r="AV1479" s="144" t="s">
        <v>80</v>
      </c>
      <c r="AW1479" s="144" t="s">
        <v>28</v>
      </c>
      <c r="AX1479" s="144" t="s">
        <v>72</v>
      </c>
      <c r="AY1479" s="151" t="s">
        <v>156</v>
      </c>
    </row>
    <row r="1480" spans="2:65" s="152" customFormat="1" ht="16.5" customHeight="1" x14ac:dyDescent="0.45">
      <c r="B1480" s="153"/>
      <c r="C1480" s="154"/>
      <c r="D1480" s="154"/>
      <c r="E1480" s="155"/>
      <c r="F1480" s="254" t="s">
        <v>2463</v>
      </c>
      <c r="G1480" s="254"/>
      <c r="H1480" s="254"/>
      <c r="I1480" s="254"/>
      <c r="J1480" s="154"/>
      <c r="K1480" s="156">
        <v>100.65</v>
      </c>
      <c r="L1480" s="154"/>
      <c r="M1480" s="154"/>
      <c r="N1480" s="154"/>
      <c r="O1480" s="154"/>
      <c r="P1480" s="154"/>
      <c r="Q1480" s="154"/>
      <c r="R1480" s="157"/>
      <c r="T1480" s="158"/>
      <c r="U1480" s="154"/>
      <c r="V1480" s="154"/>
      <c r="W1480" s="154"/>
      <c r="X1480" s="154"/>
      <c r="Y1480" s="154"/>
      <c r="Z1480" s="154"/>
      <c r="AA1480" s="159"/>
      <c r="AT1480" s="160" t="s">
        <v>168</v>
      </c>
      <c r="AU1480" s="160" t="s">
        <v>78</v>
      </c>
      <c r="AV1480" s="152" t="s">
        <v>78</v>
      </c>
      <c r="AW1480" s="152" t="s">
        <v>28</v>
      </c>
      <c r="AX1480" s="152" t="s">
        <v>72</v>
      </c>
      <c r="AY1480" s="160" t="s">
        <v>156</v>
      </c>
    </row>
    <row r="1481" spans="2:65" s="161" customFormat="1" ht="16.5" customHeight="1" x14ac:dyDescent="0.45">
      <c r="B1481" s="162"/>
      <c r="C1481" s="163"/>
      <c r="D1481" s="163"/>
      <c r="E1481" s="164"/>
      <c r="F1481" s="255" t="s">
        <v>170</v>
      </c>
      <c r="G1481" s="255"/>
      <c r="H1481" s="255"/>
      <c r="I1481" s="255"/>
      <c r="J1481" s="163"/>
      <c r="K1481" s="165">
        <v>100.65</v>
      </c>
      <c r="L1481" s="163"/>
      <c r="M1481" s="163"/>
      <c r="N1481" s="163"/>
      <c r="O1481" s="163"/>
      <c r="P1481" s="163"/>
      <c r="Q1481" s="163"/>
      <c r="R1481" s="166"/>
      <c r="T1481" s="167"/>
      <c r="U1481" s="163"/>
      <c r="V1481" s="163"/>
      <c r="W1481" s="163"/>
      <c r="X1481" s="163"/>
      <c r="Y1481" s="163"/>
      <c r="Z1481" s="163"/>
      <c r="AA1481" s="168"/>
      <c r="AT1481" s="169" t="s">
        <v>168</v>
      </c>
      <c r="AU1481" s="169" t="s">
        <v>78</v>
      </c>
      <c r="AV1481" s="161" t="s">
        <v>161</v>
      </c>
      <c r="AW1481" s="161" t="s">
        <v>28</v>
      </c>
      <c r="AX1481" s="161" t="s">
        <v>80</v>
      </c>
      <c r="AY1481" s="169" t="s">
        <v>156</v>
      </c>
    </row>
    <row r="1482" spans="2:65" s="23" customFormat="1" ht="16.5" customHeight="1" x14ac:dyDescent="0.45">
      <c r="B1482" s="134"/>
      <c r="C1482" s="135" t="s">
        <v>2464</v>
      </c>
      <c r="D1482" s="135" t="s">
        <v>157</v>
      </c>
      <c r="E1482" s="136" t="s">
        <v>2465</v>
      </c>
      <c r="F1482" s="251" t="s">
        <v>2466</v>
      </c>
      <c r="G1482" s="251"/>
      <c r="H1482" s="251"/>
      <c r="I1482" s="251"/>
      <c r="J1482" s="137" t="s">
        <v>160</v>
      </c>
      <c r="K1482" s="138">
        <v>205.15</v>
      </c>
      <c r="L1482" s="252"/>
      <c r="M1482" s="252"/>
      <c r="N1482" s="260">
        <f t="shared" ref="N1482:N1483" si="198">ROUND(L1482*K1482,2)</f>
        <v>0</v>
      </c>
      <c r="O1482" s="261"/>
      <c r="P1482" s="261"/>
      <c r="Q1482" s="262"/>
      <c r="R1482" s="139"/>
      <c r="T1482" s="140"/>
      <c r="U1482" s="34" t="s">
        <v>39</v>
      </c>
      <c r="V1482" s="141">
        <v>0</v>
      </c>
      <c r="W1482" s="141">
        <f>V1482*K1482</f>
        <v>0</v>
      </c>
      <c r="X1482" s="141">
        <v>0</v>
      </c>
      <c r="Y1482" s="141">
        <f>X1482*K1482</f>
        <v>0</v>
      </c>
      <c r="Z1482" s="141">
        <v>0</v>
      </c>
      <c r="AA1482" s="142">
        <f>Z1482*K1482</f>
        <v>0</v>
      </c>
      <c r="AR1482" s="8" t="s">
        <v>231</v>
      </c>
      <c r="AT1482" s="8" t="s">
        <v>157</v>
      </c>
      <c r="AU1482" s="8" t="s">
        <v>78</v>
      </c>
      <c r="AY1482" s="8" t="s">
        <v>156</v>
      </c>
      <c r="BE1482" s="143">
        <f>IF(U1482="základná",N1482,0)</f>
        <v>0</v>
      </c>
      <c r="BF1482" s="143">
        <f>IF(U1482="znížená",N1482,0)</f>
        <v>0</v>
      </c>
      <c r="BG1482" s="143">
        <f>IF(U1482="zákl. prenesená",N1482,0)</f>
        <v>0</v>
      </c>
      <c r="BH1482" s="143">
        <f>IF(U1482="zníž. prenesená",N1482,0)</f>
        <v>0</v>
      </c>
      <c r="BI1482" s="143">
        <f>IF(U1482="nulová",N1482,0)</f>
        <v>0</v>
      </c>
      <c r="BJ1482" s="8" t="s">
        <v>78</v>
      </c>
      <c r="BK1482" s="121">
        <f>ROUND(L1482*K1482,3)</f>
        <v>0</v>
      </c>
      <c r="BL1482" s="8" t="s">
        <v>231</v>
      </c>
      <c r="BM1482" s="8" t="s">
        <v>2467</v>
      </c>
    </row>
    <row r="1483" spans="2:65" s="23" customFormat="1" ht="16.5" customHeight="1" x14ac:dyDescent="0.45">
      <c r="B1483" s="134"/>
      <c r="C1483" s="135" t="s">
        <v>2468</v>
      </c>
      <c r="D1483" s="135" t="s">
        <v>157</v>
      </c>
      <c r="E1483" s="136" t="s">
        <v>2469</v>
      </c>
      <c r="F1483" s="251" t="s">
        <v>2470</v>
      </c>
      <c r="G1483" s="251"/>
      <c r="H1483" s="251"/>
      <c r="I1483" s="251"/>
      <c r="J1483" s="137" t="s">
        <v>160</v>
      </c>
      <c r="K1483" s="138">
        <v>3.1</v>
      </c>
      <c r="L1483" s="252"/>
      <c r="M1483" s="252"/>
      <c r="N1483" s="260">
        <f t="shared" si="198"/>
        <v>0</v>
      </c>
      <c r="O1483" s="261"/>
      <c r="P1483" s="261"/>
      <c r="Q1483" s="262"/>
      <c r="R1483" s="139"/>
      <c r="T1483" s="140"/>
      <c r="U1483" s="34" t="s">
        <v>39</v>
      </c>
      <c r="V1483" s="141">
        <v>0</v>
      </c>
      <c r="W1483" s="141">
        <f>V1483*K1483</f>
        <v>0</v>
      </c>
      <c r="X1483" s="141">
        <v>0</v>
      </c>
      <c r="Y1483" s="141">
        <f>X1483*K1483</f>
        <v>0</v>
      </c>
      <c r="Z1483" s="141">
        <v>0</v>
      </c>
      <c r="AA1483" s="142">
        <f>Z1483*K1483</f>
        <v>0</v>
      </c>
      <c r="AR1483" s="8" t="s">
        <v>231</v>
      </c>
      <c r="AT1483" s="8" t="s">
        <v>157</v>
      </c>
      <c r="AU1483" s="8" t="s">
        <v>78</v>
      </c>
      <c r="AY1483" s="8" t="s">
        <v>156</v>
      </c>
      <c r="BE1483" s="143">
        <f>IF(U1483="základná",N1483,0)</f>
        <v>0</v>
      </c>
      <c r="BF1483" s="143">
        <f>IF(U1483="znížená",N1483,0)</f>
        <v>0</v>
      </c>
      <c r="BG1483" s="143">
        <f>IF(U1483="zákl. prenesená",N1483,0)</f>
        <v>0</v>
      </c>
      <c r="BH1483" s="143">
        <f>IF(U1483="zníž. prenesená",N1483,0)</f>
        <v>0</v>
      </c>
      <c r="BI1483" s="143">
        <f>IF(U1483="nulová",N1483,0)</f>
        <v>0</v>
      </c>
      <c r="BJ1483" s="8" t="s">
        <v>78</v>
      </c>
      <c r="BK1483" s="121">
        <f>ROUND(L1483*K1483,3)</f>
        <v>0</v>
      </c>
      <c r="BL1483" s="8" t="s">
        <v>231</v>
      </c>
      <c r="BM1483" s="8" t="s">
        <v>2471</v>
      </c>
    </row>
    <row r="1484" spans="2:65" s="144" customFormat="1" ht="16.5" customHeight="1" x14ac:dyDescent="0.45">
      <c r="B1484" s="145"/>
      <c r="C1484" s="146"/>
      <c r="D1484" s="146"/>
      <c r="E1484" s="147"/>
      <c r="F1484" s="253" t="s">
        <v>2472</v>
      </c>
      <c r="G1484" s="253"/>
      <c r="H1484" s="253"/>
      <c r="I1484" s="253"/>
      <c r="J1484" s="146"/>
      <c r="K1484" s="147"/>
      <c r="L1484" s="146"/>
      <c r="M1484" s="146"/>
      <c r="N1484" s="146"/>
      <c r="O1484" s="146"/>
      <c r="P1484" s="146"/>
      <c r="Q1484" s="146"/>
      <c r="R1484" s="148"/>
      <c r="T1484" s="149"/>
      <c r="U1484" s="146"/>
      <c r="V1484" s="146"/>
      <c r="W1484" s="146"/>
      <c r="X1484" s="146"/>
      <c r="Y1484" s="146"/>
      <c r="Z1484" s="146"/>
      <c r="AA1484" s="150"/>
      <c r="AT1484" s="151" t="s">
        <v>168</v>
      </c>
      <c r="AU1484" s="151" t="s">
        <v>78</v>
      </c>
      <c r="AV1484" s="144" t="s">
        <v>80</v>
      </c>
      <c r="AW1484" s="144" t="s">
        <v>28</v>
      </c>
      <c r="AX1484" s="144" t="s">
        <v>72</v>
      </c>
      <c r="AY1484" s="151" t="s">
        <v>156</v>
      </c>
    </row>
    <row r="1485" spans="2:65" s="144" customFormat="1" ht="16.5" customHeight="1" x14ac:dyDescent="0.45">
      <c r="B1485" s="145"/>
      <c r="C1485" s="146"/>
      <c r="D1485" s="146"/>
      <c r="E1485" s="147"/>
      <c r="F1485" s="258" t="s">
        <v>1202</v>
      </c>
      <c r="G1485" s="258"/>
      <c r="H1485" s="258"/>
      <c r="I1485" s="258"/>
      <c r="J1485" s="146"/>
      <c r="K1485" s="147"/>
      <c r="L1485" s="146"/>
      <c r="M1485" s="146"/>
      <c r="N1485" s="146"/>
      <c r="O1485" s="146"/>
      <c r="P1485" s="146"/>
      <c r="Q1485" s="146"/>
      <c r="R1485" s="148"/>
      <c r="T1485" s="149"/>
      <c r="U1485" s="146"/>
      <c r="V1485" s="146"/>
      <c r="W1485" s="146"/>
      <c r="X1485" s="146"/>
      <c r="Y1485" s="146"/>
      <c r="Z1485" s="146"/>
      <c r="AA1485" s="150"/>
      <c r="AT1485" s="151" t="s">
        <v>168</v>
      </c>
      <c r="AU1485" s="151" t="s">
        <v>78</v>
      </c>
      <c r="AV1485" s="144" t="s">
        <v>80</v>
      </c>
      <c r="AW1485" s="144" t="s">
        <v>28</v>
      </c>
      <c r="AX1485" s="144" t="s">
        <v>72</v>
      </c>
      <c r="AY1485" s="151" t="s">
        <v>156</v>
      </c>
    </row>
    <row r="1486" spans="2:65" s="152" customFormat="1" ht="16.5" customHeight="1" x14ac:dyDescent="0.45">
      <c r="B1486" s="153"/>
      <c r="C1486" s="154"/>
      <c r="D1486" s="154"/>
      <c r="E1486" s="155"/>
      <c r="F1486" s="254" t="s">
        <v>1203</v>
      </c>
      <c r="G1486" s="254"/>
      <c r="H1486" s="254"/>
      <c r="I1486" s="254"/>
      <c r="J1486" s="154"/>
      <c r="K1486" s="156">
        <v>3.1</v>
      </c>
      <c r="L1486" s="154"/>
      <c r="M1486" s="154"/>
      <c r="N1486" s="154"/>
      <c r="O1486" s="154"/>
      <c r="P1486" s="154"/>
      <c r="Q1486" s="154"/>
      <c r="R1486" s="157"/>
      <c r="T1486" s="158"/>
      <c r="U1486" s="154"/>
      <c r="V1486" s="154"/>
      <c r="W1486" s="154"/>
      <c r="X1486" s="154"/>
      <c r="Y1486" s="154"/>
      <c r="Z1486" s="154"/>
      <c r="AA1486" s="159"/>
      <c r="AT1486" s="160" t="s">
        <v>168</v>
      </c>
      <c r="AU1486" s="160" t="s">
        <v>78</v>
      </c>
      <c r="AV1486" s="152" t="s">
        <v>78</v>
      </c>
      <c r="AW1486" s="152" t="s">
        <v>28</v>
      </c>
      <c r="AX1486" s="152" t="s">
        <v>72</v>
      </c>
      <c r="AY1486" s="160" t="s">
        <v>156</v>
      </c>
    </row>
    <row r="1487" spans="2:65" s="161" customFormat="1" ht="16.5" customHeight="1" x14ac:dyDescent="0.45">
      <c r="B1487" s="162"/>
      <c r="C1487" s="163"/>
      <c r="D1487" s="163"/>
      <c r="E1487" s="164"/>
      <c r="F1487" s="255" t="s">
        <v>170</v>
      </c>
      <c r="G1487" s="255"/>
      <c r="H1487" s="255"/>
      <c r="I1487" s="255"/>
      <c r="J1487" s="163"/>
      <c r="K1487" s="165">
        <v>3.1</v>
      </c>
      <c r="L1487" s="163"/>
      <c r="M1487" s="163"/>
      <c r="N1487" s="163"/>
      <c r="O1487" s="163"/>
      <c r="P1487" s="163"/>
      <c r="Q1487" s="163"/>
      <c r="R1487" s="166"/>
      <c r="T1487" s="167"/>
      <c r="U1487" s="163"/>
      <c r="V1487" s="163"/>
      <c r="W1487" s="163"/>
      <c r="X1487" s="163"/>
      <c r="Y1487" s="163"/>
      <c r="Z1487" s="163"/>
      <c r="AA1487" s="168"/>
      <c r="AT1487" s="169" t="s">
        <v>168</v>
      </c>
      <c r="AU1487" s="169" t="s">
        <v>78</v>
      </c>
      <c r="AV1487" s="161" t="s">
        <v>161</v>
      </c>
      <c r="AW1487" s="161" t="s">
        <v>28</v>
      </c>
      <c r="AX1487" s="161" t="s">
        <v>80</v>
      </c>
      <c r="AY1487" s="169" t="s">
        <v>156</v>
      </c>
    </row>
    <row r="1488" spans="2:65" s="122" customFormat="1" ht="29.85" customHeight="1" x14ac:dyDescent="0.5">
      <c r="B1488" s="123"/>
      <c r="C1488" s="124"/>
      <c r="D1488" s="133" t="s">
        <v>127</v>
      </c>
      <c r="E1488" s="133"/>
      <c r="F1488" s="133"/>
      <c r="G1488" s="133"/>
      <c r="H1488" s="133"/>
      <c r="I1488" s="133"/>
      <c r="J1488" s="133"/>
      <c r="K1488" s="133"/>
      <c r="L1488" s="133"/>
      <c r="M1488" s="133"/>
      <c r="N1488" s="250">
        <f>BK1488</f>
        <v>0</v>
      </c>
      <c r="O1488" s="250"/>
      <c r="P1488" s="250"/>
      <c r="Q1488" s="250"/>
      <c r="R1488" s="126"/>
      <c r="T1488" s="127"/>
      <c r="U1488" s="124"/>
      <c r="V1488" s="124"/>
      <c r="W1488" s="128">
        <f>SUM(W1489:W1490)</f>
        <v>0</v>
      </c>
      <c r="X1488" s="124"/>
      <c r="Y1488" s="128">
        <f>SUM(Y1489:Y1490)</f>
        <v>0</v>
      </c>
      <c r="Z1488" s="124"/>
      <c r="AA1488" s="129">
        <f>SUM(AA1489:AA1490)</f>
        <v>0</v>
      </c>
      <c r="AR1488" s="130" t="s">
        <v>78</v>
      </c>
      <c r="AT1488" s="131" t="s">
        <v>71</v>
      </c>
      <c r="AU1488" s="131" t="s">
        <v>80</v>
      </c>
      <c r="AY1488" s="130" t="s">
        <v>156</v>
      </c>
      <c r="BK1488" s="132">
        <f>SUM(BK1489:BK1490)</f>
        <v>0</v>
      </c>
    </row>
    <row r="1489" spans="2:65" s="23" customFormat="1" ht="38.25" customHeight="1" x14ac:dyDescent="0.45">
      <c r="B1489" s="134"/>
      <c r="C1489" s="135" t="s">
        <v>2473</v>
      </c>
      <c r="D1489" s="135" t="s">
        <v>157</v>
      </c>
      <c r="E1489" s="136" t="s">
        <v>2474</v>
      </c>
      <c r="F1489" s="251" t="s">
        <v>2475</v>
      </c>
      <c r="G1489" s="251"/>
      <c r="H1489" s="251"/>
      <c r="I1489" s="251"/>
      <c r="J1489" s="137" t="s">
        <v>160</v>
      </c>
      <c r="K1489" s="138">
        <v>1954.3820000000001</v>
      </c>
      <c r="L1489" s="252"/>
      <c r="M1489" s="252"/>
      <c r="N1489" s="260">
        <f t="shared" ref="N1489:N1490" si="199">ROUND(L1489*K1489,2)</f>
        <v>0</v>
      </c>
      <c r="O1489" s="261"/>
      <c r="P1489" s="261"/>
      <c r="Q1489" s="262"/>
      <c r="R1489" s="139"/>
      <c r="T1489" s="140"/>
      <c r="U1489" s="34" t="s">
        <v>39</v>
      </c>
      <c r="V1489" s="141">
        <v>0</v>
      </c>
      <c r="W1489" s="141">
        <f>V1489*K1489</f>
        <v>0</v>
      </c>
      <c r="X1489" s="141">
        <v>0</v>
      </c>
      <c r="Y1489" s="141">
        <f>X1489*K1489</f>
        <v>0</v>
      </c>
      <c r="Z1489" s="141">
        <v>0</v>
      </c>
      <c r="AA1489" s="142">
        <f>Z1489*K1489</f>
        <v>0</v>
      </c>
      <c r="AR1489" s="8" t="s">
        <v>231</v>
      </c>
      <c r="AT1489" s="8" t="s">
        <v>157</v>
      </c>
      <c r="AU1489" s="8" t="s">
        <v>78</v>
      </c>
      <c r="AY1489" s="8" t="s">
        <v>156</v>
      </c>
      <c r="BE1489" s="143">
        <f>IF(U1489="základná",N1489,0)</f>
        <v>0</v>
      </c>
      <c r="BF1489" s="143">
        <f>IF(U1489="znížená",N1489,0)</f>
        <v>0</v>
      </c>
      <c r="BG1489" s="143">
        <f>IF(U1489="zákl. prenesená",N1489,0)</f>
        <v>0</v>
      </c>
      <c r="BH1489" s="143">
        <f>IF(U1489="zníž. prenesená",N1489,0)</f>
        <v>0</v>
      </c>
      <c r="BI1489" s="143">
        <f>IF(U1489="nulová",N1489,0)</f>
        <v>0</v>
      </c>
      <c r="BJ1489" s="8" t="s">
        <v>78</v>
      </c>
      <c r="BK1489" s="121">
        <f>ROUND(L1489*K1489,3)</f>
        <v>0</v>
      </c>
      <c r="BL1489" s="8" t="s">
        <v>231</v>
      </c>
      <c r="BM1489" s="8" t="s">
        <v>2476</v>
      </c>
    </row>
    <row r="1490" spans="2:65" s="23" customFormat="1" ht="38.25" customHeight="1" x14ac:dyDescent="0.45">
      <c r="B1490" s="134"/>
      <c r="C1490" s="135" t="s">
        <v>2477</v>
      </c>
      <c r="D1490" s="135" t="s">
        <v>157</v>
      </c>
      <c r="E1490" s="136" t="s">
        <v>2478</v>
      </c>
      <c r="F1490" s="251" t="s">
        <v>2479</v>
      </c>
      <c r="G1490" s="251"/>
      <c r="H1490" s="251"/>
      <c r="I1490" s="251"/>
      <c r="J1490" s="137" t="s">
        <v>160</v>
      </c>
      <c r="K1490" s="138">
        <v>1954.3820000000001</v>
      </c>
      <c r="L1490" s="252"/>
      <c r="M1490" s="252"/>
      <c r="N1490" s="260">
        <f t="shared" si="199"/>
        <v>0</v>
      </c>
      <c r="O1490" s="261"/>
      <c r="P1490" s="261"/>
      <c r="Q1490" s="262"/>
      <c r="R1490" s="139"/>
      <c r="T1490" s="140"/>
      <c r="U1490" s="34" t="s">
        <v>39</v>
      </c>
      <c r="V1490" s="141">
        <v>0</v>
      </c>
      <c r="W1490" s="141">
        <f>V1490*K1490</f>
        <v>0</v>
      </c>
      <c r="X1490" s="141">
        <v>0</v>
      </c>
      <c r="Y1490" s="141">
        <f>X1490*K1490</f>
        <v>0</v>
      </c>
      <c r="Z1490" s="141">
        <v>0</v>
      </c>
      <c r="AA1490" s="142">
        <f>Z1490*K1490</f>
        <v>0</v>
      </c>
      <c r="AR1490" s="8" t="s">
        <v>231</v>
      </c>
      <c r="AT1490" s="8" t="s">
        <v>157</v>
      </c>
      <c r="AU1490" s="8" t="s">
        <v>78</v>
      </c>
      <c r="AY1490" s="8" t="s">
        <v>156</v>
      </c>
      <c r="BE1490" s="143">
        <f>IF(U1490="základná",N1490,0)</f>
        <v>0</v>
      </c>
      <c r="BF1490" s="143">
        <f>IF(U1490="znížená",N1490,0)</f>
        <v>0</v>
      </c>
      <c r="BG1490" s="143">
        <f>IF(U1490="zákl. prenesená",N1490,0)</f>
        <v>0</v>
      </c>
      <c r="BH1490" s="143">
        <f>IF(U1490="zníž. prenesená",N1490,0)</f>
        <v>0</v>
      </c>
      <c r="BI1490" s="143">
        <f>IF(U1490="nulová",N1490,0)</f>
        <v>0</v>
      </c>
      <c r="BJ1490" s="8" t="s">
        <v>78</v>
      </c>
      <c r="BK1490" s="121">
        <f>ROUND(L1490*K1490,3)</f>
        <v>0</v>
      </c>
      <c r="BL1490" s="8" t="s">
        <v>231</v>
      </c>
      <c r="BM1490" s="8" t="s">
        <v>2480</v>
      </c>
    </row>
    <row r="1491" spans="2:65" s="122" customFormat="1" ht="37.35" customHeight="1" x14ac:dyDescent="0.55000000000000004">
      <c r="B1491" s="123"/>
      <c r="C1491" s="124"/>
      <c r="D1491" s="125" t="s">
        <v>128</v>
      </c>
      <c r="E1491" s="125"/>
      <c r="F1491" s="125"/>
      <c r="G1491" s="125"/>
      <c r="H1491" s="125"/>
      <c r="I1491" s="125"/>
      <c r="J1491" s="125"/>
      <c r="K1491" s="125"/>
      <c r="L1491" s="125"/>
      <c r="M1491" s="125"/>
      <c r="N1491" s="268">
        <f>BK1491</f>
        <v>0</v>
      </c>
      <c r="O1491" s="268"/>
      <c r="P1491" s="268"/>
      <c r="Q1491" s="268"/>
      <c r="R1491" s="126"/>
      <c r="T1491" s="127"/>
      <c r="U1491" s="124"/>
      <c r="V1491" s="124"/>
      <c r="W1491" s="128">
        <f>W1492+W1824+W1869+W1914+W1943+W1986+W2031+W2214+W2216</f>
        <v>0</v>
      </c>
      <c r="X1491" s="124"/>
      <c r="Y1491" s="128">
        <f>Y1492+Y1824+Y1869+Y1914+Y1943+Y1986+Y2031+Y2214+Y2216</f>
        <v>0</v>
      </c>
      <c r="Z1491" s="124"/>
      <c r="AA1491" s="129">
        <f>AA1492+AA1824+AA1869+AA1914+AA1943+AA1986+AA2031+AA2214+AA2216</f>
        <v>0</v>
      </c>
      <c r="AR1491" s="130" t="s">
        <v>82</v>
      </c>
      <c r="AT1491" s="131" t="s">
        <v>71</v>
      </c>
      <c r="AU1491" s="131" t="s">
        <v>72</v>
      </c>
      <c r="AY1491" s="130" t="s">
        <v>156</v>
      </c>
      <c r="BK1491" s="132">
        <f>BK1492+BK1824+BK1869+BK1914+BK1943+BK1986+BK2031+BK2214+BK2216</f>
        <v>0</v>
      </c>
    </row>
    <row r="1492" spans="2:65" s="122" customFormat="1" ht="19.899999999999999" customHeight="1" x14ac:dyDescent="0.5">
      <c r="B1492" s="123"/>
      <c r="C1492" s="124"/>
      <c r="D1492" s="133" t="s">
        <v>129</v>
      </c>
      <c r="E1492" s="133"/>
      <c r="F1492" s="133"/>
      <c r="G1492" s="133"/>
      <c r="H1492" s="133"/>
      <c r="I1492" s="133"/>
      <c r="J1492" s="133"/>
      <c r="K1492" s="133"/>
      <c r="L1492" s="133"/>
      <c r="M1492" s="133"/>
      <c r="N1492" s="250">
        <f>BK1492</f>
        <v>0</v>
      </c>
      <c r="O1492" s="250"/>
      <c r="P1492" s="250"/>
      <c r="Q1492" s="250"/>
      <c r="R1492" s="126"/>
      <c r="T1492" s="127"/>
      <c r="U1492" s="124"/>
      <c r="V1492" s="124"/>
      <c r="W1492" s="128">
        <f>SUM(W1493:W1823)</f>
        <v>0</v>
      </c>
      <c r="X1492" s="124"/>
      <c r="Y1492" s="128">
        <f>SUM(Y1493:Y1823)</f>
        <v>0</v>
      </c>
      <c r="Z1492" s="124"/>
      <c r="AA1492" s="129">
        <f>SUM(AA1493:AA1823)</f>
        <v>0</v>
      </c>
      <c r="AR1492" s="130" t="s">
        <v>80</v>
      </c>
      <c r="AT1492" s="131" t="s">
        <v>71</v>
      </c>
      <c r="AU1492" s="131" t="s">
        <v>80</v>
      </c>
      <c r="AY1492" s="130" t="s">
        <v>156</v>
      </c>
      <c r="BK1492" s="132">
        <f>SUM(BK1493:BK1823)</f>
        <v>0</v>
      </c>
    </row>
    <row r="1493" spans="2:65" s="23" customFormat="1" ht="25.5" customHeight="1" x14ac:dyDescent="0.45">
      <c r="B1493" s="134"/>
      <c r="C1493" s="135" t="s">
        <v>2481</v>
      </c>
      <c r="D1493" s="135" t="s">
        <v>157</v>
      </c>
      <c r="E1493" s="136" t="s">
        <v>2482</v>
      </c>
      <c r="F1493" s="251" t="s">
        <v>2483</v>
      </c>
      <c r="G1493" s="251"/>
      <c r="H1493" s="251"/>
      <c r="I1493" s="251"/>
      <c r="J1493" s="137" t="s">
        <v>1098</v>
      </c>
      <c r="K1493" s="138">
        <v>26</v>
      </c>
      <c r="L1493" s="252"/>
      <c r="M1493" s="252"/>
      <c r="N1493" s="260">
        <f t="shared" ref="N1493:N1502" si="200">ROUND(L1493*K1493,2)</f>
        <v>0</v>
      </c>
      <c r="O1493" s="261"/>
      <c r="P1493" s="261"/>
      <c r="Q1493" s="262"/>
      <c r="R1493" s="139"/>
      <c r="T1493" s="140"/>
      <c r="U1493" s="34" t="s">
        <v>39</v>
      </c>
      <c r="V1493" s="141">
        <v>0</v>
      </c>
      <c r="W1493" s="141">
        <f t="shared" ref="W1493:W1556" si="201">V1493*K1493</f>
        <v>0</v>
      </c>
      <c r="X1493" s="141">
        <v>0</v>
      </c>
      <c r="Y1493" s="141">
        <f t="shared" ref="Y1493:Y1556" si="202">X1493*K1493</f>
        <v>0</v>
      </c>
      <c r="Z1493" s="141">
        <v>0</v>
      </c>
      <c r="AA1493" s="142">
        <f t="shared" ref="AA1493:AA1556" si="203">Z1493*K1493</f>
        <v>0</v>
      </c>
      <c r="AR1493" s="8" t="s">
        <v>161</v>
      </c>
      <c r="AT1493" s="8" t="s">
        <v>157</v>
      </c>
      <c r="AU1493" s="8" t="s">
        <v>78</v>
      </c>
      <c r="AY1493" s="8" t="s">
        <v>156</v>
      </c>
      <c r="BE1493" s="143">
        <f t="shared" ref="BE1493:BE1556" si="204">IF(U1493="základná",N1493,0)</f>
        <v>0</v>
      </c>
      <c r="BF1493" s="143">
        <f t="shared" ref="BF1493:BF1556" si="205">IF(U1493="znížená",N1493,0)</f>
        <v>0</v>
      </c>
      <c r="BG1493" s="143">
        <f t="shared" ref="BG1493:BG1556" si="206">IF(U1493="zákl. prenesená",N1493,0)</f>
        <v>0</v>
      </c>
      <c r="BH1493" s="143">
        <f t="shared" ref="BH1493:BH1556" si="207">IF(U1493="zníž. prenesená",N1493,0)</f>
        <v>0</v>
      </c>
      <c r="BI1493" s="143">
        <f t="shared" ref="BI1493:BI1556" si="208">IF(U1493="nulová",N1493,0)</f>
        <v>0</v>
      </c>
      <c r="BJ1493" s="8" t="s">
        <v>78</v>
      </c>
      <c r="BK1493" s="121">
        <f t="shared" ref="BK1493:BK1556" si="209">ROUND(L1493*K1493,3)</f>
        <v>0</v>
      </c>
      <c r="BL1493" s="8" t="s">
        <v>161</v>
      </c>
      <c r="BM1493" s="8" t="s">
        <v>2484</v>
      </c>
    </row>
    <row r="1494" spans="2:65" s="23" customFormat="1" ht="25.5" customHeight="1" x14ac:dyDescent="0.45">
      <c r="B1494" s="134"/>
      <c r="C1494" s="135" t="s">
        <v>2485</v>
      </c>
      <c r="D1494" s="135" t="s">
        <v>157</v>
      </c>
      <c r="E1494" s="136" t="s">
        <v>2486</v>
      </c>
      <c r="F1494" s="251" t="s">
        <v>2487</v>
      </c>
      <c r="G1494" s="251"/>
      <c r="H1494" s="251"/>
      <c r="I1494" s="251"/>
      <c r="J1494" s="137" t="s">
        <v>1098</v>
      </c>
      <c r="K1494" s="138">
        <v>5</v>
      </c>
      <c r="L1494" s="252"/>
      <c r="M1494" s="252"/>
      <c r="N1494" s="260">
        <f t="shared" si="200"/>
        <v>0</v>
      </c>
      <c r="O1494" s="261"/>
      <c r="P1494" s="261"/>
      <c r="Q1494" s="262"/>
      <c r="R1494" s="139"/>
      <c r="T1494" s="140"/>
      <c r="U1494" s="34" t="s">
        <v>39</v>
      </c>
      <c r="V1494" s="141">
        <v>0</v>
      </c>
      <c r="W1494" s="141">
        <f t="shared" si="201"/>
        <v>0</v>
      </c>
      <c r="X1494" s="141">
        <v>0</v>
      </c>
      <c r="Y1494" s="141">
        <f t="shared" si="202"/>
        <v>0</v>
      </c>
      <c r="Z1494" s="141">
        <v>0</v>
      </c>
      <c r="AA1494" s="142">
        <f t="shared" si="203"/>
        <v>0</v>
      </c>
      <c r="AR1494" s="8" t="s">
        <v>161</v>
      </c>
      <c r="AT1494" s="8" t="s">
        <v>157</v>
      </c>
      <c r="AU1494" s="8" t="s">
        <v>78</v>
      </c>
      <c r="AY1494" s="8" t="s">
        <v>156</v>
      </c>
      <c r="BE1494" s="143">
        <f t="shared" si="204"/>
        <v>0</v>
      </c>
      <c r="BF1494" s="143">
        <f t="shared" si="205"/>
        <v>0</v>
      </c>
      <c r="BG1494" s="143">
        <f t="shared" si="206"/>
        <v>0</v>
      </c>
      <c r="BH1494" s="143">
        <f t="shared" si="207"/>
        <v>0</v>
      </c>
      <c r="BI1494" s="143">
        <f t="shared" si="208"/>
        <v>0</v>
      </c>
      <c r="BJ1494" s="8" t="s">
        <v>78</v>
      </c>
      <c r="BK1494" s="121">
        <f t="shared" si="209"/>
        <v>0</v>
      </c>
      <c r="BL1494" s="8" t="s">
        <v>161</v>
      </c>
      <c r="BM1494" s="8" t="s">
        <v>2488</v>
      </c>
    </row>
    <row r="1495" spans="2:65" s="23" customFormat="1" ht="25.5" customHeight="1" x14ac:dyDescent="0.45">
      <c r="B1495" s="134"/>
      <c r="C1495" s="135" t="s">
        <v>2489</v>
      </c>
      <c r="D1495" s="135" t="s">
        <v>157</v>
      </c>
      <c r="E1495" s="136" t="s">
        <v>2490</v>
      </c>
      <c r="F1495" s="251" t="s">
        <v>2491</v>
      </c>
      <c r="G1495" s="251"/>
      <c r="H1495" s="251"/>
      <c r="I1495" s="251"/>
      <c r="J1495" s="137" t="s">
        <v>1098</v>
      </c>
      <c r="K1495" s="138">
        <v>4</v>
      </c>
      <c r="L1495" s="252"/>
      <c r="M1495" s="252"/>
      <c r="N1495" s="260">
        <f t="shared" si="200"/>
        <v>0</v>
      </c>
      <c r="O1495" s="261"/>
      <c r="P1495" s="261"/>
      <c r="Q1495" s="262"/>
      <c r="R1495" s="139"/>
      <c r="T1495" s="140"/>
      <c r="U1495" s="34" t="s">
        <v>39</v>
      </c>
      <c r="V1495" s="141">
        <v>0</v>
      </c>
      <c r="W1495" s="141">
        <f t="shared" si="201"/>
        <v>0</v>
      </c>
      <c r="X1495" s="141">
        <v>0</v>
      </c>
      <c r="Y1495" s="141">
        <f t="shared" si="202"/>
        <v>0</v>
      </c>
      <c r="Z1495" s="141">
        <v>0</v>
      </c>
      <c r="AA1495" s="142">
        <f t="shared" si="203"/>
        <v>0</v>
      </c>
      <c r="AR1495" s="8" t="s">
        <v>161</v>
      </c>
      <c r="AT1495" s="8" t="s">
        <v>157</v>
      </c>
      <c r="AU1495" s="8" t="s">
        <v>78</v>
      </c>
      <c r="AY1495" s="8" t="s">
        <v>156</v>
      </c>
      <c r="BE1495" s="143">
        <f t="shared" si="204"/>
        <v>0</v>
      </c>
      <c r="BF1495" s="143">
        <f t="shared" si="205"/>
        <v>0</v>
      </c>
      <c r="BG1495" s="143">
        <f t="shared" si="206"/>
        <v>0</v>
      </c>
      <c r="BH1495" s="143">
        <f t="shared" si="207"/>
        <v>0</v>
      </c>
      <c r="BI1495" s="143">
        <f t="shared" si="208"/>
        <v>0</v>
      </c>
      <c r="BJ1495" s="8" t="s">
        <v>78</v>
      </c>
      <c r="BK1495" s="121">
        <f t="shared" si="209"/>
        <v>0</v>
      </c>
      <c r="BL1495" s="8" t="s">
        <v>161</v>
      </c>
      <c r="BM1495" s="8" t="s">
        <v>2492</v>
      </c>
    </row>
    <row r="1496" spans="2:65" s="23" customFormat="1" ht="25.5" customHeight="1" x14ac:dyDescent="0.45">
      <c r="B1496" s="134"/>
      <c r="C1496" s="135" t="s">
        <v>2493</v>
      </c>
      <c r="D1496" s="135" t="s">
        <v>157</v>
      </c>
      <c r="E1496" s="136" t="s">
        <v>2494</v>
      </c>
      <c r="F1496" s="251" t="s">
        <v>2495</v>
      </c>
      <c r="G1496" s="251"/>
      <c r="H1496" s="251"/>
      <c r="I1496" s="251"/>
      <c r="J1496" s="137" t="s">
        <v>1098</v>
      </c>
      <c r="K1496" s="138">
        <v>1</v>
      </c>
      <c r="L1496" s="252"/>
      <c r="M1496" s="252"/>
      <c r="N1496" s="260">
        <f t="shared" si="200"/>
        <v>0</v>
      </c>
      <c r="O1496" s="261"/>
      <c r="P1496" s="261"/>
      <c r="Q1496" s="262"/>
      <c r="R1496" s="139"/>
      <c r="T1496" s="140"/>
      <c r="U1496" s="34" t="s">
        <v>39</v>
      </c>
      <c r="V1496" s="141">
        <v>0</v>
      </c>
      <c r="W1496" s="141">
        <f t="shared" si="201"/>
        <v>0</v>
      </c>
      <c r="X1496" s="141">
        <v>0</v>
      </c>
      <c r="Y1496" s="141">
        <f t="shared" si="202"/>
        <v>0</v>
      </c>
      <c r="Z1496" s="141">
        <v>0</v>
      </c>
      <c r="AA1496" s="142">
        <f t="shared" si="203"/>
        <v>0</v>
      </c>
      <c r="AR1496" s="8" t="s">
        <v>161</v>
      </c>
      <c r="AT1496" s="8" t="s">
        <v>157</v>
      </c>
      <c r="AU1496" s="8" t="s">
        <v>78</v>
      </c>
      <c r="AY1496" s="8" t="s">
        <v>156</v>
      </c>
      <c r="BE1496" s="143">
        <f t="shared" si="204"/>
        <v>0</v>
      </c>
      <c r="BF1496" s="143">
        <f t="shared" si="205"/>
        <v>0</v>
      </c>
      <c r="BG1496" s="143">
        <f t="shared" si="206"/>
        <v>0</v>
      </c>
      <c r="BH1496" s="143">
        <f t="shared" si="207"/>
        <v>0</v>
      </c>
      <c r="BI1496" s="143">
        <f t="shared" si="208"/>
        <v>0</v>
      </c>
      <c r="BJ1496" s="8" t="s">
        <v>78</v>
      </c>
      <c r="BK1496" s="121">
        <f t="shared" si="209"/>
        <v>0</v>
      </c>
      <c r="BL1496" s="8" t="s">
        <v>161</v>
      </c>
      <c r="BM1496" s="8" t="s">
        <v>2496</v>
      </c>
    </row>
    <row r="1497" spans="2:65" s="23" customFormat="1" ht="25.5" customHeight="1" x14ac:dyDescent="0.45">
      <c r="B1497" s="134"/>
      <c r="C1497" s="135" t="s">
        <v>2497</v>
      </c>
      <c r="D1497" s="135" t="s">
        <v>157</v>
      </c>
      <c r="E1497" s="136" t="s">
        <v>2498</v>
      </c>
      <c r="F1497" s="251" t="s">
        <v>2499</v>
      </c>
      <c r="G1497" s="251"/>
      <c r="H1497" s="251"/>
      <c r="I1497" s="251"/>
      <c r="J1497" s="137" t="s">
        <v>1098</v>
      </c>
      <c r="K1497" s="138">
        <v>2</v>
      </c>
      <c r="L1497" s="252"/>
      <c r="M1497" s="252"/>
      <c r="N1497" s="260">
        <f t="shared" si="200"/>
        <v>0</v>
      </c>
      <c r="O1497" s="261"/>
      <c r="P1497" s="261"/>
      <c r="Q1497" s="262"/>
      <c r="R1497" s="139"/>
      <c r="T1497" s="140"/>
      <c r="U1497" s="34" t="s">
        <v>39</v>
      </c>
      <c r="V1497" s="141">
        <v>0</v>
      </c>
      <c r="W1497" s="141">
        <f t="shared" si="201"/>
        <v>0</v>
      </c>
      <c r="X1497" s="141">
        <v>0</v>
      </c>
      <c r="Y1497" s="141">
        <f t="shared" si="202"/>
        <v>0</v>
      </c>
      <c r="Z1497" s="141">
        <v>0</v>
      </c>
      <c r="AA1497" s="142">
        <f t="shared" si="203"/>
        <v>0</v>
      </c>
      <c r="AR1497" s="8" t="s">
        <v>161</v>
      </c>
      <c r="AT1497" s="8" t="s">
        <v>157</v>
      </c>
      <c r="AU1497" s="8" t="s">
        <v>78</v>
      </c>
      <c r="AY1497" s="8" t="s">
        <v>156</v>
      </c>
      <c r="BE1497" s="143">
        <f t="shared" si="204"/>
        <v>0</v>
      </c>
      <c r="BF1497" s="143">
        <f t="shared" si="205"/>
        <v>0</v>
      </c>
      <c r="BG1497" s="143">
        <f t="shared" si="206"/>
        <v>0</v>
      </c>
      <c r="BH1497" s="143">
        <f t="shared" si="207"/>
        <v>0</v>
      </c>
      <c r="BI1497" s="143">
        <f t="shared" si="208"/>
        <v>0</v>
      </c>
      <c r="BJ1497" s="8" t="s">
        <v>78</v>
      </c>
      <c r="BK1497" s="121">
        <f t="shared" si="209"/>
        <v>0</v>
      </c>
      <c r="BL1497" s="8" t="s">
        <v>161</v>
      </c>
      <c r="BM1497" s="8" t="s">
        <v>2500</v>
      </c>
    </row>
    <row r="1498" spans="2:65" s="23" customFormat="1" ht="25.5" customHeight="1" x14ac:dyDescent="0.45">
      <c r="B1498" s="134"/>
      <c r="C1498" s="135" t="s">
        <v>2501</v>
      </c>
      <c r="D1498" s="135" t="s">
        <v>157</v>
      </c>
      <c r="E1498" s="136" t="s">
        <v>2502</v>
      </c>
      <c r="F1498" s="251" t="s">
        <v>2503</v>
      </c>
      <c r="G1498" s="251"/>
      <c r="H1498" s="251"/>
      <c r="I1498" s="251"/>
      <c r="J1498" s="137" t="s">
        <v>1098</v>
      </c>
      <c r="K1498" s="138">
        <v>448</v>
      </c>
      <c r="L1498" s="252"/>
      <c r="M1498" s="252"/>
      <c r="N1498" s="260">
        <f t="shared" si="200"/>
        <v>0</v>
      </c>
      <c r="O1498" s="261"/>
      <c r="P1498" s="261"/>
      <c r="Q1498" s="262"/>
      <c r="R1498" s="139"/>
      <c r="T1498" s="140"/>
      <c r="U1498" s="34" t="s">
        <v>39</v>
      </c>
      <c r="V1498" s="141">
        <v>0</v>
      </c>
      <c r="W1498" s="141">
        <f t="shared" si="201"/>
        <v>0</v>
      </c>
      <c r="X1498" s="141">
        <v>0</v>
      </c>
      <c r="Y1498" s="141">
        <f t="shared" si="202"/>
        <v>0</v>
      </c>
      <c r="Z1498" s="141">
        <v>0</v>
      </c>
      <c r="AA1498" s="142">
        <f t="shared" si="203"/>
        <v>0</v>
      </c>
      <c r="AR1498" s="8" t="s">
        <v>161</v>
      </c>
      <c r="AT1498" s="8" t="s">
        <v>157</v>
      </c>
      <c r="AU1498" s="8" t="s">
        <v>78</v>
      </c>
      <c r="AY1498" s="8" t="s">
        <v>156</v>
      </c>
      <c r="BE1498" s="143">
        <f t="shared" si="204"/>
        <v>0</v>
      </c>
      <c r="BF1498" s="143">
        <f t="shared" si="205"/>
        <v>0</v>
      </c>
      <c r="BG1498" s="143">
        <f t="shared" si="206"/>
        <v>0</v>
      </c>
      <c r="BH1498" s="143">
        <f t="shared" si="207"/>
        <v>0</v>
      </c>
      <c r="BI1498" s="143">
        <f t="shared" si="208"/>
        <v>0</v>
      </c>
      <c r="BJ1498" s="8" t="s">
        <v>78</v>
      </c>
      <c r="BK1498" s="121">
        <f t="shared" si="209"/>
        <v>0</v>
      </c>
      <c r="BL1498" s="8" t="s">
        <v>161</v>
      </c>
      <c r="BM1498" s="8" t="s">
        <v>2504</v>
      </c>
    </row>
    <row r="1499" spans="2:65" s="23" customFormat="1" ht="25.5" customHeight="1" x14ac:dyDescent="0.45">
      <c r="B1499" s="134"/>
      <c r="C1499" s="135" t="s">
        <v>2505</v>
      </c>
      <c r="D1499" s="135" t="s">
        <v>157</v>
      </c>
      <c r="E1499" s="136" t="s">
        <v>2506</v>
      </c>
      <c r="F1499" s="251" t="s">
        <v>2507</v>
      </c>
      <c r="G1499" s="251"/>
      <c r="H1499" s="251"/>
      <c r="I1499" s="251"/>
      <c r="J1499" s="137" t="s">
        <v>1098</v>
      </c>
      <c r="K1499" s="138">
        <v>13</v>
      </c>
      <c r="L1499" s="252"/>
      <c r="M1499" s="252"/>
      <c r="N1499" s="260">
        <f t="shared" si="200"/>
        <v>0</v>
      </c>
      <c r="O1499" s="261"/>
      <c r="P1499" s="261"/>
      <c r="Q1499" s="262"/>
      <c r="R1499" s="139"/>
      <c r="T1499" s="140"/>
      <c r="U1499" s="34" t="s">
        <v>39</v>
      </c>
      <c r="V1499" s="141">
        <v>0</v>
      </c>
      <c r="W1499" s="141">
        <f t="shared" si="201"/>
        <v>0</v>
      </c>
      <c r="X1499" s="141">
        <v>0</v>
      </c>
      <c r="Y1499" s="141">
        <f t="shared" si="202"/>
        <v>0</v>
      </c>
      <c r="Z1499" s="141">
        <v>0</v>
      </c>
      <c r="AA1499" s="142">
        <f t="shared" si="203"/>
        <v>0</v>
      </c>
      <c r="AR1499" s="8" t="s">
        <v>161</v>
      </c>
      <c r="AT1499" s="8" t="s">
        <v>157</v>
      </c>
      <c r="AU1499" s="8" t="s">
        <v>78</v>
      </c>
      <c r="AY1499" s="8" t="s">
        <v>156</v>
      </c>
      <c r="BE1499" s="143">
        <f t="shared" si="204"/>
        <v>0</v>
      </c>
      <c r="BF1499" s="143">
        <f t="shared" si="205"/>
        <v>0</v>
      </c>
      <c r="BG1499" s="143">
        <f t="shared" si="206"/>
        <v>0</v>
      </c>
      <c r="BH1499" s="143">
        <f t="shared" si="207"/>
        <v>0</v>
      </c>
      <c r="BI1499" s="143">
        <f t="shared" si="208"/>
        <v>0</v>
      </c>
      <c r="BJ1499" s="8" t="s">
        <v>78</v>
      </c>
      <c r="BK1499" s="121">
        <f t="shared" si="209"/>
        <v>0</v>
      </c>
      <c r="BL1499" s="8" t="s">
        <v>161</v>
      </c>
      <c r="BM1499" s="8" t="s">
        <v>2508</v>
      </c>
    </row>
    <row r="1500" spans="2:65" s="23" customFormat="1" ht="25.5" customHeight="1" x14ac:dyDescent="0.45">
      <c r="B1500" s="134"/>
      <c r="C1500" s="135" t="s">
        <v>2509</v>
      </c>
      <c r="D1500" s="135" t="s">
        <v>157</v>
      </c>
      <c r="E1500" s="136" t="s">
        <v>2510</v>
      </c>
      <c r="F1500" s="251" t="s">
        <v>2511</v>
      </c>
      <c r="G1500" s="251"/>
      <c r="H1500" s="251"/>
      <c r="I1500" s="251"/>
      <c r="J1500" s="137" t="s">
        <v>1098</v>
      </c>
      <c r="K1500" s="138">
        <v>180</v>
      </c>
      <c r="L1500" s="252"/>
      <c r="M1500" s="252"/>
      <c r="N1500" s="260">
        <f t="shared" si="200"/>
        <v>0</v>
      </c>
      <c r="O1500" s="261"/>
      <c r="P1500" s="261"/>
      <c r="Q1500" s="262"/>
      <c r="R1500" s="139"/>
      <c r="T1500" s="140"/>
      <c r="U1500" s="34" t="s">
        <v>39</v>
      </c>
      <c r="V1500" s="141">
        <v>0</v>
      </c>
      <c r="W1500" s="141">
        <f t="shared" si="201"/>
        <v>0</v>
      </c>
      <c r="X1500" s="141">
        <v>0</v>
      </c>
      <c r="Y1500" s="141">
        <f t="shared" si="202"/>
        <v>0</v>
      </c>
      <c r="Z1500" s="141">
        <v>0</v>
      </c>
      <c r="AA1500" s="142">
        <f t="shared" si="203"/>
        <v>0</v>
      </c>
      <c r="AR1500" s="8" t="s">
        <v>161</v>
      </c>
      <c r="AT1500" s="8" t="s">
        <v>157</v>
      </c>
      <c r="AU1500" s="8" t="s">
        <v>78</v>
      </c>
      <c r="AY1500" s="8" t="s">
        <v>156</v>
      </c>
      <c r="BE1500" s="143">
        <f t="shared" si="204"/>
        <v>0</v>
      </c>
      <c r="BF1500" s="143">
        <f t="shared" si="205"/>
        <v>0</v>
      </c>
      <c r="BG1500" s="143">
        <f t="shared" si="206"/>
        <v>0</v>
      </c>
      <c r="BH1500" s="143">
        <f t="shared" si="207"/>
        <v>0</v>
      </c>
      <c r="BI1500" s="143">
        <f t="shared" si="208"/>
        <v>0</v>
      </c>
      <c r="BJ1500" s="8" t="s">
        <v>78</v>
      </c>
      <c r="BK1500" s="121">
        <f t="shared" si="209"/>
        <v>0</v>
      </c>
      <c r="BL1500" s="8" t="s">
        <v>161</v>
      </c>
      <c r="BM1500" s="8" t="s">
        <v>2512</v>
      </c>
    </row>
    <row r="1501" spans="2:65" s="23" customFormat="1" ht="25.5" customHeight="1" x14ac:dyDescent="0.45">
      <c r="B1501" s="134"/>
      <c r="C1501" s="135" t="s">
        <v>2513</v>
      </c>
      <c r="D1501" s="135" t="s">
        <v>157</v>
      </c>
      <c r="E1501" s="136" t="s">
        <v>2514</v>
      </c>
      <c r="F1501" s="251" t="s">
        <v>2515</v>
      </c>
      <c r="G1501" s="251"/>
      <c r="H1501" s="251"/>
      <c r="I1501" s="251"/>
      <c r="J1501" s="137" t="s">
        <v>1098</v>
      </c>
      <c r="K1501" s="138">
        <v>28</v>
      </c>
      <c r="L1501" s="252"/>
      <c r="M1501" s="252"/>
      <c r="N1501" s="260">
        <f t="shared" si="200"/>
        <v>0</v>
      </c>
      <c r="O1501" s="261"/>
      <c r="P1501" s="261"/>
      <c r="Q1501" s="262"/>
      <c r="R1501" s="139"/>
      <c r="T1501" s="140"/>
      <c r="U1501" s="34" t="s">
        <v>39</v>
      </c>
      <c r="V1501" s="141">
        <v>0</v>
      </c>
      <c r="W1501" s="141">
        <f t="shared" si="201"/>
        <v>0</v>
      </c>
      <c r="X1501" s="141">
        <v>0</v>
      </c>
      <c r="Y1501" s="141">
        <f t="shared" si="202"/>
        <v>0</v>
      </c>
      <c r="Z1501" s="141">
        <v>0</v>
      </c>
      <c r="AA1501" s="142">
        <f t="shared" si="203"/>
        <v>0</v>
      </c>
      <c r="AR1501" s="8" t="s">
        <v>161</v>
      </c>
      <c r="AT1501" s="8" t="s">
        <v>157</v>
      </c>
      <c r="AU1501" s="8" t="s">
        <v>78</v>
      </c>
      <c r="AY1501" s="8" t="s">
        <v>156</v>
      </c>
      <c r="BE1501" s="143">
        <f t="shared" si="204"/>
        <v>0</v>
      </c>
      <c r="BF1501" s="143">
        <f t="shared" si="205"/>
        <v>0</v>
      </c>
      <c r="BG1501" s="143">
        <f t="shared" si="206"/>
        <v>0</v>
      </c>
      <c r="BH1501" s="143">
        <f t="shared" si="207"/>
        <v>0</v>
      </c>
      <c r="BI1501" s="143">
        <f t="shared" si="208"/>
        <v>0</v>
      </c>
      <c r="BJ1501" s="8" t="s">
        <v>78</v>
      </c>
      <c r="BK1501" s="121">
        <f t="shared" si="209"/>
        <v>0</v>
      </c>
      <c r="BL1501" s="8" t="s">
        <v>161</v>
      </c>
      <c r="BM1501" s="8" t="s">
        <v>2516</v>
      </c>
    </row>
    <row r="1502" spans="2:65" s="23" customFormat="1" ht="25.5" customHeight="1" x14ac:dyDescent="0.45">
      <c r="B1502" s="134"/>
      <c r="C1502" s="135" t="s">
        <v>2517</v>
      </c>
      <c r="D1502" s="135" t="s">
        <v>157</v>
      </c>
      <c r="E1502" s="136" t="s">
        <v>2518</v>
      </c>
      <c r="F1502" s="251" t="s">
        <v>2519</v>
      </c>
      <c r="G1502" s="251"/>
      <c r="H1502" s="251"/>
      <c r="I1502" s="251"/>
      <c r="J1502" s="137" t="s">
        <v>358</v>
      </c>
      <c r="K1502" s="138">
        <v>450</v>
      </c>
      <c r="L1502" s="252"/>
      <c r="M1502" s="252"/>
      <c r="N1502" s="260">
        <f t="shared" si="200"/>
        <v>0</v>
      </c>
      <c r="O1502" s="261"/>
      <c r="P1502" s="261"/>
      <c r="Q1502" s="262"/>
      <c r="R1502" s="139"/>
      <c r="T1502" s="140"/>
      <c r="U1502" s="34" t="s">
        <v>39</v>
      </c>
      <c r="V1502" s="141">
        <v>0</v>
      </c>
      <c r="W1502" s="141">
        <f t="shared" si="201"/>
        <v>0</v>
      </c>
      <c r="X1502" s="141">
        <v>0</v>
      </c>
      <c r="Y1502" s="141">
        <f t="shared" si="202"/>
        <v>0</v>
      </c>
      <c r="Z1502" s="141">
        <v>0</v>
      </c>
      <c r="AA1502" s="142">
        <f t="shared" si="203"/>
        <v>0</v>
      </c>
      <c r="AR1502" s="8" t="s">
        <v>161</v>
      </c>
      <c r="AT1502" s="8" t="s">
        <v>157</v>
      </c>
      <c r="AU1502" s="8" t="s">
        <v>78</v>
      </c>
      <c r="AY1502" s="8" t="s">
        <v>156</v>
      </c>
      <c r="BE1502" s="143">
        <f t="shared" si="204"/>
        <v>0</v>
      </c>
      <c r="BF1502" s="143">
        <f t="shared" si="205"/>
        <v>0</v>
      </c>
      <c r="BG1502" s="143">
        <f t="shared" si="206"/>
        <v>0</v>
      </c>
      <c r="BH1502" s="143">
        <f t="shared" si="207"/>
        <v>0</v>
      </c>
      <c r="BI1502" s="143">
        <f t="shared" si="208"/>
        <v>0</v>
      </c>
      <c r="BJ1502" s="8" t="s">
        <v>78</v>
      </c>
      <c r="BK1502" s="121">
        <f t="shared" si="209"/>
        <v>0</v>
      </c>
      <c r="BL1502" s="8" t="s">
        <v>161</v>
      </c>
      <c r="BM1502" s="8" t="s">
        <v>2520</v>
      </c>
    </row>
    <row r="1503" spans="2:65" s="23" customFormat="1" ht="16.5" customHeight="1" x14ac:dyDescent="0.45">
      <c r="B1503" s="134"/>
      <c r="C1503" s="187" t="s">
        <v>2521</v>
      </c>
      <c r="D1503" s="187" t="s">
        <v>311</v>
      </c>
      <c r="E1503" s="188" t="s">
        <v>2522</v>
      </c>
      <c r="F1503" s="270" t="s">
        <v>2523</v>
      </c>
      <c r="G1503" s="270"/>
      <c r="H1503" s="270"/>
      <c r="I1503" s="270"/>
      <c r="J1503" s="189"/>
      <c r="K1503" s="190"/>
      <c r="L1503" s="271"/>
      <c r="M1503" s="271"/>
      <c r="N1503" s="265">
        <f>ROUND(L1503*K1503,2)</f>
        <v>0</v>
      </c>
      <c r="O1503" s="266"/>
      <c r="P1503" s="266"/>
      <c r="Q1503" s="267"/>
      <c r="R1503" s="139"/>
      <c r="T1503" s="140"/>
      <c r="U1503" s="34" t="s">
        <v>39</v>
      </c>
      <c r="V1503" s="141">
        <v>0</v>
      </c>
      <c r="W1503" s="141">
        <f t="shared" si="201"/>
        <v>0</v>
      </c>
      <c r="X1503" s="141">
        <v>0</v>
      </c>
      <c r="Y1503" s="141">
        <f t="shared" si="202"/>
        <v>0</v>
      </c>
      <c r="Z1503" s="141">
        <v>0</v>
      </c>
      <c r="AA1503" s="142">
        <f t="shared" si="203"/>
        <v>0</v>
      </c>
      <c r="AR1503" s="8" t="s">
        <v>190</v>
      </c>
      <c r="AT1503" s="8" t="s">
        <v>311</v>
      </c>
      <c r="AU1503" s="8" t="s">
        <v>78</v>
      </c>
      <c r="AY1503" s="8" t="s">
        <v>156</v>
      </c>
      <c r="BE1503" s="143">
        <f t="shared" si="204"/>
        <v>0</v>
      </c>
      <c r="BF1503" s="143">
        <f t="shared" si="205"/>
        <v>0</v>
      </c>
      <c r="BG1503" s="143">
        <f t="shared" si="206"/>
        <v>0</v>
      </c>
      <c r="BH1503" s="143">
        <f t="shared" si="207"/>
        <v>0</v>
      </c>
      <c r="BI1503" s="143">
        <f t="shared" si="208"/>
        <v>0</v>
      </c>
      <c r="BJ1503" s="8" t="s">
        <v>78</v>
      </c>
      <c r="BK1503" s="121">
        <f t="shared" si="209"/>
        <v>0</v>
      </c>
      <c r="BL1503" s="8" t="s">
        <v>161</v>
      </c>
      <c r="BM1503" s="8" t="s">
        <v>2524</v>
      </c>
    </row>
    <row r="1504" spans="2:65" s="23" customFormat="1" ht="25.5" customHeight="1" x14ac:dyDescent="0.45">
      <c r="B1504" s="134"/>
      <c r="C1504" s="179" t="s">
        <v>2525</v>
      </c>
      <c r="D1504" s="179" t="s">
        <v>311</v>
      </c>
      <c r="E1504" s="180" t="s">
        <v>2526</v>
      </c>
      <c r="F1504" s="263" t="s">
        <v>2527</v>
      </c>
      <c r="G1504" s="263"/>
      <c r="H1504" s="263"/>
      <c r="I1504" s="263"/>
      <c r="J1504" s="181" t="s">
        <v>1098</v>
      </c>
      <c r="K1504" s="182">
        <v>1</v>
      </c>
      <c r="L1504" s="264"/>
      <c r="M1504" s="264"/>
      <c r="N1504" s="265">
        <f t="shared" ref="N1504:N1517" si="210">ROUND(L1504*K1504,2)</f>
        <v>0</v>
      </c>
      <c r="O1504" s="266"/>
      <c r="P1504" s="266"/>
      <c r="Q1504" s="267"/>
      <c r="R1504" s="139"/>
      <c r="T1504" s="140"/>
      <c r="U1504" s="34" t="s">
        <v>39</v>
      </c>
      <c r="V1504" s="141">
        <v>0</v>
      </c>
      <c r="W1504" s="141">
        <f t="shared" si="201"/>
        <v>0</v>
      </c>
      <c r="X1504" s="141">
        <v>0</v>
      </c>
      <c r="Y1504" s="141">
        <f t="shared" si="202"/>
        <v>0</v>
      </c>
      <c r="Z1504" s="141">
        <v>0</v>
      </c>
      <c r="AA1504" s="142">
        <f t="shared" si="203"/>
        <v>0</v>
      </c>
      <c r="AR1504" s="8" t="s">
        <v>190</v>
      </c>
      <c r="AT1504" s="8" t="s">
        <v>311</v>
      </c>
      <c r="AU1504" s="8" t="s">
        <v>78</v>
      </c>
      <c r="AY1504" s="8" t="s">
        <v>156</v>
      </c>
      <c r="BE1504" s="143">
        <f t="shared" si="204"/>
        <v>0</v>
      </c>
      <c r="BF1504" s="143">
        <f t="shared" si="205"/>
        <v>0</v>
      </c>
      <c r="BG1504" s="143">
        <f t="shared" si="206"/>
        <v>0</v>
      </c>
      <c r="BH1504" s="143">
        <f t="shared" si="207"/>
        <v>0</v>
      </c>
      <c r="BI1504" s="143">
        <f t="shared" si="208"/>
        <v>0</v>
      </c>
      <c r="BJ1504" s="8" t="s">
        <v>78</v>
      </c>
      <c r="BK1504" s="121">
        <f t="shared" si="209"/>
        <v>0</v>
      </c>
      <c r="BL1504" s="8" t="s">
        <v>161</v>
      </c>
      <c r="BM1504" s="8" t="s">
        <v>2528</v>
      </c>
    </row>
    <row r="1505" spans="2:65" s="23" customFormat="1" ht="26.1" customHeight="1" x14ac:dyDescent="0.45">
      <c r="B1505" s="134"/>
      <c r="C1505" s="179" t="s">
        <v>2529</v>
      </c>
      <c r="D1505" s="179" t="s">
        <v>311</v>
      </c>
      <c r="E1505" s="180" t="s">
        <v>2530</v>
      </c>
      <c r="F1505" s="263" t="s">
        <v>2531</v>
      </c>
      <c r="G1505" s="263"/>
      <c r="H1505" s="263"/>
      <c r="I1505" s="263"/>
      <c r="J1505" s="181" t="s">
        <v>1098</v>
      </c>
      <c r="K1505" s="182">
        <v>1</v>
      </c>
      <c r="L1505" s="264"/>
      <c r="M1505" s="264"/>
      <c r="N1505" s="265">
        <f t="shared" si="210"/>
        <v>0</v>
      </c>
      <c r="O1505" s="266"/>
      <c r="P1505" s="266"/>
      <c r="Q1505" s="267"/>
      <c r="R1505" s="139"/>
      <c r="T1505" s="140"/>
      <c r="U1505" s="34" t="s">
        <v>39</v>
      </c>
      <c r="V1505" s="141">
        <v>0</v>
      </c>
      <c r="W1505" s="141">
        <f t="shared" si="201"/>
        <v>0</v>
      </c>
      <c r="X1505" s="141">
        <v>0</v>
      </c>
      <c r="Y1505" s="141">
        <f t="shared" si="202"/>
        <v>0</v>
      </c>
      <c r="Z1505" s="141">
        <v>0</v>
      </c>
      <c r="AA1505" s="142">
        <f t="shared" si="203"/>
        <v>0</v>
      </c>
      <c r="AR1505" s="8" t="s">
        <v>190</v>
      </c>
      <c r="AT1505" s="8" t="s">
        <v>311</v>
      </c>
      <c r="AU1505" s="8" t="s">
        <v>78</v>
      </c>
      <c r="AY1505" s="8" t="s">
        <v>156</v>
      </c>
      <c r="BE1505" s="143">
        <f t="shared" si="204"/>
        <v>0</v>
      </c>
      <c r="BF1505" s="143">
        <f t="shared" si="205"/>
        <v>0</v>
      </c>
      <c r="BG1505" s="143">
        <f t="shared" si="206"/>
        <v>0</v>
      </c>
      <c r="BH1505" s="143">
        <f t="shared" si="207"/>
        <v>0</v>
      </c>
      <c r="BI1505" s="143">
        <f t="shared" si="208"/>
        <v>0</v>
      </c>
      <c r="BJ1505" s="8" t="s">
        <v>78</v>
      </c>
      <c r="BK1505" s="121">
        <f t="shared" si="209"/>
        <v>0</v>
      </c>
      <c r="BL1505" s="8" t="s">
        <v>161</v>
      </c>
      <c r="BM1505" s="8" t="s">
        <v>2532</v>
      </c>
    </row>
    <row r="1506" spans="2:65" s="23" customFormat="1" ht="25.5" customHeight="1" x14ac:dyDescent="0.45">
      <c r="B1506" s="134"/>
      <c r="C1506" s="179" t="s">
        <v>2533</v>
      </c>
      <c r="D1506" s="179" t="s">
        <v>311</v>
      </c>
      <c r="E1506" s="180" t="s">
        <v>2534</v>
      </c>
      <c r="F1506" s="263" t="s">
        <v>2535</v>
      </c>
      <c r="G1506" s="263"/>
      <c r="H1506" s="263"/>
      <c r="I1506" s="263"/>
      <c r="J1506" s="181" t="s">
        <v>1098</v>
      </c>
      <c r="K1506" s="182">
        <v>1</v>
      </c>
      <c r="L1506" s="264"/>
      <c r="M1506" s="264"/>
      <c r="N1506" s="265">
        <f t="shared" si="210"/>
        <v>0</v>
      </c>
      <c r="O1506" s="266"/>
      <c r="P1506" s="266"/>
      <c r="Q1506" s="267"/>
      <c r="R1506" s="139"/>
      <c r="T1506" s="140"/>
      <c r="U1506" s="34" t="s">
        <v>39</v>
      </c>
      <c r="V1506" s="141">
        <v>0</v>
      </c>
      <c r="W1506" s="141">
        <f t="shared" si="201"/>
        <v>0</v>
      </c>
      <c r="X1506" s="141">
        <v>0</v>
      </c>
      <c r="Y1506" s="141">
        <f t="shared" si="202"/>
        <v>0</v>
      </c>
      <c r="Z1506" s="141">
        <v>0</v>
      </c>
      <c r="AA1506" s="142">
        <f t="shared" si="203"/>
        <v>0</v>
      </c>
      <c r="AR1506" s="8" t="s">
        <v>190</v>
      </c>
      <c r="AT1506" s="8" t="s">
        <v>311</v>
      </c>
      <c r="AU1506" s="8" t="s">
        <v>78</v>
      </c>
      <c r="AY1506" s="8" t="s">
        <v>156</v>
      </c>
      <c r="BE1506" s="143">
        <f t="shared" si="204"/>
        <v>0</v>
      </c>
      <c r="BF1506" s="143">
        <f t="shared" si="205"/>
        <v>0</v>
      </c>
      <c r="BG1506" s="143">
        <f t="shared" si="206"/>
        <v>0</v>
      </c>
      <c r="BH1506" s="143">
        <f t="shared" si="207"/>
        <v>0</v>
      </c>
      <c r="BI1506" s="143">
        <f t="shared" si="208"/>
        <v>0</v>
      </c>
      <c r="BJ1506" s="8" t="s">
        <v>78</v>
      </c>
      <c r="BK1506" s="121">
        <f t="shared" si="209"/>
        <v>0</v>
      </c>
      <c r="BL1506" s="8" t="s">
        <v>161</v>
      </c>
      <c r="BM1506" s="8" t="s">
        <v>2536</v>
      </c>
    </row>
    <row r="1507" spans="2:65" s="23" customFormat="1" ht="25.5" customHeight="1" x14ac:dyDescent="0.45">
      <c r="B1507" s="134"/>
      <c r="C1507" s="179" t="s">
        <v>2537</v>
      </c>
      <c r="D1507" s="179" t="s">
        <v>311</v>
      </c>
      <c r="E1507" s="180" t="s">
        <v>2538</v>
      </c>
      <c r="F1507" s="263" t="s">
        <v>2539</v>
      </c>
      <c r="G1507" s="263"/>
      <c r="H1507" s="263"/>
      <c r="I1507" s="263"/>
      <c r="J1507" s="181" t="s">
        <v>1098</v>
      </c>
      <c r="K1507" s="182">
        <v>1</v>
      </c>
      <c r="L1507" s="264"/>
      <c r="M1507" s="264"/>
      <c r="N1507" s="265">
        <f t="shared" si="210"/>
        <v>0</v>
      </c>
      <c r="O1507" s="266"/>
      <c r="P1507" s="266"/>
      <c r="Q1507" s="267"/>
      <c r="R1507" s="139"/>
      <c r="T1507" s="140"/>
      <c r="U1507" s="34" t="s">
        <v>39</v>
      </c>
      <c r="V1507" s="141">
        <v>0</v>
      </c>
      <c r="W1507" s="141">
        <f t="shared" si="201"/>
        <v>0</v>
      </c>
      <c r="X1507" s="141">
        <v>0</v>
      </c>
      <c r="Y1507" s="141">
        <f t="shared" si="202"/>
        <v>0</v>
      </c>
      <c r="Z1507" s="141">
        <v>0</v>
      </c>
      <c r="AA1507" s="142">
        <f t="shared" si="203"/>
        <v>0</v>
      </c>
      <c r="AR1507" s="8" t="s">
        <v>190</v>
      </c>
      <c r="AT1507" s="8" t="s">
        <v>311</v>
      </c>
      <c r="AU1507" s="8" t="s">
        <v>78</v>
      </c>
      <c r="AY1507" s="8" t="s">
        <v>156</v>
      </c>
      <c r="BE1507" s="143">
        <f t="shared" si="204"/>
        <v>0</v>
      </c>
      <c r="BF1507" s="143">
        <f t="shared" si="205"/>
        <v>0</v>
      </c>
      <c r="BG1507" s="143">
        <f t="shared" si="206"/>
        <v>0</v>
      </c>
      <c r="BH1507" s="143">
        <f t="shared" si="207"/>
        <v>0</v>
      </c>
      <c r="BI1507" s="143">
        <f t="shared" si="208"/>
        <v>0</v>
      </c>
      <c r="BJ1507" s="8" t="s">
        <v>78</v>
      </c>
      <c r="BK1507" s="121">
        <f t="shared" si="209"/>
        <v>0</v>
      </c>
      <c r="BL1507" s="8" t="s">
        <v>161</v>
      </c>
      <c r="BM1507" s="8" t="s">
        <v>2540</v>
      </c>
    </row>
    <row r="1508" spans="2:65" s="23" customFormat="1" ht="25.5" customHeight="1" x14ac:dyDescent="0.45">
      <c r="B1508" s="134"/>
      <c r="C1508" s="179" t="s">
        <v>2541</v>
      </c>
      <c r="D1508" s="179" t="s">
        <v>311</v>
      </c>
      <c r="E1508" s="180" t="s">
        <v>2542</v>
      </c>
      <c r="F1508" s="263" t="s">
        <v>2543</v>
      </c>
      <c r="G1508" s="263"/>
      <c r="H1508" s="263"/>
      <c r="I1508" s="263"/>
      <c r="J1508" s="181" t="s">
        <v>1098</v>
      </c>
      <c r="K1508" s="182">
        <v>1</v>
      </c>
      <c r="L1508" s="264"/>
      <c r="M1508" s="264"/>
      <c r="N1508" s="265">
        <f t="shared" si="210"/>
        <v>0</v>
      </c>
      <c r="O1508" s="266"/>
      <c r="P1508" s="266"/>
      <c r="Q1508" s="267"/>
      <c r="R1508" s="139"/>
      <c r="T1508" s="140"/>
      <c r="U1508" s="34" t="s">
        <v>39</v>
      </c>
      <c r="V1508" s="141">
        <v>0</v>
      </c>
      <c r="W1508" s="141">
        <f t="shared" si="201"/>
        <v>0</v>
      </c>
      <c r="X1508" s="141">
        <v>0</v>
      </c>
      <c r="Y1508" s="141">
        <f t="shared" si="202"/>
        <v>0</v>
      </c>
      <c r="Z1508" s="141">
        <v>0</v>
      </c>
      <c r="AA1508" s="142">
        <f t="shared" si="203"/>
        <v>0</v>
      </c>
      <c r="AR1508" s="8" t="s">
        <v>190</v>
      </c>
      <c r="AT1508" s="8" t="s">
        <v>311</v>
      </c>
      <c r="AU1508" s="8" t="s">
        <v>78</v>
      </c>
      <c r="AY1508" s="8" t="s">
        <v>156</v>
      </c>
      <c r="BE1508" s="143">
        <f t="shared" si="204"/>
        <v>0</v>
      </c>
      <c r="BF1508" s="143">
        <f t="shared" si="205"/>
        <v>0</v>
      </c>
      <c r="BG1508" s="143">
        <f t="shared" si="206"/>
        <v>0</v>
      </c>
      <c r="BH1508" s="143">
        <f t="shared" si="207"/>
        <v>0</v>
      </c>
      <c r="BI1508" s="143">
        <f t="shared" si="208"/>
        <v>0</v>
      </c>
      <c r="BJ1508" s="8" t="s">
        <v>78</v>
      </c>
      <c r="BK1508" s="121">
        <f t="shared" si="209"/>
        <v>0</v>
      </c>
      <c r="BL1508" s="8" t="s">
        <v>161</v>
      </c>
      <c r="BM1508" s="8" t="s">
        <v>2544</v>
      </c>
    </row>
    <row r="1509" spans="2:65" s="23" customFormat="1" ht="16.5" customHeight="1" x14ac:dyDescent="0.45">
      <c r="B1509" s="134"/>
      <c r="C1509" s="179" t="s">
        <v>2545</v>
      </c>
      <c r="D1509" s="179" t="s">
        <v>311</v>
      </c>
      <c r="E1509" s="180" t="s">
        <v>2546</v>
      </c>
      <c r="F1509" s="263" t="s">
        <v>2547</v>
      </c>
      <c r="G1509" s="263"/>
      <c r="H1509" s="263"/>
      <c r="I1509" s="263"/>
      <c r="J1509" s="181" t="s">
        <v>1098</v>
      </c>
      <c r="K1509" s="182">
        <v>6</v>
      </c>
      <c r="L1509" s="264"/>
      <c r="M1509" s="264"/>
      <c r="N1509" s="265">
        <f t="shared" si="210"/>
        <v>0</v>
      </c>
      <c r="O1509" s="266"/>
      <c r="P1509" s="266"/>
      <c r="Q1509" s="267"/>
      <c r="R1509" s="139"/>
      <c r="T1509" s="140"/>
      <c r="U1509" s="34" t="s">
        <v>39</v>
      </c>
      <c r="V1509" s="141">
        <v>0</v>
      </c>
      <c r="W1509" s="141">
        <f t="shared" si="201"/>
        <v>0</v>
      </c>
      <c r="X1509" s="141">
        <v>0</v>
      </c>
      <c r="Y1509" s="141">
        <f t="shared" si="202"/>
        <v>0</v>
      </c>
      <c r="Z1509" s="141">
        <v>0</v>
      </c>
      <c r="AA1509" s="142">
        <f t="shared" si="203"/>
        <v>0</v>
      </c>
      <c r="AR1509" s="8" t="s">
        <v>190</v>
      </c>
      <c r="AT1509" s="8" t="s">
        <v>311</v>
      </c>
      <c r="AU1509" s="8" t="s">
        <v>78</v>
      </c>
      <c r="AY1509" s="8" t="s">
        <v>156</v>
      </c>
      <c r="BE1509" s="143">
        <f t="shared" si="204"/>
        <v>0</v>
      </c>
      <c r="BF1509" s="143">
        <f t="shared" si="205"/>
        <v>0</v>
      </c>
      <c r="BG1509" s="143">
        <f t="shared" si="206"/>
        <v>0</v>
      </c>
      <c r="BH1509" s="143">
        <f t="shared" si="207"/>
        <v>0</v>
      </c>
      <c r="BI1509" s="143">
        <f t="shared" si="208"/>
        <v>0</v>
      </c>
      <c r="BJ1509" s="8" t="s">
        <v>78</v>
      </c>
      <c r="BK1509" s="121">
        <f t="shared" si="209"/>
        <v>0</v>
      </c>
      <c r="BL1509" s="8" t="s">
        <v>161</v>
      </c>
      <c r="BM1509" s="8" t="s">
        <v>2548</v>
      </c>
    </row>
    <row r="1510" spans="2:65" s="23" customFormat="1" ht="16.5" customHeight="1" x14ac:dyDescent="0.45">
      <c r="B1510" s="134"/>
      <c r="C1510" s="179" t="s">
        <v>2549</v>
      </c>
      <c r="D1510" s="179" t="s">
        <v>311</v>
      </c>
      <c r="E1510" s="180" t="s">
        <v>2550</v>
      </c>
      <c r="F1510" s="263" t="s">
        <v>2551</v>
      </c>
      <c r="G1510" s="263"/>
      <c r="H1510" s="263"/>
      <c r="I1510" s="263"/>
      <c r="J1510" s="181" t="s">
        <v>1098</v>
      </c>
      <c r="K1510" s="182">
        <v>5</v>
      </c>
      <c r="L1510" s="264"/>
      <c r="M1510" s="264"/>
      <c r="N1510" s="265">
        <f t="shared" si="210"/>
        <v>0</v>
      </c>
      <c r="O1510" s="266"/>
      <c r="P1510" s="266"/>
      <c r="Q1510" s="267"/>
      <c r="R1510" s="139"/>
      <c r="T1510" s="140"/>
      <c r="U1510" s="34" t="s">
        <v>39</v>
      </c>
      <c r="V1510" s="141">
        <v>0</v>
      </c>
      <c r="W1510" s="141">
        <f t="shared" si="201"/>
        <v>0</v>
      </c>
      <c r="X1510" s="141">
        <v>0</v>
      </c>
      <c r="Y1510" s="141">
        <f t="shared" si="202"/>
        <v>0</v>
      </c>
      <c r="Z1510" s="141">
        <v>0</v>
      </c>
      <c r="AA1510" s="142">
        <f t="shared" si="203"/>
        <v>0</v>
      </c>
      <c r="AR1510" s="8" t="s">
        <v>190</v>
      </c>
      <c r="AT1510" s="8" t="s">
        <v>311</v>
      </c>
      <c r="AU1510" s="8" t="s">
        <v>78</v>
      </c>
      <c r="AY1510" s="8" t="s">
        <v>156</v>
      </c>
      <c r="BE1510" s="143">
        <f t="shared" si="204"/>
        <v>0</v>
      </c>
      <c r="BF1510" s="143">
        <f t="shared" si="205"/>
        <v>0</v>
      </c>
      <c r="BG1510" s="143">
        <f t="shared" si="206"/>
        <v>0</v>
      </c>
      <c r="BH1510" s="143">
        <f t="shared" si="207"/>
        <v>0</v>
      </c>
      <c r="BI1510" s="143">
        <f t="shared" si="208"/>
        <v>0</v>
      </c>
      <c r="BJ1510" s="8" t="s">
        <v>78</v>
      </c>
      <c r="BK1510" s="121">
        <f t="shared" si="209"/>
        <v>0</v>
      </c>
      <c r="BL1510" s="8" t="s">
        <v>161</v>
      </c>
      <c r="BM1510" s="8" t="s">
        <v>2552</v>
      </c>
    </row>
    <row r="1511" spans="2:65" s="23" customFormat="1" ht="16.5" customHeight="1" x14ac:dyDescent="0.45">
      <c r="B1511" s="134"/>
      <c r="C1511" s="179" t="s">
        <v>2553</v>
      </c>
      <c r="D1511" s="179" t="s">
        <v>311</v>
      </c>
      <c r="E1511" s="180" t="s">
        <v>2554</v>
      </c>
      <c r="F1511" s="263" t="s">
        <v>2555</v>
      </c>
      <c r="G1511" s="263"/>
      <c r="H1511" s="263"/>
      <c r="I1511" s="263"/>
      <c r="J1511" s="181" t="s">
        <v>1098</v>
      </c>
      <c r="K1511" s="182">
        <v>3</v>
      </c>
      <c r="L1511" s="264"/>
      <c r="M1511" s="264"/>
      <c r="N1511" s="265">
        <f t="shared" si="210"/>
        <v>0</v>
      </c>
      <c r="O1511" s="266"/>
      <c r="P1511" s="266"/>
      <c r="Q1511" s="267"/>
      <c r="R1511" s="139"/>
      <c r="T1511" s="140"/>
      <c r="U1511" s="34" t="s">
        <v>39</v>
      </c>
      <c r="V1511" s="141">
        <v>0</v>
      </c>
      <c r="W1511" s="141">
        <f t="shared" si="201"/>
        <v>0</v>
      </c>
      <c r="X1511" s="141">
        <v>0</v>
      </c>
      <c r="Y1511" s="141">
        <f t="shared" si="202"/>
        <v>0</v>
      </c>
      <c r="Z1511" s="141">
        <v>0</v>
      </c>
      <c r="AA1511" s="142">
        <f t="shared" si="203"/>
        <v>0</v>
      </c>
      <c r="AR1511" s="8" t="s">
        <v>190</v>
      </c>
      <c r="AT1511" s="8" t="s">
        <v>311</v>
      </c>
      <c r="AU1511" s="8" t="s">
        <v>78</v>
      </c>
      <c r="AY1511" s="8" t="s">
        <v>156</v>
      </c>
      <c r="BE1511" s="143">
        <f t="shared" si="204"/>
        <v>0</v>
      </c>
      <c r="BF1511" s="143">
        <f t="shared" si="205"/>
        <v>0</v>
      </c>
      <c r="BG1511" s="143">
        <f t="shared" si="206"/>
        <v>0</v>
      </c>
      <c r="BH1511" s="143">
        <f t="shared" si="207"/>
        <v>0</v>
      </c>
      <c r="BI1511" s="143">
        <f t="shared" si="208"/>
        <v>0</v>
      </c>
      <c r="BJ1511" s="8" t="s">
        <v>78</v>
      </c>
      <c r="BK1511" s="121">
        <f t="shared" si="209"/>
        <v>0</v>
      </c>
      <c r="BL1511" s="8" t="s">
        <v>161</v>
      </c>
      <c r="BM1511" s="8" t="s">
        <v>2556</v>
      </c>
    </row>
    <row r="1512" spans="2:65" s="23" customFormat="1" ht="16.5" customHeight="1" x14ac:dyDescent="0.45">
      <c r="B1512" s="134"/>
      <c r="C1512" s="179" t="s">
        <v>2557</v>
      </c>
      <c r="D1512" s="179" t="s">
        <v>311</v>
      </c>
      <c r="E1512" s="180" t="s">
        <v>2558</v>
      </c>
      <c r="F1512" s="263" t="s">
        <v>2559</v>
      </c>
      <c r="G1512" s="263"/>
      <c r="H1512" s="263"/>
      <c r="I1512" s="263"/>
      <c r="J1512" s="181" t="s">
        <v>1098</v>
      </c>
      <c r="K1512" s="182">
        <v>8</v>
      </c>
      <c r="L1512" s="264"/>
      <c r="M1512" s="264"/>
      <c r="N1512" s="265">
        <f t="shared" si="210"/>
        <v>0</v>
      </c>
      <c r="O1512" s="266"/>
      <c r="P1512" s="266"/>
      <c r="Q1512" s="267"/>
      <c r="R1512" s="139"/>
      <c r="T1512" s="140"/>
      <c r="U1512" s="34" t="s">
        <v>39</v>
      </c>
      <c r="V1512" s="141">
        <v>0</v>
      </c>
      <c r="W1512" s="141">
        <f t="shared" si="201"/>
        <v>0</v>
      </c>
      <c r="X1512" s="141">
        <v>0</v>
      </c>
      <c r="Y1512" s="141">
        <f t="shared" si="202"/>
        <v>0</v>
      </c>
      <c r="Z1512" s="141">
        <v>0</v>
      </c>
      <c r="AA1512" s="142">
        <f t="shared" si="203"/>
        <v>0</v>
      </c>
      <c r="AR1512" s="8" t="s">
        <v>190</v>
      </c>
      <c r="AT1512" s="8" t="s">
        <v>311</v>
      </c>
      <c r="AU1512" s="8" t="s">
        <v>78</v>
      </c>
      <c r="AY1512" s="8" t="s">
        <v>156</v>
      </c>
      <c r="BE1512" s="143">
        <f t="shared" si="204"/>
        <v>0</v>
      </c>
      <c r="BF1512" s="143">
        <f t="shared" si="205"/>
        <v>0</v>
      </c>
      <c r="BG1512" s="143">
        <f t="shared" si="206"/>
        <v>0</v>
      </c>
      <c r="BH1512" s="143">
        <f t="shared" si="207"/>
        <v>0</v>
      </c>
      <c r="BI1512" s="143">
        <f t="shared" si="208"/>
        <v>0</v>
      </c>
      <c r="BJ1512" s="8" t="s">
        <v>78</v>
      </c>
      <c r="BK1512" s="121">
        <f t="shared" si="209"/>
        <v>0</v>
      </c>
      <c r="BL1512" s="8" t="s">
        <v>161</v>
      </c>
      <c r="BM1512" s="8" t="s">
        <v>2560</v>
      </c>
    </row>
    <row r="1513" spans="2:65" s="23" customFormat="1" ht="16.5" customHeight="1" x14ac:dyDescent="0.45">
      <c r="B1513" s="134"/>
      <c r="C1513" s="179" t="s">
        <v>2561</v>
      </c>
      <c r="D1513" s="179" t="s">
        <v>311</v>
      </c>
      <c r="E1513" s="180" t="s">
        <v>2562</v>
      </c>
      <c r="F1513" s="263" t="s">
        <v>2563</v>
      </c>
      <c r="G1513" s="263"/>
      <c r="H1513" s="263"/>
      <c r="I1513" s="263"/>
      <c r="J1513" s="181" t="s">
        <v>1098</v>
      </c>
      <c r="K1513" s="182">
        <v>1</v>
      </c>
      <c r="L1513" s="264"/>
      <c r="M1513" s="264"/>
      <c r="N1513" s="265">
        <f t="shared" si="210"/>
        <v>0</v>
      </c>
      <c r="O1513" s="266"/>
      <c r="P1513" s="266"/>
      <c r="Q1513" s="267"/>
      <c r="R1513" s="139"/>
      <c r="T1513" s="140"/>
      <c r="U1513" s="34" t="s">
        <v>39</v>
      </c>
      <c r="V1513" s="141">
        <v>0</v>
      </c>
      <c r="W1513" s="141">
        <f t="shared" si="201"/>
        <v>0</v>
      </c>
      <c r="X1513" s="141">
        <v>0</v>
      </c>
      <c r="Y1513" s="141">
        <f t="shared" si="202"/>
        <v>0</v>
      </c>
      <c r="Z1513" s="141">
        <v>0</v>
      </c>
      <c r="AA1513" s="142">
        <f t="shared" si="203"/>
        <v>0</v>
      </c>
      <c r="AR1513" s="8" t="s">
        <v>190</v>
      </c>
      <c r="AT1513" s="8" t="s">
        <v>311</v>
      </c>
      <c r="AU1513" s="8" t="s">
        <v>78</v>
      </c>
      <c r="AY1513" s="8" t="s">
        <v>156</v>
      </c>
      <c r="BE1513" s="143">
        <f t="shared" si="204"/>
        <v>0</v>
      </c>
      <c r="BF1513" s="143">
        <f t="shared" si="205"/>
        <v>0</v>
      </c>
      <c r="BG1513" s="143">
        <f t="shared" si="206"/>
        <v>0</v>
      </c>
      <c r="BH1513" s="143">
        <f t="shared" si="207"/>
        <v>0</v>
      </c>
      <c r="BI1513" s="143">
        <f t="shared" si="208"/>
        <v>0</v>
      </c>
      <c r="BJ1513" s="8" t="s">
        <v>78</v>
      </c>
      <c r="BK1513" s="121">
        <f t="shared" si="209"/>
        <v>0</v>
      </c>
      <c r="BL1513" s="8" t="s">
        <v>161</v>
      </c>
      <c r="BM1513" s="8" t="s">
        <v>2564</v>
      </c>
    </row>
    <row r="1514" spans="2:65" s="23" customFormat="1" ht="16.5" customHeight="1" x14ac:dyDescent="0.45">
      <c r="B1514" s="134"/>
      <c r="C1514" s="179" t="s">
        <v>2565</v>
      </c>
      <c r="D1514" s="179" t="s">
        <v>311</v>
      </c>
      <c r="E1514" s="180" t="s">
        <v>2566</v>
      </c>
      <c r="F1514" s="263" t="s">
        <v>2567</v>
      </c>
      <c r="G1514" s="263"/>
      <c r="H1514" s="263"/>
      <c r="I1514" s="263"/>
      <c r="J1514" s="181" t="s">
        <v>1098</v>
      </c>
      <c r="K1514" s="182">
        <v>1</v>
      </c>
      <c r="L1514" s="264"/>
      <c r="M1514" s="264"/>
      <c r="N1514" s="265">
        <f t="shared" si="210"/>
        <v>0</v>
      </c>
      <c r="O1514" s="266"/>
      <c r="P1514" s="266"/>
      <c r="Q1514" s="267"/>
      <c r="R1514" s="139"/>
      <c r="T1514" s="140"/>
      <c r="U1514" s="34" t="s">
        <v>39</v>
      </c>
      <c r="V1514" s="141">
        <v>0</v>
      </c>
      <c r="W1514" s="141">
        <f t="shared" si="201"/>
        <v>0</v>
      </c>
      <c r="X1514" s="141">
        <v>0</v>
      </c>
      <c r="Y1514" s="141">
        <f t="shared" si="202"/>
        <v>0</v>
      </c>
      <c r="Z1514" s="141">
        <v>0</v>
      </c>
      <c r="AA1514" s="142">
        <f t="shared" si="203"/>
        <v>0</v>
      </c>
      <c r="AR1514" s="8" t="s">
        <v>190</v>
      </c>
      <c r="AT1514" s="8" t="s">
        <v>311</v>
      </c>
      <c r="AU1514" s="8" t="s">
        <v>78</v>
      </c>
      <c r="AY1514" s="8" t="s">
        <v>156</v>
      </c>
      <c r="BE1514" s="143">
        <f t="shared" si="204"/>
        <v>0</v>
      </c>
      <c r="BF1514" s="143">
        <f t="shared" si="205"/>
        <v>0</v>
      </c>
      <c r="BG1514" s="143">
        <f t="shared" si="206"/>
        <v>0</v>
      </c>
      <c r="BH1514" s="143">
        <f t="shared" si="207"/>
        <v>0</v>
      </c>
      <c r="BI1514" s="143">
        <f t="shared" si="208"/>
        <v>0</v>
      </c>
      <c r="BJ1514" s="8" t="s">
        <v>78</v>
      </c>
      <c r="BK1514" s="121">
        <f t="shared" si="209"/>
        <v>0</v>
      </c>
      <c r="BL1514" s="8" t="s">
        <v>161</v>
      </c>
      <c r="BM1514" s="8" t="s">
        <v>2568</v>
      </c>
    </row>
    <row r="1515" spans="2:65" s="23" customFormat="1" ht="16.5" customHeight="1" x14ac:dyDescent="0.45">
      <c r="B1515" s="134"/>
      <c r="C1515" s="179" t="s">
        <v>2569</v>
      </c>
      <c r="D1515" s="179" t="s">
        <v>311</v>
      </c>
      <c r="E1515" s="180" t="s">
        <v>2570</v>
      </c>
      <c r="F1515" s="263" t="s">
        <v>2571</v>
      </c>
      <c r="G1515" s="263"/>
      <c r="H1515" s="263"/>
      <c r="I1515" s="263"/>
      <c r="J1515" s="181" t="s">
        <v>1098</v>
      </c>
      <c r="K1515" s="182">
        <v>4</v>
      </c>
      <c r="L1515" s="264"/>
      <c r="M1515" s="264"/>
      <c r="N1515" s="265">
        <f t="shared" si="210"/>
        <v>0</v>
      </c>
      <c r="O1515" s="266"/>
      <c r="P1515" s="266"/>
      <c r="Q1515" s="267"/>
      <c r="R1515" s="139"/>
      <c r="T1515" s="140"/>
      <c r="U1515" s="34" t="s">
        <v>39</v>
      </c>
      <c r="V1515" s="141">
        <v>0</v>
      </c>
      <c r="W1515" s="141">
        <f t="shared" si="201"/>
        <v>0</v>
      </c>
      <c r="X1515" s="141">
        <v>0</v>
      </c>
      <c r="Y1515" s="141">
        <f t="shared" si="202"/>
        <v>0</v>
      </c>
      <c r="Z1515" s="141">
        <v>0</v>
      </c>
      <c r="AA1515" s="142">
        <f t="shared" si="203"/>
        <v>0</v>
      </c>
      <c r="AR1515" s="8" t="s">
        <v>190</v>
      </c>
      <c r="AT1515" s="8" t="s">
        <v>311</v>
      </c>
      <c r="AU1515" s="8" t="s">
        <v>78</v>
      </c>
      <c r="AY1515" s="8" t="s">
        <v>156</v>
      </c>
      <c r="BE1515" s="143">
        <f t="shared" si="204"/>
        <v>0</v>
      </c>
      <c r="BF1515" s="143">
        <f t="shared" si="205"/>
        <v>0</v>
      </c>
      <c r="BG1515" s="143">
        <f t="shared" si="206"/>
        <v>0</v>
      </c>
      <c r="BH1515" s="143">
        <f t="shared" si="207"/>
        <v>0</v>
      </c>
      <c r="BI1515" s="143">
        <f t="shared" si="208"/>
        <v>0</v>
      </c>
      <c r="BJ1515" s="8" t="s">
        <v>78</v>
      </c>
      <c r="BK1515" s="121">
        <f t="shared" si="209"/>
        <v>0</v>
      </c>
      <c r="BL1515" s="8" t="s">
        <v>161</v>
      </c>
      <c r="BM1515" s="8" t="s">
        <v>2572</v>
      </c>
    </row>
    <row r="1516" spans="2:65" s="23" customFormat="1" ht="16.5" customHeight="1" x14ac:dyDescent="0.45">
      <c r="B1516" s="134"/>
      <c r="C1516" s="179" t="s">
        <v>2573</v>
      </c>
      <c r="D1516" s="179" t="s">
        <v>311</v>
      </c>
      <c r="E1516" s="180" t="s">
        <v>2574</v>
      </c>
      <c r="F1516" s="263" t="s">
        <v>2575</v>
      </c>
      <c r="G1516" s="263"/>
      <c r="H1516" s="263"/>
      <c r="I1516" s="263"/>
      <c r="J1516" s="181" t="s">
        <v>1098</v>
      </c>
      <c r="K1516" s="182">
        <v>12</v>
      </c>
      <c r="L1516" s="264"/>
      <c r="M1516" s="264"/>
      <c r="N1516" s="265">
        <f t="shared" si="210"/>
        <v>0</v>
      </c>
      <c r="O1516" s="266"/>
      <c r="P1516" s="266"/>
      <c r="Q1516" s="267"/>
      <c r="R1516" s="139"/>
      <c r="T1516" s="140"/>
      <c r="U1516" s="34" t="s">
        <v>39</v>
      </c>
      <c r="V1516" s="141">
        <v>0</v>
      </c>
      <c r="W1516" s="141">
        <f t="shared" si="201"/>
        <v>0</v>
      </c>
      <c r="X1516" s="141">
        <v>0</v>
      </c>
      <c r="Y1516" s="141">
        <f t="shared" si="202"/>
        <v>0</v>
      </c>
      <c r="Z1516" s="141">
        <v>0</v>
      </c>
      <c r="AA1516" s="142">
        <f t="shared" si="203"/>
        <v>0</v>
      </c>
      <c r="AR1516" s="8" t="s">
        <v>190</v>
      </c>
      <c r="AT1516" s="8" t="s">
        <v>311</v>
      </c>
      <c r="AU1516" s="8" t="s">
        <v>78</v>
      </c>
      <c r="AY1516" s="8" t="s">
        <v>156</v>
      </c>
      <c r="BE1516" s="143">
        <f t="shared" si="204"/>
        <v>0</v>
      </c>
      <c r="BF1516" s="143">
        <f t="shared" si="205"/>
        <v>0</v>
      </c>
      <c r="BG1516" s="143">
        <f t="shared" si="206"/>
        <v>0</v>
      </c>
      <c r="BH1516" s="143">
        <f t="shared" si="207"/>
        <v>0</v>
      </c>
      <c r="BI1516" s="143">
        <f t="shared" si="208"/>
        <v>0</v>
      </c>
      <c r="BJ1516" s="8" t="s">
        <v>78</v>
      </c>
      <c r="BK1516" s="121">
        <f t="shared" si="209"/>
        <v>0</v>
      </c>
      <c r="BL1516" s="8" t="s">
        <v>161</v>
      </c>
      <c r="BM1516" s="8" t="s">
        <v>2576</v>
      </c>
    </row>
    <row r="1517" spans="2:65" s="23" customFormat="1" ht="16.5" customHeight="1" x14ac:dyDescent="0.45">
      <c r="B1517" s="134"/>
      <c r="C1517" s="179" t="s">
        <v>2577</v>
      </c>
      <c r="D1517" s="179" t="s">
        <v>311</v>
      </c>
      <c r="E1517" s="180" t="s">
        <v>2578</v>
      </c>
      <c r="F1517" s="263" t="s">
        <v>2579</v>
      </c>
      <c r="G1517" s="263"/>
      <c r="H1517" s="263"/>
      <c r="I1517" s="263"/>
      <c r="J1517" s="181" t="s">
        <v>1098</v>
      </c>
      <c r="K1517" s="182">
        <v>2</v>
      </c>
      <c r="L1517" s="264"/>
      <c r="M1517" s="264"/>
      <c r="N1517" s="265">
        <f t="shared" si="210"/>
        <v>0</v>
      </c>
      <c r="O1517" s="266"/>
      <c r="P1517" s="266"/>
      <c r="Q1517" s="267"/>
      <c r="R1517" s="139"/>
      <c r="T1517" s="140"/>
      <c r="U1517" s="34" t="s">
        <v>39</v>
      </c>
      <c r="V1517" s="141">
        <v>0</v>
      </c>
      <c r="W1517" s="141">
        <f t="shared" si="201"/>
        <v>0</v>
      </c>
      <c r="X1517" s="141">
        <v>0</v>
      </c>
      <c r="Y1517" s="141">
        <f t="shared" si="202"/>
        <v>0</v>
      </c>
      <c r="Z1517" s="141">
        <v>0</v>
      </c>
      <c r="AA1517" s="142">
        <f t="shared" si="203"/>
        <v>0</v>
      </c>
      <c r="AR1517" s="8" t="s">
        <v>190</v>
      </c>
      <c r="AT1517" s="8" t="s">
        <v>311</v>
      </c>
      <c r="AU1517" s="8" t="s">
        <v>78</v>
      </c>
      <c r="AY1517" s="8" t="s">
        <v>156</v>
      </c>
      <c r="BE1517" s="143">
        <f t="shared" si="204"/>
        <v>0</v>
      </c>
      <c r="BF1517" s="143">
        <f t="shared" si="205"/>
        <v>0</v>
      </c>
      <c r="BG1517" s="143">
        <f t="shared" si="206"/>
        <v>0</v>
      </c>
      <c r="BH1517" s="143">
        <f t="shared" si="207"/>
        <v>0</v>
      </c>
      <c r="BI1517" s="143">
        <f t="shared" si="208"/>
        <v>0</v>
      </c>
      <c r="BJ1517" s="8" t="s">
        <v>78</v>
      </c>
      <c r="BK1517" s="121">
        <f t="shared" si="209"/>
        <v>0</v>
      </c>
      <c r="BL1517" s="8" t="s">
        <v>161</v>
      </c>
      <c r="BM1517" s="8" t="s">
        <v>2580</v>
      </c>
    </row>
    <row r="1518" spans="2:65" s="23" customFormat="1" ht="25.5" customHeight="1" x14ac:dyDescent="0.45">
      <c r="B1518" s="134"/>
      <c r="C1518" s="179" t="s">
        <v>2581</v>
      </c>
      <c r="D1518" s="179" t="s">
        <v>311</v>
      </c>
      <c r="E1518" s="180" t="s">
        <v>2582</v>
      </c>
      <c r="F1518" s="263" t="s">
        <v>2583</v>
      </c>
      <c r="G1518" s="263"/>
      <c r="H1518" s="263"/>
      <c r="I1518" s="263"/>
      <c r="J1518" s="181" t="s">
        <v>1098</v>
      </c>
      <c r="K1518" s="182">
        <v>3</v>
      </c>
      <c r="L1518" s="264"/>
      <c r="M1518" s="264"/>
      <c r="N1518" s="265">
        <f>ROUND(L1518*K1518,2)</f>
        <v>0</v>
      </c>
      <c r="O1518" s="266"/>
      <c r="P1518" s="266"/>
      <c r="Q1518" s="267"/>
      <c r="R1518" s="139"/>
      <c r="T1518" s="140"/>
      <c r="U1518" s="34" t="s">
        <v>39</v>
      </c>
      <c r="V1518" s="141">
        <v>0</v>
      </c>
      <c r="W1518" s="141">
        <f t="shared" si="201"/>
        <v>0</v>
      </c>
      <c r="X1518" s="141">
        <v>0</v>
      </c>
      <c r="Y1518" s="141">
        <f t="shared" si="202"/>
        <v>0</v>
      </c>
      <c r="Z1518" s="141">
        <v>0</v>
      </c>
      <c r="AA1518" s="142">
        <f t="shared" si="203"/>
        <v>0</v>
      </c>
      <c r="AR1518" s="8" t="s">
        <v>190</v>
      </c>
      <c r="AT1518" s="8" t="s">
        <v>311</v>
      </c>
      <c r="AU1518" s="8" t="s">
        <v>78</v>
      </c>
      <c r="AY1518" s="8" t="s">
        <v>156</v>
      </c>
      <c r="BE1518" s="143">
        <f t="shared" si="204"/>
        <v>0</v>
      </c>
      <c r="BF1518" s="143">
        <f t="shared" si="205"/>
        <v>0</v>
      </c>
      <c r="BG1518" s="143">
        <f t="shared" si="206"/>
        <v>0</v>
      </c>
      <c r="BH1518" s="143">
        <f t="shared" si="207"/>
        <v>0</v>
      </c>
      <c r="BI1518" s="143">
        <f t="shared" si="208"/>
        <v>0</v>
      </c>
      <c r="BJ1518" s="8" t="s">
        <v>78</v>
      </c>
      <c r="BK1518" s="121">
        <f t="shared" si="209"/>
        <v>0</v>
      </c>
      <c r="BL1518" s="8" t="s">
        <v>161</v>
      </c>
      <c r="BM1518" s="8" t="s">
        <v>2584</v>
      </c>
    </row>
    <row r="1519" spans="2:65" s="23" customFormat="1" ht="25.5" customHeight="1" x14ac:dyDescent="0.45">
      <c r="B1519" s="134"/>
      <c r="C1519" s="179" t="s">
        <v>2585</v>
      </c>
      <c r="D1519" s="179" t="s">
        <v>311</v>
      </c>
      <c r="E1519" s="180" t="s">
        <v>2586</v>
      </c>
      <c r="F1519" s="263" t="s">
        <v>2587</v>
      </c>
      <c r="G1519" s="263"/>
      <c r="H1519" s="263"/>
      <c r="I1519" s="263"/>
      <c r="J1519" s="181" t="s">
        <v>1098</v>
      </c>
      <c r="K1519" s="182">
        <v>2</v>
      </c>
      <c r="L1519" s="264"/>
      <c r="M1519" s="264"/>
      <c r="N1519" s="265">
        <f t="shared" ref="N1519:N1529" si="211">ROUND(L1519*K1519,2)</f>
        <v>0</v>
      </c>
      <c r="O1519" s="266"/>
      <c r="P1519" s="266"/>
      <c r="Q1519" s="267"/>
      <c r="R1519" s="139"/>
      <c r="T1519" s="140"/>
      <c r="U1519" s="34" t="s">
        <v>39</v>
      </c>
      <c r="V1519" s="141">
        <v>0</v>
      </c>
      <c r="W1519" s="141">
        <f t="shared" si="201"/>
        <v>0</v>
      </c>
      <c r="X1519" s="141">
        <v>0</v>
      </c>
      <c r="Y1519" s="141">
        <f t="shared" si="202"/>
        <v>0</v>
      </c>
      <c r="Z1519" s="141">
        <v>0</v>
      </c>
      <c r="AA1519" s="142">
        <f t="shared" si="203"/>
        <v>0</v>
      </c>
      <c r="AR1519" s="8" t="s">
        <v>190</v>
      </c>
      <c r="AT1519" s="8" t="s">
        <v>311</v>
      </c>
      <c r="AU1519" s="8" t="s">
        <v>78</v>
      </c>
      <c r="AY1519" s="8" t="s">
        <v>156</v>
      </c>
      <c r="BE1519" s="143">
        <f t="shared" si="204"/>
        <v>0</v>
      </c>
      <c r="BF1519" s="143">
        <f t="shared" si="205"/>
        <v>0</v>
      </c>
      <c r="BG1519" s="143">
        <f t="shared" si="206"/>
        <v>0</v>
      </c>
      <c r="BH1519" s="143">
        <f t="shared" si="207"/>
        <v>0</v>
      </c>
      <c r="BI1519" s="143">
        <f t="shared" si="208"/>
        <v>0</v>
      </c>
      <c r="BJ1519" s="8" t="s">
        <v>78</v>
      </c>
      <c r="BK1519" s="121">
        <f t="shared" si="209"/>
        <v>0</v>
      </c>
      <c r="BL1519" s="8" t="s">
        <v>161</v>
      </c>
      <c r="BM1519" s="8" t="s">
        <v>2588</v>
      </c>
    </row>
    <row r="1520" spans="2:65" s="23" customFormat="1" ht="25.5" customHeight="1" x14ac:dyDescent="0.45">
      <c r="B1520" s="134"/>
      <c r="C1520" s="179" t="s">
        <v>2589</v>
      </c>
      <c r="D1520" s="179" t="s">
        <v>311</v>
      </c>
      <c r="E1520" s="180" t="s">
        <v>2590</v>
      </c>
      <c r="F1520" s="263" t="s">
        <v>2591</v>
      </c>
      <c r="G1520" s="263"/>
      <c r="H1520" s="263"/>
      <c r="I1520" s="263"/>
      <c r="J1520" s="181" t="s">
        <v>1098</v>
      </c>
      <c r="K1520" s="182">
        <v>2</v>
      </c>
      <c r="L1520" s="264"/>
      <c r="M1520" s="264"/>
      <c r="N1520" s="265">
        <f t="shared" si="211"/>
        <v>0</v>
      </c>
      <c r="O1520" s="266"/>
      <c r="P1520" s="266"/>
      <c r="Q1520" s="267"/>
      <c r="R1520" s="139"/>
      <c r="T1520" s="140"/>
      <c r="U1520" s="34" t="s">
        <v>39</v>
      </c>
      <c r="V1520" s="141">
        <v>0</v>
      </c>
      <c r="W1520" s="141">
        <f t="shared" si="201"/>
        <v>0</v>
      </c>
      <c r="X1520" s="141">
        <v>0</v>
      </c>
      <c r="Y1520" s="141">
        <f t="shared" si="202"/>
        <v>0</v>
      </c>
      <c r="Z1520" s="141">
        <v>0</v>
      </c>
      <c r="AA1520" s="142">
        <f t="shared" si="203"/>
        <v>0</v>
      </c>
      <c r="AR1520" s="8" t="s">
        <v>190</v>
      </c>
      <c r="AT1520" s="8" t="s">
        <v>311</v>
      </c>
      <c r="AU1520" s="8" t="s">
        <v>78</v>
      </c>
      <c r="AY1520" s="8" t="s">
        <v>156</v>
      </c>
      <c r="BE1520" s="143">
        <f t="shared" si="204"/>
        <v>0</v>
      </c>
      <c r="BF1520" s="143">
        <f t="shared" si="205"/>
        <v>0</v>
      </c>
      <c r="BG1520" s="143">
        <f t="shared" si="206"/>
        <v>0</v>
      </c>
      <c r="BH1520" s="143">
        <f t="shared" si="207"/>
        <v>0</v>
      </c>
      <c r="BI1520" s="143">
        <f t="shared" si="208"/>
        <v>0</v>
      </c>
      <c r="BJ1520" s="8" t="s">
        <v>78</v>
      </c>
      <c r="BK1520" s="121">
        <f t="shared" si="209"/>
        <v>0</v>
      </c>
      <c r="BL1520" s="8" t="s">
        <v>161</v>
      </c>
      <c r="BM1520" s="8" t="s">
        <v>2592</v>
      </c>
    </row>
    <row r="1521" spans="2:65" s="23" customFormat="1" ht="25.5" customHeight="1" x14ac:dyDescent="0.45">
      <c r="B1521" s="134"/>
      <c r="C1521" s="179" t="s">
        <v>2593</v>
      </c>
      <c r="D1521" s="179" t="s">
        <v>311</v>
      </c>
      <c r="E1521" s="180" t="s">
        <v>2594</v>
      </c>
      <c r="F1521" s="263" t="s">
        <v>2595</v>
      </c>
      <c r="G1521" s="263"/>
      <c r="H1521" s="263"/>
      <c r="I1521" s="263"/>
      <c r="J1521" s="181" t="s">
        <v>1098</v>
      </c>
      <c r="K1521" s="182">
        <v>1</v>
      </c>
      <c r="L1521" s="264"/>
      <c r="M1521" s="264"/>
      <c r="N1521" s="265">
        <f t="shared" si="211"/>
        <v>0</v>
      </c>
      <c r="O1521" s="266"/>
      <c r="P1521" s="266"/>
      <c r="Q1521" s="267"/>
      <c r="R1521" s="139"/>
      <c r="T1521" s="140"/>
      <c r="U1521" s="34" t="s">
        <v>39</v>
      </c>
      <c r="V1521" s="141">
        <v>0</v>
      </c>
      <c r="W1521" s="141">
        <f t="shared" si="201"/>
        <v>0</v>
      </c>
      <c r="X1521" s="141">
        <v>0</v>
      </c>
      <c r="Y1521" s="141">
        <f t="shared" si="202"/>
        <v>0</v>
      </c>
      <c r="Z1521" s="141">
        <v>0</v>
      </c>
      <c r="AA1521" s="142">
        <f t="shared" si="203"/>
        <v>0</v>
      </c>
      <c r="AR1521" s="8" t="s">
        <v>190</v>
      </c>
      <c r="AT1521" s="8" t="s">
        <v>311</v>
      </c>
      <c r="AU1521" s="8" t="s">
        <v>78</v>
      </c>
      <c r="AY1521" s="8" t="s">
        <v>156</v>
      </c>
      <c r="BE1521" s="143">
        <f t="shared" si="204"/>
        <v>0</v>
      </c>
      <c r="BF1521" s="143">
        <f t="shared" si="205"/>
        <v>0</v>
      </c>
      <c r="BG1521" s="143">
        <f t="shared" si="206"/>
        <v>0</v>
      </c>
      <c r="BH1521" s="143">
        <f t="shared" si="207"/>
        <v>0</v>
      </c>
      <c r="BI1521" s="143">
        <f t="shared" si="208"/>
        <v>0</v>
      </c>
      <c r="BJ1521" s="8" t="s">
        <v>78</v>
      </c>
      <c r="BK1521" s="121">
        <f t="shared" si="209"/>
        <v>0</v>
      </c>
      <c r="BL1521" s="8" t="s">
        <v>161</v>
      </c>
      <c r="BM1521" s="8" t="s">
        <v>2596</v>
      </c>
    </row>
    <row r="1522" spans="2:65" s="23" customFormat="1" ht="25.5" customHeight="1" x14ac:dyDescent="0.45">
      <c r="B1522" s="134"/>
      <c r="C1522" s="179" t="s">
        <v>2597</v>
      </c>
      <c r="D1522" s="179" t="s">
        <v>311</v>
      </c>
      <c r="E1522" s="180" t="s">
        <v>2598</v>
      </c>
      <c r="F1522" s="263" t="s">
        <v>2599</v>
      </c>
      <c r="G1522" s="263"/>
      <c r="H1522" s="263"/>
      <c r="I1522" s="263"/>
      <c r="J1522" s="181" t="s">
        <v>1098</v>
      </c>
      <c r="K1522" s="182">
        <v>1</v>
      </c>
      <c r="L1522" s="264"/>
      <c r="M1522" s="264"/>
      <c r="N1522" s="265">
        <f t="shared" si="211"/>
        <v>0</v>
      </c>
      <c r="O1522" s="266"/>
      <c r="P1522" s="266"/>
      <c r="Q1522" s="267"/>
      <c r="R1522" s="139"/>
      <c r="T1522" s="140"/>
      <c r="U1522" s="34" t="s">
        <v>39</v>
      </c>
      <c r="V1522" s="141">
        <v>0</v>
      </c>
      <c r="W1522" s="141">
        <f t="shared" si="201"/>
        <v>0</v>
      </c>
      <c r="X1522" s="141">
        <v>0</v>
      </c>
      <c r="Y1522" s="141">
        <f t="shared" si="202"/>
        <v>0</v>
      </c>
      <c r="Z1522" s="141">
        <v>0</v>
      </c>
      <c r="AA1522" s="142">
        <f t="shared" si="203"/>
        <v>0</v>
      </c>
      <c r="AR1522" s="8" t="s">
        <v>190</v>
      </c>
      <c r="AT1522" s="8" t="s">
        <v>311</v>
      </c>
      <c r="AU1522" s="8" t="s">
        <v>78</v>
      </c>
      <c r="AY1522" s="8" t="s">
        <v>156</v>
      </c>
      <c r="BE1522" s="143">
        <f t="shared" si="204"/>
        <v>0</v>
      </c>
      <c r="BF1522" s="143">
        <f t="shared" si="205"/>
        <v>0</v>
      </c>
      <c r="BG1522" s="143">
        <f t="shared" si="206"/>
        <v>0</v>
      </c>
      <c r="BH1522" s="143">
        <f t="shared" si="207"/>
        <v>0</v>
      </c>
      <c r="BI1522" s="143">
        <f t="shared" si="208"/>
        <v>0</v>
      </c>
      <c r="BJ1522" s="8" t="s">
        <v>78</v>
      </c>
      <c r="BK1522" s="121">
        <f t="shared" si="209"/>
        <v>0</v>
      </c>
      <c r="BL1522" s="8" t="s">
        <v>161</v>
      </c>
      <c r="BM1522" s="8" t="s">
        <v>2600</v>
      </c>
    </row>
    <row r="1523" spans="2:65" s="23" customFormat="1" ht="25.5" customHeight="1" x14ac:dyDescent="0.45">
      <c r="B1523" s="134"/>
      <c r="C1523" s="179" t="s">
        <v>2601</v>
      </c>
      <c r="D1523" s="179" t="s">
        <v>311</v>
      </c>
      <c r="E1523" s="180" t="s">
        <v>2602</v>
      </c>
      <c r="F1523" s="263" t="s">
        <v>2603</v>
      </c>
      <c r="G1523" s="263"/>
      <c r="H1523" s="263"/>
      <c r="I1523" s="263"/>
      <c r="J1523" s="181" t="s">
        <v>1098</v>
      </c>
      <c r="K1523" s="182">
        <v>3</v>
      </c>
      <c r="L1523" s="264"/>
      <c r="M1523" s="264"/>
      <c r="N1523" s="265">
        <f t="shared" si="211"/>
        <v>0</v>
      </c>
      <c r="O1523" s="266"/>
      <c r="P1523" s="266"/>
      <c r="Q1523" s="267"/>
      <c r="R1523" s="139"/>
      <c r="T1523" s="140"/>
      <c r="U1523" s="34" t="s">
        <v>39</v>
      </c>
      <c r="V1523" s="141">
        <v>0</v>
      </c>
      <c r="W1523" s="141">
        <f t="shared" si="201"/>
        <v>0</v>
      </c>
      <c r="X1523" s="141">
        <v>0</v>
      </c>
      <c r="Y1523" s="141">
        <f t="shared" si="202"/>
        <v>0</v>
      </c>
      <c r="Z1523" s="141">
        <v>0</v>
      </c>
      <c r="AA1523" s="142">
        <f t="shared" si="203"/>
        <v>0</v>
      </c>
      <c r="AR1523" s="8" t="s">
        <v>190</v>
      </c>
      <c r="AT1523" s="8" t="s">
        <v>311</v>
      </c>
      <c r="AU1523" s="8" t="s">
        <v>78</v>
      </c>
      <c r="AY1523" s="8" t="s">
        <v>156</v>
      </c>
      <c r="BE1523" s="143">
        <f t="shared" si="204"/>
        <v>0</v>
      </c>
      <c r="BF1523" s="143">
        <f t="shared" si="205"/>
        <v>0</v>
      </c>
      <c r="BG1523" s="143">
        <f t="shared" si="206"/>
        <v>0</v>
      </c>
      <c r="BH1523" s="143">
        <f t="shared" si="207"/>
        <v>0</v>
      </c>
      <c r="BI1523" s="143">
        <f t="shared" si="208"/>
        <v>0</v>
      </c>
      <c r="BJ1523" s="8" t="s">
        <v>78</v>
      </c>
      <c r="BK1523" s="121">
        <f t="shared" si="209"/>
        <v>0</v>
      </c>
      <c r="BL1523" s="8" t="s">
        <v>161</v>
      </c>
      <c r="BM1523" s="8" t="s">
        <v>2604</v>
      </c>
    </row>
    <row r="1524" spans="2:65" s="23" customFormat="1" ht="25.5" customHeight="1" x14ac:dyDescent="0.45">
      <c r="B1524" s="134"/>
      <c r="C1524" s="179" t="s">
        <v>2605</v>
      </c>
      <c r="D1524" s="179" t="s">
        <v>311</v>
      </c>
      <c r="E1524" s="180" t="s">
        <v>2606</v>
      </c>
      <c r="F1524" s="263" t="s">
        <v>2607</v>
      </c>
      <c r="G1524" s="263"/>
      <c r="H1524" s="263"/>
      <c r="I1524" s="263"/>
      <c r="J1524" s="181" t="s">
        <v>1098</v>
      </c>
      <c r="K1524" s="182">
        <v>1</v>
      </c>
      <c r="L1524" s="264"/>
      <c r="M1524" s="264"/>
      <c r="N1524" s="265">
        <f t="shared" si="211"/>
        <v>0</v>
      </c>
      <c r="O1524" s="266"/>
      <c r="P1524" s="266"/>
      <c r="Q1524" s="267"/>
      <c r="R1524" s="139"/>
      <c r="T1524" s="140"/>
      <c r="U1524" s="34" t="s">
        <v>39</v>
      </c>
      <c r="V1524" s="141">
        <v>0</v>
      </c>
      <c r="W1524" s="141">
        <f t="shared" si="201"/>
        <v>0</v>
      </c>
      <c r="X1524" s="141">
        <v>0</v>
      </c>
      <c r="Y1524" s="141">
        <f t="shared" si="202"/>
        <v>0</v>
      </c>
      <c r="Z1524" s="141">
        <v>0</v>
      </c>
      <c r="AA1524" s="142">
        <f t="shared" si="203"/>
        <v>0</v>
      </c>
      <c r="AR1524" s="8" t="s">
        <v>190</v>
      </c>
      <c r="AT1524" s="8" t="s">
        <v>311</v>
      </c>
      <c r="AU1524" s="8" t="s">
        <v>78</v>
      </c>
      <c r="AY1524" s="8" t="s">
        <v>156</v>
      </c>
      <c r="BE1524" s="143">
        <f t="shared" si="204"/>
        <v>0</v>
      </c>
      <c r="BF1524" s="143">
        <f t="shared" si="205"/>
        <v>0</v>
      </c>
      <c r="BG1524" s="143">
        <f t="shared" si="206"/>
        <v>0</v>
      </c>
      <c r="BH1524" s="143">
        <f t="shared" si="207"/>
        <v>0</v>
      </c>
      <c r="BI1524" s="143">
        <f t="shared" si="208"/>
        <v>0</v>
      </c>
      <c r="BJ1524" s="8" t="s">
        <v>78</v>
      </c>
      <c r="BK1524" s="121">
        <f t="shared" si="209"/>
        <v>0</v>
      </c>
      <c r="BL1524" s="8" t="s">
        <v>161</v>
      </c>
      <c r="BM1524" s="8" t="s">
        <v>2608</v>
      </c>
    </row>
    <row r="1525" spans="2:65" s="23" customFormat="1" ht="25.5" customHeight="1" x14ac:dyDescent="0.45">
      <c r="B1525" s="134"/>
      <c r="C1525" s="179" t="s">
        <v>2609</v>
      </c>
      <c r="D1525" s="179" t="s">
        <v>311</v>
      </c>
      <c r="E1525" s="180" t="s">
        <v>2610</v>
      </c>
      <c r="F1525" s="263" t="s">
        <v>2611</v>
      </c>
      <c r="G1525" s="263"/>
      <c r="H1525" s="263"/>
      <c r="I1525" s="263"/>
      <c r="J1525" s="181" t="s">
        <v>1098</v>
      </c>
      <c r="K1525" s="182">
        <v>2</v>
      </c>
      <c r="L1525" s="264"/>
      <c r="M1525" s="264"/>
      <c r="N1525" s="265">
        <f t="shared" si="211"/>
        <v>0</v>
      </c>
      <c r="O1525" s="266"/>
      <c r="P1525" s="266"/>
      <c r="Q1525" s="267"/>
      <c r="R1525" s="139"/>
      <c r="T1525" s="140"/>
      <c r="U1525" s="34" t="s">
        <v>39</v>
      </c>
      <c r="V1525" s="141">
        <v>0</v>
      </c>
      <c r="W1525" s="141">
        <f t="shared" si="201"/>
        <v>0</v>
      </c>
      <c r="X1525" s="141">
        <v>0</v>
      </c>
      <c r="Y1525" s="141">
        <f t="shared" si="202"/>
        <v>0</v>
      </c>
      <c r="Z1525" s="141">
        <v>0</v>
      </c>
      <c r="AA1525" s="142">
        <f t="shared" si="203"/>
        <v>0</v>
      </c>
      <c r="AR1525" s="8" t="s">
        <v>190</v>
      </c>
      <c r="AT1525" s="8" t="s">
        <v>311</v>
      </c>
      <c r="AU1525" s="8" t="s">
        <v>78</v>
      </c>
      <c r="AY1525" s="8" t="s">
        <v>156</v>
      </c>
      <c r="BE1525" s="143">
        <f t="shared" si="204"/>
        <v>0</v>
      </c>
      <c r="BF1525" s="143">
        <f t="shared" si="205"/>
        <v>0</v>
      </c>
      <c r="BG1525" s="143">
        <f t="shared" si="206"/>
        <v>0</v>
      </c>
      <c r="BH1525" s="143">
        <f t="shared" si="207"/>
        <v>0</v>
      </c>
      <c r="BI1525" s="143">
        <f t="shared" si="208"/>
        <v>0</v>
      </c>
      <c r="BJ1525" s="8" t="s">
        <v>78</v>
      </c>
      <c r="BK1525" s="121">
        <f t="shared" si="209"/>
        <v>0</v>
      </c>
      <c r="BL1525" s="8" t="s">
        <v>161</v>
      </c>
      <c r="BM1525" s="8" t="s">
        <v>2612</v>
      </c>
    </row>
    <row r="1526" spans="2:65" s="23" customFormat="1" ht="25.5" customHeight="1" x14ac:dyDescent="0.45">
      <c r="B1526" s="134"/>
      <c r="C1526" s="179" t="s">
        <v>2613</v>
      </c>
      <c r="D1526" s="179" t="s">
        <v>311</v>
      </c>
      <c r="E1526" s="180" t="s">
        <v>2614</v>
      </c>
      <c r="F1526" s="263" t="s">
        <v>2615</v>
      </c>
      <c r="G1526" s="263"/>
      <c r="H1526" s="263"/>
      <c r="I1526" s="263"/>
      <c r="J1526" s="181" t="s">
        <v>1098</v>
      </c>
      <c r="K1526" s="182">
        <v>2</v>
      </c>
      <c r="L1526" s="264"/>
      <c r="M1526" s="264"/>
      <c r="N1526" s="265">
        <f t="shared" si="211"/>
        <v>0</v>
      </c>
      <c r="O1526" s="266"/>
      <c r="P1526" s="266"/>
      <c r="Q1526" s="267"/>
      <c r="R1526" s="139"/>
      <c r="T1526" s="140"/>
      <c r="U1526" s="34" t="s">
        <v>39</v>
      </c>
      <c r="V1526" s="141">
        <v>0</v>
      </c>
      <c r="W1526" s="141">
        <f t="shared" si="201"/>
        <v>0</v>
      </c>
      <c r="X1526" s="141">
        <v>0</v>
      </c>
      <c r="Y1526" s="141">
        <f t="shared" si="202"/>
        <v>0</v>
      </c>
      <c r="Z1526" s="141">
        <v>0</v>
      </c>
      <c r="AA1526" s="142">
        <f t="shared" si="203"/>
        <v>0</v>
      </c>
      <c r="AR1526" s="8" t="s">
        <v>190</v>
      </c>
      <c r="AT1526" s="8" t="s">
        <v>311</v>
      </c>
      <c r="AU1526" s="8" t="s">
        <v>78</v>
      </c>
      <c r="AY1526" s="8" t="s">
        <v>156</v>
      </c>
      <c r="BE1526" s="143">
        <f t="shared" si="204"/>
        <v>0</v>
      </c>
      <c r="BF1526" s="143">
        <f t="shared" si="205"/>
        <v>0</v>
      </c>
      <c r="BG1526" s="143">
        <f t="shared" si="206"/>
        <v>0</v>
      </c>
      <c r="BH1526" s="143">
        <f t="shared" si="207"/>
        <v>0</v>
      </c>
      <c r="BI1526" s="143">
        <f t="shared" si="208"/>
        <v>0</v>
      </c>
      <c r="BJ1526" s="8" t="s">
        <v>78</v>
      </c>
      <c r="BK1526" s="121">
        <f t="shared" si="209"/>
        <v>0</v>
      </c>
      <c r="BL1526" s="8" t="s">
        <v>161</v>
      </c>
      <c r="BM1526" s="8" t="s">
        <v>2616</v>
      </c>
    </row>
    <row r="1527" spans="2:65" s="23" customFormat="1" ht="25.5" customHeight="1" x14ac:dyDescent="0.45">
      <c r="B1527" s="134"/>
      <c r="C1527" s="179" t="s">
        <v>2617</v>
      </c>
      <c r="D1527" s="179" t="s">
        <v>311</v>
      </c>
      <c r="E1527" s="180" t="s">
        <v>2618</v>
      </c>
      <c r="F1527" s="263" t="s">
        <v>2619</v>
      </c>
      <c r="G1527" s="263"/>
      <c r="H1527" s="263"/>
      <c r="I1527" s="263"/>
      <c r="J1527" s="181" t="s">
        <v>1098</v>
      </c>
      <c r="K1527" s="182">
        <v>1</v>
      </c>
      <c r="L1527" s="264"/>
      <c r="M1527" s="264"/>
      <c r="N1527" s="265">
        <f t="shared" si="211"/>
        <v>0</v>
      </c>
      <c r="O1527" s="266"/>
      <c r="P1527" s="266"/>
      <c r="Q1527" s="267"/>
      <c r="R1527" s="139"/>
      <c r="T1527" s="140"/>
      <c r="U1527" s="34" t="s">
        <v>39</v>
      </c>
      <c r="V1527" s="141">
        <v>0</v>
      </c>
      <c r="W1527" s="141">
        <f t="shared" si="201"/>
        <v>0</v>
      </c>
      <c r="X1527" s="141">
        <v>0</v>
      </c>
      <c r="Y1527" s="141">
        <f t="shared" si="202"/>
        <v>0</v>
      </c>
      <c r="Z1527" s="141">
        <v>0</v>
      </c>
      <c r="AA1527" s="142">
        <f t="shared" si="203"/>
        <v>0</v>
      </c>
      <c r="AR1527" s="8" t="s">
        <v>190</v>
      </c>
      <c r="AT1527" s="8" t="s">
        <v>311</v>
      </c>
      <c r="AU1527" s="8" t="s">
        <v>78</v>
      </c>
      <c r="AY1527" s="8" t="s">
        <v>156</v>
      </c>
      <c r="BE1527" s="143">
        <f t="shared" si="204"/>
        <v>0</v>
      </c>
      <c r="BF1527" s="143">
        <f t="shared" si="205"/>
        <v>0</v>
      </c>
      <c r="BG1527" s="143">
        <f t="shared" si="206"/>
        <v>0</v>
      </c>
      <c r="BH1527" s="143">
        <f t="shared" si="207"/>
        <v>0</v>
      </c>
      <c r="BI1527" s="143">
        <f t="shared" si="208"/>
        <v>0</v>
      </c>
      <c r="BJ1527" s="8" t="s">
        <v>78</v>
      </c>
      <c r="BK1527" s="121">
        <f t="shared" si="209"/>
        <v>0</v>
      </c>
      <c r="BL1527" s="8" t="s">
        <v>161</v>
      </c>
      <c r="BM1527" s="8" t="s">
        <v>2620</v>
      </c>
    </row>
    <row r="1528" spans="2:65" s="23" customFormat="1" ht="25.5" customHeight="1" x14ac:dyDescent="0.45">
      <c r="B1528" s="134"/>
      <c r="C1528" s="179" t="s">
        <v>2621</v>
      </c>
      <c r="D1528" s="179" t="s">
        <v>311</v>
      </c>
      <c r="E1528" s="180" t="s">
        <v>2622</v>
      </c>
      <c r="F1528" s="263" t="s">
        <v>2623</v>
      </c>
      <c r="G1528" s="263"/>
      <c r="H1528" s="263"/>
      <c r="I1528" s="263"/>
      <c r="J1528" s="181" t="s">
        <v>1098</v>
      </c>
      <c r="K1528" s="182">
        <v>1</v>
      </c>
      <c r="L1528" s="264"/>
      <c r="M1528" s="264"/>
      <c r="N1528" s="265">
        <f t="shared" si="211"/>
        <v>0</v>
      </c>
      <c r="O1528" s="266"/>
      <c r="P1528" s="266"/>
      <c r="Q1528" s="267"/>
      <c r="R1528" s="139"/>
      <c r="T1528" s="140"/>
      <c r="U1528" s="34" t="s">
        <v>39</v>
      </c>
      <c r="V1528" s="141">
        <v>0</v>
      </c>
      <c r="W1528" s="141">
        <f t="shared" si="201"/>
        <v>0</v>
      </c>
      <c r="X1528" s="141">
        <v>0</v>
      </c>
      <c r="Y1528" s="141">
        <f t="shared" si="202"/>
        <v>0</v>
      </c>
      <c r="Z1528" s="141">
        <v>0</v>
      </c>
      <c r="AA1528" s="142">
        <f t="shared" si="203"/>
        <v>0</v>
      </c>
      <c r="AR1528" s="8" t="s">
        <v>190</v>
      </c>
      <c r="AT1528" s="8" t="s">
        <v>311</v>
      </c>
      <c r="AU1528" s="8" t="s">
        <v>78</v>
      </c>
      <c r="AY1528" s="8" t="s">
        <v>156</v>
      </c>
      <c r="BE1528" s="143">
        <f t="shared" si="204"/>
        <v>0</v>
      </c>
      <c r="BF1528" s="143">
        <f t="shared" si="205"/>
        <v>0</v>
      </c>
      <c r="BG1528" s="143">
        <f t="shared" si="206"/>
        <v>0</v>
      </c>
      <c r="BH1528" s="143">
        <f t="shared" si="207"/>
        <v>0</v>
      </c>
      <c r="BI1528" s="143">
        <f t="shared" si="208"/>
        <v>0</v>
      </c>
      <c r="BJ1528" s="8" t="s">
        <v>78</v>
      </c>
      <c r="BK1528" s="121">
        <f t="shared" si="209"/>
        <v>0</v>
      </c>
      <c r="BL1528" s="8" t="s">
        <v>161</v>
      </c>
      <c r="BM1528" s="8" t="s">
        <v>2624</v>
      </c>
    </row>
    <row r="1529" spans="2:65" s="23" customFormat="1" ht="38.25" customHeight="1" x14ac:dyDescent="0.45">
      <c r="B1529" s="134"/>
      <c r="C1529" s="179" t="s">
        <v>2625</v>
      </c>
      <c r="D1529" s="179" t="s">
        <v>311</v>
      </c>
      <c r="E1529" s="180" t="s">
        <v>2626</v>
      </c>
      <c r="F1529" s="263" t="s">
        <v>2627</v>
      </c>
      <c r="G1529" s="263"/>
      <c r="H1529" s="263"/>
      <c r="I1529" s="263"/>
      <c r="J1529" s="181" t="s">
        <v>1098</v>
      </c>
      <c r="K1529" s="182">
        <v>1</v>
      </c>
      <c r="L1529" s="264"/>
      <c r="M1529" s="264"/>
      <c r="N1529" s="265">
        <f t="shared" si="211"/>
        <v>0</v>
      </c>
      <c r="O1529" s="266"/>
      <c r="P1529" s="266"/>
      <c r="Q1529" s="267"/>
      <c r="R1529" s="139"/>
      <c r="T1529" s="140"/>
      <c r="U1529" s="34" t="s">
        <v>39</v>
      </c>
      <c r="V1529" s="141">
        <v>0</v>
      </c>
      <c r="W1529" s="141">
        <f t="shared" si="201"/>
        <v>0</v>
      </c>
      <c r="X1529" s="141">
        <v>0</v>
      </c>
      <c r="Y1529" s="141">
        <f t="shared" si="202"/>
        <v>0</v>
      </c>
      <c r="Z1529" s="141">
        <v>0</v>
      </c>
      <c r="AA1529" s="142">
        <f t="shared" si="203"/>
        <v>0</v>
      </c>
      <c r="AR1529" s="8" t="s">
        <v>190</v>
      </c>
      <c r="AT1529" s="8" t="s">
        <v>311</v>
      </c>
      <c r="AU1529" s="8" t="s">
        <v>78</v>
      </c>
      <c r="AY1529" s="8" t="s">
        <v>156</v>
      </c>
      <c r="BE1529" s="143">
        <f t="shared" si="204"/>
        <v>0</v>
      </c>
      <c r="BF1529" s="143">
        <f t="shared" si="205"/>
        <v>0</v>
      </c>
      <c r="BG1529" s="143">
        <f t="shared" si="206"/>
        <v>0</v>
      </c>
      <c r="BH1529" s="143">
        <f t="shared" si="207"/>
        <v>0</v>
      </c>
      <c r="BI1529" s="143">
        <f t="shared" si="208"/>
        <v>0</v>
      </c>
      <c r="BJ1529" s="8" t="s">
        <v>78</v>
      </c>
      <c r="BK1529" s="121">
        <f t="shared" si="209"/>
        <v>0</v>
      </c>
      <c r="BL1529" s="8" t="s">
        <v>161</v>
      </c>
      <c r="BM1529" s="8" t="s">
        <v>2628</v>
      </c>
    </row>
    <row r="1530" spans="2:65" s="23" customFormat="1" ht="16.5" customHeight="1" x14ac:dyDescent="0.45">
      <c r="B1530" s="134"/>
      <c r="C1530" s="191" t="s">
        <v>2629</v>
      </c>
      <c r="D1530" s="191"/>
      <c r="E1530" s="192"/>
      <c r="F1530" s="272"/>
      <c r="G1530" s="272"/>
      <c r="H1530" s="272"/>
      <c r="I1530" s="272"/>
      <c r="J1530" s="193"/>
      <c r="K1530" s="194"/>
      <c r="L1530" s="273"/>
      <c r="M1530" s="273"/>
      <c r="N1530" s="260">
        <f>ROUND(L1530*K1530,2)</f>
        <v>0</v>
      </c>
      <c r="O1530" s="261"/>
      <c r="P1530" s="261"/>
      <c r="Q1530" s="262"/>
      <c r="R1530" s="139"/>
      <c r="T1530" s="140"/>
      <c r="U1530" s="34" t="s">
        <v>39</v>
      </c>
      <c r="V1530" s="141">
        <v>0</v>
      </c>
      <c r="W1530" s="141">
        <f t="shared" si="201"/>
        <v>0</v>
      </c>
      <c r="X1530" s="141">
        <v>0</v>
      </c>
      <c r="Y1530" s="141">
        <f t="shared" si="202"/>
        <v>0</v>
      </c>
      <c r="Z1530" s="141">
        <v>0</v>
      </c>
      <c r="AA1530" s="142">
        <f t="shared" si="203"/>
        <v>0</v>
      </c>
      <c r="AR1530" s="8" t="s">
        <v>161</v>
      </c>
      <c r="AT1530" s="8" t="s">
        <v>157</v>
      </c>
      <c r="AU1530" s="8" t="s">
        <v>78</v>
      </c>
      <c r="AY1530" s="8" t="s">
        <v>156</v>
      </c>
      <c r="BE1530" s="143">
        <f t="shared" si="204"/>
        <v>0</v>
      </c>
      <c r="BF1530" s="143">
        <f t="shared" si="205"/>
        <v>0</v>
      </c>
      <c r="BG1530" s="143">
        <f t="shared" si="206"/>
        <v>0</v>
      </c>
      <c r="BH1530" s="143">
        <f t="shared" si="207"/>
        <v>0</v>
      </c>
      <c r="BI1530" s="143">
        <f t="shared" si="208"/>
        <v>0</v>
      </c>
      <c r="BJ1530" s="8" t="s">
        <v>78</v>
      </c>
      <c r="BK1530" s="121">
        <f t="shared" si="209"/>
        <v>0</v>
      </c>
      <c r="BL1530" s="8" t="s">
        <v>161</v>
      </c>
      <c r="BM1530" s="8" t="s">
        <v>2630</v>
      </c>
    </row>
    <row r="1531" spans="2:65" s="23" customFormat="1" ht="16.5" customHeight="1" x14ac:dyDescent="0.45">
      <c r="B1531" s="134"/>
      <c r="C1531" s="135" t="s">
        <v>2631</v>
      </c>
      <c r="D1531" s="135" t="s">
        <v>157</v>
      </c>
      <c r="E1531" s="136" t="s">
        <v>2632</v>
      </c>
      <c r="F1531" s="251" t="s">
        <v>2633</v>
      </c>
      <c r="G1531" s="251"/>
      <c r="H1531" s="251"/>
      <c r="I1531" s="251"/>
      <c r="J1531" s="137" t="s">
        <v>260</v>
      </c>
      <c r="K1531" s="138">
        <v>1</v>
      </c>
      <c r="L1531" s="252"/>
      <c r="M1531" s="252"/>
      <c r="N1531" s="260">
        <f t="shared" ref="N1531:N1532" si="212">ROUND(L1531*K1531,2)</f>
        <v>0</v>
      </c>
      <c r="O1531" s="261"/>
      <c r="P1531" s="261"/>
      <c r="Q1531" s="262"/>
      <c r="R1531" s="139"/>
      <c r="T1531" s="140"/>
      <c r="U1531" s="34" t="s">
        <v>39</v>
      </c>
      <c r="V1531" s="141">
        <v>0</v>
      </c>
      <c r="W1531" s="141">
        <f t="shared" si="201"/>
        <v>0</v>
      </c>
      <c r="X1531" s="141">
        <v>0</v>
      </c>
      <c r="Y1531" s="141">
        <f t="shared" si="202"/>
        <v>0</v>
      </c>
      <c r="Z1531" s="141">
        <v>0</v>
      </c>
      <c r="AA1531" s="142">
        <f t="shared" si="203"/>
        <v>0</v>
      </c>
      <c r="AR1531" s="8" t="s">
        <v>161</v>
      </c>
      <c r="AT1531" s="8" t="s">
        <v>157</v>
      </c>
      <c r="AU1531" s="8" t="s">
        <v>78</v>
      </c>
      <c r="AY1531" s="8" t="s">
        <v>156</v>
      </c>
      <c r="BE1531" s="143">
        <f t="shared" si="204"/>
        <v>0</v>
      </c>
      <c r="BF1531" s="143">
        <f t="shared" si="205"/>
        <v>0</v>
      </c>
      <c r="BG1531" s="143">
        <f t="shared" si="206"/>
        <v>0</v>
      </c>
      <c r="BH1531" s="143">
        <f t="shared" si="207"/>
        <v>0</v>
      </c>
      <c r="BI1531" s="143">
        <f t="shared" si="208"/>
        <v>0</v>
      </c>
      <c r="BJ1531" s="8" t="s">
        <v>78</v>
      </c>
      <c r="BK1531" s="121">
        <f t="shared" si="209"/>
        <v>0</v>
      </c>
      <c r="BL1531" s="8" t="s">
        <v>161</v>
      </c>
      <c r="BM1531" s="8" t="s">
        <v>2634</v>
      </c>
    </row>
    <row r="1532" spans="2:65" s="23" customFormat="1" ht="16.5" customHeight="1" x14ac:dyDescent="0.45">
      <c r="B1532" s="134"/>
      <c r="C1532" s="135" t="s">
        <v>2635</v>
      </c>
      <c r="D1532" s="135" t="s">
        <v>157</v>
      </c>
      <c r="E1532" s="136" t="s">
        <v>2636</v>
      </c>
      <c r="F1532" s="251" t="s">
        <v>2637</v>
      </c>
      <c r="G1532" s="251"/>
      <c r="H1532" s="251"/>
      <c r="I1532" s="251"/>
      <c r="J1532" s="137" t="s">
        <v>260</v>
      </c>
      <c r="K1532" s="138">
        <v>1</v>
      </c>
      <c r="L1532" s="252"/>
      <c r="M1532" s="252"/>
      <c r="N1532" s="260">
        <f t="shared" si="212"/>
        <v>0</v>
      </c>
      <c r="O1532" s="261"/>
      <c r="P1532" s="261"/>
      <c r="Q1532" s="262"/>
      <c r="R1532" s="139"/>
      <c r="T1532" s="140"/>
      <c r="U1532" s="34" t="s">
        <v>39</v>
      </c>
      <c r="V1532" s="141">
        <v>0</v>
      </c>
      <c r="W1532" s="141">
        <f t="shared" si="201"/>
        <v>0</v>
      </c>
      <c r="X1532" s="141">
        <v>0</v>
      </c>
      <c r="Y1532" s="141">
        <f t="shared" si="202"/>
        <v>0</v>
      </c>
      <c r="Z1532" s="141">
        <v>0</v>
      </c>
      <c r="AA1532" s="142">
        <f t="shared" si="203"/>
        <v>0</v>
      </c>
      <c r="AR1532" s="8" t="s">
        <v>161</v>
      </c>
      <c r="AT1532" s="8" t="s">
        <v>157</v>
      </c>
      <c r="AU1532" s="8" t="s">
        <v>78</v>
      </c>
      <c r="AY1532" s="8" t="s">
        <v>156</v>
      </c>
      <c r="BE1532" s="143">
        <f t="shared" si="204"/>
        <v>0</v>
      </c>
      <c r="BF1532" s="143">
        <f t="shared" si="205"/>
        <v>0</v>
      </c>
      <c r="BG1532" s="143">
        <f t="shared" si="206"/>
        <v>0</v>
      </c>
      <c r="BH1532" s="143">
        <f t="shared" si="207"/>
        <v>0</v>
      </c>
      <c r="BI1532" s="143">
        <f t="shared" si="208"/>
        <v>0</v>
      </c>
      <c r="BJ1532" s="8" t="s">
        <v>78</v>
      </c>
      <c r="BK1532" s="121">
        <f t="shared" si="209"/>
        <v>0</v>
      </c>
      <c r="BL1532" s="8" t="s">
        <v>161</v>
      </c>
      <c r="BM1532" s="8" t="s">
        <v>2638</v>
      </c>
    </row>
    <row r="1533" spans="2:65" s="23" customFormat="1" ht="16.5" customHeight="1" x14ac:dyDescent="0.45">
      <c r="B1533" s="134"/>
      <c r="C1533" s="195" t="s">
        <v>2639</v>
      </c>
      <c r="D1533" s="195" t="s">
        <v>311</v>
      </c>
      <c r="E1533" s="196" t="s">
        <v>2640</v>
      </c>
      <c r="F1533" s="269" t="s">
        <v>2641</v>
      </c>
      <c r="G1533" s="269"/>
      <c r="H1533" s="269"/>
      <c r="I1533" s="269"/>
      <c r="J1533" s="197"/>
      <c r="K1533" s="198"/>
      <c r="L1533" s="274"/>
      <c r="M1533" s="274"/>
      <c r="N1533" s="265">
        <f>ROUND(L1533*K1533,2)</f>
        <v>0</v>
      </c>
      <c r="O1533" s="266"/>
      <c r="P1533" s="266"/>
      <c r="Q1533" s="267"/>
      <c r="R1533" s="139"/>
      <c r="T1533" s="140"/>
      <c r="U1533" s="34" t="s">
        <v>39</v>
      </c>
      <c r="V1533" s="141">
        <v>0</v>
      </c>
      <c r="W1533" s="141">
        <f t="shared" si="201"/>
        <v>0</v>
      </c>
      <c r="X1533" s="141">
        <v>0</v>
      </c>
      <c r="Y1533" s="141">
        <f t="shared" si="202"/>
        <v>0</v>
      </c>
      <c r="Z1533" s="141">
        <v>0</v>
      </c>
      <c r="AA1533" s="142">
        <f t="shared" si="203"/>
        <v>0</v>
      </c>
      <c r="AR1533" s="8" t="s">
        <v>190</v>
      </c>
      <c r="AT1533" s="8" t="s">
        <v>311</v>
      </c>
      <c r="AU1533" s="8" t="s">
        <v>78</v>
      </c>
      <c r="AY1533" s="8" t="s">
        <v>156</v>
      </c>
      <c r="BE1533" s="143">
        <f t="shared" si="204"/>
        <v>0</v>
      </c>
      <c r="BF1533" s="143">
        <f t="shared" si="205"/>
        <v>0</v>
      </c>
      <c r="BG1533" s="143">
        <f t="shared" si="206"/>
        <v>0</v>
      </c>
      <c r="BH1533" s="143">
        <f t="shared" si="207"/>
        <v>0</v>
      </c>
      <c r="BI1533" s="143">
        <f t="shared" si="208"/>
        <v>0</v>
      </c>
      <c r="BJ1533" s="8" t="s">
        <v>78</v>
      </c>
      <c r="BK1533" s="121">
        <f t="shared" si="209"/>
        <v>0</v>
      </c>
      <c r="BL1533" s="8" t="s">
        <v>161</v>
      </c>
      <c r="BM1533" s="8" t="s">
        <v>2642</v>
      </c>
    </row>
    <row r="1534" spans="2:65" s="23" customFormat="1" ht="25.5" customHeight="1" x14ac:dyDescent="0.45">
      <c r="B1534" s="134"/>
      <c r="C1534" s="179" t="s">
        <v>2643</v>
      </c>
      <c r="D1534" s="179" t="s">
        <v>311</v>
      </c>
      <c r="E1534" s="180" t="s">
        <v>2644</v>
      </c>
      <c r="F1534" s="263" t="s">
        <v>2645</v>
      </c>
      <c r="G1534" s="263"/>
      <c r="H1534" s="263"/>
      <c r="I1534" s="263"/>
      <c r="J1534" s="181" t="s">
        <v>1098</v>
      </c>
      <c r="K1534" s="182">
        <v>1</v>
      </c>
      <c r="L1534" s="264"/>
      <c r="M1534" s="264"/>
      <c r="N1534" s="265">
        <f t="shared" ref="N1534:N1543" si="213">ROUND(L1534*K1534,2)</f>
        <v>0</v>
      </c>
      <c r="O1534" s="266"/>
      <c r="P1534" s="266"/>
      <c r="Q1534" s="267"/>
      <c r="R1534" s="139"/>
      <c r="T1534" s="140"/>
      <c r="U1534" s="34" t="s">
        <v>39</v>
      </c>
      <c r="V1534" s="141">
        <v>0</v>
      </c>
      <c r="W1534" s="141">
        <f t="shared" si="201"/>
        <v>0</v>
      </c>
      <c r="X1534" s="141">
        <v>0</v>
      </c>
      <c r="Y1534" s="141">
        <f t="shared" si="202"/>
        <v>0</v>
      </c>
      <c r="Z1534" s="141">
        <v>0</v>
      </c>
      <c r="AA1534" s="142">
        <f t="shared" si="203"/>
        <v>0</v>
      </c>
      <c r="AR1534" s="8" t="s">
        <v>190</v>
      </c>
      <c r="AT1534" s="8" t="s">
        <v>311</v>
      </c>
      <c r="AU1534" s="8" t="s">
        <v>78</v>
      </c>
      <c r="AY1534" s="8" t="s">
        <v>156</v>
      </c>
      <c r="BE1534" s="143">
        <f t="shared" si="204"/>
        <v>0</v>
      </c>
      <c r="BF1534" s="143">
        <f t="shared" si="205"/>
        <v>0</v>
      </c>
      <c r="BG1534" s="143">
        <f t="shared" si="206"/>
        <v>0</v>
      </c>
      <c r="BH1534" s="143">
        <f t="shared" si="207"/>
        <v>0</v>
      </c>
      <c r="BI1534" s="143">
        <f t="shared" si="208"/>
        <v>0</v>
      </c>
      <c r="BJ1534" s="8" t="s">
        <v>78</v>
      </c>
      <c r="BK1534" s="121">
        <f t="shared" si="209"/>
        <v>0</v>
      </c>
      <c r="BL1534" s="8" t="s">
        <v>161</v>
      </c>
      <c r="BM1534" s="8" t="s">
        <v>2646</v>
      </c>
    </row>
    <row r="1535" spans="2:65" s="23" customFormat="1" ht="16.5" customHeight="1" x14ac:dyDescent="0.45">
      <c r="B1535" s="134"/>
      <c r="C1535" s="179" t="s">
        <v>2647</v>
      </c>
      <c r="D1535" s="179" t="s">
        <v>311</v>
      </c>
      <c r="E1535" s="180" t="s">
        <v>2546</v>
      </c>
      <c r="F1535" s="263" t="s">
        <v>2547</v>
      </c>
      <c r="G1535" s="263"/>
      <c r="H1535" s="263"/>
      <c r="I1535" s="263"/>
      <c r="J1535" s="181" t="s">
        <v>1098</v>
      </c>
      <c r="K1535" s="182">
        <v>8</v>
      </c>
      <c r="L1535" s="264"/>
      <c r="M1535" s="264"/>
      <c r="N1535" s="265">
        <f t="shared" si="213"/>
        <v>0</v>
      </c>
      <c r="O1535" s="266"/>
      <c r="P1535" s="266"/>
      <c r="Q1535" s="267"/>
      <c r="R1535" s="139"/>
      <c r="T1535" s="140"/>
      <c r="U1535" s="34" t="s">
        <v>39</v>
      </c>
      <c r="V1535" s="141">
        <v>0</v>
      </c>
      <c r="W1535" s="141">
        <f t="shared" si="201"/>
        <v>0</v>
      </c>
      <c r="X1535" s="141">
        <v>0</v>
      </c>
      <c r="Y1535" s="141">
        <f t="shared" si="202"/>
        <v>0</v>
      </c>
      <c r="Z1535" s="141">
        <v>0</v>
      </c>
      <c r="AA1535" s="142">
        <f t="shared" si="203"/>
        <v>0</v>
      </c>
      <c r="AR1535" s="8" t="s">
        <v>190</v>
      </c>
      <c r="AT1535" s="8" t="s">
        <v>311</v>
      </c>
      <c r="AU1535" s="8" t="s">
        <v>78</v>
      </c>
      <c r="AY1535" s="8" t="s">
        <v>156</v>
      </c>
      <c r="BE1535" s="143">
        <f t="shared" si="204"/>
        <v>0</v>
      </c>
      <c r="BF1535" s="143">
        <f t="shared" si="205"/>
        <v>0</v>
      </c>
      <c r="BG1535" s="143">
        <f t="shared" si="206"/>
        <v>0</v>
      </c>
      <c r="BH1535" s="143">
        <f t="shared" si="207"/>
        <v>0</v>
      </c>
      <c r="BI1535" s="143">
        <f t="shared" si="208"/>
        <v>0</v>
      </c>
      <c r="BJ1535" s="8" t="s">
        <v>78</v>
      </c>
      <c r="BK1535" s="121">
        <f t="shared" si="209"/>
        <v>0</v>
      </c>
      <c r="BL1535" s="8" t="s">
        <v>161</v>
      </c>
      <c r="BM1535" s="8" t="s">
        <v>2648</v>
      </c>
    </row>
    <row r="1536" spans="2:65" s="23" customFormat="1" ht="16.5" customHeight="1" x14ac:dyDescent="0.45">
      <c r="B1536" s="134"/>
      <c r="C1536" s="179" t="s">
        <v>2649</v>
      </c>
      <c r="D1536" s="179" t="s">
        <v>311</v>
      </c>
      <c r="E1536" s="180" t="s">
        <v>2554</v>
      </c>
      <c r="F1536" s="263" t="s">
        <v>2555</v>
      </c>
      <c r="G1536" s="263"/>
      <c r="H1536" s="263"/>
      <c r="I1536" s="263"/>
      <c r="J1536" s="181" t="s">
        <v>1098</v>
      </c>
      <c r="K1536" s="182">
        <v>4</v>
      </c>
      <c r="L1536" s="264"/>
      <c r="M1536" s="264"/>
      <c r="N1536" s="265">
        <f t="shared" si="213"/>
        <v>0</v>
      </c>
      <c r="O1536" s="266"/>
      <c r="P1536" s="266"/>
      <c r="Q1536" s="267"/>
      <c r="R1536" s="139"/>
      <c r="T1536" s="140"/>
      <c r="U1536" s="34" t="s">
        <v>39</v>
      </c>
      <c r="V1536" s="141">
        <v>0</v>
      </c>
      <c r="W1536" s="141">
        <f t="shared" si="201"/>
        <v>0</v>
      </c>
      <c r="X1536" s="141">
        <v>0</v>
      </c>
      <c r="Y1536" s="141">
        <f t="shared" si="202"/>
        <v>0</v>
      </c>
      <c r="Z1536" s="141">
        <v>0</v>
      </c>
      <c r="AA1536" s="142">
        <f t="shared" si="203"/>
        <v>0</v>
      </c>
      <c r="AR1536" s="8" t="s">
        <v>190</v>
      </c>
      <c r="AT1536" s="8" t="s">
        <v>311</v>
      </c>
      <c r="AU1536" s="8" t="s">
        <v>78</v>
      </c>
      <c r="AY1536" s="8" t="s">
        <v>156</v>
      </c>
      <c r="BE1536" s="143">
        <f t="shared" si="204"/>
        <v>0</v>
      </c>
      <c r="BF1536" s="143">
        <f t="shared" si="205"/>
        <v>0</v>
      </c>
      <c r="BG1536" s="143">
        <f t="shared" si="206"/>
        <v>0</v>
      </c>
      <c r="BH1536" s="143">
        <f t="shared" si="207"/>
        <v>0</v>
      </c>
      <c r="BI1536" s="143">
        <f t="shared" si="208"/>
        <v>0</v>
      </c>
      <c r="BJ1536" s="8" t="s">
        <v>78</v>
      </c>
      <c r="BK1536" s="121">
        <f t="shared" si="209"/>
        <v>0</v>
      </c>
      <c r="BL1536" s="8" t="s">
        <v>161</v>
      </c>
      <c r="BM1536" s="8" t="s">
        <v>2650</v>
      </c>
    </row>
    <row r="1537" spans="2:65" s="23" customFormat="1" ht="16.5" customHeight="1" x14ac:dyDescent="0.45">
      <c r="B1537" s="134"/>
      <c r="C1537" s="179" t="s">
        <v>2651</v>
      </c>
      <c r="D1537" s="179" t="s">
        <v>311</v>
      </c>
      <c r="E1537" s="180" t="s">
        <v>2558</v>
      </c>
      <c r="F1537" s="263" t="s">
        <v>2559</v>
      </c>
      <c r="G1537" s="263"/>
      <c r="H1537" s="263"/>
      <c r="I1537" s="263"/>
      <c r="J1537" s="181" t="s">
        <v>1098</v>
      </c>
      <c r="K1537" s="182">
        <v>12</v>
      </c>
      <c r="L1537" s="264"/>
      <c r="M1537" s="264"/>
      <c r="N1537" s="265">
        <f t="shared" si="213"/>
        <v>0</v>
      </c>
      <c r="O1537" s="266"/>
      <c r="P1537" s="266"/>
      <c r="Q1537" s="267"/>
      <c r="R1537" s="139"/>
      <c r="T1537" s="140"/>
      <c r="U1537" s="34" t="s">
        <v>39</v>
      </c>
      <c r="V1537" s="141">
        <v>0</v>
      </c>
      <c r="W1537" s="141">
        <f t="shared" si="201"/>
        <v>0</v>
      </c>
      <c r="X1537" s="141">
        <v>0</v>
      </c>
      <c r="Y1537" s="141">
        <f t="shared" si="202"/>
        <v>0</v>
      </c>
      <c r="Z1537" s="141">
        <v>0</v>
      </c>
      <c r="AA1537" s="142">
        <f t="shared" si="203"/>
        <v>0</v>
      </c>
      <c r="AR1537" s="8" t="s">
        <v>190</v>
      </c>
      <c r="AT1537" s="8" t="s">
        <v>311</v>
      </c>
      <c r="AU1537" s="8" t="s">
        <v>78</v>
      </c>
      <c r="AY1537" s="8" t="s">
        <v>156</v>
      </c>
      <c r="BE1537" s="143">
        <f t="shared" si="204"/>
        <v>0</v>
      </c>
      <c r="BF1537" s="143">
        <f t="shared" si="205"/>
        <v>0</v>
      </c>
      <c r="BG1537" s="143">
        <f t="shared" si="206"/>
        <v>0</v>
      </c>
      <c r="BH1537" s="143">
        <f t="shared" si="207"/>
        <v>0</v>
      </c>
      <c r="BI1537" s="143">
        <f t="shared" si="208"/>
        <v>0</v>
      </c>
      <c r="BJ1537" s="8" t="s">
        <v>78</v>
      </c>
      <c r="BK1537" s="121">
        <f t="shared" si="209"/>
        <v>0</v>
      </c>
      <c r="BL1537" s="8" t="s">
        <v>161</v>
      </c>
      <c r="BM1537" s="8" t="s">
        <v>2652</v>
      </c>
    </row>
    <row r="1538" spans="2:65" s="23" customFormat="1" ht="16.5" customHeight="1" x14ac:dyDescent="0.45">
      <c r="B1538" s="134"/>
      <c r="C1538" s="179" t="s">
        <v>2653</v>
      </c>
      <c r="D1538" s="179" t="s">
        <v>311</v>
      </c>
      <c r="E1538" s="180" t="s">
        <v>2578</v>
      </c>
      <c r="F1538" s="263" t="s">
        <v>2579</v>
      </c>
      <c r="G1538" s="263"/>
      <c r="H1538" s="263"/>
      <c r="I1538" s="263"/>
      <c r="J1538" s="181" t="s">
        <v>1098</v>
      </c>
      <c r="K1538" s="182">
        <v>2</v>
      </c>
      <c r="L1538" s="264"/>
      <c r="M1538" s="264"/>
      <c r="N1538" s="265">
        <f t="shared" si="213"/>
        <v>0</v>
      </c>
      <c r="O1538" s="266"/>
      <c r="P1538" s="266"/>
      <c r="Q1538" s="267"/>
      <c r="R1538" s="139"/>
      <c r="T1538" s="140"/>
      <c r="U1538" s="34" t="s">
        <v>39</v>
      </c>
      <c r="V1538" s="141">
        <v>0</v>
      </c>
      <c r="W1538" s="141">
        <f t="shared" si="201"/>
        <v>0</v>
      </c>
      <c r="X1538" s="141">
        <v>0</v>
      </c>
      <c r="Y1538" s="141">
        <f t="shared" si="202"/>
        <v>0</v>
      </c>
      <c r="Z1538" s="141">
        <v>0</v>
      </c>
      <c r="AA1538" s="142">
        <f t="shared" si="203"/>
        <v>0</v>
      </c>
      <c r="AR1538" s="8" t="s">
        <v>190</v>
      </c>
      <c r="AT1538" s="8" t="s">
        <v>311</v>
      </c>
      <c r="AU1538" s="8" t="s">
        <v>78</v>
      </c>
      <c r="AY1538" s="8" t="s">
        <v>156</v>
      </c>
      <c r="BE1538" s="143">
        <f t="shared" si="204"/>
        <v>0</v>
      </c>
      <c r="BF1538" s="143">
        <f t="shared" si="205"/>
        <v>0</v>
      </c>
      <c r="BG1538" s="143">
        <f t="shared" si="206"/>
        <v>0</v>
      </c>
      <c r="BH1538" s="143">
        <f t="shared" si="207"/>
        <v>0</v>
      </c>
      <c r="BI1538" s="143">
        <f t="shared" si="208"/>
        <v>0</v>
      </c>
      <c r="BJ1538" s="8" t="s">
        <v>78</v>
      </c>
      <c r="BK1538" s="121">
        <f t="shared" si="209"/>
        <v>0</v>
      </c>
      <c r="BL1538" s="8" t="s">
        <v>161</v>
      </c>
      <c r="BM1538" s="8" t="s">
        <v>2654</v>
      </c>
    </row>
    <row r="1539" spans="2:65" s="23" customFormat="1" ht="25.5" customHeight="1" x14ac:dyDescent="0.45">
      <c r="B1539" s="134"/>
      <c r="C1539" s="179" t="s">
        <v>2655</v>
      </c>
      <c r="D1539" s="179" t="s">
        <v>311</v>
      </c>
      <c r="E1539" s="180" t="s">
        <v>2582</v>
      </c>
      <c r="F1539" s="263" t="s">
        <v>2583</v>
      </c>
      <c r="G1539" s="263"/>
      <c r="H1539" s="263"/>
      <c r="I1539" s="263"/>
      <c r="J1539" s="181" t="s">
        <v>1098</v>
      </c>
      <c r="K1539" s="182">
        <v>4</v>
      </c>
      <c r="L1539" s="264"/>
      <c r="M1539" s="264"/>
      <c r="N1539" s="265">
        <f t="shared" si="213"/>
        <v>0</v>
      </c>
      <c r="O1539" s="266"/>
      <c r="P1539" s="266"/>
      <c r="Q1539" s="267"/>
      <c r="R1539" s="139"/>
      <c r="T1539" s="140"/>
      <c r="U1539" s="34" t="s">
        <v>39</v>
      </c>
      <c r="V1539" s="141">
        <v>0</v>
      </c>
      <c r="W1539" s="141">
        <f t="shared" si="201"/>
        <v>0</v>
      </c>
      <c r="X1539" s="141">
        <v>0</v>
      </c>
      <c r="Y1539" s="141">
        <f t="shared" si="202"/>
        <v>0</v>
      </c>
      <c r="Z1539" s="141">
        <v>0</v>
      </c>
      <c r="AA1539" s="142">
        <f t="shared" si="203"/>
        <v>0</v>
      </c>
      <c r="AR1539" s="8" t="s">
        <v>190</v>
      </c>
      <c r="AT1539" s="8" t="s">
        <v>311</v>
      </c>
      <c r="AU1539" s="8" t="s">
        <v>78</v>
      </c>
      <c r="AY1539" s="8" t="s">
        <v>156</v>
      </c>
      <c r="BE1539" s="143">
        <f t="shared" si="204"/>
        <v>0</v>
      </c>
      <c r="BF1539" s="143">
        <f t="shared" si="205"/>
        <v>0</v>
      </c>
      <c r="BG1539" s="143">
        <f t="shared" si="206"/>
        <v>0</v>
      </c>
      <c r="BH1539" s="143">
        <f t="shared" si="207"/>
        <v>0</v>
      </c>
      <c r="BI1539" s="143">
        <f t="shared" si="208"/>
        <v>0</v>
      </c>
      <c r="BJ1539" s="8" t="s">
        <v>78</v>
      </c>
      <c r="BK1539" s="121">
        <f t="shared" si="209"/>
        <v>0</v>
      </c>
      <c r="BL1539" s="8" t="s">
        <v>161</v>
      </c>
      <c r="BM1539" s="8" t="s">
        <v>2656</v>
      </c>
    </row>
    <row r="1540" spans="2:65" s="23" customFormat="1" ht="25.5" customHeight="1" x14ac:dyDescent="0.45">
      <c r="B1540" s="134"/>
      <c r="C1540" s="179" t="s">
        <v>2657</v>
      </c>
      <c r="D1540" s="179" t="s">
        <v>311</v>
      </c>
      <c r="E1540" s="180" t="s">
        <v>2590</v>
      </c>
      <c r="F1540" s="263" t="s">
        <v>2591</v>
      </c>
      <c r="G1540" s="263"/>
      <c r="H1540" s="263"/>
      <c r="I1540" s="263"/>
      <c r="J1540" s="181" t="s">
        <v>1098</v>
      </c>
      <c r="K1540" s="182">
        <v>2</v>
      </c>
      <c r="L1540" s="264"/>
      <c r="M1540" s="264"/>
      <c r="N1540" s="265">
        <f t="shared" si="213"/>
        <v>0</v>
      </c>
      <c r="O1540" s="266"/>
      <c r="P1540" s="266"/>
      <c r="Q1540" s="267"/>
      <c r="R1540" s="139"/>
      <c r="T1540" s="140"/>
      <c r="U1540" s="34" t="s">
        <v>39</v>
      </c>
      <c r="V1540" s="141">
        <v>0</v>
      </c>
      <c r="W1540" s="141">
        <f t="shared" si="201"/>
        <v>0</v>
      </c>
      <c r="X1540" s="141">
        <v>0</v>
      </c>
      <c r="Y1540" s="141">
        <f t="shared" si="202"/>
        <v>0</v>
      </c>
      <c r="Z1540" s="141">
        <v>0</v>
      </c>
      <c r="AA1540" s="142">
        <f t="shared" si="203"/>
        <v>0</v>
      </c>
      <c r="AR1540" s="8" t="s">
        <v>190</v>
      </c>
      <c r="AT1540" s="8" t="s">
        <v>311</v>
      </c>
      <c r="AU1540" s="8" t="s">
        <v>78</v>
      </c>
      <c r="AY1540" s="8" t="s">
        <v>156</v>
      </c>
      <c r="BE1540" s="143">
        <f t="shared" si="204"/>
        <v>0</v>
      </c>
      <c r="BF1540" s="143">
        <f t="shared" si="205"/>
        <v>0</v>
      </c>
      <c r="BG1540" s="143">
        <f t="shared" si="206"/>
        <v>0</v>
      </c>
      <c r="BH1540" s="143">
        <f t="shared" si="207"/>
        <v>0</v>
      </c>
      <c r="BI1540" s="143">
        <f t="shared" si="208"/>
        <v>0</v>
      </c>
      <c r="BJ1540" s="8" t="s">
        <v>78</v>
      </c>
      <c r="BK1540" s="121">
        <f t="shared" si="209"/>
        <v>0</v>
      </c>
      <c r="BL1540" s="8" t="s">
        <v>161</v>
      </c>
      <c r="BM1540" s="8" t="s">
        <v>2658</v>
      </c>
    </row>
    <row r="1541" spans="2:65" s="23" customFormat="1" ht="25.5" customHeight="1" x14ac:dyDescent="0.45">
      <c r="B1541" s="134"/>
      <c r="C1541" s="179" t="s">
        <v>2659</v>
      </c>
      <c r="D1541" s="179" t="s">
        <v>311</v>
      </c>
      <c r="E1541" s="180" t="s">
        <v>2594</v>
      </c>
      <c r="F1541" s="263" t="s">
        <v>2660</v>
      </c>
      <c r="G1541" s="263"/>
      <c r="H1541" s="263"/>
      <c r="I1541" s="263"/>
      <c r="J1541" s="181" t="s">
        <v>1098</v>
      </c>
      <c r="K1541" s="182">
        <v>1</v>
      </c>
      <c r="L1541" s="264"/>
      <c r="M1541" s="264"/>
      <c r="N1541" s="265">
        <f t="shared" si="213"/>
        <v>0</v>
      </c>
      <c r="O1541" s="266"/>
      <c r="P1541" s="266"/>
      <c r="Q1541" s="267"/>
      <c r="R1541" s="139"/>
      <c r="T1541" s="140"/>
      <c r="U1541" s="34" t="s">
        <v>39</v>
      </c>
      <c r="V1541" s="141">
        <v>0</v>
      </c>
      <c r="W1541" s="141">
        <f t="shared" si="201"/>
        <v>0</v>
      </c>
      <c r="X1541" s="141">
        <v>0</v>
      </c>
      <c r="Y1541" s="141">
        <f t="shared" si="202"/>
        <v>0</v>
      </c>
      <c r="Z1541" s="141">
        <v>0</v>
      </c>
      <c r="AA1541" s="142">
        <f t="shared" si="203"/>
        <v>0</v>
      </c>
      <c r="AR1541" s="8" t="s">
        <v>190</v>
      </c>
      <c r="AT1541" s="8" t="s">
        <v>311</v>
      </c>
      <c r="AU1541" s="8" t="s">
        <v>78</v>
      </c>
      <c r="AY1541" s="8" t="s">
        <v>156</v>
      </c>
      <c r="BE1541" s="143">
        <f t="shared" si="204"/>
        <v>0</v>
      </c>
      <c r="BF1541" s="143">
        <f t="shared" si="205"/>
        <v>0</v>
      </c>
      <c r="BG1541" s="143">
        <f t="shared" si="206"/>
        <v>0</v>
      </c>
      <c r="BH1541" s="143">
        <f t="shared" si="207"/>
        <v>0</v>
      </c>
      <c r="BI1541" s="143">
        <f t="shared" si="208"/>
        <v>0</v>
      </c>
      <c r="BJ1541" s="8" t="s">
        <v>78</v>
      </c>
      <c r="BK1541" s="121">
        <f t="shared" si="209"/>
        <v>0</v>
      </c>
      <c r="BL1541" s="8" t="s">
        <v>161</v>
      </c>
      <c r="BM1541" s="8" t="s">
        <v>2661</v>
      </c>
    </row>
    <row r="1542" spans="2:65" s="23" customFormat="1" ht="25.5" customHeight="1" x14ac:dyDescent="0.45">
      <c r="B1542" s="134"/>
      <c r="C1542" s="179" t="s">
        <v>2662</v>
      </c>
      <c r="D1542" s="179" t="s">
        <v>311</v>
      </c>
      <c r="E1542" s="180" t="s">
        <v>2598</v>
      </c>
      <c r="F1542" s="263" t="s">
        <v>2599</v>
      </c>
      <c r="G1542" s="263"/>
      <c r="H1542" s="263"/>
      <c r="I1542" s="263"/>
      <c r="J1542" s="181" t="s">
        <v>1098</v>
      </c>
      <c r="K1542" s="182">
        <v>1</v>
      </c>
      <c r="L1542" s="264"/>
      <c r="M1542" s="264"/>
      <c r="N1542" s="265">
        <f t="shared" si="213"/>
        <v>0</v>
      </c>
      <c r="O1542" s="266"/>
      <c r="P1542" s="266"/>
      <c r="Q1542" s="267"/>
      <c r="R1542" s="139"/>
      <c r="T1542" s="140"/>
      <c r="U1542" s="34" t="s">
        <v>39</v>
      </c>
      <c r="V1542" s="141">
        <v>0</v>
      </c>
      <c r="W1542" s="141">
        <f t="shared" si="201"/>
        <v>0</v>
      </c>
      <c r="X1542" s="141">
        <v>0</v>
      </c>
      <c r="Y1542" s="141">
        <f t="shared" si="202"/>
        <v>0</v>
      </c>
      <c r="Z1542" s="141">
        <v>0</v>
      </c>
      <c r="AA1542" s="142">
        <f t="shared" si="203"/>
        <v>0</v>
      </c>
      <c r="AR1542" s="8" t="s">
        <v>190</v>
      </c>
      <c r="AT1542" s="8" t="s">
        <v>311</v>
      </c>
      <c r="AU1542" s="8" t="s">
        <v>78</v>
      </c>
      <c r="AY1542" s="8" t="s">
        <v>156</v>
      </c>
      <c r="BE1542" s="143">
        <f t="shared" si="204"/>
        <v>0</v>
      </c>
      <c r="BF1542" s="143">
        <f t="shared" si="205"/>
        <v>0</v>
      </c>
      <c r="BG1542" s="143">
        <f t="shared" si="206"/>
        <v>0</v>
      </c>
      <c r="BH1542" s="143">
        <f t="shared" si="207"/>
        <v>0</v>
      </c>
      <c r="BI1542" s="143">
        <f t="shared" si="208"/>
        <v>0</v>
      </c>
      <c r="BJ1542" s="8" t="s">
        <v>78</v>
      </c>
      <c r="BK1542" s="121">
        <f t="shared" si="209"/>
        <v>0</v>
      </c>
      <c r="BL1542" s="8" t="s">
        <v>161</v>
      </c>
      <c r="BM1542" s="8" t="s">
        <v>2663</v>
      </c>
    </row>
    <row r="1543" spans="2:65" s="23" customFormat="1" ht="25.5" customHeight="1" x14ac:dyDescent="0.45">
      <c r="B1543" s="134"/>
      <c r="C1543" s="179" t="s">
        <v>2664</v>
      </c>
      <c r="D1543" s="179" t="s">
        <v>311</v>
      </c>
      <c r="E1543" s="180" t="s">
        <v>2665</v>
      </c>
      <c r="F1543" s="263" t="s">
        <v>2666</v>
      </c>
      <c r="G1543" s="263"/>
      <c r="H1543" s="263"/>
      <c r="I1543" s="263"/>
      <c r="J1543" s="181" t="s">
        <v>1098</v>
      </c>
      <c r="K1543" s="182">
        <v>3</v>
      </c>
      <c r="L1543" s="264"/>
      <c r="M1543" s="264"/>
      <c r="N1543" s="265">
        <f t="shared" si="213"/>
        <v>0</v>
      </c>
      <c r="O1543" s="266"/>
      <c r="P1543" s="266"/>
      <c r="Q1543" s="267"/>
      <c r="R1543" s="139"/>
      <c r="T1543" s="140"/>
      <c r="U1543" s="34" t="s">
        <v>39</v>
      </c>
      <c r="V1543" s="141">
        <v>0</v>
      </c>
      <c r="W1543" s="141">
        <f t="shared" si="201"/>
        <v>0</v>
      </c>
      <c r="X1543" s="141">
        <v>0</v>
      </c>
      <c r="Y1543" s="141">
        <f t="shared" si="202"/>
        <v>0</v>
      </c>
      <c r="Z1543" s="141">
        <v>0</v>
      </c>
      <c r="AA1543" s="142">
        <f t="shared" si="203"/>
        <v>0</v>
      </c>
      <c r="AR1543" s="8" t="s">
        <v>190</v>
      </c>
      <c r="AT1543" s="8" t="s">
        <v>311</v>
      </c>
      <c r="AU1543" s="8" t="s">
        <v>78</v>
      </c>
      <c r="AY1543" s="8" t="s">
        <v>156</v>
      </c>
      <c r="BE1543" s="143">
        <f t="shared" si="204"/>
        <v>0</v>
      </c>
      <c r="BF1543" s="143">
        <f t="shared" si="205"/>
        <v>0</v>
      </c>
      <c r="BG1543" s="143">
        <f t="shared" si="206"/>
        <v>0</v>
      </c>
      <c r="BH1543" s="143">
        <f t="shared" si="207"/>
        <v>0</v>
      </c>
      <c r="BI1543" s="143">
        <f t="shared" si="208"/>
        <v>0</v>
      </c>
      <c r="BJ1543" s="8" t="s">
        <v>78</v>
      </c>
      <c r="BK1543" s="121">
        <f t="shared" si="209"/>
        <v>0</v>
      </c>
      <c r="BL1543" s="8" t="s">
        <v>161</v>
      </c>
      <c r="BM1543" s="8" t="s">
        <v>2667</v>
      </c>
    </row>
    <row r="1544" spans="2:65" s="23" customFormat="1" ht="16.5" customHeight="1" x14ac:dyDescent="0.45">
      <c r="B1544" s="134"/>
      <c r="C1544" s="191" t="s">
        <v>2668</v>
      </c>
      <c r="D1544" s="191"/>
      <c r="E1544" s="192"/>
      <c r="F1544" s="272"/>
      <c r="G1544" s="272"/>
      <c r="H1544" s="272"/>
      <c r="I1544" s="272"/>
      <c r="J1544" s="193"/>
      <c r="K1544" s="194"/>
      <c r="L1544" s="273"/>
      <c r="M1544" s="273"/>
      <c r="N1544" s="260">
        <f>ROUND(L1544*K1544,2)</f>
        <v>0</v>
      </c>
      <c r="O1544" s="261"/>
      <c r="P1544" s="261"/>
      <c r="Q1544" s="262"/>
      <c r="R1544" s="139"/>
      <c r="T1544" s="140"/>
      <c r="U1544" s="34" t="s">
        <v>39</v>
      </c>
      <c r="V1544" s="141">
        <v>0</v>
      </c>
      <c r="W1544" s="141">
        <f t="shared" si="201"/>
        <v>0</v>
      </c>
      <c r="X1544" s="141">
        <v>0</v>
      </c>
      <c r="Y1544" s="141">
        <f t="shared" si="202"/>
        <v>0</v>
      </c>
      <c r="Z1544" s="141">
        <v>0</v>
      </c>
      <c r="AA1544" s="142">
        <f t="shared" si="203"/>
        <v>0</v>
      </c>
      <c r="AR1544" s="8" t="s">
        <v>161</v>
      </c>
      <c r="AT1544" s="8" t="s">
        <v>157</v>
      </c>
      <c r="AU1544" s="8" t="s">
        <v>78</v>
      </c>
      <c r="AY1544" s="8" t="s">
        <v>156</v>
      </c>
      <c r="BE1544" s="143">
        <f t="shared" si="204"/>
        <v>0</v>
      </c>
      <c r="BF1544" s="143">
        <f t="shared" si="205"/>
        <v>0</v>
      </c>
      <c r="BG1544" s="143">
        <f t="shared" si="206"/>
        <v>0</v>
      </c>
      <c r="BH1544" s="143">
        <f t="shared" si="207"/>
        <v>0</v>
      </c>
      <c r="BI1544" s="143">
        <f t="shared" si="208"/>
        <v>0</v>
      </c>
      <c r="BJ1544" s="8" t="s">
        <v>78</v>
      </c>
      <c r="BK1544" s="121">
        <f t="shared" si="209"/>
        <v>0</v>
      </c>
      <c r="BL1544" s="8" t="s">
        <v>161</v>
      </c>
      <c r="BM1544" s="8" t="s">
        <v>2669</v>
      </c>
    </row>
    <row r="1545" spans="2:65" s="23" customFormat="1" ht="16.5" customHeight="1" x14ac:dyDescent="0.45">
      <c r="B1545" s="134"/>
      <c r="C1545" s="135" t="s">
        <v>2670</v>
      </c>
      <c r="D1545" s="135" t="s">
        <v>157</v>
      </c>
      <c r="E1545" s="136" t="s">
        <v>2632</v>
      </c>
      <c r="F1545" s="251" t="s">
        <v>2633</v>
      </c>
      <c r="G1545" s="251"/>
      <c r="H1545" s="251"/>
      <c r="I1545" s="251"/>
      <c r="J1545" s="137" t="s">
        <v>260</v>
      </c>
      <c r="K1545" s="138">
        <v>1</v>
      </c>
      <c r="L1545" s="252"/>
      <c r="M1545" s="252"/>
      <c r="N1545" s="260">
        <f t="shared" ref="N1545:N1547" si="214">ROUND(L1545*K1545,2)</f>
        <v>0</v>
      </c>
      <c r="O1545" s="261"/>
      <c r="P1545" s="261"/>
      <c r="Q1545" s="262"/>
      <c r="R1545" s="139"/>
      <c r="T1545" s="140"/>
      <c r="U1545" s="34" t="s">
        <v>39</v>
      </c>
      <c r="V1545" s="141">
        <v>0</v>
      </c>
      <c r="W1545" s="141">
        <f t="shared" si="201"/>
        <v>0</v>
      </c>
      <c r="X1545" s="141">
        <v>0</v>
      </c>
      <c r="Y1545" s="141">
        <f t="shared" si="202"/>
        <v>0</v>
      </c>
      <c r="Z1545" s="141">
        <v>0</v>
      </c>
      <c r="AA1545" s="142">
        <f t="shared" si="203"/>
        <v>0</v>
      </c>
      <c r="AR1545" s="8" t="s">
        <v>161</v>
      </c>
      <c r="AT1545" s="8" t="s">
        <v>157</v>
      </c>
      <c r="AU1545" s="8" t="s">
        <v>78</v>
      </c>
      <c r="AY1545" s="8" t="s">
        <v>156</v>
      </c>
      <c r="BE1545" s="143">
        <f t="shared" si="204"/>
        <v>0</v>
      </c>
      <c r="BF1545" s="143">
        <f t="shared" si="205"/>
        <v>0</v>
      </c>
      <c r="BG1545" s="143">
        <f t="shared" si="206"/>
        <v>0</v>
      </c>
      <c r="BH1545" s="143">
        <f t="shared" si="207"/>
        <v>0</v>
      </c>
      <c r="BI1545" s="143">
        <f t="shared" si="208"/>
        <v>0</v>
      </c>
      <c r="BJ1545" s="8" t="s">
        <v>78</v>
      </c>
      <c r="BK1545" s="121">
        <f t="shared" si="209"/>
        <v>0</v>
      </c>
      <c r="BL1545" s="8" t="s">
        <v>161</v>
      </c>
      <c r="BM1545" s="8" t="s">
        <v>2671</v>
      </c>
    </row>
    <row r="1546" spans="2:65" s="23" customFormat="1" ht="16.5" customHeight="1" x14ac:dyDescent="0.45">
      <c r="B1546" s="134"/>
      <c r="C1546" s="135" t="s">
        <v>2672</v>
      </c>
      <c r="D1546" s="135" t="s">
        <v>157</v>
      </c>
      <c r="E1546" s="136" t="s">
        <v>2636</v>
      </c>
      <c r="F1546" s="251" t="s">
        <v>2637</v>
      </c>
      <c r="G1546" s="251"/>
      <c r="H1546" s="251"/>
      <c r="I1546" s="251"/>
      <c r="J1546" s="137" t="s">
        <v>260</v>
      </c>
      <c r="K1546" s="138">
        <v>1</v>
      </c>
      <c r="L1546" s="252"/>
      <c r="M1546" s="252"/>
      <c r="N1546" s="260">
        <f t="shared" si="214"/>
        <v>0</v>
      </c>
      <c r="O1546" s="261"/>
      <c r="P1546" s="261"/>
      <c r="Q1546" s="262"/>
      <c r="R1546" s="139"/>
      <c r="T1546" s="140"/>
      <c r="U1546" s="34" t="s">
        <v>39</v>
      </c>
      <c r="V1546" s="141">
        <v>0</v>
      </c>
      <c r="W1546" s="141">
        <f t="shared" si="201"/>
        <v>0</v>
      </c>
      <c r="X1546" s="141">
        <v>0</v>
      </c>
      <c r="Y1546" s="141">
        <f t="shared" si="202"/>
        <v>0</v>
      </c>
      <c r="Z1546" s="141">
        <v>0</v>
      </c>
      <c r="AA1546" s="142">
        <f t="shared" si="203"/>
        <v>0</v>
      </c>
      <c r="AR1546" s="8" t="s">
        <v>161</v>
      </c>
      <c r="AT1546" s="8" t="s">
        <v>157</v>
      </c>
      <c r="AU1546" s="8" t="s">
        <v>78</v>
      </c>
      <c r="AY1546" s="8" t="s">
        <v>156</v>
      </c>
      <c r="BE1546" s="143">
        <f t="shared" si="204"/>
        <v>0</v>
      </c>
      <c r="BF1546" s="143">
        <f t="shared" si="205"/>
        <v>0</v>
      </c>
      <c r="BG1546" s="143">
        <f t="shared" si="206"/>
        <v>0</v>
      </c>
      <c r="BH1546" s="143">
        <f t="shared" si="207"/>
        <v>0</v>
      </c>
      <c r="BI1546" s="143">
        <f t="shared" si="208"/>
        <v>0</v>
      </c>
      <c r="BJ1546" s="8" t="s">
        <v>78</v>
      </c>
      <c r="BK1546" s="121">
        <f t="shared" si="209"/>
        <v>0</v>
      </c>
      <c r="BL1546" s="8" t="s">
        <v>161</v>
      </c>
      <c r="BM1546" s="8" t="s">
        <v>2673</v>
      </c>
    </row>
    <row r="1547" spans="2:65" s="23" customFormat="1" ht="16.5" customHeight="1" x14ac:dyDescent="0.45">
      <c r="B1547" s="134"/>
      <c r="C1547" s="195" t="s">
        <v>2674</v>
      </c>
      <c r="D1547" s="195" t="s">
        <v>311</v>
      </c>
      <c r="E1547" s="196" t="s">
        <v>2675</v>
      </c>
      <c r="F1547" s="269" t="s">
        <v>2676</v>
      </c>
      <c r="G1547" s="269"/>
      <c r="H1547" s="269"/>
      <c r="I1547" s="269"/>
      <c r="J1547" s="197"/>
      <c r="K1547" s="198"/>
      <c r="L1547" s="274"/>
      <c r="M1547" s="274"/>
      <c r="N1547" s="265">
        <f t="shared" si="214"/>
        <v>0</v>
      </c>
      <c r="O1547" s="266"/>
      <c r="P1547" s="266"/>
      <c r="Q1547" s="267"/>
      <c r="R1547" s="139"/>
      <c r="T1547" s="140"/>
      <c r="U1547" s="34" t="s">
        <v>39</v>
      </c>
      <c r="V1547" s="141">
        <v>0</v>
      </c>
      <c r="W1547" s="141">
        <f t="shared" si="201"/>
        <v>0</v>
      </c>
      <c r="X1547" s="141">
        <v>0</v>
      </c>
      <c r="Y1547" s="141">
        <f t="shared" si="202"/>
        <v>0</v>
      </c>
      <c r="Z1547" s="141">
        <v>0</v>
      </c>
      <c r="AA1547" s="142">
        <f t="shared" si="203"/>
        <v>0</v>
      </c>
      <c r="AR1547" s="8" t="s">
        <v>190</v>
      </c>
      <c r="AT1547" s="8" t="s">
        <v>311</v>
      </c>
      <c r="AU1547" s="8" t="s">
        <v>78</v>
      </c>
      <c r="AY1547" s="8" t="s">
        <v>156</v>
      </c>
      <c r="BE1547" s="143">
        <f t="shared" si="204"/>
        <v>0</v>
      </c>
      <c r="BF1547" s="143">
        <f t="shared" si="205"/>
        <v>0</v>
      </c>
      <c r="BG1547" s="143">
        <f t="shared" si="206"/>
        <v>0</v>
      </c>
      <c r="BH1547" s="143">
        <f t="shared" si="207"/>
        <v>0</v>
      </c>
      <c r="BI1547" s="143">
        <f t="shared" si="208"/>
        <v>0</v>
      </c>
      <c r="BJ1547" s="8" t="s">
        <v>78</v>
      </c>
      <c r="BK1547" s="121">
        <f t="shared" si="209"/>
        <v>0</v>
      </c>
      <c r="BL1547" s="8" t="s">
        <v>161</v>
      </c>
      <c r="BM1547" s="8" t="s">
        <v>2677</v>
      </c>
    </row>
    <row r="1548" spans="2:65" s="23" customFormat="1" ht="25.5" customHeight="1" x14ac:dyDescent="0.45">
      <c r="B1548" s="134"/>
      <c r="C1548" s="179" t="s">
        <v>2678</v>
      </c>
      <c r="D1548" s="179" t="s">
        <v>311</v>
      </c>
      <c r="E1548" s="180" t="s">
        <v>2644</v>
      </c>
      <c r="F1548" s="263" t="s">
        <v>2679</v>
      </c>
      <c r="G1548" s="263"/>
      <c r="H1548" s="263"/>
      <c r="I1548" s="263"/>
      <c r="J1548" s="181" t="s">
        <v>1098</v>
      </c>
      <c r="K1548" s="182">
        <v>1</v>
      </c>
      <c r="L1548" s="264"/>
      <c r="M1548" s="264"/>
      <c r="N1548" s="265">
        <f t="shared" ref="N1548:N1556" si="215">ROUND(L1548*K1548,2)</f>
        <v>0</v>
      </c>
      <c r="O1548" s="266"/>
      <c r="P1548" s="266"/>
      <c r="Q1548" s="267"/>
      <c r="R1548" s="139"/>
      <c r="T1548" s="140"/>
      <c r="U1548" s="34" t="s">
        <v>39</v>
      </c>
      <c r="V1548" s="141">
        <v>0</v>
      </c>
      <c r="W1548" s="141">
        <f t="shared" si="201"/>
        <v>0</v>
      </c>
      <c r="X1548" s="141">
        <v>0</v>
      </c>
      <c r="Y1548" s="141">
        <f t="shared" si="202"/>
        <v>0</v>
      </c>
      <c r="Z1548" s="141">
        <v>0</v>
      </c>
      <c r="AA1548" s="142">
        <f t="shared" si="203"/>
        <v>0</v>
      </c>
      <c r="AR1548" s="8" t="s">
        <v>190</v>
      </c>
      <c r="AT1548" s="8" t="s">
        <v>311</v>
      </c>
      <c r="AU1548" s="8" t="s">
        <v>78</v>
      </c>
      <c r="AY1548" s="8" t="s">
        <v>156</v>
      </c>
      <c r="BE1548" s="143">
        <f t="shared" si="204"/>
        <v>0</v>
      </c>
      <c r="BF1548" s="143">
        <f t="shared" si="205"/>
        <v>0</v>
      </c>
      <c r="BG1548" s="143">
        <f t="shared" si="206"/>
        <v>0</v>
      </c>
      <c r="BH1548" s="143">
        <f t="shared" si="207"/>
        <v>0</v>
      </c>
      <c r="BI1548" s="143">
        <f t="shared" si="208"/>
        <v>0</v>
      </c>
      <c r="BJ1548" s="8" t="s">
        <v>78</v>
      </c>
      <c r="BK1548" s="121">
        <f t="shared" si="209"/>
        <v>0</v>
      </c>
      <c r="BL1548" s="8" t="s">
        <v>161</v>
      </c>
      <c r="BM1548" s="8" t="s">
        <v>2680</v>
      </c>
    </row>
    <row r="1549" spans="2:65" s="23" customFormat="1" ht="16.5" customHeight="1" x14ac:dyDescent="0.45">
      <c r="B1549" s="134"/>
      <c r="C1549" s="179" t="s">
        <v>2681</v>
      </c>
      <c r="D1549" s="179" t="s">
        <v>311</v>
      </c>
      <c r="E1549" s="180" t="s">
        <v>2546</v>
      </c>
      <c r="F1549" s="263" t="s">
        <v>2682</v>
      </c>
      <c r="G1549" s="263"/>
      <c r="H1549" s="263"/>
      <c r="I1549" s="263"/>
      <c r="J1549" s="181" t="s">
        <v>1098</v>
      </c>
      <c r="K1549" s="182">
        <v>9</v>
      </c>
      <c r="L1549" s="264"/>
      <c r="M1549" s="264"/>
      <c r="N1549" s="265">
        <f t="shared" si="215"/>
        <v>0</v>
      </c>
      <c r="O1549" s="266"/>
      <c r="P1549" s="266"/>
      <c r="Q1549" s="267"/>
      <c r="R1549" s="139"/>
      <c r="T1549" s="140"/>
      <c r="U1549" s="34" t="s">
        <v>39</v>
      </c>
      <c r="V1549" s="141">
        <v>0</v>
      </c>
      <c r="W1549" s="141">
        <f t="shared" si="201"/>
        <v>0</v>
      </c>
      <c r="X1549" s="141">
        <v>0</v>
      </c>
      <c r="Y1549" s="141">
        <f t="shared" si="202"/>
        <v>0</v>
      </c>
      <c r="Z1549" s="141">
        <v>0</v>
      </c>
      <c r="AA1549" s="142">
        <f t="shared" si="203"/>
        <v>0</v>
      </c>
      <c r="AR1549" s="8" t="s">
        <v>190</v>
      </c>
      <c r="AT1549" s="8" t="s">
        <v>311</v>
      </c>
      <c r="AU1549" s="8" t="s">
        <v>78</v>
      </c>
      <c r="AY1549" s="8" t="s">
        <v>156</v>
      </c>
      <c r="BE1549" s="143">
        <f t="shared" si="204"/>
        <v>0</v>
      </c>
      <c r="BF1549" s="143">
        <f t="shared" si="205"/>
        <v>0</v>
      </c>
      <c r="BG1549" s="143">
        <f t="shared" si="206"/>
        <v>0</v>
      </c>
      <c r="BH1549" s="143">
        <f t="shared" si="207"/>
        <v>0</v>
      </c>
      <c r="BI1549" s="143">
        <f t="shared" si="208"/>
        <v>0</v>
      </c>
      <c r="BJ1549" s="8" t="s">
        <v>78</v>
      </c>
      <c r="BK1549" s="121">
        <f t="shared" si="209"/>
        <v>0</v>
      </c>
      <c r="BL1549" s="8" t="s">
        <v>161</v>
      </c>
      <c r="BM1549" s="8" t="s">
        <v>2683</v>
      </c>
    </row>
    <row r="1550" spans="2:65" s="23" customFormat="1" ht="16.5" customHeight="1" x14ac:dyDescent="0.45">
      <c r="B1550" s="134"/>
      <c r="C1550" s="179" t="s">
        <v>2684</v>
      </c>
      <c r="D1550" s="179" t="s">
        <v>311</v>
      </c>
      <c r="E1550" s="180" t="s">
        <v>2554</v>
      </c>
      <c r="F1550" s="263" t="s">
        <v>2555</v>
      </c>
      <c r="G1550" s="263"/>
      <c r="H1550" s="263"/>
      <c r="I1550" s="263"/>
      <c r="J1550" s="181" t="s">
        <v>1098</v>
      </c>
      <c r="K1550" s="182">
        <v>3</v>
      </c>
      <c r="L1550" s="264"/>
      <c r="M1550" s="264"/>
      <c r="N1550" s="265">
        <f t="shared" si="215"/>
        <v>0</v>
      </c>
      <c r="O1550" s="266"/>
      <c r="P1550" s="266"/>
      <c r="Q1550" s="267"/>
      <c r="R1550" s="139"/>
      <c r="T1550" s="140"/>
      <c r="U1550" s="34" t="s">
        <v>39</v>
      </c>
      <c r="V1550" s="141">
        <v>0</v>
      </c>
      <c r="W1550" s="141">
        <f t="shared" si="201"/>
        <v>0</v>
      </c>
      <c r="X1550" s="141">
        <v>0</v>
      </c>
      <c r="Y1550" s="141">
        <f t="shared" si="202"/>
        <v>0</v>
      </c>
      <c r="Z1550" s="141">
        <v>0</v>
      </c>
      <c r="AA1550" s="142">
        <f t="shared" si="203"/>
        <v>0</v>
      </c>
      <c r="AR1550" s="8" t="s">
        <v>190</v>
      </c>
      <c r="AT1550" s="8" t="s">
        <v>311</v>
      </c>
      <c r="AU1550" s="8" t="s">
        <v>78</v>
      </c>
      <c r="AY1550" s="8" t="s">
        <v>156</v>
      </c>
      <c r="BE1550" s="143">
        <f t="shared" si="204"/>
        <v>0</v>
      </c>
      <c r="BF1550" s="143">
        <f t="shared" si="205"/>
        <v>0</v>
      </c>
      <c r="BG1550" s="143">
        <f t="shared" si="206"/>
        <v>0</v>
      </c>
      <c r="BH1550" s="143">
        <f t="shared" si="207"/>
        <v>0</v>
      </c>
      <c r="BI1550" s="143">
        <f t="shared" si="208"/>
        <v>0</v>
      </c>
      <c r="BJ1550" s="8" t="s">
        <v>78</v>
      </c>
      <c r="BK1550" s="121">
        <f t="shared" si="209"/>
        <v>0</v>
      </c>
      <c r="BL1550" s="8" t="s">
        <v>161</v>
      </c>
      <c r="BM1550" s="8" t="s">
        <v>2685</v>
      </c>
    </row>
    <row r="1551" spans="2:65" s="23" customFormat="1" ht="16.5" customHeight="1" x14ac:dyDescent="0.45">
      <c r="B1551" s="134"/>
      <c r="C1551" s="179" t="s">
        <v>2686</v>
      </c>
      <c r="D1551" s="179" t="s">
        <v>311</v>
      </c>
      <c r="E1551" s="180" t="s">
        <v>2558</v>
      </c>
      <c r="F1551" s="263" t="s">
        <v>2559</v>
      </c>
      <c r="G1551" s="263"/>
      <c r="H1551" s="263"/>
      <c r="I1551" s="263"/>
      <c r="J1551" s="181" t="s">
        <v>1098</v>
      </c>
      <c r="K1551" s="182">
        <v>24</v>
      </c>
      <c r="L1551" s="264"/>
      <c r="M1551" s="264"/>
      <c r="N1551" s="265">
        <f t="shared" si="215"/>
        <v>0</v>
      </c>
      <c r="O1551" s="266"/>
      <c r="P1551" s="266"/>
      <c r="Q1551" s="267"/>
      <c r="R1551" s="139"/>
      <c r="T1551" s="140"/>
      <c r="U1551" s="34" t="s">
        <v>39</v>
      </c>
      <c r="V1551" s="141">
        <v>0</v>
      </c>
      <c r="W1551" s="141">
        <f t="shared" si="201"/>
        <v>0</v>
      </c>
      <c r="X1551" s="141">
        <v>0</v>
      </c>
      <c r="Y1551" s="141">
        <f t="shared" si="202"/>
        <v>0</v>
      </c>
      <c r="Z1551" s="141">
        <v>0</v>
      </c>
      <c r="AA1551" s="142">
        <f t="shared" si="203"/>
        <v>0</v>
      </c>
      <c r="AR1551" s="8" t="s">
        <v>190</v>
      </c>
      <c r="AT1551" s="8" t="s">
        <v>311</v>
      </c>
      <c r="AU1551" s="8" t="s">
        <v>78</v>
      </c>
      <c r="AY1551" s="8" t="s">
        <v>156</v>
      </c>
      <c r="BE1551" s="143">
        <f t="shared" si="204"/>
        <v>0</v>
      </c>
      <c r="BF1551" s="143">
        <f t="shared" si="205"/>
        <v>0</v>
      </c>
      <c r="BG1551" s="143">
        <f t="shared" si="206"/>
        <v>0</v>
      </c>
      <c r="BH1551" s="143">
        <f t="shared" si="207"/>
        <v>0</v>
      </c>
      <c r="BI1551" s="143">
        <f t="shared" si="208"/>
        <v>0</v>
      </c>
      <c r="BJ1551" s="8" t="s">
        <v>78</v>
      </c>
      <c r="BK1551" s="121">
        <f t="shared" si="209"/>
        <v>0</v>
      </c>
      <c r="BL1551" s="8" t="s">
        <v>161</v>
      </c>
      <c r="BM1551" s="8" t="s">
        <v>2687</v>
      </c>
    </row>
    <row r="1552" spans="2:65" s="23" customFormat="1" ht="16.5" customHeight="1" x14ac:dyDescent="0.45">
      <c r="B1552" s="134"/>
      <c r="C1552" s="179" t="s">
        <v>2688</v>
      </c>
      <c r="D1552" s="179" t="s">
        <v>311</v>
      </c>
      <c r="E1552" s="180" t="s">
        <v>2578</v>
      </c>
      <c r="F1552" s="263" t="s">
        <v>2579</v>
      </c>
      <c r="G1552" s="263"/>
      <c r="H1552" s="263"/>
      <c r="I1552" s="263"/>
      <c r="J1552" s="181" t="s">
        <v>1098</v>
      </c>
      <c r="K1552" s="182">
        <v>2</v>
      </c>
      <c r="L1552" s="264"/>
      <c r="M1552" s="264"/>
      <c r="N1552" s="265">
        <f t="shared" si="215"/>
        <v>0</v>
      </c>
      <c r="O1552" s="266"/>
      <c r="P1552" s="266"/>
      <c r="Q1552" s="267"/>
      <c r="R1552" s="139"/>
      <c r="T1552" s="140"/>
      <c r="U1552" s="34" t="s">
        <v>39</v>
      </c>
      <c r="V1552" s="141">
        <v>0</v>
      </c>
      <c r="W1552" s="141">
        <f t="shared" si="201"/>
        <v>0</v>
      </c>
      <c r="X1552" s="141">
        <v>0</v>
      </c>
      <c r="Y1552" s="141">
        <f t="shared" si="202"/>
        <v>0</v>
      </c>
      <c r="Z1552" s="141">
        <v>0</v>
      </c>
      <c r="AA1552" s="142">
        <f t="shared" si="203"/>
        <v>0</v>
      </c>
      <c r="AR1552" s="8" t="s">
        <v>190</v>
      </c>
      <c r="AT1552" s="8" t="s">
        <v>311</v>
      </c>
      <c r="AU1552" s="8" t="s">
        <v>78</v>
      </c>
      <c r="AY1552" s="8" t="s">
        <v>156</v>
      </c>
      <c r="BE1552" s="143">
        <f t="shared" si="204"/>
        <v>0</v>
      </c>
      <c r="BF1552" s="143">
        <f t="shared" si="205"/>
        <v>0</v>
      </c>
      <c r="BG1552" s="143">
        <f t="shared" si="206"/>
        <v>0</v>
      </c>
      <c r="BH1552" s="143">
        <f t="shared" si="207"/>
        <v>0</v>
      </c>
      <c r="BI1552" s="143">
        <f t="shared" si="208"/>
        <v>0</v>
      </c>
      <c r="BJ1552" s="8" t="s">
        <v>78</v>
      </c>
      <c r="BK1552" s="121">
        <f t="shared" si="209"/>
        <v>0</v>
      </c>
      <c r="BL1552" s="8" t="s">
        <v>161</v>
      </c>
      <c r="BM1552" s="8" t="s">
        <v>2689</v>
      </c>
    </row>
    <row r="1553" spans="2:65" s="23" customFormat="1" ht="25.5" customHeight="1" x14ac:dyDescent="0.45">
      <c r="B1553" s="134"/>
      <c r="C1553" s="179" t="s">
        <v>2690</v>
      </c>
      <c r="D1553" s="179" t="s">
        <v>311</v>
      </c>
      <c r="E1553" s="180" t="s">
        <v>2582</v>
      </c>
      <c r="F1553" s="263" t="s">
        <v>2583</v>
      </c>
      <c r="G1553" s="263"/>
      <c r="H1553" s="263"/>
      <c r="I1553" s="263"/>
      <c r="J1553" s="181" t="s">
        <v>1098</v>
      </c>
      <c r="K1553" s="182">
        <v>6</v>
      </c>
      <c r="L1553" s="264"/>
      <c r="M1553" s="264"/>
      <c r="N1553" s="265">
        <f t="shared" si="215"/>
        <v>0</v>
      </c>
      <c r="O1553" s="266"/>
      <c r="P1553" s="266"/>
      <c r="Q1553" s="267"/>
      <c r="R1553" s="139"/>
      <c r="T1553" s="140"/>
      <c r="U1553" s="34" t="s">
        <v>39</v>
      </c>
      <c r="V1553" s="141">
        <v>0</v>
      </c>
      <c r="W1553" s="141">
        <f t="shared" si="201"/>
        <v>0</v>
      </c>
      <c r="X1553" s="141">
        <v>0</v>
      </c>
      <c r="Y1553" s="141">
        <f t="shared" si="202"/>
        <v>0</v>
      </c>
      <c r="Z1553" s="141">
        <v>0</v>
      </c>
      <c r="AA1553" s="142">
        <f t="shared" si="203"/>
        <v>0</v>
      </c>
      <c r="AR1553" s="8" t="s">
        <v>190</v>
      </c>
      <c r="AT1553" s="8" t="s">
        <v>311</v>
      </c>
      <c r="AU1553" s="8" t="s">
        <v>78</v>
      </c>
      <c r="AY1553" s="8" t="s">
        <v>156</v>
      </c>
      <c r="BE1553" s="143">
        <f t="shared" si="204"/>
        <v>0</v>
      </c>
      <c r="BF1553" s="143">
        <f t="shared" si="205"/>
        <v>0</v>
      </c>
      <c r="BG1553" s="143">
        <f t="shared" si="206"/>
        <v>0</v>
      </c>
      <c r="BH1553" s="143">
        <f t="shared" si="207"/>
        <v>0</v>
      </c>
      <c r="BI1553" s="143">
        <f t="shared" si="208"/>
        <v>0</v>
      </c>
      <c r="BJ1553" s="8" t="s">
        <v>78</v>
      </c>
      <c r="BK1553" s="121">
        <f t="shared" si="209"/>
        <v>0</v>
      </c>
      <c r="BL1553" s="8" t="s">
        <v>161</v>
      </c>
      <c r="BM1553" s="8" t="s">
        <v>2691</v>
      </c>
    </row>
    <row r="1554" spans="2:65" s="23" customFormat="1" ht="25.5" customHeight="1" x14ac:dyDescent="0.45">
      <c r="B1554" s="134"/>
      <c r="C1554" s="179" t="s">
        <v>2692</v>
      </c>
      <c r="D1554" s="179" t="s">
        <v>311</v>
      </c>
      <c r="E1554" s="180" t="s">
        <v>2594</v>
      </c>
      <c r="F1554" s="263" t="s">
        <v>2693</v>
      </c>
      <c r="G1554" s="263"/>
      <c r="H1554" s="263"/>
      <c r="I1554" s="263"/>
      <c r="J1554" s="181" t="s">
        <v>1098</v>
      </c>
      <c r="K1554" s="182">
        <v>1</v>
      </c>
      <c r="L1554" s="264"/>
      <c r="M1554" s="264"/>
      <c r="N1554" s="265">
        <f t="shared" si="215"/>
        <v>0</v>
      </c>
      <c r="O1554" s="266"/>
      <c r="P1554" s="266"/>
      <c r="Q1554" s="267"/>
      <c r="R1554" s="139"/>
      <c r="T1554" s="140"/>
      <c r="U1554" s="34" t="s">
        <v>39</v>
      </c>
      <c r="V1554" s="141">
        <v>0</v>
      </c>
      <c r="W1554" s="141">
        <f t="shared" si="201"/>
        <v>0</v>
      </c>
      <c r="X1554" s="141">
        <v>0</v>
      </c>
      <c r="Y1554" s="141">
        <f t="shared" si="202"/>
        <v>0</v>
      </c>
      <c r="Z1554" s="141">
        <v>0</v>
      </c>
      <c r="AA1554" s="142">
        <f t="shared" si="203"/>
        <v>0</v>
      </c>
      <c r="AR1554" s="8" t="s">
        <v>190</v>
      </c>
      <c r="AT1554" s="8" t="s">
        <v>311</v>
      </c>
      <c r="AU1554" s="8" t="s">
        <v>78</v>
      </c>
      <c r="AY1554" s="8" t="s">
        <v>156</v>
      </c>
      <c r="BE1554" s="143">
        <f t="shared" si="204"/>
        <v>0</v>
      </c>
      <c r="BF1554" s="143">
        <f t="shared" si="205"/>
        <v>0</v>
      </c>
      <c r="BG1554" s="143">
        <f t="shared" si="206"/>
        <v>0</v>
      </c>
      <c r="BH1554" s="143">
        <f t="shared" si="207"/>
        <v>0</v>
      </c>
      <c r="BI1554" s="143">
        <f t="shared" si="208"/>
        <v>0</v>
      </c>
      <c r="BJ1554" s="8" t="s">
        <v>78</v>
      </c>
      <c r="BK1554" s="121">
        <f t="shared" si="209"/>
        <v>0</v>
      </c>
      <c r="BL1554" s="8" t="s">
        <v>161</v>
      </c>
      <c r="BM1554" s="8" t="s">
        <v>2694</v>
      </c>
    </row>
    <row r="1555" spans="2:65" s="23" customFormat="1" ht="25.5" customHeight="1" x14ac:dyDescent="0.45">
      <c r="B1555" s="134"/>
      <c r="C1555" s="179" t="s">
        <v>2695</v>
      </c>
      <c r="D1555" s="179" t="s">
        <v>311</v>
      </c>
      <c r="E1555" s="180" t="s">
        <v>2598</v>
      </c>
      <c r="F1555" s="263" t="s">
        <v>2696</v>
      </c>
      <c r="G1555" s="263"/>
      <c r="H1555" s="263"/>
      <c r="I1555" s="263"/>
      <c r="J1555" s="181" t="s">
        <v>1098</v>
      </c>
      <c r="K1555" s="182">
        <v>1</v>
      </c>
      <c r="L1555" s="264"/>
      <c r="M1555" s="264"/>
      <c r="N1555" s="265">
        <f t="shared" si="215"/>
        <v>0</v>
      </c>
      <c r="O1555" s="266"/>
      <c r="P1555" s="266"/>
      <c r="Q1555" s="267"/>
      <c r="R1555" s="139"/>
      <c r="T1555" s="140"/>
      <c r="U1555" s="34" t="s">
        <v>39</v>
      </c>
      <c r="V1555" s="141">
        <v>0</v>
      </c>
      <c r="W1555" s="141">
        <f t="shared" si="201"/>
        <v>0</v>
      </c>
      <c r="X1555" s="141">
        <v>0</v>
      </c>
      <c r="Y1555" s="141">
        <f t="shared" si="202"/>
        <v>0</v>
      </c>
      <c r="Z1555" s="141">
        <v>0</v>
      </c>
      <c r="AA1555" s="142">
        <f t="shared" si="203"/>
        <v>0</v>
      </c>
      <c r="AR1555" s="8" t="s">
        <v>190</v>
      </c>
      <c r="AT1555" s="8" t="s">
        <v>311</v>
      </c>
      <c r="AU1555" s="8" t="s">
        <v>78</v>
      </c>
      <c r="AY1555" s="8" t="s">
        <v>156</v>
      </c>
      <c r="BE1555" s="143">
        <f t="shared" si="204"/>
        <v>0</v>
      </c>
      <c r="BF1555" s="143">
        <f t="shared" si="205"/>
        <v>0</v>
      </c>
      <c r="BG1555" s="143">
        <f t="shared" si="206"/>
        <v>0</v>
      </c>
      <c r="BH1555" s="143">
        <f t="shared" si="207"/>
        <v>0</v>
      </c>
      <c r="BI1555" s="143">
        <f t="shared" si="208"/>
        <v>0</v>
      </c>
      <c r="BJ1555" s="8" t="s">
        <v>78</v>
      </c>
      <c r="BK1555" s="121">
        <f t="shared" si="209"/>
        <v>0</v>
      </c>
      <c r="BL1555" s="8" t="s">
        <v>161</v>
      </c>
      <c r="BM1555" s="8" t="s">
        <v>2697</v>
      </c>
    </row>
    <row r="1556" spans="2:65" s="23" customFormat="1" ht="25.5" customHeight="1" x14ac:dyDescent="0.45">
      <c r="B1556" s="134"/>
      <c r="C1556" s="179" t="s">
        <v>2698</v>
      </c>
      <c r="D1556" s="179" t="s">
        <v>311</v>
      </c>
      <c r="E1556" s="180" t="s">
        <v>2665</v>
      </c>
      <c r="F1556" s="263" t="s">
        <v>2699</v>
      </c>
      <c r="G1556" s="263"/>
      <c r="H1556" s="263"/>
      <c r="I1556" s="263"/>
      <c r="J1556" s="181" t="s">
        <v>1098</v>
      </c>
      <c r="K1556" s="182">
        <v>3</v>
      </c>
      <c r="L1556" s="264"/>
      <c r="M1556" s="264"/>
      <c r="N1556" s="265">
        <f t="shared" si="215"/>
        <v>0</v>
      </c>
      <c r="O1556" s="266"/>
      <c r="P1556" s="266"/>
      <c r="Q1556" s="267"/>
      <c r="R1556" s="139"/>
      <c r="T1556" s="140"/>
      <c r="U1556" s="34" t="s">
        <v>39</v>
      </c>
      <c r="V1556" s="141">
        <v>0</v>
      </c>
      <c r="W1556" s="141">
        <f t="shared" si="201"/>
        <v>0</v>
      </c>
      <c r="X1556" s="141">
        <v>0</v>
      </c>
      <c r="Y1556" s="141">
        <f t="shared" si="202"/>
        <v>0</v>
      </c>
      <c r="Z1556" s="141">
        <v>0</v>
      </c>
      <c r="AA1556" s="142">
        <f t="shared" si="203"/>
        <v>0</v>
      </c>
      <c r="AR1556" s="8" t="s">
        <v>190</v>
      </c>
      <c r="AT1556" s="8" t="s">
        <v>311</v>
      </c>
      <c r="AU1556" s="8" t="s">
        <v>78</v>
      </c>
      <c r="AY1556" s="8" t="s">
        <v>156</v>
      </c>
      <c r="BE1556" s="143">
        <f t="shared" si="204"/>
        <v>0</v>
      </c>
      <c r="BF1556" s="143">
        <f t="shared" si="205"/>
        <v>0</v>
      </c>
      <c r="BG1556" s="143">
        <f t="shared" si="206"/>
        <v>0</v>
      </c>
      <c r="BH1556" s="143">
        <f t="shared" si="207"/>
        <v>0</v>
      </c>
      <c r="BI1556" s="143">
        <f t="shared" si="208"/>
        <v>0</v>
      </c>
      <c r="BJ1556" s="8" t="s">
        <v>78</v>
      </c>
      <c r="BK1556" s="121">
        <f t="shared" si="209"/>
        <v>0</v>
      </c>
      <c r="BL1556" s="8" t="s">
        <v>161</v>
      </c>
      <c r="BM1556" s="8" t="s">
        <v>2700</v>
      </c>
    </row>
    <row r="1557" spans="2:65" s="23" customFormat="1" ht="16.5" customHeight="1" x14ac:dyDescent="0.45">
      <c r="B1557" s="134"/>
      <c r="C1557" s="191" t="s">
        <v>2701</v>
      </c>
      <c r="D1557" s="191"/>
      <c r="E1557" s="192"/>
      <c r="F1557" s="272"/>
      <c r="G1557" s="272"/>
      <c r="H1557" s="272"/>
      <c r="I1557" s="272"/>
      <c r="J1557" s="193"/>
      <c r="K1557" s="194"/>
      <c r="L1557" s="273"/>
      <c r="M1557" s="273"/>
      <c r="N1557" s="260">
        <f>ROUND(L1557*K1557,2)</f>
        <v>0</v>
      </c>
      <c r="O1557" s="261"/>
      <c r="P1557" s="261"/>
      <c r="Q1557" s="262"/>
      <c r="R1557" s="139"/>
      <c r="T1557" s="140"/>
      <c r="U1557" s="34" t="s">
        <v>39</v>
      </c>
      <c r="V1557" s="141">
        <v>0</v>
      </c>
      <c r="W1557" s="141">
        <f t="shared" ref="W1557:W1620" si="216">V1557*K1557</f>
        <v>0</v>
      </c>
      <c r="X1557" s="141">
        <v>0</v>
      </c>
      <c r="Y1557" s="141">
        <f t="shared" ref="Y1557:Y1620" si="217">X1557*K1557</f>
        <v>0</v>
      </c>
      <c r="Z1557" s="141">
        <v>0</v>
      </c>
      <c r="AA1557" s="142">
        <f t="shared" ref="AA1557:AA1620" si="218">Z1557*K1557</f>
        <v>0</v>
      </c>
      <c r="AR1557" s="8" t="s">
        <v>161</v>
      </c>
      <c r="AT1557" s="8" t="s">
        <v>157</v>
      </c>
      <c r="AU1557" s="8" t="s">
        <v>78</v>
      </c>
      <c r="AY1557" s="8" t="s">
        <v>156</v>
      </c>
      <c r="BE1557" s="143">
        <f t="shared" ref="BE1557:BE1620" si="219">IF(U1557="základná",N1557,0)</f>
        <v>0</v>
      </c>
      <c r="BF1557" s="143">
        <f t="shared" ref="BF1557:BF1620" si="220">IF(U1557="znížená",N1557,0)</f>
        <v>0</v>
      </c>
      <c r="BG1557" s="143">
        <f t="shared" ref="BG1557:BG1620" si="221">IF(U1557="zákl. prenesená",N1557,0)</f>
        <v>0</v>
      </c>
      <c r="BH1557" s="143">
        <f t="shared" ref="BH1557:BH1620" si="222">IF(U1557="zníž. prenesená",N1557,0)</f>
        <v>0</v>
      </c>
      <c r="BI1557" s="143">
        <f t="shared" ref="BI1557:BI1620" si="223">IF(U1557="nulová",N1557,0)</f>
        <v>0</v>
      </c>
      <c r="BJ1557" s="8" t="s">
        <v>78</v>
      </c>
      <c r="BK1557" s="121">
        <f t="shared" ref="BK1557:BK1620" si="224">ROUND(L1557*K1557,3)</f>
        <v>0</v>
      </c>
      <c r="BL1557" s="8" t="s">
        <v>161</v>
      </c>
      <c r="BM1557" s="8" t="s">
        <v>2702</v>
      </c>
    </row>
    <row r="1558" spans="2:65" s="23" customFormat="1" ht="16.5" customHeight="1" x14ac:dyDescent="0.45">
      <c r="B1558" s="134"/>
      <c r="C1558" s="135" t="s">
        <v>2703</v>
      </c>
      <c r="D1558" s="135" t="s">
        <v>157</v>
      </c>
      <c r="E1558" s="136" t="s">
        <v>2632</v>
      </c>
      <c r="F1558" s="251" t="s">
        <v>2633</v>
      </c>
      <c r="G1558" s="251"/>
      <c r="H1558" s="251"/>
      <c r="I1558" s="251"/>
      <c r="J1558" s="137" t="s">
        <v>260</v>
      </c>
      <c r="K1558" s="138">
        <v>1</v>
      </c>
      <c r="L1558" s="252"/>
      <c r="M1558" s="252"/>
      <c r="N1558" s="260">
        <f t="shared" ref="N1558:N1559" si="225">ROUND(L1558*K1558,2)</f>
        <v>0</v>
      </c>
      <c r="O1558" s="261"/>
      <c r="P1558" s="261"/>
      <c r="Q1558" s="262"/>
      <c r="R1558" s="139"/>
      <c r="T1558" s="140"/>
      <c r="U1558" s="34" t="s">
        <v>39</v>
      </c>
      <c r="V1558" s="141">
        <v>0</v>
      </c>
      <c r="W1558" s="141">
        <f t="shared" si="216"/>
        <v>0</v>
      </c>
      <c r="X1558" s="141">
        <v>0</v>
      </c>
      <c r="Y1558" s="141">
        <f t="shared" si="217"/>
        <v>0</v>
      </c>
      <c r="Z1558" s="141">
        <v>0</v>
      </c>
      <c r="AA1558" s="142">
        <f t="shared" si="218"/>
        <v>0</v>
      </c>
      <c r="AR1558" s="8" t="s">
        <v>161</v>
      </c>
      <c r="AT1558" s="8" t="s">
        <v>157</v>
      </c>
      <c r="AU1558" s="8" t="s">
        <v>78</v>
      </c>
      <c r="AY1558" s="8" t="s">
        <v>156</v>
      </c>
      <c r="BE1558" s="143">
        <f t="shared" si="219"/>
        <v>0</v>
      </c>
      <c r="BF1558" s="143">
        <f t="shared" si="220"/>
        <v>0</v>
      </c>
      <c r="BG1558" s="143">
        <f t="shared" si="221"/>
        <v>0</v>
      </c>
      <c r="BH1558" s="143">
        <f t="shared" si="222"/>
        <v>0</v>
      </c>
      <c r="BI1558" s="143">
        <f t="shared" si="223"/>
        <v>0</v>
      </c>
      <c r="BJ1558" s="8" t="s">
        <v>78</v>
      </c>
      <c r="BK1558" s="121">
        <f t="shared" si="224"/>
        <v>0</v>
      </c>
      <c r="BL1558" s="8" t="s">
        <v>161</v>
      </c>
      <c r="BM1558" s="8" t="s">
        <v>2704</v>
      </c>
    </row>
    <row r="1559" spans="2:65" s="23" customFormat="1" ht="16.5" customHeight="1" x14ac:dyDescent="0.45">
      <c r="B1559" s="134"/>
      <c r="C1559" s="135" t="s">
        <v>2705</v>
      </c>
      <c r="D1559" s="135" t="s">
        <v>157</v>
      </c>
      <c r="E1559" s="136" t="s">
        <v>2636</v>
      </c>
      <c r="F1559" s="251" t="s">
        <v>2637</v>
      </c>
      <c r="G1559" s="251"/>
      <c r="H1559" s="251"/>
      <c r="I1559" s="251"/>
      <c r="J1559" s="137" t="s">
        <v>260</v>
      </c>
      <c r="K1559" s="138">
        <v>1</v>
      </c>
      <c r="L1559" s="252"/>
      <c r="M1559" s="252"/>
      <c r="N1559" s="260">
        <f t="shared" si="225"/>
        <v>0</v>
      </c>
      <c r="O1559" s="261"/>
      <c r="P1559" s="261"/>
      <c r="Q1559" s="262"/>
      <c r="R1559" s="139"/>
      <c r="T1559" s="140"/>
      <c r="U1559" s="34" t="s">
        <v>39</v>
      </c>
      <c r="V1559" s="141">
        <v>0</v>
      </c>
      <c r="W1559" s="141">
        <f t="shared" si="216"/>
        <v>0</v>
      </c>
      <c r="X1559" s="141">
        <v>0</v>
      </c>
      <c r="Y1559" s="141">
        <f t="shared" si="217"/>
        <v>0</v>
      </c>
      <c r="Z1559" s="141">
        <v>0</v>
      </c>
      <c r="AA1559" s="142">
        <f t="shared" si="218"/>
        <v>0</v>
      </c>
      <c r="AR1559" s="8" t="s">
        <v>161</v>
      </c>
      <c r="AT1559" s="8" t="s">
        <v>157</v>
      </c>
      <c r="AU1559" s="8" t="s">
        <v>78</v>
      </c>
      <c r="AY1559" s="8" t="s">
        <v>156</v>
      </c>
      <c r="BE1559" s="143">
        <f t="shared" si="219"/>
        <v>0</v>
      </c>
      <c r="BF1559" s="143">
        <f t="shared" si="220"/>
        <v>0</v>
      </c>
      <c r="BG1559" s="143">
        <f t="shared" si="221"/>
        <v>0</v>
      </c>
      <c r="BH1559" s="143">
        <f t="shared" si="222"/>
        <v>0</v>
      </c>
      <c r="BI1559" s="143">
        <f t="shared" si="223"/>
        <v>0</v>
      </c>
      <c r="BJ1559" s="8" t="s">
        <v>78</v>
      </c>
      <c r="BK1559" s="121">
        <f t="shared" si="224"/>
        <v>0</v>
      </c>
      <c r="BL1559" s="8" t="s">
        <v>161</v>
      </c>
      <c r="BM1559" s="8" t="s">
        <v>2706</v>
      </c>
    </row>
    <row r="1560" spans="2:65" s="23" customFormat="1" ht="16.5" customHeight="1" x14ac:dyDescent="0.45">
      <c r="B1560" s="134"/>
      <c r="C1560" s="195" t="s">
        <v>2707</v>
      </c>
      <c r="D1560" s="195" t="s">
        <v>311</v>
      </c>
      <c r="E1560" s="196" t="s">
        <v>2708</v>
      </c>
      <c r="F1560" s="269" t="s">
        <v>2709</v>
      </c>
      <c r="G1560" s="269"/>
      <c r="H1560" s="269"/>
      <c r="I1560" s="269"/>
      <c r="J1560" s="197"/>
      <c r="K1560" s="198"/>
      <c r="L1560" s="274"/>
      <c r="M1560" s="274"/>
      <c r="N1560" s="265">
        <f>ROUND(L1560*K1560,2)</f>
        <v>0</v>
      </c>
      <c r="O1560" s="266"/>
      <c r="P1560" s="266"/>
      <c r="Q1560" s="267"/>
      <c r="R1560" s="139"/>
      <c r="T1560" s="140"/>
      <c r="U1560" s="34" t="s">
        <v>39</v>
      </c>
      <c r="V1560" s="141">
        <v>0</v>
      </c>
      <c r="W1560" s="141">
        <f t="shared" si="216"/>
        <v>0</v>
      </c>
      <c r="X1560" s="141">
        <v>0</v>
      </c>
      <c r="Y1560" s="141">
        <f t="shared" si="217"/>
        <v>0</v>
      </c>
      <c r="Z1560" s="141">
        <v>0</v>
      </c>
      <c r="AA1560" s="142">
        <f t="shared" si="218"/>
        <v>0</v>
      </c>
      <c r="AR1560" s="8" t="s">
        <v>190</v>
      </c>
      <c r="AT1560" s="8" t="s">
        <v>311</v>
      </c>
      <c r="AU1560" s="8" t="s">
        <v>78</v>
      </c>
      <c r="AY1560" s="8" t="s">
        <v>156</v>
      </c>
      <c r="BE1560" s="143">
        <f t="shared" si="219"/>
        <v>0</v>
      </c>
      <c r="BF1560" s="143">
        <f t="shared" si="220"/>
        <v>0</v>
      </c>
      <c r="BG1560" s="143">
        <f t="shared" si="221"/>
        <v>0</v>
      </c>
      <c r="BH1560" s="143">
        <f t="shared" si="222"/>
        <v>0</v>
      </c>
      <c r="BI1560" s="143">
        <f t="shared" si="223"/>
        <v>0</v>
      </c>
      <c r="BJ1560" s="8" t="s">
        <v>78</v>
      </c>
      <c r="BK1560" s="121">
        <f t="shared" si="224"/>
        <v>0</v>
      </c>
      <c r="BL1560" s="8" t="s">
        <v>161</v>
      </c>
      <c r="BM1560" s="8" t="s">
        <v>2710</v>
      </c>
    </row>
    <row r="1561" spans="2:65" s="23" customFormat="1" ht="25.5" customHeight="1" x14ac:dyDescent="0.45">
      <c r="B1561" s="134"/>
      <c r="C1561" s="179" t="s">
        <v>2711</v>
      </c>
      <c r="D1561" s="179" t="s">
        <v>311</v>
      </c>
      <c r="E1561" s="180" t="s">
        <v>2526</v>
      </c>
      <c r="F1561" s="263" t="s">
        <v>2527</v>
      </c>
      <c r="G1561" s="263"/>
      <c r="H1561" s="263"/>
      <c r="I1561" s="263"/>
      <c r="J1561" s="181" t="s">
        <v>1098</v>
      </c>
      <c r="K1561" s="182">
        <v>1</v>
      </c>
      <c r="L1561" s="264"/>
      <c r="M1561" s="264"/>
      <c r="N1561" s="265">
        <f t="shared" ref="N1561:N1566" si="226">ROUND(L1561*K1561,2)</f>
        <v>0</v>
      </c>
      <c r="O1561" s="266"/>
      <c r="P1561" s="266"/>
      <c r="Q1561" s="267"/>
      <c r="R1561" s="139"/>
      <c r="T1561" s="140"/>
      <c r="U1561" s="34" t="s">
        <v>39</v>
      </c>
      <c r="V1561" s="141">
        <v>0</v>
      </c>
      <c r="W1561" s="141">
        <f t="shared" si="216"/>
        <v>0</v>
      </c>
      <c r="X1561" s="141">
        <v>0</v>
      </c>
      <c r="Y1561" s="141">
        <f t="shared" si="217"/>
        <v>0</v>
      </c>
      <c r="Z1561" s="141">
        <v>0</v>
      </c>
      <c r="AA1561" s="142">
        <f t="shared" si="218"/>
        <v>0</v>
      </c>
      <c r="AR1561" s="8" t="s">
        <v>190</v>
      </c>
      <c r="AT1561" s="8" t="s">
        <v>311</v>
      </c>
      <c r="AU1561" s="8" t="s">
        <v>78</v>
      </c>
      <c r="AY1561" s="8" t="s">
        <v>156</v>
      </c>
      <c r="BE1561" s="143">
        <f t="shared" si="219"/>
        <v>0</v>
      </c>
      <c r="BF1561" s="143">
        <f t="shared" si="220"/>
        <v>0</v>
      </c>
      <c r="BG1561" s="143">
        <f t="shared" si="221"/>
        <v>0</v>
      </c>
      <c r="BH1561" s="143">
        <f t="shared" si="222"/>
        <v>0</v>
      </c>
      <c r="BI1561" s="143">
        <f t="shared" si="223"/>
        <v>0</v>
      </c>
      <c r="BJ1561" s="8" t="s">
        <v>78</v>
      </c>
      <c r="BK1561" s="121">
        <f t="shared" si="224"/>
        <v>0</v>
      </c>
      <c r="BL1561" s="8" t="s">
        <v>161</v>
      </c>
      <c r="BM1561" s="8" t="s">
        <v>2712</v>
      </c>
    </row>
    <row r="1562" spans="2:65" s="23" customFormat="1" ht="16.5" customHeight="1" x14ac:dyDescent="0.45">
      <c r="B1562" s="134"/>
      <c r="C1562" s="179" t="s">
        <v>2713</v>
      </c>
      <c r="D1562" s="179" t="s">
        <v>311</v>
      </c>
      <c r="E1562" s="180" t="s">
        <v>2546</v>
      </c>
      <c r="F1562" s="263" t="s">
        <v>2547</v>
      </c>
      <c r="G1562" s="263"/>
      <c r="H1562" s="263"/>
      <c r="I1562" s="263"/>
      <c r="J1562" s="181" t="s">
        <v>1098</v>
      </c>
      <c r="K1562" s="182">
        <v>9</v>
      </c>
      <c r="L1562" s="264"/>
      <c r="M1562" s="264"/>
      <c r="N1562" s="265">
        <f t="shared" si="226"/>
        <v>0</v>
      </c>
      <c r="O1562" s="266"/>
      <c r="P1562" s="266"/>
      <c r="Q1562" s="267"/>
      <c r="R1562" s="139"/>
      <c r="T1562" s="140"/>
      <c r="U1562" s="34" t="s">
        <v>39</v>
      </c>
      <c r="V1562" s="141">
        <v>0</v>
      </c>
      <c r="W1562" s="141">
        <f t="shared" si="216"/>
        <v>0</v>
      </c>
      <c r="X1562" s="141">
        <v>0</v>
      </c>
      <c r="Y1562" s="141">
        <f t="shared" si="217"/>
        <v>0</v>
      </c>
      <c r="Z1562" s="141">
        <v>0</v>
      </c>
      <c r="AA1562" s="142">
        <f t="shared" si="218"/>
        <v>0</v>
      </c>
      <c r="AR1562" s="8" t="s">
        <v>190</v>
      </c>
      <c r="AT1562" s="8" t="s">
        <v>311</v>
      </c>
      <c r="AU1562" s="8" t="s">
        <v>78</v>
      </c>
      <c r="AY1562" s="8" t="s">
        <v>156</v>
      </c>
      <c r="BE1562" s="143">
        <f t="shared" si="219"/>
        <v>0</v>
      </c>
      <c r="BF1562" s="143">
        <f t="shared" si="220"/>
        <v>0</v>
      </c>
      <c r="BG1562" s="143">
        <f t="shared" si="221"/>
        <v>0</v>
      </c>
      <c r="BH1562" s="143">
        <f t="shared" si="222"/>
        <v>0</v>
      </c>
      <c r="BI1562" s="143">
        <f t="shared" si="223"/>
        <v>0</v>
      </c>
      <c r="BJ1562" s="8" t="s">
        <v>78</v>
      </c>
      <c r="BK1562" s="121">
        <f t="shared" si="224"/>
        <v>0</v>
      </c>
      <c r="BL1562" s="8" t="s">
        <v>161</v>
      </c>
      <c r="BM1562" s="8" t="s">
        <v>2714</v>
      </c>
    </row>
    <row r="1563" spans="2:65" s="23" customFormat="1" ht="16.5" customHeight="1" x14ac:dyDescent="0.45">
      <c r="B1563" s="134"/>
      <c r="C1563" s="179" t="s">
        <v>2715</v>
      </c>
      <c r="D1563" s="179" t="s">
        <v>311</v>
      </c>
      <c r="E1563" s="180" t="s">
        <v>2550</v>
      </c>
      <c r="F1563" s="263" t="s">
        <v>2551</v>
      </c>
      <c r="G1563" s="263"/>
      <c r="H1563" s="263"/>
      <c r="I1563" s="263"/>
      <c r="J1563" s="181" t="s">
        <v>1098</v>
      </c>
      <c r="K1563" s="182">
        <v>1</v>
      </c>
      <c r="L1563" s="264"/>
      <c r="M1563" s="264"/>
      <c r="N1563" s="265">
        <f t="shared" si="226"/>
        <v>0</v>
      </c>
      <c r="O1563" s="266"/>
      <c r="P1563" s="266"/>
      <c r="Q1563" s="267"/>
      <c r="R1563" s="139"/>
      <c r="T1563" s="140"/>
      <c r="U1563" s="34" t="s">
        <v>39</v>
      </c>
      <c r="V1563" s="141">
        <v>0</v>
      </c>
      <c r="W1563" s="141">
        <f t="shared" si="216"/>
        <v>0</v>
      </c>
      <c r="X1563" s="141">
        <v>0</v>
      </c>
      <c r="Y1563" s="141">
        <f t="shared" si="217"/>
        <v>0</v>
      </c>
      <c r="Z1563" s="141">
        <v>0</v>
      </c>
      <c r="AA1563" s="142">
        <f t="shared" si="218"/>
        <v>0</v>
      </c>
      <c r="AR1563" s="8" t="s">
        <v>190</v>
      </c>
      <c r="AT1563" s="8" t="s">
        <v>311</v>
      </c>
      <c r="AU1563" s="8" t="s">
        <v>78</v>
      </c>
      <c r="AY1563" s="8" t="s">
        <v>156</v>
      </c>
      <c r="BE1563" s="143">
        <f t="shared" si="219"/>
        <v>0</v>
      </c>
      <c r="BF1563" s="143">
        <f t="shared" si="220"/>
        <v>0</v>
      </c>
      <c r="BG1563" s="143">
        <f t="shared" si="221"/>
        <v>0</v>
      </c>
      <c r="BH1563" s="143">
        <f t="shared" si="222"/>
        <v>0</v>
      </c>
      <c r="BI1563" s="143">
        <f t="shared" si="223"/>
        <v>0</v>
      </c>
      <c r="BJ1563" s="8" t="s">
        <v>78</v>
      </c>
      <c r="BK1563" s="121">
        <f t="shared" si="224"/>
        <v>0</v>
      </c>
      <c r="BL1563" s="8" t="s">
        <v>161</v>
      </c>
      <c r="BM1563" s="8" t="s">
        <v>2716</v>
      </c>
    </row>
    <row r="1564" spans="2:65" s="23" customFormat="1" ht="16.5" customHeight="1" x14ac:dyDescent="0.45">
      <c r="B1564" s="134"/>
      <c r="C1564" s="179" t="s">
        <v>2717</v>
      </c>
      <c r="D1564" s="179" t="s">
        <v>311</v>
      </c>
      <c r="E1564" s="180" t="s">
        <v>2554</v>
      </c>
      <c r="F1564" s="263" t="s">
        <v>2555</v>
      </c>
      <c r="G1564" s="263"/>
      <c r="H1564" s="263"/>
      <c r="I1564" s="263"/>
      <c r="J1564" s="181" t="s">
        <v>1098</v>
      </c>
      <c r="K1564" s="182">
        <v>9</v>
      </c>
      <c r="L1564" s="264"/>
      <c r="M1564" s="264"/>
      <c r="N1564" s="265">
        <f t="shared" si="226"/>
        <v>0</v>
      </c>
      <c r="O1564" s="266"/>
      <c r="P1564" s="266"/>
      <c r="Q1564" s="267"/>
      <c r="R1564" s="139"/>
      <c r="T1564" s="140"/>
      <c r="U1564" s="34" t="s">
        <v>39</v>
      </c>
      <c r="V1564" s="141">
        <v>0</v>
      </c>
      <c r="W1564" s="141">
        <f t="shared" si="216"/>
        <v>0</v>
      </c>
      <c r="X1564" s="141">
        <v>0</v>
      </c>
      <c r="Y1564" s="141">
        <f t="shared" si="217"/>
        <v>0</v>
      </c>
      <c r="Z1564" s="141">
        <v>0</v>
      </c>
      <c r="AA1564" s="142">
        <f t="shared" si="218"/>
        <v>0</v>
      </c>
      <c r="AR1564" s="8" t="s">
        <v>190</v>
      </c>
      <c r="AT1564" s="8" t="s">
        <v>311</v>
      </c>
      <c r="AU1564" s="8" t="s">
        <v>78</v>
      </c>
      <c r="AY1564" s="8" t="s">
        <v>156</v>
      </c>
      <c r="BE1564" s="143">
        <f t="shared" si="219"/>
        <v>0</v>
      </c>
      <c r="BF1564" s="143">
        <f t="shared" si="220"/>
        <v>0</v>
      </c>
      <c r="BG1564" s="143">
        <f t="shared" si="221"/>
        <v>0</v>
      </c>
      <c r="BH1564" s="143">
        <f t="shared" si="222"/>
        <v>0</v>
      </c>
      <c r="BI1564" s="143">
        <f t="shared" si="223"/>
        <v>0</v>
      </c>
      <c r="BJ1564" s="8" t="s">
        <v>78</v>
      </c>
      <c r="BK1564" s="121">
        <f t="shared" si="224"/>
        <v>0</v>
      </c>
      <c r="BL1564" s="8" t="s">
        <v>161</v>
      </c>
      <c r="BM1564" s="8" t="s">
        <v>2718</v>
      </c>
    </row>
    <row r="1565" spans="2:65" s="23" customFormat="1" ht="16.5" customHeight="1" x14ac:dyDescent="0.45">
      <c r="B1565" s="134"/>
      <c r="C1565" s="179" t="s">
        <v>2719</v>
      </c>
      <c r="D1565" s="179" t="s">
        <v>311</v>
      </c>
      <c r="E1565" s="180" t="s">
        <v>2558</v>
      </c>
      <c r="F1565" s="263" t="s">
        <v>2720</v>
      </c>
      <c r="G1565" s="263"/>
      <c r="H1565" s="263"/>
      <c r="I1565" s="263"/>
      <c r="J1565" s="181" t="s">
        <v>1098</v>
      </c>
      <c r="K1565" s="182">
        <v>48</v>
      </c>
      <c r="L1565" s="264"/>
      <c r="M1565" s="264"/>
      <c r="N1565" s="265">
        <f t="shared" si="226"/>
        <v>0</v>
      </c>
      <c r="O1565" s="266"/>
      <c r="P1565" s="266"/>
      <c r="Q1565" s="267"/>
      <c r="R1565" s="139"/>
      <c r="T1565" s="140"/>
      <c r="U1565" s="34" t="s">
        <v>39</v>
      </c>
      <c r="V1565" s="141">
        <v>0</v>
      </c>
      <c r="W1565" s="141">
        <f t="shared" si="216"/>
        <v>0</v>
      </c>
      <c r="X1565" s="141">
        <v>0</v>
      </c>
      <c r="Y1565" s="141">
        <f t="shared" si="217"/>
        <v>0</v>
      </c>
      <c r="Z1565" s="141">
        <v>0</v>
      </c>
      <c r="AA1565" s="142">
        <f t="shared" si="218"/>
        <v>0</v>
      </c>
      <c r="AR1565" s="8" t="s">
        <v>190</v>
      </c>
      <c r="AT1565" s="8" t="s">
        <v>311</v>
      </c>
      <c r="AU1565" s="8" t="s">
        <v>78</v>
      </c>
      <c r="AY1565" s="8" t="s">
        <v>156</v>
      </c>
      <c r="BE1565" s="143">
        <f t="shared" si="219"/>
        <v>0</v>
      </c>
      <c r="BF1565" s="143">
        <f t="shared" si="220"/>
        <v>0</v>
      </c>
      <c r="BG1565" s="143">
        <f t="shared" si="221"/>
        <v>0</v>
      </c>
      <c r="BH1565" s="143">
        <f t="shared" si="222"/>
        <v>0</v>
      </c>
      <c r="BI1565" s="143">
        <f t="shared" si="223"/>
        <v>0</v>
      </c>
      <c r="BJ1565" s="8" t="s">
        <v>78</v>
      </c>
      <c r="BK1565" s="121">
        <f t="shared" si="224"/>
        <v>0</v>
      </c>
      <c r="BL1565" s="8" t="s">
        <v>161</v>
      </c>
      <c r="BM1565" s="8" t="s">
        <v>2721</v>
      </c>
    </row>
    <row r="1566" spans="2:65" s="23" customFormat="1" ht="16.5" customHeight="1" x14ac:dyDescent="0.45">
      <c r="B1566" s="134"/>
      <c r="C1566" s="179" t="s">
        <v>2722</v>
      </c>
      <c r="D1566" s="179" t="s">
        <v>311</v>
      </c>
      <c r="E1566" s="180" t="s">
        <v>2578</v>
      </c>
      <c r="F1566" s="263" t="s">
        <v>2579</v>
      </c>
      <c r="G1566" s="263"/>
      <c r="H1566" s="263"/>
      <c r="I1566" s="263"/>
      <c r="J1566" s="181" t="s">
        <v>1098</v>
      </c>
      <c r="K1566" s="182">
        <v>2</v>
      </c>
      <c r="L1566" s="264"/>
      <c r="M1566" s="264"/>
      <c r="N1566" s="265">
        <f t="shared" si="226"/>
        <v>0</v>
      </c>
      <c r="O1566" s="266"/>
      <c r="P1566" s="266"/>
      <c r="Q1566" s="267"/>
      <c r="R1566" s="139"/>
      <c r="T1566" s="140"/>
      <c r="U1566" s="34" t="s">
        <v>39</v>
      </c>
      <c r="V1566" s="141">
        <v>0</v>
      </c>
      <c r="W1566" s="141">
        <f t="shared" si="216"/>
        <v>0</v>
      </c>
      <c r="X1566" s="141">
        <v>0</v>
      </c>
      <c r="Y1566" s="141">
        <f t="shared" si="217"/>
        <v>0</v>
      </c>
      <c r="Z1566" s="141">
        <v>0</v>
      </c>
      <c r="AA1566" s="142">
        <f t="shared" si="218"/>
        <v>0</v>
      </c>
      <c r="AR1566" s="8" t="s">
        <v>190</v>
      </c>
      <c r="AT1566" s="8" t="s">
        <v>311</v>
      </c>
      <c r="AU1566" s="8" t="s">
        <v>78</v>
      </c>
      <c r="AY1566" s="8" t="s">
        <v>156</v>
      </c>
      <c r="BE1566" s="143">
        <f t="shared" si="219"/>
        <v>0</v>
      </c>
      <c r="BF1566" s="143">
        <f t="shared" si="220"/>
        <v>0</v>
      </c>
      <c r="BG1566" s="143">
        <f t="shared" si="221"/>
        <v>0</v>
      </c>
      <c r="BH1566" s="143">
        <f t="shared" si="222"/>
        <v>0</v>
      </c>
      <c r="BI1566" s="143">
        <f t="shared" si="223"/>
        <v>0</v>
      </c>
      <c r="BJ1566" s="8" t="s">
        <v>78</v>
      </c>
      <c r="BK1566" s="121">
        <f t="shared" si="224"/>
        <v>0</v>
      </c>
      <c r="BL1566" s="8" t="s">
        <v>161</v>
      </c>
      <c r="BM1566" s="8" t="s">
        <v>2723</v>
      </c>
    </row>
    <row r="1567" spans="2:65" s="23" customFormat="1" ht="25.5" customHeight="1" x14ac:dyDescent="0.45">
      <c r="B1567" s="134"/>
      <c r="C1567" s="179" t="s">
        <v>2724</v>
      </c>
      <c r="D1567" s="179" t="s">
        <v>311</v>
      </c>
      <c r="E1567" s="180" t="s">
        <v>2582</v>
      </c>
      <c r="F1567" s="263" t="s">
        <v>2583</v>
      </c>
      <c r="G1567" s="263"/>
      <c r="H1567" s="263"/>
      <c r="I1567" s="263"/>
      <c r="J1567" s="181" t="s">
        <v>1098</v>
      </c>
      <c r="K1567" s="182">
        <v>11</v>
      </c>
      <c r="L1567" s="264"/>
      <c r="M1567" s="264"/>
      <c r="N1567" s="265">
        <f>ROUND(L1567*K1567,2)</f>
        <v>0</v>
      </c>
      <c r="O1567" s="266"/>
      <c r="P1567" s="266"/>
      <c r="Q1567" s="267"/>
      <c r="R1567" s="139"/>
      <c r="T1567" s="140"/>
      <c r="U1567" s="34" t="s">
        <v>39</v>
      </c>
      <c r="V1567" s="141">
        <v>0</v>
      </c>
      <c r="W1567" s="141">
        <f t="shared" si="216"/>
        <v>0</v>
      </c>
      <c r="X1567" s="141">
        <v>0</v>
      </c>
      <c r="Y1567" s="141">
        <f t="shared" si="217"/>
        <v>0</v>
      </c>
      <c r="Z1567" s="141">
        <v>0</v>
      </c>
      <c r="AA1567" s="142">
        <f t="shared" si="218"/>
        <v>0</v>
      </c>
      <c r="AR1567" s="8" t="s">
        <v>190</v>
      </c>
      <c r="AT1567" s="8" t="s">
        <v>311</v>
      </c>
      <c r="AU1567" s="8" t="s">
        <v>78</v>
      </c>
      <c r="AY1567" s="8" t="s">
        <v>156</v>
      </c>
      <c r="BE1567" s="143">
        <f t="shared" si="219"/>
        <v>0</v>
      </c>
      <c r="BF1567" s="143">
        <f t="shared" si="220"/>
        <v>0</v>
      </c>
      <c r="BG1567" s="143">
        <f t="shared" si="221"/>
        <v>0</v>
      </c>
      <c r="BH1567" s="143">
        <f t="shared" si="222"/>
        <v>0</v>
      </c>
      <c r="BI1567" s="143">
        <f t="shared" si="223"/>
        <v>0</v>
      </c>
      <c r="BJ1567" s="8" t="s">
        <v>78</v>
      </c>
      <c r="BK1567" s="121">
        <f t="shared" si="224"/>
        <v>0</v>
      </c>
      <c r="BL1567" s="8" t="s">
        <v>161</v>
      </c>
      <c r="BM1567" s="8" t="s">
        <v>2725</v>
      </c>
    </row>
    <row r="1568" spans="2:65" s="23" customFormat="1" ht="25.5" customHeight="1" x14ac:dyDescent="0.45">
      <c r="B1568" s="134"/>
      <c r="C1568" s="179" t="s">
        <v>2726</v>
      </c>
      <c r="D1568" s="179" t="s">
        <v>311</v>
      </c>
      <c r="E1568" s="180" t="s">
        <v>2590</v>
      </c>
      <c r="F1568" s="263" t="s">
        <v>2591</v>
      </c>
      <c r="G1568" s="263"/>
      <c r="H1568" s="263"/>
      <c r="I1568" s="263"/>
      <c r="J1568" s="181" t="s">
        <v>1098</v>
      </c>
      <c r="K1568" s="182">
        <v>1</v>
      </c>
      <c r="L1568" s="264"/>
      <c r="M1568" s="264"/>
      <c r="N1568" s="265">
        <f t="shared" ref="N1568:N1571" si="227">ROUND(L1568*K1568,2)</f>
        <v>0</v>
      </c>
      <c r="O1568" s="266"/>
      <c r="P1568" s="266"/>
      <c r="Q1568" s="267"/>
      <c r="R1568" s="139"/>
      <c r="T1568" s="140"/>
      <c r="U1568" s="34" t="s">
        <v>39</v>
      </c>
      <c r="V1568" s="141">
        <v>0</v>
      </c>
      <c r="W1568" s="141">
        <f t="shared" si="216"/>
        <v>0</v>
      </c>
      <c r="X1568" s="141">
        <v>0</v>
      </c>
      <c r="Y1568" s="141">
        <f t="shared" si="217"/>
        <v>0</v>
      </c>
      <c r="Z1568" s="141">
        <v>0</v>
      </c>
      <c r="AA1568" s="142">
        <f t="shared" si="218"/>
        <v>0</v>
      </c>
      <c r="AR1568" s="8" t="s">
        <v>190</v>
      </c>
      <c r="AT1568" s="8" t="s">
        <v>311</v>
      </c>
      <c r="AU1568" s="8" t="s">
        <v>78</v>
      </c>
      <c r="AY1568" s="8" t="s">
        <v>156</v>
      </c>
      <c r="BE1568" s="143">
        <f t="shared" si="219"/>
        <v>0</v>
      </c>
      <c r="BF1568" s="143">
        <f t="shared" si="220"/>
        <v>0</v>
      </c>
      <c r="BG1568" s="143">
        <f t="shared" si="221"/>
        <v>0</v>
      </c>
      <c r="BH1568" s="143">
        <f t="shared" si="222"/>
        <v>0</v>
      </c>
      <c r="BI1568" s="143">
        <f t="shared" si="223"/>
        <v>0</v>
      </c>
      <c r="BJ1568" s="8" t="s">
        <v>78</v>
      </c>
      <c r="BK1568" s="121">
        <f t="shared" si="224"/>
        <v>0</v>
      </c>
      <c r="BL1568" s="8" t="s">
        <v>161</v>
      </c>
      <c r="BM1568" s="8" t="s">
        <v>2727</v>
      </c>
    </row>
    <row r="1569" spans="2:65" s="23" customFormat="1" ht="25.5" customHeight="1" x14ac:dyDescent="0.45">
      <c r="B1569" s="134"/>
      <c r="C1569" s="179" t="s">
        <v>2728</v>
      </c>
      <c r="D1569" s="179" t="s">
        <v>311</v>
      </c>
      <c r="E1569" s="180" t="s">
        <v>2594</v>
      </c>
      <c r="F1569" s="263" t="s">
        <v>2729</v>
      </c>
      <c r="G1569" s="263"/>
      <c r="H1569" s="263"/>
      <c r="I1569" s="263"/>
      <c r="J1569" s="181" t="s">
        <v>1098</v>
      </c>
      <c r="K1569" s="182">
        <v>1</v>
      </c>
      <c r="L1569" s="264"/>
      <c r="M1569" s="264"/>
      <c r="N1569" s="265">
        <f t="shared" si="227"/>
        <v>0</v>
      </c>
      <c r="O1569" s="266"/>
      <c r="P1569" s="266"/>
      <c r="Q1569" s="267"/>
      <c r="R1569" s="139"/>
      <c r="T1569" s="140"/>
      <c r="U1569" s="34" t="s">
        <v>39</v>
      </c>
      <c r="V1569" s="141">
        <v>0</v>
      </c>
      <c r="W1569" s="141">
        <f t="shared" si="216"/>
        <v>0</v>
      </c>
      <c r="X1569" s="141">
        <v>0</v>
      </c>
      <c r="Y1569" s="141">
        <f t="shared" si="217"/>
        <v>0</v>
      </c>
      <c r="Z1569" s="141">
        <v>0</v>
      </c>
      <c r="AA1569" s="142">
        <f t="shared" si="218"/>
        <v>0</v>
      </c>
      <c r="AR1569" s="8" t="s">
        <v>190</v>
      </c>
      <c r="AT1569" s="8" t="s">
        <v>311</v>
      </c>
      <c r="AU1569" s="8" t="s">
        <v>78</v>
      </c>
      <c r="AY1569" s="8" t="s">
        <v>156</v>
      </c>
      <c r="BE1569" s="143">
        <f t="shared" si="219"/>
        <v>0</v>
      </c>
      <c r="BF1569" s="143">
        <f t="shared" si="220"/>
        <v>0</v>
      </c>
      <c r="BG1569" s="143">
        <f t="shared" si="221"/>
        <v>0</v>
      </c>
      <c r="BH1569" s="143">
        <f t="shared" si="222"/>
        <v>0</v>
      </c>
      <c r="BI1569" s="143">
        <f t="shared" si="223"/>
        <v>0</v>
      </c>
      <c r="BJ1569" s="8" t="s">
        <v>78</v>
      </c>
      <c r="BK1569" s="121">
        <f t="shared" si="224"/>
        <v>0</v>
      </c>
      <c r="BL1569" s="8" t="s">
        <v>161</v>
      </c>
      <c r="BM1569" s="8" t="s">
        <v>2730</v>
      </c>
    </row>
    <row r="1570" spans="2:65" s="23" customFormat="1" ht="25.5" customHeight="1" x14ac:dyDescent="0.45">
      <c r="B1570" s="134"/>
      <c r="C1570" s="179" t="s">
        <v>2731</v>
      </c>
      <c r="D1570" s="179" t="s">
        <v>311</v>
      </c>
      <c r="E1570" s="180" t="s">
        <v>2598</v>
      </c>
      <c r="F1570" s="263" t="s">
        <v>2732</v>
      </c>
      <c r="G1570" s="263"/>
      <c r="H1570" s="263"/>
      <c r="I1570" s="263"/>
      <c r="J1570" s="181" t="s">
        <v>1098</v>
      </c>
      <c r="K1570" s="182">
        <v>1</v>
      </c>
      <c r="L1570" s="264"/>
      <c r="M1570" s="264"/>
      <c r="N1570" s="265">
        <f t="shared" si="227"/>
        <v>0</v>
      </c>
      <c r="O1570" s="266"/>
      <c r="P1570" s="266"/>
      <c r="Q1570" s="267"/>
      <c r="R1570" s="139"/>
      <c r="T1570" s="140"/>
      <c r="U1570" s="34" t="s">
        <v>39</v>
      </c>
      <c r="V1570" s="141">
        <v>0</v>
      </c>
      <c r="W1570" s="141">
        <f t="shared" si="216"/>
        <v>0</v>
      </c>
      <c r="X1570" s="141">
        <v>0</v>
      </c>
      <c r="Y1570" s="141">
        <f t="shared" si="217"/>
        <v>0</v>
      </c>
      <c r="Z1570" s="141">
        <v>0</v>
      </c>
      <c r="AA1570" s="142">
        <f t="shared" si="218"/>
        <v>0</v>
      </c>
      <c r="AR1570" s="8" t="s">
        <v>190</v>
      </c>
      <c r="AT1570" s="8" t="s">
        <v>311</v>
      </c>
      <c r="AU1570" s="8" t="s">
        <v>78</v>
      </c>
      <c r="AY1570" s="8" t="s">
        <v>156</v>
      </c>
      <c r="BE1570" s="143">
        <f t="shared" si="219"/>
        <v>0</v>
      </c>
      <c r="BF1570" s="143">
        <f t="shared" si="220"/>
        <v>0</v>
      </c>
      <c r="BG1570" s="143">
        <f t="shared" si="221"/>
        <v>0</v>
      </c>
      <c r="BH1570" s="143">
        <f t="shared" si="222"/>
        <v>0</v>
      </c>
      <c r="BI1570" s="143">
        <f t="shared" si="223"/>
        <v>0</v>
      </c>
      <c r="BJ1570" s="8" t="s">
        <v>78</v>
      </c>
      <c r="BK1570" s="121">
        <f t="shared" si="224"/>
        <v>0</v>
      </c>
      <c r="BL1570" s="8" t="s">
        <v>161</v>
      </c>
      <c r="BM1570" s="8" t="s">
        <v>2733</v>
      </c>
    </row>
    <row r="1571" spans="2:65" s="23" customFormat="1" ht="25.5" customHeight="1" x14ac:dyDescent="0.45">
      <c r="B1571" s="134"/>
      <c r="C1571" s="179" t="s">
        <v>2734</v>
      </c>
      <c r="D1571" s="179" t="s">
        <v>311</v>
      </c>
      <c r="E1571" s="180" t="s">
        <v>2665</v>
      </c>
      <c r="F1571" s="263" t="s">
        <v>2666</v>
      </c>
      <c r="G1571" s="263"/>
      <c r="H1571" s="263"/>
      <c r="I1571" s="263"/>
      <c r="J1571" s="181" t="s">
        <v>1098</v>
      </c>
      <c r="K1571" s="182">
        <v>3</v>
      </c>
      <c r="L1571" s="264"/>
      <c r="M1571" s="264"/>
      <c r="N1571" s="265">
        <f t="shared" si="227"/>
        <v>0</v>
      </c>
      <c r="O1571" s="266"/>
      <c r="P1571" s="266"/>
      <c r="Q1571" s="267"/>
      <c r="R1571" s="139"/>
      <c r="T1571" s="140"/>
      <c r="U1571" s="34" t="s">
        <v>39</v>
      </c>
      <c r="V1571" s="141">
        <v>0</v>
      </c>
      <c r="W1571" s="141">
        <f t="shared" si="216"/>
        <v>0</v>
      </c>
      <c r="X1571" s="141">
        <v>0</v>
      </c>
      <c r="Y1571" s="141">
        <f t="shared" si="217"/>
        <v>0</v>
      </c>
      <c r="Z1571" s="141">
        <v>0</v>
      </c>
      <c r="AA1571" s="142">
        <f t="shared" si="218"/>
        <v>0</v>
      </c>
      <c r="AR1571" s="8" t="s">
        <v>190</v>
      </c>
      <c r="AT1571" s="8" t="s">
        <v>311</v>
      </c>
      <c r="AU1571" s="8" t="s">
        <v>78</v>
      </c>
      <c r="AY1571" s="8" t="s">
        <v>156</v>
      </c>
      <c r="BE1571" s="143">
        <f t="shared" si="219"/>
        <v>0</v>
      </c>
      <c r="BF1571" s="143">
        <f t="shared" si="220"/>
        <v>0</v>
      </c>
      <c r="BG1571" s="143">
        <f t="shared" si="221"/>
        <v>0</v>
      </c>
      <c r="BH1571" s="143">
        <f t="shared" si="222"/>
        <v>0</v>
      </c>
      <c r="BI1571" s="143">
        <f t="shared" si="223"/>
        <v>0</v>
      </c>
      <c r="BJ1571" s="8" t="s">
        <v>78</v>
      </c>
      <c r="BK1571" s="121">
        <f t="shared" si="224"/>
        <v>0</v>
      </c>
      <c r="BL1571" s="8" t="s">
        <v>161</v>
      </c>
      <c r="BM1571" s="8" t="s">
        <v>2735</v>
      </c>
    </row>
    <row r="1572" spans="2:65" s="23" customFormat="1" ht="16.5" customHeight="1" x14ac:dyDescent="0.45">
      <c r="B1572" s="134"/>
      <c r="C1572" s="191" t="s">
        <v>2736</v>
      </c>
      <c r="D1572" s="191"/>
      <c r="E1572" s="192"/>
      <c r="F1572" s="272"/>
      <c r="G1572" s="272"/>
      <c r="H1572" s="272"/>
      <c r="I1572" s="272"/>
      <c r="J1572" s="193"/>
      <c r="K1572" s="194"/>
      <c r="L1572" s="273"/>
      <c r="M1572" s="273"/>
      <c r="N1572" s="260">
        <f>ROUND(L1572*K1572,2)</f>
        <v>0</v>
      </c>
      <c r="O1572" s="261"/>
      <c r="P1572" s="261"/>
      <c r="Q1572" s="262"/>
      <c r="R1572" s="139"/>
      <c r="T1572" s="140"/>
      <c r="U1572" s="34" t="s">
        <v>39</v>
      </c>
      <c r="V1572" s="141">
        <v>0</v>
      </c>
      <c r="W1572" s="141">
        <f t="shared" si="216"/>
        <v>0</v>
      </c>
      <c r="X1572" s="141">
        <v>0</v>
      </c>
      <c r="Y1572" s="141">
        <f t="shared" si="217"/>
        <v>0</v>
      </c>
      <c r="Z1572" s="141">
        <v>0</v>
      </c>
      <c r="AA1572" s="142">
        <f t="shared" si="218"/>
        <v>0</v>
      </c>
      <c r="AR1572" s="8" t="s">
        <v>161</v>
      </c>
      <c r="AT1572" s="8" t="s">
        <v>157</v>
      </c>
      <c r="AU1572" s="8" t="s">
        <v>78</v>
      </c>
      <c r="AY1572" s="8" t="s">
        <v>156</v>
      </c>
      <c r="BE1572" s="143">
        <f t="shared" si="219"/>
        <v>0</v>
      </c>
      <c r="BF1572" s="143">
        <f t="shared" si="220"/>
        <v>0</v>
      </c>
      <c r="BG1572" s="143">
        <f t="shared" si="221"/>
        <v>0</v>
      </c>
      <c r="BH1572" s="143">
        <f t="shared" si="222"/>
        <v>0</v>
      </c>
      <c r="BI1572" s="143">
        <f t="shared" si="223"/>
        <v>0</v>
      </c>
      <c r="BJ1572" s="8" t="s">
        <v>78</v>
      </c>
      <c r="BK1572" s="121">
        <f t="shared" si="224"/>
        <v>0</v>
      </c>
      <c r="BL1572" s="8" t="s">
        <v>161</v>
      </c>
      <c r="BM1572" s="8" t="s">
        <v>2737</v>
      </c>
    </row>
    <row r="1573" spans="2:65" s="23" customFormat="1" ht="16.5" customHeight="1" x14ac:dyDescent="0.45">
      <c r="B1573" s="134"/>
      <c r="C1573" s="135" t="s">
        <v>2738</v>
      </c>
      <c r="D1573" s="135" t="s">
        <v>157</v>
      </c>
      <c r="E1573" s="136" t="s">
        <v>2632</v>
      </c>
      <c r="F1573" s="251" t="s">
        <v>2633</v>
      </c>
      <c r="G1573" s="251"/>
      <c r="H1573" s="251"/>
      <c r="I1573" s="251"/>
      <c r="J1573" s="137" t="s">
        <v>260</v>
      </c>
      <c r="K1573" s="138">
        <v>1</v>
      </c>
      <c r="L1573" s="252"/>
      <c r="M1573" s="252"/>
      <c r="N1573" s="260">
        <f t="shared" ref="N1573:N1575" si="228">ROUND(L1573*K1573,2)</f>
        <v>0</v>
      </c>
      <c r="O1573" s="261"/>
      <c r="P1573" s="261"/>
      <c r="Q1573" s="262"/>
      <c r="R1573" s="139"/>
      <c r="T1573" s="140"/>
      <c r="U1573" s="34" t="s">
        <v>39</v>
      </c>
      <c r="V1573" s="141">
        <v>0</v>
      </c>
      <c r="W1573" s="141">
        <f t="shared" si="216"/>
        <v>0</v>
      </c>
      <c r="X1573" s="141">
        <v>0</v>
      </c>
      <c r="Y1573" s="141">
        <f t="shared" si="217"/>
        <v>0</v>
      </c>
      <c r="Z1573" s="141">
        <v>0</v>
      </c>
      <c r="AA1573" s="142">
        <f t="shared" si="218"/>
        <v>0</v>
      </c>
      <c r="AR1573" s="8" t="s">
        <v>161</v>
      </c>
      <c r="AT1573" s="8" t="s">
        <v>157</v>
      </c>
      <c r="AU1573" s="8" t="s">
        <v>78</v>
      </c>
      <c r="AY1573" s="8" t="s">
        <v>156</v>
      </c>
      <c r="BE1573" s="143">
        <f t="shared" si="219"/>
        <v>0</v>
      </c>
      <c r="BF1573" s="143">
        <f t="shared" si="220"/>
        <v>0</v>
      </c>
      <c r="BG1573" s="143">
        <f t="shared" si="221"/>
        <v>0</v>
      </c>
      <c r="BH1573" s="143">
        <f t="shared" si="222"/>
        <v>0</v>
      </c>
      <c r="BI1573" s="143">
        <f t="shared" si="223"/>
        <v>0</v>
      </c>
      <c r="BJ1573" s="8" t="s">
        <v>78</v>
      </c>
      <c r="BK1573" s="121">
        <f t="shared" si="224"/>
        <v>0</v>
      </c>
      <c r="BL1573" s="8" t="s">
        <v>161</v>
      </c>
      <c r="BM1573" s="8" t="s">
        <v>2739</v>
      </c>
    </row>
    <row r="1574" spans="2:65" s="23" customFormat="1" ht="16.5" customHeight="1" x14ac:dyDescent="0.45">
      <c r="B1574" s="134"/>
      <c r="C1574" s="135" t="s">
        <v>2740</v>
      </c>
      <c r="D1574" s="135" t="s">
        <v>157</v>
      </c>
      <c r="E1574" s="136" t="s">
        <v>2636</v>
      </c>
      <c r="F1574" s="251" t="s">
        <v>2637</v>
      </c>
      <c r="G1574" s="251"/>
      <c r="H1574" s="251"/>
      <c r="I1574" s="251"/>
      <c r="J1574" s="137" t="s">
        <v>260</v>
      </c>
      <c r="K1574" s="138">
        <v>1</v>
      </c>
      <c r="L1574" s="252"/>
      <c r="M1574" s="252"/>
      <c r="N1574" s="260">
        <f t="shared" si="228"/>
        <v>0</v>
      </c>
      <c r="O1574" s="261"/>
      <c r="P1574" s="261"/>
      <c r="Q1574" s="262"/>
      <c r="R1574" s="139"/>
      <c r="T1574" s="140"/>
      <c r="U1574" s="34" t="s">
        <v>39</v>
      </c>
      <c r="V1574" s="141">
        <v>0</v>
      </c>
      <c r="W1574" s="141">
        <f t="shared" si="216"/>
        <v>0</v>
      </c>
      <c r="X1574" s="141">
        <v>0</v>
      </c>
      <c r="Y1574" s="141">
        <f t="shared" si="217"/>
        <v>0</v>
      </c>
      <c r="Z1574" s="141">
        <v>0</v>
      </c>
      <c r="AA1574" s="142">
        <f t="shared" si="218"/>
        <v>0</v>
      </c>
      <c r="AR1574" s="8" t="s">
        <v>161</v>
      </c>
      <c r="AT1574" s="8" t="s">
        <v>157</v>
      </c>
      <c r="AU1574" s="8" t="s">
        <v>78</v>
      </c>
      <c r="AY1574" s="8" t="s">
        <v>156</v>
      </c>
      <c r="BE1574" s="143">
        <f t="shared" si="219"/>
        <v>0</v>
      </c>
      <c r="BF1574" s="143">
        <f t="shared" si="220"/>
        <v>0</v>
      </c>
      <c r="BG1574" s="143">
        <f t="shared" si="221"/>
        <v>0</v>
      </c>
      <c r="BH1574" s="143">
        <f t="shared" si="222"/>
        <v>0</v>
      </c>
      <c r="BI1574" s="143">
        <f t="shared" si="223"/>
        <v>0</v>
      </c>
      <c r="BJ1574" s="8" t="s">
        <v>78</v>
      </c>
      <c r="BK1574" s="121">
        <f t="shared" si="224"/>
        <v>0</v>
      </c>
      <c r="BL1574" s="8" t="s">
        <v>161</v>
      </c>
      <c r="BM1574" s="8" t="s">
        <v>2741</v>
      </c>
    </row>
    <row r="1575" spans="2:65" s="23" customFormat="1" ht="16.5" customHeight="1" x14ac:dyDescent="0.45">
      <c r="B1575" s="134"/>
      <c r="C1575" s="195" t="s">
        <v>2742</v>
      </c>
      <c r="D1575" s="195" t="s">
        <v>311</v>
      </c>
      <c r="E1575" s="196" t="s">
        <v>2743</v>
      </c>
      <c r="F1575" s="269" t="s">
        <v>2744</v>
      </c>
      <c r="G1575" s="269"/>
      <c r="H1575" s="269"/>
      <c r="I1575" s="269"/>
      <c r="J1575" s="197"/>
      <c r="K1575" s="198"/>
      <c r="L1575" s="274"/>
      <c r="M1575" s="274"/>
      <c r="N1575" s="265">
        <f t="shared" si="228"/>
        <v>0</v>
      </c>
      <c r="O1575" s="266"/>
      <c r="P1575" s="266"/>
      <c r="Q1575" s="267"/>
      <c r="R1575" s="139"/>
      <c r="T1575" s="140"/>
      <c r="U1575" s="34" t="s">
        <v>39</v>
      </c>
      <c r="V1575" s="141">
        <v>0</v>
      </c>
      <c r="W1575" s="141">
        <f t="shared" si="216"/>
        <v>0</v>
      </c>
      <c r="X1575" s="141">
        <v>0</v>
      </c>
      <c r="Y1575" s="141">
        <f t="shared" si="217"/>
        <v>0</v>
      </c>
      <c r="Z1575" s="141">
        <v>0</v>
      </c>
      <c r="AA1575" s="142">
        <f t="shared" si="218"/>
        <v>0</v>
      </c>
      <c r="AR1575" s="8" t="s">
        <v>190</v>
      </c>
      <c r="AT1575" s="8" t="s">
        <v>311</v>
      </c>
      <c r="AU1575" s="8" t="s">
        <v>78</v>
      </c>
      <c r="AY1575" s="8" t="s">
        <v>156</v>
      </c>
      <c r="BE1575" s="143">
        <f t="shared" si="219"/>
        <v>0</v>
      </c>
      <c r="BF1575" s="143">
        <f t="shared" si="220"/>
        <v>0</v>
      </c>
      <c r="BG1575" s="143">
        <f t="shared" si="221"/>
        <v>0</v>
      </c>
      <c r="BH1575" s="143">
        <f t="shared" si="222"/>
        <v>0</v>
      </c>
      <c r="BI1575" s="143">
        <f t="shared" si="223"/>
        <v>0</v>
      </c>
      <c r="BJ1575" s="8" t="s">
        <v>78</v>
      </c>
      <c r="BK1575" s="121">
        <f t="shared" si="224"/>
        <v>0</v>
      </c>
      <c r="BL1575" s="8" t="s">
        <v>161</v>
      </c>
      <c r="BM1575" s="8" t="s">
        <v>2745</v>
      </c>
    </row>
    <row r="1576" spans="2:65" s="23" customFormat="1" ht="16.5" customHeight="1" x14ac:dyDescent="0.45">
      <c r="B1576" s="134"/>
      <c r="C1576" s="179" t="s">
        <v>2746</v>
      </c>
      <c r="D1576" s="179" t="s">
        <v>311</v>
      </c>
      <c r="E1576" s="180" t="s">
        <v>2747</v>
      </c>
      <c r="F1576" s="263" t="s">
        <v>2748</v>
      </c>
      <c r="G1576" s="263"/>
      <c r="H1576" s="263"/>
      <c r="I1576" s="263"/>
      <c r="J1576" s="181" t="s">
        <v>1098</v>
      </c>
      <c r="K1576" s="182">
        <v>1</v>
      </c>
      <c r="L1576" s="264"/>
      <c r="M1576" s="264"/>
      <c r="N1576" s="265">
        <f t="shared" ref="N1576:N1583" si="229">ROUND(L1576*K1576,2)</f>
        <v>0</v>
      </c>
      <c r="O1576" s="266"/>
      <c r="P1576" s="266"/>
      <c r="Q1576" s="267"/>
      <c r="R1576" s="139"/>
      <c r="T1576" s="140"/>
      <c r="U1576" s="34" t="s">
        <v>39</v>
      </c>
      <c r="V1576" s="141">
        <v>0</v>
      </c>
      <c r="W1576" s="141">
        <f t="shared" si="216"/>
        <v>0</v>
      </c>
      <c r="X1576" s="141">
        <v>0</v>
      </c>
      <c r="Y1576" s="141">
        <f t="shared" si="217"/>
        <v>0</v>
      </c>
      <c r="Z1576" s="141">
        <v>0</v>
      </c>
      <c r="AA1576" s="142">
        <f t="shared" si="218"/>
        <v>0</v>
      </c>
      <c r="AR1576" s="8" t="s">
        <v>190</v>
      </c>
      <c r="AT1576" s="8" t="s">
        <v>311</v>
      </c>
      <c r="AU1576" s="8" t="s">
        <v>78</v>
      </c>
      <c r="AY1576" s="8" t="s">
        <v>156</v>
      </c>
      <c r="BE1576" s="143">
        <f t="shared" si="219"/>
        <v>0</v>
      </c>
      <c r="BF1576" s="143">
        <f t="shared" si="220"/>
        <v>0</v>
      </c>
      <c r="BG1576" s="143">
        <f t="shared" si="221"/>
        <v>0</v>
      </c>
      <c r="BH1576" s="143">
        <f t="shared" si="222"/>
        <v>0</v>
      </c>
      <c r="BI1576" s="143">
        <f t="shared" si="223"/>
        <v>0</v>
      </c>
      <c r="BJ1576" s="8" t="s">
        <v>78</v>
      </c>
      <c r="BK1576" s="121">
        <f t="shared" si="224"/>
        <v>0</v>
      </c>
      <c r="BL1576" s="8" t="s">
        <v>161</v>
      </c>
      <c r="BM1576" s="8" t="s">
        <v>2749</v>
      </c>
    </row>
    <row r="1577" spans="2:65" s="23" customFormat="1" ht="16.5" customHeight="1" x14ac:dyDescent="0.45">
      <c r="B1577" s="134"/>
      <c r="C1577" s="179" t="s">
        <v>2750</v>
      </c>
      <c r="D1577" s="179" t="s">
        <v>311</v>
      </c>
      <c r="E1577" s="180" t="s">
        <v>2751</v>
      </c>
      <c r="F1577" s="263" t="s">
        <v>2752</v>
      </c>
      <c r="G1577" s="263"/>
      <c r="H1577" s="263"/>
      <c r="I1577" s="263"/>
      <c r="J1577" s="181" t="s">
        <v>1098</v>
      </c>
      <c r="K1577" s="182">
        <v>1</v>
      </c>
      <c r="L1577" s="264"/>
      <c r="M1577" s="264"/>
      <c r="N1577" s="265">
        <f t="shared" si="229"/>
        <v>0</v>
      </c>
      <c r="O1577" s="266"/>
      <c r="P1577" s="266"/>
      <c r="Q1577" s="267"/>
      <c r="R1577" s="139"/>
      <c r="T1577" s="140"/>
      <c r="U1577" s="34" t="s">
        <v>39</v>
      </c>
      <c r="V1577" s="141">
        <v>0</v>
      </c>
      <c r="W1577" s="141">
        <f t="shared" si="216"/>
        <v>0</v>
      </c>
      <c r="X1577" s="141">
        <v>0</v>
      </c>
      <c r="Y1577" s="141">
        <f t="shared" si="217"/>
        <v>0</v>
      </c>
      <c r="Z1577" s="141">
        <v>0</v>
      </c>
      <c r="AA1577" s="142">
        <f t="shared" si="218"/>
        <v>0</v>
      </c>
      <c r="AR1577" s="8" t="s">
        <v>190</v>
      </c>
      <c r="AT1577" s="8" t="s">
        <v>311</v>
      </c>
      <c r="AU1577" s="8" t="s">
        <v>78</v>
      </c>
      <c r="AY1577" s="8" t="s">
        <v>156</v>
      </c>
      <c r="BE1577" s="143">
        <f t="shared" si="219"/>
        <v>0</v>
      </c>
      <c r="BF1577" s="143">
        <f t="shared" si="220"/>
        <v>0</v>
      </c>
      <c r="BG1577" s="143">
        <f t="shared" si="221"/>
        <v>0</v>
      </c>
      <c r="BH1577" s="143">
        <f t="shared" si="222"/>
        <v>0</v>
      </c>
      <c r="BI1577" s="143">
        <f t="shared" si="223"/>
        <v>0</v>
      </c>
      <c r="BJ1577" s="8" t="s">
        <v>78</v>
      </c>
      <c r="BK1577" s="121">
        <f t="shared" si="224"/>
        <v>0</v>
      </c>
      <c r="BL1577" s="8" t="s">
        <v>161</v>
      </c>
      <c r="BM1577" s="8" t="s">
        <v>2753</v>
      </c>
    </row>
    <row r="1578" spans="2:65" s="23" customFormat="1" ht="16.5" customHeight="1" x14ac:dyDescent="0.45">
      <c r="B1578" s="134"/>
      <c r="C1578" s="179" t="s">
        <v>2754</v>
      </c>
      <c r="D1578" s="179" t="s">
        <v>311</v>
      </c>
      <c r="E1578" s="180" t="s">
        <v>2755</v>
      </c>
      <c r="F1578" s="263" t="s">
        <v>2756</v>
      </c>
      <c r="G1578" s="263"/>
      <c r="H1578" s="263"/>
      <c r="I1578" s="263"/>
      <c r="J1578" s="181" t="s">
        <v>1098</v>
      </c>
      <c r="K1578" s="182">
        <v>2</v>
      </c>
      <c r="L1578" s="264"/>
      <c r="M1578" s="264"/>
      <c r="N1578" s="265">
        <f t="shared" si="229"/>
        <v>0</v>
      </c>
      <c r="O1578" s="266"/>
      <c r="P1578" s="266"/>
      <c r="Q1578" s="267"/>
      <c r="R1578" s="139"/>
      <c r="T1578" s="140"/>
      <c r="U1578" s="34" t="s">
        <v>39</v>
      </c>
      <c r="V1578" s="141">
        <v>0</v>
      </c>
      <c r="W1578" s="141">
        <f t="shared" si="216"/>
        <v>0</v>
      </c>
      <c r="X1578" s="141">
        <v>0</v>
      </c>
      <c r="Y1578" s="141">
        <f t="shared" si="217"/>
        <v>0</v>
      </c>
      <c r="Z1578" s="141">
        <v>0</v>
      </c>
      <c r="AA1578" s="142">
        <f t="shared" si="218"/>
        <v>0</v>
      </c>
      <c r="AR1578" s="8" t="s">
        <v>190</v>
      </c>
      <c r="AT1578" s="8" t="s">
        <v>311</v>
      </c>
      <c r="AU1578" s="8" t="s">
        <v>78</v>
      </c>
      <c r="AY1578" s="8" t="s">
        <v>156</v>
      </c>
      <c r="BE1578" s="143">
        <f t="shared" si="219"/>
        <v>0</v>
      </c>
      <c r="BF1578" s="143">
        <f t="shared" si="220"/>
        <v>0</v>
      </c>
      <c r="BG1578" s="143">
        <f t="shared" si="221"/>
        <v>0</v>
      </c>
      <c r="BH1578" s="143">
        <f t="shared" si="222"/>
        <v>0</v>
      </c>
      <c r="BI1578" s="143">
        <f t="shared" si="223"/>
        <v>0</v>
      </c>
      <c r="BJ1578" s="8" t="s">
        <v>78</v>
      </c>
      <c r="BK1578" s="121">
        <f t="shared" si="224"/>
        <v>0</v>
      </c>
      <c r="BL1578" s="8" t="s">
        <v>161</v>
      </c>
      <c r="BM1578" s="8" t="s">
        <v>2757</v>
      </c>
    </row>
    <row r="1579" spans="2:65" s="23" customFormat="1" ht="16.5" customHeight="1" x14ac:dyDescent="0.45">
      <c r="B1579" s="134"/>
      <c r="C1579" s="179" t="s">
        <v>2758</v>
      </c>
      <c r="D1579" s="179" t="s">
        <v>311</v>
      </c>
      <c r="E1579" s="180" t="s">
        <v>2759</v>
      </c>
      <c r="F1579" s="263" t="s">
        <v>2760</v>
      </c>
      <c r="G1579" s="263"/>
      <c r="H1579" s="263"/>
      <c r="I1579" s="263"/>
      <c r="J1579" s="181" t="s">
        <v>1098</v>
      </c>
      <c r="K1579" s="182">
        <v>2</v>
      </c>
      <c r="L1579" s="264"/>
      <c r="M1579" s="264"/>
      <c r="N1579" s="265">
        <f t="shared" si="229"/>
        <v>0</v>
      </c>
      <c r="O1579" s="266"/>
      <c r="P1579" s="266"/>
      <c r="Q1579" s="267"/>
      <c r="R1579" s="139"/>
      <c r="T1579" s="140"/>
      <c r="U1579" s="34" t="s">
        <v>39</v>
      </c>
      <c r="V1579" s="141">
        <v>0</v>
      </c>
      <c r="W1579" s="141">
        <f t="shared" si="216"/>
        <v>0</v>
      </c>
      <c r="X1579" s="141">
        <v>0</v>
      </c>
      <c r="Y1579" s="141">
        <f t="shared" si="217"/>
        <v>0</v>
      </c>
      <c r="Z1579" s="141">
        <v>0</v>
      </c>
      <c r="AA1579" s="142">
        <f t="shared" si="218"/>
        <v>0</v>
      </c>
      <c r="AR1579" s="8" t="s">
        <v>190</v>
      </c>
      <c r="AT1579" s="8" t="s">
        <v>311</v>
      </c>
      <c r="AU1579" s="8" t="s">
        <v>78</v>
      </c>
      <c r="AY1579" s="8" t="s">
        <v>156</v>
      </c>
      <c r="BE1579" s="143">
        <f t="shared" si="219"/>
        <v>0</v>
      </c>
      <c r="BF1579" s="143">
        <f t="shared" si="220"/>
        <v>0</v>
      </c>
      <c r="BG1579" s="143">
        <f t="shared" si="221"/>
        <v>0</v>
      </c>
      <c r="BH1579" s="143">
        <f t="shared" si="222"/>
        <v>0</v>
      </c>
      <c r="BI1579" s="143">
        <f t="shared" si="223"/>
        <v>0</v>
      </c>
      <c r="BJ1579" s="8" t="s">
        <v>78</v>
      </c>
      <c r="BK1579" s="121">
        <f t="shared" si="224"/>
        <v>0</v>
      </c>
      <c r="BL1579" s="8" t="s">
        <v>161</v>
      </c>
      <c r="BM1579" s="8" t="s">
        <v>2761</v>
      </c>
    </row>
    <row r="1580" spans="2:65" s="23" customFormat="1" ht="16.5" customHeight="1" x14ac:dyDescent="0.45">
      <c r="B1580" s="134"/>
      <c r="C1580" s="179" t="s">
        <v>2762</v>
      </c>
      <c r="D1580" s="179" t="s">
        <v>311</v>
      </c>
      <c r="E1580" s="180" t="s">
        <v>2763</v>
      </c>
      <c r="F1580" s="263" t="s">
        <v>2764</v>
      </c>
      <c r="G1580" s="263"/>
      <c r="H1580" s="263"/>
      <c r="I1580" s="263"/>
      <c r="J1580" s="181" t="s">
        <v>1098</v>
      </c>
      <c r="K1580" s="182">
        <v>1</v>
      </c>
      <c r="L1580" s="264"/>
      <c r="M1580" s="264"/>
      <c r="N1580" s="265">
        <f t="shared" si="229"/>
        <v>0</v>
      </c>
      <c r="O1580" s="266"/>
      <c r="P1580" s="266"/>
      <c r="Q1580" s="267"/>
      <c r="R1580" s="139"/>
      <c r="T1580" s="140"/>
      <c r="U1580" s="34" t="s">
        <v>39</v>
      </c>
      <c r="V1580" s="141">
        <v>0</v>
      </c>
      <c r="W1580" s="141">
        <f t="shared" si="216"/>
        <v>0</v>
      </c>
      <c r="X1580" s="141">
        <v>0</v>
      </c>
      <c r="Y1580" s="141">
        <f t="shared" si="217"/>
        <v>0</v>
      </c>
      <c r="Z1580" s="141">
        <v>0</v>
      </c>
      <c r="AA1580" s="142">
        <f t="shared" si="218"/>
        <v>0</v>
      </c>
      <c r="AR1580" s="8" t="s">
        <v>190</v>
      </c>
      <c r="AT1580" s="8" t="s">
        <v>311</v>
      </c>
      <c r="AU1580" s="8" t="s">
        <v>78</v>
      </c>
      <c r="AY1580" s="8" t="s">
        <v>156</v>
      </c>
      <c r="BE1580" s="143">
        <f t="shared" si="219"/>
        <v>0</v>
      </c>
      <c r="BF1580" s="143">
        <f t="shared" si="220"/>
        <v>0</v>
      </c>
      <c r="BG1580" s="143">
        <f t="shared" si="221"/>
        <v>0</v>
      </c>
      <c r="BH1580" s="143">
        <f t="shared" si="222"/>
        <v>0</v>
      </c>
      <c r="BI1580" s="143">
        <f t="shared" si="223"/>
        <v>0</v>
      </c>
      <c r="BJ1580" s="8" t="s">
        <v>78</v>
      </c>
      <c r="BK1580" s="121">
        <f t="shared" si="224"/>
        <v>0</v>
      </c>
      <c r="BL1580" s="8" t="s">
        <v>161</v>
      </c>
      <c r="BM1580" s="8" t="s">
        <v>2765</v>
      </c>
    </row>
    <row r="1581" spans="2:65" s="23" customFormat="1" ht="16.5" customHeight="1" x14ac:dyDescent="0.45">
      <c r="B1581" s="134"/>
      <c r="C1581" s="179" t="s">
        <v>2766</v>
      </c>
      <c r="D1581" s="179" t="s">
        <v>311</v>
      </c>
      <c r="E1581" s="180" t="s">
        <v>2767</v>
      </c>
      <c r="F1581" s="263" t="s">
        <v>2768</v>
      </c>
      <c r="G1581" s="263"/>
      <c r="H1581" s="263"/>
      <c r="I1581" s="263"/>
      <c r="J1581" s="181" t="s">
        <v>1098</v>
      </c>
      <c r="K1581" s="182">
        <v>1</v>
      </c>
      <c r="L1581" s="264"/>
      <c r="M1581" s="264"/>
      <c r="N1581" s="265">
        <f t="shared" si="229"/>
        <v>0</v>
      </c>
      <c r="O1581" s="266"/>
      <c r="P1581" s="266"/>
      <c r="Q1581" s="267"/>
      <c r="R1581" s="139"/>
      <c r="T1581" s="140"/>
      <c r="U1581" s="34" t="s">
        <v>39</v>
      </c>
      <c r="V1581" s="141">
        <v>0</v>
      </c>
      <c r="W1581" s="141">
        <f t="shared" si="216"/>
        <v>0</v>
      </c>
      <c r="X1581" s="141">
        <v>0</v>
      </c>
      <c r="Y1581" s="141">
        <f t="shared" si="217"/>
        <v>0</v>
      </c>
      <c r="Z1581" s="141">
        <v>0</v>
      </c>
      <c r="AA1581" s="142">
        <f t="shared" si="218"/>
        <v>0</v>
      </c>
      <c r="AR1581" s="8" t="s">
        <v>190</v>
      </c>
      <c r="AT1581" s="8" t="s">
        <v>311</v>
      </c>
      <c r="AU1581" s="8" t="s">
        <v>78</v>
      </c>
      <c r="AY1581" s="8" t="s">
        <v>156</v>
      </c>
      <c r="BE1581" s="143">
        <f t="shared" si="219"/>
        <v>0</v>
      </c>
      <c r="BF1581" s="143">
        <f t="shared" si="220"/>
        <v>0</v>
      </c>
      <c r="BG1581" s="143">
        <f t="shared" si="221"/>
        <v>0</v>
      </c>
      <c r="BH1581" s="143">
        <f t="shared" si="222"/>
        <v>0</v>
      </c>
      <c r="BI1581" s="143">
        <f t="shared" si="223"/>
        <v>0</v>
      </c>
      <c r="BJ1581" s="8" t="s">
        <v>78</v>
      </c>
      <c r="BK1581" s="121">
        <f t="shared" si="224"/>
        <v>0</v>
      </c>
      <c r="BL1581" s="8" t="s">
        <v>161</v>
      </c>
      <c r="BM1581" s="8" t="s">
        <v>2769</v>
      </c>
    </row>
    <row r="1582" spans="2:65" s="23" customFormat="1" ht="16.5" customHeight="1" x14ac:dyDescent="0.45">
      <c r="B1582" s="134"/>
      <c r="C1582" s="179" t="s">
        <v>2770</v>
      </c>
      <c r="D1582" s="179" t="s">
        <v>311</v>
      </c>
      <c r="E1582" s="180" t="s">
        <v>2771</v>
      </c>
      <c r="F1582" s="263" t="s">
        <v>2772</v>
      </c>
      <c r="G1582" s="263"/>
      <c r="H1582" s="263"/>
      <c r="I1582" s="263"/>
      <c r="J1582" s="181" t="s">
        <v>160</v>
      </c>
      <c r="K1582" s="182">
        <v>1.76</v>
      </c>
      <c r="L1582" s="264"/>
      <c r="M1582" s="264"/>
      <c r="N1582" s="265">
        <f t="shared" si="229"/>
        <v>0</v>
      </c>
      <c r="O1582" s="266"/>
      <c r="P1582" s="266"/>
      <c r="Q1582" s="267"/>
      <c r="R1582" s="139"/>
      <c r="T1582" s="140"/>
      <c r="U1582" s="34" t="s">
        <v>39</v>
      </c>
      <c r="V1582" s="141">
        <v>0</v>
      </c>
      <c r="W1582" s="141">
        <f t="shared" si="216"/>
        <v>0</v>
      </c>
      <c r="X1582" s="141">
        <v>0</v>
      </c>
      <c r="Y1582" s="141">
        <f t="shared" si="217"/>
        <v>0</v>
      </c>
      <c r="Z1582" s="141">
        <v>0</v>
      </c>
      <c r="AA1582" s="142">
        <f t="shared" si="218"/>
        <v>0</v>
      </c>
      <c r="AR1582" s="8" t="s">
        <v>190</v>
      </c>
      <c r="AT1582" s="8" t="s">
        <v>311</v>
      </c>
      <c r="AU1582" s="8" t="s">
        <v>78</v>
      </c>
      <c r="AY1582" s="8" t="s">
        <v>156</v>
      </c>
      <c r="BE1582" s="143">
        <f t="shared" si="219"/>
        <v>0</v>
      </c>
      <c r="BF1582" s="143">
        <f t="shared" si="220"/>
        <v>0</v>
      </c>
      <c r="BG1582" s="143">
        <f t="shared" si="221"/>
        <v>0</v>
      </c>
      <c r="BH1582" s="143">
        <f t="shared" si="222"/>
        <v>0</v>
      </c>
      <c r="BI1582" s="143">
        <f t="shared" si="223"/>
        <v>0</v>
      </c>
      <c r="BJ1582" s="8" t="s">
        <v>78</v>
      </c>
      <c r="BK1582" s="121">
        <f t="shared" si="224"/>
        <v>0</v>
      </c>
      <c r="BL1582" s="8" t="s">
        <v>161</v>
      </c>
      <c r="BM1582" s="8" t="s">
        <v>2773</v>
      </c>
    </row>
    <row r="1583" spans="2:65" s="23" customFormat="1" ht="16.5" customHeight="1" x14ac:dyDescent="0.45">
      <c r="B1583" s="134"/>
      <c r="C1583" s="179" t="s">
        <v>2774</v>
      </c>
      <c r="D1583" s="179" t="s">
        <v>311</v>
      </c>
      <c r="E1583" s="180" t="s">
        <v>2775</v>
      </c>
      <c r="F1583" s="263" t="s">
        <v>2776</v>
      </c>
      <c r="G1583" s="263"/>
      <c r="H1583" s="263"/>
      <c r="I1583" s="263"/>
      <c r="J1583" s="181" t="s">
        <v>1098</v>
      </c>
      <c r="K1583" s="182">
        <v>4</v>
      </c>
      <c r="L1583" s="264"/>
      <c r="M1583" s="264"/>
      <c r="N1583" s="265">
        <f t="shared" si="229"/>
        <v>0</v>
      </c>
      <c r="O1583" s="266"/>
      <c r="P1583" s="266"/>
      <c r="Q1583" s="267"/>
      <c r="R1583" s="139"/>
      <c r="T1583" s="140"/>
      <c r="U1583" s="34" t="s">
        <v>39</v>
      </c>
      <c r="V1583" s="141">
        <v>0</v>
      </c>
      <c r="W1583" s="141">
        <f t="shared" si="216"/>
        <v>0</v>
      </c>
      <c r="X1583" s="141">
        <v>0</v>
      </c>
      <c r="Y1583" s="141">
        <f t="shared" si="217"/>
        <v>0</v>
      </c>
      <c r="Z1583" s="141">
        <v>0</v>
      </c>
      <c r="AA1583" s="142">
        <f t="shared" si="218"/>
        <v>0</v>
      </c>
      <c r="AR1583" s="8" t="s">
        <v>190</v>
      </c>
      <c r="AT1583" s="8" t="s">
        <v>311</v>
      </c>
      <c r="AU1583" s="8" t="s">
        <v>78</v>
      </c>
      <c r="AY1583" s="8" t="s">
        <v>156</v>
      </c>
      <c r="BE1583" s="143">
        <f t="shared" si="219"/>
        <v>0</v>
      </c>
      <c r="BF1583" s="143">
        <f t="shared" si="220"/>
        <v>0</v>
      </c>
      <c r="BG1583" s="143">
        <f t="shared" si="221"/>
        <v>0</v>
      </c>
      <c r="BH1583" s="143">
        <f t="shared" si="222"/>
        <v>0</v>
      </c>
      <c r="BI1583" s="143">
        <f t="shared" si="223"/>
        <v>0</v>
      </c>
      <c r="BJ1583" s="8" t="s">
        <v>78</v>
      </c>
      <c r="BK1583" s="121">
        <f t="shared" si="224"/>
        <v>0</v>
      </c>
      <c r="BL1583" s="8" t="s">
        <v>161</v>
      </c>
      <c r="BM1583" s="8" t="s">
        <v>2777</v>
      </c>
    </row>
    <row r="1584" spans="2:65" s="23" customFormat="1" ht="16.5" customHeight="1" x14ac:dyDescent="0.45">
      <c r="B1584" s="134"/>
      <c r="C1584" s="179" t="s">
        <v>2778</v>
      </c>
      <c r="D1584" s="179" t="s">
        <v>311</v>
      </c>
      <c r="E1584" s="180" t="s">
        <v>2779</v>
      </c>
      <c r="F1584" s="263" t="s">
        <v>2780</v>
      </c>
      <c r="G1584" s="263"/>
      <c r="H1584" s="263"/>
      <c r="I1584" s="263"/>
      <c r="J1584" s="181" t="s">
        <v>1098</v>
      </c>
      <c r="K1584" s="182">
        <v>3</v>
      </c>
      <c r="L1584" s="264"/>
      <c r="M1584" s="264"/>
      <c r="N1584" s="265">
        <f t="shared" ref="N1584:N1605" si="230">ROUND(L1584*K1584,2)</f>
        <v>0</v>
      </c>
      <c r="O1584" s="266"/>
      <c r="P1584" s="266"/>
      <c r="Q1584" s="267"/>
      <c r="R1584" s="139"/>
      <c r="T1584" s="140"/>
      <c r="U1584" s="34" t="s">
        <v>39</v>
      </c>
      <c r="V1584" s="141">
        <v>0</v>
      </c>
      <c r="W1584" s="141">
        <f t="shared" si="216"/>
        <v>0</v>
      </c>
      <c r="X1584" s="141">
        <v>0</v>
      </c>
      <c r="Y1584" s="141">
        <f t="shared" si="217"/>
        <v>0</v>
      </c>
      <c r="Z1584" s="141">
        <v>0</v>
      </c>
      <c r="AA1584" s="142">
        <f t="shared" si="218"/>
        <v>0</v>
      </c>
      <c r="AR1584" s="8" t="s">
        <v>190</v>
      </c>
      <c r="AT1584" s="8" t="s">
        <v>311</v>
      </c>
      <c r="AU1584" s="8" t="s">
        <v>78</v>
      </c>
      <c r="AY1584" s="8" t="s">
        <v>156</v>
      </c>
      <c r="BE1584" s="143">
        <f t="shared" si="219"/>
        <v>0</v>
      </c>
      <c r="BF1584" s="143">
        <f t="shared" si="220"/>
        <v>0</v>
      </c>
      <c r="BG1584" s="143">
        <f t="shared" si="221"/>
        <v>0</v>
      </c>
      <c r="BH1584" s="143">
        <f t="shared" si="222"/>
        <v>0</v>
      </c>
      <c r="BI1584" s="143">
        <f t="shared" si="223"/>
        <v>0</v>
      </c>
      <c r="BJ1584" s="8" t="s">
        <v>78</v>
      </c>
      <c r="BK1584" s="121">
        <f t="shared" si="224"/>
        <v>0</v>
      </c>
      <c r="BL1584" s="8" t="s">
        <v>161</v>
      </c>
      <c r="BM1584" s="8" t="s">
        <v>2781</v>
      </c>
    </row>
    <row r="1585" spans="2:65" s="23" customFormat="1" ht="16.5" customHeight="1" x14ac:dyDescent="0.45">
      <c r="B1585" s="134"/>
      <c r="C1585" s="179" t="s">
        <v>2782</v>
      </c>
      <c r="D1585" s="179" t="s">
        <v>311</v>
      </c>
      <c r="E1585" s="180" t="s">
        <v>2783</v>
      </c>
      <c r="F1585" s="263" t="s">
        <v>2784</v>
      </c>
      <c r="G1585" s="263"/>
      <c r="H1585" s="263"/>
      <c r="I1585" s="263"/>
      <c r="J1585" s="181" t="s">
        <v>1098</v>
      </c>
      <c r="K1585" s="182">
        <v>2</v>
      </c>
      <c r="L1585" s="264"/>
      <c r="M1585" s="264"/>
      <c r="N1585" s="265">
        <f t="shared" si="230"/>
        <v>0</v>
      </c>
      <c r="O1585" s="266"/>
      <c r="P1585" s="266"/>
      <c r="Q1585" s="267"/>
      <c r="R1585" s="139"/>
      <c r="T1585" s="140"/>
      <c r="U1585" s="34" t="s">
        <v>39</v>
      </c>
      <c r="V1585" s="141">
        <v>0</v>
      </c>
      <c r="W1585" s="141">
        <f t="shared" si="216"/>
        <v>0</v>
      </c>
      <c r="X1585" s="141">
        <v>0</v>
      </c>
      <c r="Y1585" s="141">
        <f t="shared" si="217"/>
        <v>0</v>
      </c>
      <c r="Z1585" s="141">
        <v>0</v>
      </c>
      <c r="AA1585" s="142">
        <f t="shared" si="218"/>
        <v>0</v>
      </c>
      <c r="AR1585" s="8" t="s">
        <v>190</v>
      </c>
      <c r="AT1585" s="8" t="s">
        <v>311</v>
      </c>
      <c r="AU1585" s="8" t="s">
        <v>78</v>
      </c>
      <c r="AY1585" s="8" t="s">
        <v>156</v>
      </c>
      <c r="BE1585" s="143">
        <f t="shared" si="219"/>
        <v>0</v>
      </c>
      <c r="BF1585" s="143">
        <f t="shared" si="220"/>
        <v>0</v>
      </c>
      <c r="BG1585" s="143">
        <f t="shared" si="221"/>
        <v>0</v>
      </c>
      <c r="BH1585" s="143">
        <f t="shared" si="222"/>
        <v>0</v>
      </c>
      <c r="BI1585" s="143">
        <f t="shared" si="223"/>
        <v>0</v>
      </c>
      <c r="BJ1585" s="8" t="s">
        <v>78</v>
      </c>
      <c r="BK1585" s="121">
        <f t="shared" si="224"/>
        <v>0</v>
      </c>
      <c r="BL1585" s="8" t="s">
        <v>161</v>
      </c>
      <c r="BM1585" s="8" t="s">
        <v>2785</v>
      </c>
    </row>
    <row r="1586" spans="2:65" s="23" customFormat="1" ht="16.5" customHeight="1" x14ac:dyDescent="0.45">
      <c r="B1586" s="134"/>
      <c r="C1586" s="179" t="s">
        <v>2786</v>
      </c>
      <c r="D1586" s="179" t="s">
        <v>311</v>
      </c>
      <c r="E1586" s="180" t="s">
        <v>2787</v>
      </c>
      <c r="F1586" s="263" t="s">
        <v>2788</v>
      </c>
      <c r="G1586" s="263"/>
      <c r="H1586" s="263"/>
      <c r="I1586" s="263"/>
      <c r="J1586" s="181" t="s">
        <v>1782</v>
      </c>
      <c r="K1586" s="182">
        <v>1</v>
      </c>
      <c r="L1586" s="264"/>
      <c r="M1586" s="264"/>
      <c r="N1586" s="265">
        <f t="shared" si="230"/>
        <v>0</v>
      </c>
      <c r="O1586" s="266"/>
      <c r="P1586" s="266"/>
      <c r="Q1586" s="267"/>
      <c r="R1586" s="139"/>
      <c r="T1586" s="140"/>
      <c r="U1586" s="34" t="s">
        <v>39</v>
      </c>
      <c r="V1586" s="141">
        <v>0</v>
      </c>
      <c r="W1586" s="141">
        <f t="shared" si="216"/>
        <v>0</v>
      </c>
      <c r="X1586" s="141">
        <v>0</v>
      </c>
      <c r="Y1586" s="141">
        <f t="shared" si="217"/>
        <v>0</v>
      </c>
      <c r="Z1586" s="141">
        <v>0</v>
      </c>
      <c r="AA1586" s="142">
        <f t="shared" si="218"/>
        <v>0</v>
      </c>
      <c r="AR1586" s="8" t="s">
        <v>190</v>
      </c>
      <c r="AT1586" s="8" t="s">
        <v>311</v>
      </c>
      <c r="AU1586" s="8" t="s">
        <v>78</v>
      </c>
      <c r="AY1586" s="8" t="s">
        <v>156</v>
      </c>
      <c r="BE1586" s="143">
        <f t="shared" si="219"/>
        <v>0</v>
      </c>
      <c r="BF1586" s="143">
        <f t="shared" si="220"/>
        <v>0</v>
      </c>
      <c r="BG1586" s="143">
        <f t="shared" si="221"/>
        <v>0</v>
      </c>
      <c r="BH1586" s="143">
        <f t="shared" si="222"/>
        <v>0</v>
      </c>
      <c r="BI1586" s="143">
        <f t="shared" si="223"/>
        <v>0</v>
      </c>
      <c r="BJ1586" s="8" t="s">
        <v>78</v>
      </c>
      <c r="BK1586" s="121">
        <f t="shared" si="224"/>
        <v>0</v>
      </c>
      <c r="BL1586" s="8" t="s">
        <v>161</v>
      </c>
      <c r="BM1586" s="8" t="s">
        <v>2789</v>
      </c>
    </row>
    <row r="1587" spans="2:65" s="23" customFormat="1" ht="16.5" customHeight="1" x14ac:dyDescent="0.45">
      <c r="B1587" s="134"/>
      <c r="C1587" s="199" t="s">
        <v>2790</v>
      </c>
      <c r="D1587" s="199"/>
      <c r="E1587" s="200"/>
      <c r="F1587" s="275"/>
      <c r="G1587" s="275"/>
      <c r="H1587" s="275"/>
      <c r="I1587" s="275"/>
      <c r="J1587" s="186"/>
      <c r="K1587" s="201"/>
      <c r="L1587" s="276"/>
      <c r="M1587" s="276"/>
      <c r="N1587" s="265">
        <f t="shared" si="230"/>
        <v>0</v>
      </c>
      <c r="O1587" s="266"/>
      <c r="P1587" s="266"/>
      <c r="Q1587" s="267"/>
      <c r="R1587" s="139"/>
      <c r="T1587" s="140"/>
      <c r="U1587" s="34" t="s">
        <v>39</v>
      </c>
      <c r="V1587" s="141">
        <v>0</v>
      </c>
      <c r="W1587" s="141">
        <f t="shared" si="216"/>
        <v>0</v>
      </c>
      <c r="X1587" s="141">
        <v>0</v>
      </c>
      <c r="Y1587" s="141">
        <f t="shared" si="217"/>
        <v>0</v>
      </c>
      <c r="Z1587" s="141">
        <v>0</v>
      </c>
      <c r="AA1587" s="142">
        <f t="shared" si="218"/>
        <v>0</v>
      </c>
      <c r="AR1587" s="8" t="s">
        <v>190</v>
      </c>
      <c r="AT1587" s="8" t="s">
        <v>311</v>
      </c>
      <c r="AU1587" s="8" t="s">
        <v>78</v>
      </c>
      <c r="AY1587" s="8" t="s">
        <v>156</v>
      </c>
      <c r="BE1587" s="143">
        <f t="shared" si="219"/>
        <v>0</v>
      </c>
      <c r="BF1587" s="143">
        <f t="shared" si="220"/>
        <v>0</v>
      </c>
      <c r="BG1587" s="143">
        <f t="shared" si="221"/>
        <v>0</v>
      </c>
      <c r="BH1587" s="143">
        <f t="shared" si="222"/>
        <v>0</v>
      </c>
      <c r="BI1587" s="143">
        <f t="shared" si="223"/>
        <v>0</v>
      </c>
      <c r="BJ1587" s="8" t="s">
        <v>78</v>
      </c>
      <c r="BK1587" s="121">
        <f t="shared" si="224"/>
        <v>0</v>
      </c>
      <c r="BL1587" s="8" t="s">
        <v>161</v>
      </c>
      <c r="BM1587" s="8" t="s">
        <v>2791</v>
      </c>
    </row>
    <row r="1588" spans="2:65" s="23" customFormat="1" ht="16.5" customHeight="1" x14ac:dyDescent="0.45">
      <c r="B1588" s="134"/>
      <c r="C1588" s="179" t="s">
        <v>2792</v>
      </c>
      <c r="D1588" s="179" t="s">
        <v>311</v>
      </c>
      <c r="E1588" s="180" t="s">
        <v>2793</v>
      </c>
      <c r="F1588" s="263" t="s">
        <v>2633</v>
      </c>
      <c r="G1588" s="263"/>
      <c r="H1588" s="263"/>
      <c r="I1588" s="263"/>
      <c r="J1588" s="181" t="s">
        <v>260</v>
      </c>
      <c r="K1588" s="182">
        <v>1</v>
      </c>
      <c r="L1588" s="264"/>
      <c r="M1588" s="264"/>
      <c r="N1588" s="265">
        <f t="shared" si="230"/>
        <v>0</v>
      </c>
      <c r="O1588" s="266"/>
      <c r="P1588" s="266"/>
      <c r="Q1588" s="267"/>
      <c r="R1588" s="139"/>
      <c r="T1588" s="140"/>
      <c r="U1588" s="34" t="s">
        <v>39</v>
      </c>
      <c r="V1588" s="141">
        <v>0</v>
      </c>
      <c r="W1588" s="141">
        <f t="shared" si="216"/>
        <v>0</v>
      </c>
      <c r="X1588" s="141">
        <v>0</v>
      </c>
      <c r="Y1588" s="141">
        <f t="shared" si="217"/>
        <v>0</v>
      </c>
      <c r="Z1588" s="141">
        <v>0</v>
      </c>
      <c r="AA1588" s="142">
        <f t="shared" si="218"/>
        <v>0</v>
      </c>
      <c r="AR1588" s="8" t="s">
        <v>190</v>
      </c>
      <c r="AT1588" s="8" t="s">
        <v>311</v>
      </c>
      <c r="AU1588" s="8" t="s">
        <v>78</v>
      </c>
      <c r="AY1588" s="8" t="s">
        <v>156</v>
      </c>
      <c r="BE1588" s="143">
        <f t="shared" si="219"/>
        <v>0</v>
      </c>
      <c r="BF1588" s="143">
        <f t="shared" si="220"/>
        <v>0</v>
      </c>
      <c r="BG1588" s="143">
        <f t="shared" si="221"/>
        <v>0</v>
      </c>
      <c r="BH1588" s="143">
        <f t="shared" si="222"/>
        <v>0</v>
      </c>
      <c r="BI1588" s="143">
        <f t="shared" si="223"/>
        <v>0</v>
      </c>
      <c r="BJ1588" s="8" t="s">
        <v>78</v>
      </c>
      <c r="BK1588" s="121">
        <f t="shared" si="224"/>
        <v>0</v>
      </c>
      <c r="BL1588" s="8" t="s">
        <v>161</v>
      </c>
      <c r="BM1588" s="8" t="s">
        <v>2794</v>
      </c>
    </row>
    <row r="1589" spans="2:65" s="23" customFormat="1" ht="16.5" customHeight="1" x14ac:dyDescent="0.45">
      <c r="B1589" s="134"/>
      <c r="C1589" s="179" t="s">
        <v>2795</v>
      </c>
      <c r="D1589" s="179" t="s">
        <v>311</v>
      </c>
      <c r="E1589" s="180" t="s">
        <v>2796</v>
      </c>
      <c r="F1589" s="263" t="s">
        <v>2637</v>
      </c>
      <c r="G1589" s="263"/>
      <c r="H1589" s="263"/>
      <c r="I1589" s="263"/>
      <c r="J1589" s="181" t="s">
        <v>260</v>
      </c>
      <c r="K1589" s="182">
        <v>1</v>
      </c>
      <c r="L1589" s="264"/>
      <c r="M1589" s="264"/>
      <c r="N1589" s="265">
        <f t="shared" si="230"/>
        <v>0</v>
      </c>
      <c r="O1589" s="266"/>
      <c r="P1589" s="266"/>
      <c r="Q1589" s="267"/>
      <c r="R1589" s="139"/>
      <c r="T1589" s="140"/>
      <c r="U1589" s="34" t="s">
        <v>39</v>
      </c>
      <c r="V1589" s="141">
        <v>0</v>
      </c>
      <c r="W1589" s="141">
        <f t="shared" si="216"/>
        <v>0</v>
      </c>
      <c r="X1589" s="141">
        <v>0</v>
      </c>
      <c r="Y1589" s="141">
        <f t="shared" si="217"/>
        <v>0</v>
      </c>
      <c r="Z1589" s="141">
        <v>0</v>
      </c>
      <c r="AA1589" s="142">
        <f t="shared" si="218"/>
        <v>0</v>
      </c>
      <c r="AR1589" s="8" t="s">
        <v>190</v>
      </c>
      <c r="AT1589" s="8" t="s">
        <v>311</v>
      </c>
      <c r="AU1589" s="8" t="s">
        <v>78</v>
      </c>
      <c r="AY1589" s="8" t="s">
        <v>156</v>
      </c>
      <c r="BE1589" s="143">
        <f t="shared" si="219"/>
        <v>0</v>
      </c>
      <c r="BF1589" s="143">
        <f t="shared" si="220"/>
        <v>0</v>
      </c>
      <c r="BG1589" s="143">
        <f t="shared" si="221"/>
        <v>0</v>
      </c>
      <c r="BH1589" s="143">
        <f t="shared" si="222"/>
        <v>0</v>
      </c>
      <c r="BI1589" s="143">
        <f t="shared" si="223"/>
        <v>0</v>
      </c>
      <c r="BJ1589" s="8" t="s">
        <v>78</v>
      </c>
      <c r="BK1589" s="121">
        <f t="shared" si="224"/>
        <v>0</v>
      </c>
      <c r="BL1589" s="8" t="s">
        <v>161</v>
      </c>
      <c r="BM1589" s="8" t="s">
        <v>2797</v>
      </c>
    </row>
    <row r="1590" spans="2:65" s="23" customFormat="1" ht="25.5" customHeight="1" x14ac:dyDescent="0.45">
      <c r="B1590" s="134"/>
      <c r="C1590" s="179" t="s">
        <v>2798</v>
      </c>
      <c r="D1590" s="179" t="s">
        <v>311</v>
      </c>
      <c r="E1590" s="180" t="s">
        <v>2799</v>
      </c>
      <c r="F1590" s="263" t="s">
        <v>2800</v>
      </c>
      <c r="G1590" s="263"/>
      <c r="H1590" s="263"/>
      <c r="I1590" s="263"/>
      <c r="J1590" s="181" t="s">
        <v>1098</v>
      </c>
      <c r="K1590" s="182">
        <v>4</v>
      </c>
      <c r="L1590" s="264"/>
      <c r="M1590" s="264"/>
      <c r="N1590" s="265">
        <f t="shared" si="230"/>
        <v>0</v>
      </c>
      <c r="O1590" s="266"/>
      <c r="P1590" s="266"/>
      <c r="Q1590" s="267"/>
      <c r="R1590" s="139"/>
      <c r="T1590" s="140"/>
      <c r="U1590" s="34" t="s">
        <v>39</v>
      </c>
      <c r="V1590" s="141">
        <v>0</v>
      </c>
      <c r="W1590" s="141">
        <f t="shared" si="216"/>
        <v>0</v>
      </c>
      <c r="X1590" s="141">
        <v>0</v>
      </c>
      <c r="Y1590" s="141">
        <f t="shared" si="217"/>
        <v>0</v>
      </c>
      <c r="Z1590" s="141">
        <v>0</v>
      </c>
      <c r="AA1590" s="142">
        <f t="shared" si="218"/>
        <v>0</v>
      </c>
      <c r="AR1590" s="8" t="s">
        <v>190</v>
      </c>
      <c r="AT1590" s="8" t="s">
        <v>311</v>
      </c>
      <c r="AU1590" s="8" t="s">
        <v>78</v>
      </c>
      <c r="AY1590" s="8" t="s">
        <v>156</v>
      </c>
      <c r="BE1590" s="143">
        <f t="shared" si="219"/>
        <v>0</v>
      </c>
      <c r="BF1590" s="143">
        <f t="shared" si="220"/>
        <v>0</v>
      </c>
      <c r="BG1590" s="143">
        <f t="shared" si="221"/>
        <v>0</v>
      </c>
      <c r="BH1590" s="143">
        <f t="shared" si="222"/>
        <v>0</v>
      </c>
      <c r="BI1590" s="143">
        <f t="shared" si="223"/>
        <v>0</v>
      </c>
      <c r="BJ1590" s="8" t="s">
        <v>78</v>
      </c>
      <c r="BK1590" s="121">
        <f t="shared" si="224"/>
        <v>0</v>
      </c>
      <c r="BL1590" s="8" t="s">
        <v>161</v>
      </c>
      <c r="BM1590" s="8" t="s">
        <v>2801</v>
      </c>
    </row>
    <row r="1591" spans="2:65" s="23" customFormat="1" ht="25.5" customHeight="1" x14ac:dyDescent="0.45">
      <c r="B1591" s="134"/>
      <c r="C1591" s="179" t="s">
        <v>2802</v>
      </c>
      <c r="D1591" s="179" t="s">
        <v>311</v>
      </c>
      <c r="E1591" s="180" t="s">
        <v>2803</v>
      </c>
      <c r="F1591" s="263" t="s">
        <v>2804</v>
      </c>
      <c r="G1591" s="263"/>
      <c r="H1591" s="263"/>
      <c r="I1591" s="263"/>
      <c r="J1591" s="181" t="s">
        <v>1098</v>
      </c>
      <c r="K1591" s="182">
        <v>2</v>
      </c>
      <c r="L1591" s="264"/>
      <c r="M1591" s="264"/>
      <c r="N1591" s="265">
        <f t="shared" si="230"/>
        <v>0</v>
      </c>
      <c r="O1591" s="266"/>
      <c r="P1591" s="266"/>
      <c r="Q1591" s="267"/>
      <c r="R1591" s="139"/>
      <c r="T1591" s="140"/>
      <c r="U1591" s="34" t="s">
        <v>39</v>
      </c>
      <c r="V1591" s="141">
        <v>0</v>
      </c>
      <c r="W1591" s="141">
        <f t="shared" si="216"/>
        <v>0</v>
      </c>
      <c r="X1591" s="141">
        <v>0</v>
      </c>
      <c r="Y1591" s="141">
        <f t="shared" si="217"/>
        <v>0</v>
      </c>
      <c r="Z1591" s="141">
        <v>0</v>
      </c>
      <c r="AA1591" s="142">
        <f t="shared" si="218"/>
        <v>0</v>
      </c>
      <c r="AR1591" s="8" t="s">
        <v>190</v>
      </c>
      <c r="AT1591" s="8" t="s">
        <v>311</v>
      </c>
      <c r="AU1591" s="8" t="s">
        <v>78</v>
      </c>
      <c r="AY1591" s="8" t="s">
        <v>156</v>
      </c>
      <c r="BE1591" s="143">
        <f t="shared" si="219"/>
        <v>0</v>
      </c>
      <c r="BF1591" s="143">
        <f t="shared" si="220"/>
        <v>0</v>
      </c>
      <c r="BG1591" s="143">
        <f t="shared" si="221"/>
        <v>0</v>
      </c>
      <c r="BH1591" s="143">
        <f t="shared" si="222"/>
        <v>0</v>
      </c>
      <c r="BI1591" s="143">
        <f t="shared" si="223"/>
        <v>0</v>
      </c>
      <c r="BJ1591" s="8" t="s">
        <v>78</v>
      </c>
      <c r="BK1591" s="121">
        <f t="shared" si="224"/>
        <v>0</v>
      </c>
      <c r="BL1591" s="8" t="s">
        <v>161</v>
      </c>
      <c r="BM1591" s="8" t="s">
        <v>2805</v>
      </c>
    </row>
    <row r="1592" spans="2:65" s="23" customFormat="1" ht="25.5" customHeight="1" x14ac:dyDescent="0.45">
      <c r="B1592" s="134"/>
      <c r="C1592" s="179" t="s">
        <v>2806</v>
      </c>
      <c r="D1592" s="179" t="s">
        <v>311</v>
      </c>
      <c r="E1592" s="180" t="s">
        <v>2807</v>
      </c>
      <c r="F1592" s="263" t="s">
        <v>2808</v>
      </c>
      <c r="G1592" s="263"/>
      <c r="H1592" s="263"/>
      <c r="I1592" s="263"/>
      <c r="J1592" s="181" t="s">
        <v>1098</v>
      </c>
      <c r="K1592" s="182">
        <v>7</v>
      </c>
      <c r="L1592" s="264"/>
      <c r="M1592" s="264"/>
      <c r="N1592" s="265">
        <f t="shared" si="230"/>
        <v>0</v>
      </c>
      <c r="O1592" s="266"/>
      <c r="P1592" s="266"/>
      <c r="Q1592" s="267"/>
      <c r="R1592" s="139"/>
      <c r="T1592" s="140"/>
      <c r="U1592" s="34" t="s">
        <v>39</v>
      </c>
      <c r="V1592" s="141">
        <v>0</v>
      </c>
      <c r="W1592" s="141">
        <f t="shared" si="216"/>
        <v>0</v>
      </c>
      <c r="X1592" s="141">
        <v>0</v>
      </c>
      <c r="Y1592" s="141">
        <f t="shared" si="217"/>
        <v>0</v>
      </c>
      <c r="Z1592" s="141">
        <v>0</v>
      </c>
      <c r="AA1592" s="142">
        <f t="shared" si="218"/>
        <v>0</v>
      </c>
      <c r="AR1592" s="8" t="s">
        <v>190</v>
      </c>
      <c r="AT1592" s="8" t="s">
        <v>311</v>
      </c>
      <c r="AU1592" s="8" t="s">
        <v>78</v>
      </c>
      <c r="AY1592" s="8" t="s">
        <v>156</v>
      </c>
      <c r="BE1592" s="143">
        <f t="shared" si="219"/>
        <v>0</v>
      </c>
      <c r="BF1592" s="143">
        <f t="shared" si="220"/>
        <v>0</v>
      </c>
      <c r="BG1592" s="143">
        <f t="shared" si="221"/>
        <v>0</v>
      </c>
      <c r="BH1592" s="143">
        <f t="shared" si="222"/>
        <v>0</v>
      </c>
      <c r="BI1592" s="143">
        <f t="shared" si="223"/>
        <v>0</v>
      </c>
      <c r="BJ1592" s="8" t="s">
        <v>78</v>
      </c>
      <c r="BK1592" s="121">
        <f t="shared" si="224"/>
        <v>0</v>
      </c>
      <c r="BL1592" s="8" t="s">
        <v>161</v>
      </c>
      <c r="BM1592" s="8" t="s">
        <v>2809</v>
      </c>
    </row>
    <row r="1593" spans="2:65" s="23" customFormat="1" ht="25.5" customHeight="1" x14ac:dyDescent="0.45">
      <c r="B1593" s="134"/>
      <c r="C1593" s="179" t="s">
        <v>2810</v>
      </c>
      <c r="D1593" s="179" t="s">
        <v>311</v>
      </c>
      <c r="E1593" s="180" t="s">
        <v>2811</v>
      </c>
      <c r="F1593" s="263" t="s">
        <v>2812</v>
      </c>
      <c r="G1593" s="263"/>
      <c r="H1593" s="263"/>
      <c r="I1593" s="263"/>
      <c r="J1593" s="181" t="s">
        <v>1098</v>
      </c>
      <c r="K1593" s="182">
        <v>1</v>
      </c>
      <c r="L1593" s="264"/>
      <c r="M1593" s="264"/>
      <c r="N1593" s="265">
        <f t="shared" si="230"/>
        <v>0</v>
      </c>
      <c r="O1593" s="266"/>
      <c r="P1593" s="266"/>
      <c r="Q1593" s="267"/>
      <c r="R1593" s="139"/>
      <c r="T1593" s="140"/>
      <c r="U1593" s="34" t="s">
        <v>39</v>
      </c>
      <c r="V1593" s="141">
        <v>0</v>
      </c>
      <c r="W1593" s="141">
        <f t="shared" si="216"/>
        <v>0</v>
      </c>
      <c r="X1593" s="141">
        <v>0</v>
      </c>
      <c r="Y1593" s="141">
        <f t="shared" si="217"/>
        <v>0</v>
      </c>
      <c r="Z1593" s="141">
        <v>0</v>
      </c>
      <c r="AA1593" s="142">
        <f t="shared" si="218"/>
        <v>0</v>
      </c>
      <c r="AR1593" s="8" t="s">
        <v>190</v>
      </c>
      <c r="AT1593" s="8" t="s">
        <v>311</v>
      </c>
      <c r="AU1593" s="8" t="s">
        <v>78</v>
      </c>
      <c r="AY1593" s="8" t="s">
        <v>156</v>
      </c>
      <c r="BE1593" s="143">
        <f t="shared" si="219"/>
        <v>0</v>
      </c>
      <c r="BF1593" s="143">
        <f t="shared" si="220"/>
        <v>0</v>
      </c>
      <c r="BG1593" s="143">
        <f t="shared" si="221"/>
        <v>0</v>
      </c>
      <c r="BH1593" s="143">
        <f t="shared" si="222"/>
        <v>0</v>
      </c>
      <c r="BI1593" s="143">
        <f t="shared" si="223"/>
        <v>0</v>
      </c>
      <c r="BJ1593" s="8" t="s">
        <v>78</v>
      </c>
      <c r="BK1593" s="121">
        <f t="shared" si="224"/>
        <v>0</v>
      </c>
      <c r="BL1593" s="8" t="s">
        <v>161</v>
      </c>
      <c r="BM1593" s="8" t="s">
        <v>2813</v>
      </c>
    </row>
    <row r="1594" spans="2:65" s="23" customFormat="1" ht="25.5" customHeight="1" x14ac:dyDescent="0.45">
      <c r="B1594" s="134"/>
      <c r="C1594" s="179" t="s">
        <v>2814</v>
      </c>
      <c r="D1594" s="179" t="s">
        <v>311</v>
      </c>
      <c r="E1594" s="180" t="s">
        <v>2815</v>
      </c>
      <c r="F1594" s="263" t="s">
        <v>2816</v>
      </c>
      <c r="G1594" s="263"/>
      <c r="H1594" s="263"/>
      <c r="I1594" s="263"/>
      <c r="J1594" s="181" t="s">
        <v>1098</v>
      </c>
      <c r="K1594" s="182">
        <v>1</v>
      </c>
      <c r="L1594" s="264"/>
      <c r="M1594" s="264"/>
      <c r="N1594" s="265">
        <f t="shared" si="230"/>
        <v>0</v>
      </c>
      <c r="O1594" s="266"/>
      <c r="P1594" s="266"/>
      <c r="Q1594" s="267"/>
      <c r="R1594" s="139"/>
      <c r="T1594" s="140"/>
      <c r="U1594" s="34" t="s">
        <v>39</v>
      </c>
      <c r="V1594" s="141">
        <v>0</v>
      </c>
      <c r="W1594" s="141">
        <f t="shared" si="216"/>
        <v>0</v>
      </c>
      <c r="X1594" s="141">
        <v>0</v>
      </c>
      <c r="Y1594" s="141">
        <f t="shared" si="217"/>
        <v>0</v>
      </c>
      <c r="Z1594" s="141">
        <v>0</v>
      </c>
      <c r="AA1594" s="142">
        <f t="shared" si="218"/>
        <v>0</v>
      </c>
      <c r="AR1594" s="8" t="s">
        <v>190</v>
      </c>
      <c r="AT1594" s="8" t="s">
        <v>311</v>
      </c>
      <c r="AU1594" s="8" t="s">
        <v>78</v>
      </c>
      <c r="AY1594" s="8" t="s">
        <v>156</v>
      </c>
      <c r="BE1594" s="143">
        <f t="shared" si="219"/>
        <v>0</v>
      </c>
      <c r="BF1594" s="143">
        <f t="shared" si="220"/>
        <v>0</v>
      </c>
      <c r="BG1594" s="143">
        <f t="shared" si="221"/>
        <v>0</v>
      </c>
      <c r="BH1594" s="143">
        <f t="shared" si="222"/>
        <v>0</v>
      </c>
      <c r="BI1594" s="143">
        <f t="shared" si="223"/>
        <v>0</v>
      </c>
      <c r="BJ1594" s="8" t="s">
        <v>78</v>
      </c>
      <c r="BK1594" s="121">
        <f t="shared" si="224"/>
        <v>0</v>
      </c>
      <c r="BL1594" s="8" t="s">
        <v>161</v>
      </c>
      <c r="BM1594" s="8" t="s">
        <v>2817</v>
      </c>
    </row>
    <row r="1595" spans="2:65" s="23" customFormat="1" ht="25.5" customHeight="1" x14ac:dyDescent="0.45">
      <c r="B1595" s="134"/>
      <c r="C1595" s="179" t="s">
        <v>2818</v>
      </c>
      <c r="D1595" s="179" t="s">
        <v>311</v>
      </c>
      <c r="E1595" s="180" t="s">
        <v>2819</v>
      </c>
      <c r="F1595" s="263" t="s">
        <v>2820</v>
      </c>
      <c r="G1595" s="263"/>
      <c r="H1595" s="263"/>
      <c r="I1595" s="263"/>
      <c r="J1595" s="181" t="s">
        <v>1098</v>
      </c>
      <c r="K1595" s="182">
        <v>1</v>
      </c>
      <c r="L1595" s="264"/>
      <c r="M1595" s="264"/>
      <c r="N1595" s="265">
        <f t="shared" si="230"/>
        <v>0</v>
      </c>
      <c r="O1595" s="266"/>
      <c r="P1595" s="266"/>
      <c r="Q1595" s="267"/>
      <c r="R1595" s="139"/>
      <c r="T1595" s="140"/>
      <c r="U1595" s="34" t="s">
        <v>39</v>
      </c>
      <c r="V1595" s="141">
        <v>0</v>
      </c>
      <c r="W1595" s="141">
        <f t="shared" si="216"/>
        <v>0</v>
      </c>
      <c r="X1595" s="141">
        <v>0</v>
      </c>
      <c r="Y1595" s="141">
        <f t="shared" si="217"/>
        <v>0</v>
      </c>
      <c r="Z1595" s="141">
        <v>0</v>
      </c>
      <c r="AA1595" s="142">
        <f t="shared" si="218"/>
        <v>0</v>
      </c>
      <c r="AR1595" s="8" t="s">
        <v>190</v>
      </c>
      <c r="AT1595" s="8" t="s">
        <v>311</v>
      </c>
      <c r="AU1595" s="8" t="s">
        <v>78</v>
      </c>
      <c r="AY1595" s="8" t="s">
        <v>156</v>
      </c>
      <c r="BE1595" s="143">
        <f t="shared" si="219"/>
        <v>0</v>
      </c>
      <c r="BF1595" s="143">
        <f t="shared" si="220"/>
        <v>0</v>
      </c>
      <c r="BG1595" s="143">
        <f t="shared" si="221"/>
        <v>0</v>
      </c>
      <c r="BH1595" s="143">
        <f t="shared" si="222"/>
        <v>0</v>
      </c>
      <c r="BI1595" s="143">
        <f t="shared" si="223"/>
        <v>0</v>
      </c>
      <c r="BJ1595" s="8" t="s">
        <v>78</v>
      </c>
      <c r="BK1595" s="121">
        <f t="shared" si="224"/>
        <v>0</v>
      </c>
      <c r="BL1595" s="8" t="s">
        <v>161</v>
      </c>
      <c r="BM1595" s="8" t="s">
        <v>2821</v>
      </c>
    </row>
    <row r="1596" spans="2:65" s="23" customFormat="1" ht="25.5" customHeight="1" x14ac:dyDescent="0.45">
      <c r="B1596" s="134"/>
      <c r="C1596" s="179" t="s">
        <v>2822</v>
      </c>
      <c r="D1596" s="179" t="s">
        <v>311</v>
      </c>
      <c r="E1596" s="180" t="s">
        <v>2534</v>
      </c>
      <c r="F1596" s="263" t="s">
        <v>2823</v>
      </c>
      <c r="G1596" s="263"/>
      <c r="H1596" s="263"/>
      <c r="I1596" s="263"/>
      <c r="J1596" s="181" t="s">
        <v>1098</v>
      </c>
      <c r="K1596" s="182">
        <v>1</v>
      </c>
      <c r="L1596" s="264"/>
      <c r="M1596" s="264"/>
      <c r="N1596" s="265">
        <f t="shared" si="230"/>
        <v>0</v>
      </c>
      <c r="O1596" s="266"/>
      <c r="P1596" s="266"/>
      <c r="Q1596" s="267"/>
      <c r="R1596" s="139"/>
      <c r="T1596" s="140"/>
      <c r="U1596" s="34" t="s">
        <v>39</v>
      </c>
      <c r="V1596" s="141">
        <v>0</v>
      </c>
      <c r="W1596" s="141">
        <f t="shared" si="216"/>
        <v>0</v>
      </c>
      <c r="X1596" s="141">
        <v>0</v>
      </c>
      <c r="Y1596" s="141">
        <f t="shared" si="217"/>
        <v>0</v>
      </c>
      <c r="Z1596" s="141">
        <v>0</v>
      </c>
      <c r="AA1596" s="142">
        <f t="shared" si="218"/>
        <v>0</v>
      </c>
      <c r="AR1596" s="8" t="s">
        <v>190</v>
      </c>
      <c r="AT1596" s="8" t="s">
        <v>311</v>
      </c>
      <c r="AU1596" s="8" t="s">
        <v>78</v>
      </c>
      <c r="AY1596" s="8" t="s">
        <v>156</v>
      </c>
      <c r="BE1596" s="143">
        <f t="shared" si="219"/>
        <v>0</v>
      </c>
      <c r="BF1596" s="143">
        <f t="shared" si="220"/>
        <v>0</v>
      </c>
      <c r="BG1596" s="143">
        <f t="shared" si="221"/>
        <v>0</v>
      </c>
      <c r="BH1596" s="143">
        <f t="shared" si="222"/>
        <v>0</v>
      </c>
      <c r="BI1596" s="143">
        <f t="shared" si="223"/>
        <v>0</v>
      </c>
      <c r="BJ1596" s="8" t="s">
        <v>78</v>
      </c>
      <c r="BK1596" s="121">
        <f t="shared" si="224"/>
        <v>0</v>
      </c>
      <c r="BL1596" s="8" t="s">
        <v>161</v>
      </c>
      <c r="BM1596" s="8" t="s">
        <v>2824</v>
      </c>
    </row>
    <row r="1597" spans="2:65" s="23" customFormat="1" ht="16.5" customHeight="1" x14ac:dyDescent="0.45">
      <c r="B1597" s="134"/>
      <c r="C1597" s="179" t="s">
        <v>2825</v>
      </c>
      <c r="D1597" s="179" t="s">
        <v>311</v>
      </c>
      <c r="E1597" s="180" t="s">
        <v>2826</v>
      </c>
      <c r="F1597" s="263" t="s">
        <v>2827</v>
      </c>
      <c r="G1597" s="263"/>
      <c r="H1597" s="263"/>
      <c r="I1597" s="263"/>
      <c r="J1597" s="181" t="s">
        <v>1098</v>
      </c>
      <c r="K1597" s="182">
        <v>1</v>
      </c>
      <c r="L1597" s="264"/>
      <c r="M1597" s="264"/>
      <c r="N1597" s="265">
        <f t="shared" si="230"/>
        <v>0</v>
      </c>
      <c r="O1597" s="266"/>
      <c r="P1597" s="266"/>
      <c r="Q1597" s="267"/>
      <c r="R1597" s="139"/>
      <c r="T1597" s="140"/>
      <c r="U1597" s="34" t="s">
        <v>39</v>
      </c>
      <c r="V1597" s="141">
        <v>0</v>
      </c>
      <c r="W1597" s="141">
        <f t="shared" si="216"/>
        <v>0</v>
      </c>
      <c r="X1597" s="141">
        <v>0</v>
      </c>
      <c r="Y1597" s="141">
        <f t="shared" si="217"/>
        <v>0</v>
      </c>
      <c r="Z1597" s="141">
        <v>0</v>
      </c>
      <c r="AA1597" s="142">
        <f t="shared" si="218"/>
        <v>0</v>
      </c>
      <c r="AR1597" s="8" t="s">
        <v>190</v>
      </c>
      <c r="AT1597" s="8" t="s">
        <v>311</v>
      </c>
      <c r="AU1597" s="8" t="s">
        <v>78</v>
      </c>
      <c r="AY1597" s="8" t="s">
        <v>156</v>
      </c>
      <c r="BE1597" s="143">
        <f t="shared" si="219"/>
        <v>0</v>
      </c>
      <c r="BF1597" s="143">
        <f t="shared" si="220"/>
        <v>0</v>
      </c>
      <c r="BG1597" s="143">
        <f t="shared" si="221"/>
        <v>0</v>
      </c>
      <c r="BH1597" s="143">
        <f t="shared" si="222"/>
        <v>0</v>
      </c>
      <c r="BI1597" s="143">
        <f t="shared" si="223"/>
        <v>0</v>
      </c>
      <c r="BJ1597" s="8" t="s">
        <v>78</v>
      </c>
      <c r="BK1597" s="121">
        <f t="shared" si="224"/>
        <v>0</v>
      </c>
      <c r="BL1597" s="8" t="s">
        <v>161</v>
      </c>
      <c r="BM1597" s="8" t="s">
        <v>2828</v>
      </c>
    </row>
    <row r="1598" spans="2:65" s="23" customFormat="1" ht="16.5" customHeight="1" x14ac:dyDescent="0.45">
      <c r="B1598" s="134"/>
      <c r="C1598" s="179" t="s">
        <v>2829</v>
      </c>
      <c r="D1598" s="179" t="s">
        <v>311</v>
      </c>
      <c r="E1598" s="180" t="s">
        <v>2546</v>
      </c>
      <c r="F1598" s="263" t="s">
        <v>2682</v>
      </c>
      <c r="G1598" s="263"/>
      <c r="H1598" s="263"/>
      <c r="I1598" s="263"/>
      <c r="J1598" s="181" t="s">
        <v>1098</v>
      </c>
      <c r="K1598" s="182">
        <v>6</v>
      </c>
      <c r="L1598" s="264"/>
      <c r="M1598" s="264"/>
      <c r="N1598" s="265">
        <f t="shared" si="230"/>
        <v>0</v>
      </c>
      <c r="O1598" s="266"/>
      <c r="P1598" s="266"/>
      <c r="Q1598" s="267"/>
      <c r="R1598" s="139"/>
      <c r="T1598" s="140"/>
      <c r="U1598" s="34" t="s">
        <v>39</v>
      </c>
      <c r="V1598" s="141">
        <v>0</v>
      </c>
      <c r="W1598" s="141">
        <f t="shared" si="216"/>
        <v>0</v>
      </c>
      <c r="X1598" s="141">
        <v>0</v>
      </c>
      <c r="Y1598" s="141">
        <f t="shared" si="217"/>
        <v>0</v>
      </c>
      <c r="Z1598" s="141">
        <v>0</v>
      </c>
      <c r="AA1598" s="142">
        <f t="shared" si="218"/>
        <v>0</v>
      </c>
      <c r="AR1598" s="8" t="s">
        <v>190</v>
      </c>
      <c r="AT1598" s="8" t="s">
        <v>311</v>
      </c>
      <c r="AU1598" s="8" t="s">
        <v>78</v>
      </c>
      <c r="AY1598" s="8" t="s">
        <v>156</v>
      </c>
      <c r="BE1598" s="143">
        <f t="shared" si="219"/>
        <v>0</v>
      </c>
      <c r="BF1598" s="143">
        <f t="shared" si="220"/>
        <v>0</v>
      </c>
      <c r="BG1598" s="143">
        <f t="shared" si="221"/>
        <v>0</v>
      </c>
      <c r="BH1598" s="143">
        <f t="shared" si="222"/>
        <v>0</v>
      </c>
      <c r="BI1598" s="143">
        <f t="shared" si="223"/>
        <v>0</v>
      </c>
      <c r="BJ1598" s="8" t="s">
        <v>78</v>
      </c>
      <c r="BK1598" s="121">
        <f t="shared" si="224"/>
        <v>0</v>
      </c>
      <c r="BL1598" s="8" t="s">
        <v>161</v>
      </c>
      <c r="BM1598" s="8" t="s">
        <v>2830</v>
      </c>
    </row>
    <row r="1599" spans="2:65" s="23" customFormat="1" ht="16.5" customHeight="1" x14ac:dyDescent="0.45">
      <c r="B1599" s="134"/>
      <c r="C1599" s="179" t="s">
        <v>2831</v>
      </c>
      <c r="D1599" s="179" t="s">
        <v>311</v>
      </c>
      <c r="E1599" s="180" t="s">
        <v>2832</v>
      </c>
      <c r="F1599" s="263" t="s">
        <v>2833</v>
      </c>
      <c r="G1599" s="263"/>
      <c r="H1599" s="263"/>
      <c r="I1599" s="263"/>
      <c r="J1599" s="181" t="s">
        <v>1098</v>
      </c>
      <c r="K1599" s="182">
        <v>1</v>
      </c>
      <c r="L1599" s="264"/>
      <c r="M1599" s="264"/>
      <c r="N1599" s="265">
        <f t="shared" si="230"/>
        <v>0</v>
      </c>
      <c r="O1599" s="266"/>
      <c r="P1599" s="266"/>
      <c r="Q1599" s="267"/>
      <c r="R1599" s="139"/>
      <c r="T1599" s="140"/>
      <c r="U1599" s="34" t="s">
        <v>39</v>
      </c>
      <c r="V1599" s="141">
        <v>0</v>
      </c>
      <c r="W1599" s="141">
        <f t="shared" si="216"/>
        <v>0</v>
      </c>
      <c r="X1599" s="141">
        <v>0</v>
      </c>
      <c r="Y1599" s="141">
        <f t="shared" si="217"/>
        <v>0</v>
      </c>
      <c r="Z1599" s="141">
        <v>0</v>
      </c>
      <c r="AA1599" s="142">
        <f t="shared" si="218"/>
        <v>0</v>
      </c>
      <c r="AR1599" s="8" t="s">
        <v>190</v>
      </c>
      <c r="AT1599" s="8" t="s">
        <v>311</v>
      </c>
      <c r="AU1599" s="8" t="s">
        <v>78</v>
      </c>
      <c r="AY1599" s="8" t="s">
        <v>156</v>
      </c>
      <c r="BE1599" s="143">
        <f t="shared" si="219"/>
        <v>0</v>
      </c>
      <c r="BF1599" s="143">
        <f t="shared" si="220"/>
        <v>0</v>
      </c>
      <c r="BG1599" s="143">
        <f t="shared" si="221"/>
        <v>0</v>
      </c>
      <c r="BH1599" s="143">
        <f t="shared" si="222"/>
        <v>0</v>
      </c>
      <c r="BI1599" s="143">
        <f t="shared" si="223"/>
        <v>0</v>
      </c>
      <c r="BJ1599" s="8" t="s">
        <v>78</v>
      </c>
      <c r="BK1599" s="121">
        <f t="shared" si="224"/>
        <v>0</v>
      </c>
      <c r="BL1599" s="8" t="s">
        <v>161</v>
      </c>
      <c r="BM1599" s="8" t="s">
        <v>2834</v>
      </c>
    </row>
    <row r="1600" spans="2:65" s="23" customFormat="1" ht="16.5" customHeight="1" x14ac:dyDescent="0.45">
      <c r="B1600" s="134"/>
      <c r="C1600" s="179" t="s">
        <v>2835</v>
      </c>
      <c r="D1600" s="179" t="s">
        <v>311</v>
      </c>
      <c r="E1600" s="180" t="s">
        <v>2836</v>
      </c>
      <c r="F1600" s="263" t="s">
        <v>2837</v>
      </c>
      <c r="G1600" s="263"/>
      <c r="H1600" s="263"/>
      <c r="I1600" s="263"/>
      <c r="J1600" s="181" t="s">
        <v>1098</v>
      </c>
      <c r="K1600" s="182">
        <v>3</v>
      </c>
      <c r="L1600" s="264"/>
      <c r="M1600" s="264"/>
      <c r="N1600" s="265">
        <f t="shared" si="230"/>
        <v>0</v>
      </c>
      <c r="O1600" s="266"/>
      <c r="P1600" s="266"/>
      <c r="Q1600" s="267"/>
      <c r="R1600" s="139"/>
      <c r="T1600" s="140"/>
      <c r="U1600" s="34" t="s">
        <v>39</v>
      </c>
      <c r="V1600" s="141">
        <v>0</v>
      </c>
      <c r="W1600" s="141">
        <f t="shared" si="216"/>
        <v>0</v>
      </c>
      <c r="X1600" s="141">
        <v>0</v>
      </c>
      <c r="Y1600" s="141">
        <f t="shared" si="217"/>
        <v>0</v>
      </c>
      <c r="Z1600" s="141">
        <v>0</v>
      </c>
      <c r="AA1600" s="142">
        <f t="shared" si="218"/>
        <v>0</v>
      </c>
      <c r="AR1600" s="8" t="s">
        <v>190</v>
      </c>
      <c r="AT1600" s="8" t="s">
        <v>311</v>
      </c>
      <c r="AU1600" s="8" t="s">
        <v>78</v>
      </c>
      <c r="AY1600" s="8" t="s">
        <v>156</v>
      </c>
      <c r="BE1600" s="143">
        <f t="shared" si="219"/>
        <v>0</v>
      </c>
      <c r="BF1600" s="143">
        <f t="shared" si="220"/>
        <v>0</v>
      </c>
      <c r="BG1600" s="143">
        <f t="shared" si="221"/>
        <v>0</v>
      </c>
      <c r="BH1600" s="143">
        <f t="shared" si="222"/>
        <v>0</v>
      </c>
      <c r="BI1600" s="143">
        <f t="shared" si="223"/>
        <v>0</v>
      </c>
      <c r="BJ1600" s="8" t="s">
        <v>78</v>
      </c>
      <c r="BK1600" s="121">
        <f t="shared" si="224"/>
        <v>0</v>
      </c>
      <c r="BL1600" s="8" t="s">
        <v>161</v>
      </c>
      <c r="BM1600" s="8" t="s">
        <v>2838</v>
      </c>
    </row>
    <row r="1601" spans="2:65" s="23" customFormat="1" ht="16.5" customHeight="1" x14ac:dyDescent="0.45">
      <c r="B1601" s="134"/>
      <c r="C1601" s="179" t="s">
        <v>2839</v>
      </c>
      <c r="D1601" s="179" t="s">
        <v>311</v>
      </c>
      <c r="E1601" s="180" t="s">
        <v>2840</v>
      </c>
      <c r="F1601" s="263" t="s">
        <v>2841</v>
      </c>
      <c r="G1601" s="263"/>
      <c r="H1601" s="263"/>
      <c r="I1601" s="263"/>
      <c r="J1601" s="181" t="s">
        <v>1098</v>
      </c>
      <c r="K1601" s="182">
        <v>2</v>
      </c>
      <c r="L1601" s="264"/>
      <c r="M1601" s="264"/>
      <c r="N1601" s="265">
        <f t="shared" si="230"/>
        <v>0</v>
      </c>
      <c r="O1601" s="266"/>
      <c r="P1601" s="266"/>
      <c r="Q1601" s="267"/>
      <c r="R1601" s="139"/>
      <c r="T1601" s="140"/>
      <c r="U1601" s="34" t="s">
        <v>39</v>
      </c>
      <c r="V1601" s="141">
        <v>0</v>
      </c>
      <c r="W1601" s="141">
        <f t="shared" si="216"/>
        <v>0</v>
      </c>
      <c r="X1601" s="141">
        <v>0</v>
      </c>
      <c r="Y1601" s="141">
        <f t="shared" si="217"/>
        <v>0</v>
      </c>
      <c r="Z1601" s="141">
        <v>0</v>
      </c>
      <c r="AA1601" s="142">
        <f t="shared" si="218"/>
        <v>0</v>
      </c>
      <c r="AR1601" s="8" t="s">
        <v>190</v>
      </c>
      <c r="AT1601" s="8" t="s">
        <v>311</v>
      </c>
      <c r="AU1601" s="8" t="s">
        <v>78</v>
      </c>
      <c r="AY1601" s="8" t="s">
        <v>156</v>
      </c>
      <c r="BE1601" s="143">
        <f t="shared" si="219"/>
        <v>0</v>
      </c>
      <c r="BF1601" s="143">
        <f t="shared" si="220"/>
        <v>0</v>
      </c>
      <c r="BG1601" s="143">
        <f t="shared" si="221"/>
        <v>0</v>
      </c>
      <c r="BH1601" s="143">
        <f t="shared" si="222"/>
        <v>0</v>
      </c>
      <c r="BI1601" s="143">
        <f t="shared" si="223"/>
        <v>0</v>
      </c>
      <c r="BJ1601" s="8" t="s">
        <v>78</v>
      </c>
      <c r="BK1601" s="121">
        <f t="shared" si="224"/>
        <v>0</v>
      </c>
      <c r="BL1601" s="8" t="s">
        <v>161</v>
      </c>
      <c r="BM1601" s="8" t="s">
        <v>2842</v>
      </c>
    </row>
    <row r="1602" spans="2:65" s="23" customFormat="1" ht="16.5" customHeight="1" x14ac:dyDescent="0.45">
      <c r="B1602" s="134"/>
      <c r="C1602" s="179" t="s">
        <v>2843</v>
      </c>
      <c r="D1602" s="179" t="s">
        <v>311</v>
      </c>
      <c r="E1602" s="180" t="s">
        <v>2844</v>
      </c>
      <c r="F1602" s="263" t="s">
        <v>2845</v>
      </c>
      <c r="G1602" s="263"/>
      <c r="H1602" s="263"/>
      <c r="I1602" s="263"/>
      <c r="J1602" s="181" t="s">
        <v>1098</v>
      </c>
      <c r="K1602" s="182">
        <v>1</v>
      </c>
      <c r="L1602" s="264"/>
      <c r="M1602" s="264"/>
      <c r="N1602" s="265">
        <f t="shared" si="230"/>
        <v>0</v>
      </c>
      <c r="O1602" s="266"/>
      <c r="P1602" s="266"/>
      <c r="Q1602" s="267"/>
      <c r="R1602" s="139"/>
      <c r="T1602" s="140"/>
      <c r="U1602" s="34" t="s">
        <v>39</v>
      </c>
      <c r="V1602" s="141">
        <v>0</v>
      </c>
      <c r="W1602" s="141">
        <f t="shared" si="216"/>
        <v>0</v>
      </c>
      <c r="X1602" s="141">
        <v>0</v>
      </c>
      <c r="Y1602" s="141">
        <f t="shared" si="217"/>
        <v>0</v>
      </c>
      <c r="Z1602" s="141">
        <v>0</v>
      </c>
      <c r="AA1602" s="142">
        <f t="shared" si="218"/>
        <v>0</v>
      </c>
      <c r="AR1602" s="8" t="s">
        <v>190</v>
      </c>
      <c r="AT1602" s="8" t="s">
        <v>311</v>
      </c>
      <c r="AU1602" s="8" t="s">
        <v>78</v>
      </c>
      <c r="AY1602" s="8" t="s">
        <v>156</v>
      </c>
      <c r="BE1602" s="143">
        <f t="shared" si="219"/>
        <v>0</v>
      </c>
      <c r="BF1602" s="143">
        <f t="shared" si="220"/>
        <v>0</v>
      </c>
      <c r="BG1602" s="143">
        <f t="shared" si="221"/>
        <v>0</v>
      </c>
      <c r="BH1602" s="143">
        <f t="shared" si="222"/>
        <v>0</v>
      </c>
      <c r="BI1602" s="143">
        <f t="shared" si="223"/>
        <v>0</v>
      </c>
      <c r="BJ1602" s="8" t="s">
        <v>78</v>
      </c>
      <c r="BK1602" s="121">
        <f t="shared" si="224"/>
        <v>0</v>
      </c>
      <c r="BL1602" s="8" t="s">
        <v>161</v>
      </c>
      <c r="BM1602" s="8" t="s">
        <v>2846</v>
      </c>
    </row>
    <row r="1603" spans="2:65" s="23" customFormat="1" ht="16.5" customHeight="1" x14ac:dyDescent="0.45">
      <c r="B1603" s="134"/>
      <c r="C1603" s="179" t="s">
        <v>2847</v>
      </c>
      <c r="D1603" s="179" t="s">
        <v>311</v>
      </c>
      <c r="E1603" s="180" t="s">
        <v>2578</v>
      </c>
      <c r="F1603" s="263" t="s">
        <v>2848</v>
      </c>
      <c r="G1603" s="263"/>
      <c r="H1603" s="263"/>
      <c r="I1603" s="263"/>
      <c r="J1603" s="181" t="s">
        <v>1098</v>
      </c>
      <c r="K1603" s="182">
        <v>1</v>
      </c>
      <c r="L1603" s="264"/>
      <c r="M1603" s="264"/>
      <c r="N1603" s="265">
        <f t="shared" si="230"/>
        <v>0</v>
      </c>
      <c r="O1603" s="266"/>
      <c r="P1603" s="266"/>
      <c r="Q1603" s="267"/>
      <c r="R1603" s="139"/>
      <c r="T1603" s="140"/>
      <c r="U1603" s="34" t="s">
        <v>39</v>
      </c>
      <c r="V1603" s="141">
        <v>0</v>
      </c>
      <c r="W1603" s="141">
        <f t="shared" si="216"/>
        <v>0</v>
      </c>
      <c r="X1603" s="141">
        <v>0</v>
      </c>
      <c r="Y1603" s="141">
        <f t="shared" si="217"/>
        <v>0</v>
      </c>
      <c r="Z1603" s="141">
        <v>0</v>
      </c>
      <c r="AA1603" s="142">
        <f t="shared" si="218"/>
        <v>0</v>
      </c>
      <c r="AR1603" s="8" t="s">
        <v>190</v>
      </c>
      <c r="AT1603" s="8" t="s">
        <v>311</v>
      </c>
      <c r="AU1603" s="8" t="s">
        <v>78</v>
      </c>
      <c r="AY1603" s="8" t="s">
        <v>156</v>
      </c>
      <c r="BE1603" s="143">
        <f t="shared" si="219"/>
        <v>0</v>
      </c>
      <c r="BF1603" s="143">
        <f t="shared" si="220"/>
        <v>0</v>
      </c>
      <c r="BG1603" s="143">
        <f t="shared" si="221"/>
        <v>0</v>
      </c>
      <c r="BH1603" s="143">
        <f t="shared" si="222"/>
        <v>0</v>
      </c>
      <c r="BI1603" s="143">
        <f t="shared" si="223"/>
        <v>0</v>
      </c>
      <c r="BJ1603" s="8" t="s">
        <v>78</v>
      </c>
      <c r="BK1603" s="121">
        <f t="shared" si="224"/>
        <v>0</v>
      </c>
      <c r="BL1603" s="8" t="s">
        <v>161</v>
      </c>
      <c r="BM1603" s="8" t="s">
        <v>2849</v>
      </c>
    </row>
    <row r="1604" spans="2:65" s="23" customFormat="1" ht="16.5" customHeight="1" x14ac:dyDescent="0.45">
      <c r="B1604" s="134"/>
      <c r="C1604" s="179" t="s">
        <v>2850</v>
      </c>
      <c r="D1604" s="179" t="s">
        <v>311</v>
      </c>
      <c r="E1604" s="180" t="s">
        <v>2851</v>
      </c>
      <c r="F1604" s="263" t="s">
        <v>2852</v>
      </c>
      <c r="G1604" s="263"/>
      <c r="H1604" s="263"/>
      <c r="I1604" s="263"/>
      <c r="J1604" s="181" t="s">
        <v>1098</v>
      </c>
      <c r="K1604" s="182">
        <v>1</v>
      </c>
      <c r="L1604" s="264"/>
      <c r="M1604" s="264"/>
      <c r="N1604" s="265">
        <f t="shared" si="230"/>
        <v>0</v>
      </c>
      <c r="O1604" s="266"/>
      <c r="P1604" s="266"/>
      <c r="Q1604" s="267"/>
      <c r="R1604" s="139"/>
      <c r="T1604" s="140"/>
      <c r="U1604" s="34" t="s">
        <v>39</v>
      </c>
      <c r="V1604" s="141">
        <v>0</v>
      </c>
      <c r="W1604" s="141">
        <f t="shared" si="216"/>
        <v>0</v>
      </c>
      <c r="X1604" s="141">
        <v>0</v>
      </c>
      <c r="Y1604" s="141">
        <f t="shared" si="217"/>
        <v>0</v>
      </c>
      <c r="Z1604" s="141">
        <v>0</v>
      </c>
      <c r="AA1604" s="142">
        <f t="shared" si="218"/>
        <v>0</v>
      </c>
      <c r="AR1604" s="8" t="s">
        <v>190</v>
      </c>
      <c r="AT1604" s="8" t="s">
        <v>311</v>
      </c>
      <c r="AU1604" s="8" t="s">
        <v>78</v>
      </c>
      <c r="AY1604" s="8" t="s">
        <v>156</v>
      </c>
      <c r="BE1604" s="143">
        <f t="shared" si="219"/>
        <v>0</v>
      </c>
      <c r="BF1604" s="143">
        <f t="shared" si="220"/>
        <v>0</v>
      </c>
      <c r="BG1604" s="143">
        <f t="shared" si="221"/>
        <v>0</v>
      </c>
      <c r="BH1604" s="143">
        <f t="shared" si="222"/>
        <v>0</v>
      </c>
      <c r="BI1604" s="143">
        <f t="shared" si="223"/>
        <v>0</v>
      </c>
      <c r="BJ1604" s="8" t="s">
        <v>78</v>
      </c>
      <c r="BK1604" s="121">
        <f t="shared" si="224"/>
        <v>0</v>
      </c>
      <c r="BL1604" s="8" t="s">
        <v>161</v>
      </c>
      <c r="BM1604" s="8" t="s">
        <v>2853</v>
      </c>
    </row>
    <row r="1605" spans="2:65" s="23" customFormat="1" ht="25.5" customHeight="1" x14ac:dyDescent="0.45">
      <c r="B1605" s="134"/>
      <c r="C1605" s="179" t="s">
        <v>2854</v>
      </c>
      <c r="D1605" s="179" t="s">
        <v>311</v>
      </c>
      <c r="E1605" s="180" t="s">
        <v>2855</v>
      </c>
      <c r="F1605" s="263" t="s">
        <v>2856</v>
      </c>
      <c r="G1605" s="263"/>
      <c r="H1605" s="263"/>
      <c r="I1605" s="263"/>
      <c r="J1605" s="181" t="s">
        <v>1098</v>
      </c>
      <c r="K1605" s="182">
        <v>1</v>
      </c>
      <c r="L1605" s="264"/>
      <c r="M1605" s="264"/>
      <c r="N1605" s="265">
        <f t="shared" si="230"/>
        <v>0</v>
      </c>
      <c r="O1605" s="266"/>
      <c r="P1605" s="266"/>
      <c r="Q1605" s="267"/>
      <c r="R1605" s="139"/>
      <c r="T1605" s="140"/>
      <c r="U1605" s="34" t="s">
        <v>39</v>
      </c>
      <c r="V1605" s="141">
        <v>0</v>
      </c>
      <c r="W1605" s="141">
        <f t="shared" si="216"/>
        <v>0</v>
      </c>
      <c r="X1605" s="141">
        <v>0</v>
      </c>
      <c r="Y1605" s="141">
        <f t="shared" si="217"/>
        <v>0</v>
      </c>
      <c r="Z1605" s="141">
        <v>0</v>
      </c>
      <c r="AA1605" s="142">
        <f t="shared" si="218"/>
        <v>0</v>
      </c>
      <c r="AR1605" s="8" t="s">
        <v>190</v>
      </c>
      <c r="AT1605" s="8" t="s">
        <v>311</v>
      </c>
      <c r="AU1605" s="8" t="s">
        <v>78</v>
      </c>
      <c r="AY1605" s="8" t="s">
        <v>156</v>
      </c>
      <c r="BE1605" s="143">
        <f t="shared" si="219"/>
        <v>0</v>
      </c>
      <c r="BF1605" s="143">
        <f t="shared" si="220"/>
        <v>0</v>
      </c>
      <c r="BG1605" s="143">
        <f t="shared" si="221"/>
        <v>0</v>
      </c>
      <c r="BH1605" s="143">
        <f t="shared" si="222"/>
        <v>0</v>
      </c>
      <c r="BI1605" s="143">
        <f t="shared" si="223"/>
        <v>0</v>
      </c>
      <c r="BJ1605" s="8" t="s">
        <v>78</v>
      </c>
      <c r="BK1605" s="121">
        <f t="shared" si="224"/>
        <v>0</v>
      </c>
      <c r="BL1605" s="8" t="s">
        <v>161</v>
      </c>
      <c r="BM1605" s="8" t="s">
        <v>2857</v>
      </c>
    </row>
    <row r="1606" spans="2:65" s="23" customFormat="1" ht="25.5" customHeight="1" x14ac:dyDescent="0.45">
      <c r="B1606" s="134"/>
      <c r="C1606" s="179" t="s">
        <v>2858</v>
      </c>
      <c r="D1606" s="179" t="s">
        <v>311</v>
      </c>
      <c r="E1606" s="180" t="s">
        <v>2859</v>
      </c>
      <c r="F1606" s="263" t="s">
        <v>2860</v>
      </c>
      <c r="G1606" s="263"/>
      <c r="H1606" s="263"/>
      <c r="I1606" s="263"/>
      <c r="J1606" s="181" t="s">
        <v>1098</v>
      </c>
      <c r="K1606" s="182">
        <v>3</v>
      </c>
      <c r="L1606" s="264"/>
      <c r="M1606" s="264"/>
      <c r="N1606" s="265">
        <f t="shared" ref="N1606:N1614" si="231">ROUND(L1606*K1606,2)</f>
        <v>0</v>
      </c>
      <c r="O1606" s="266"/>
      <c r="P1606" s="266"/>
      <c r="Q1606" s="267"/>
      <c r="R1606" s="139"/>
      <c r="T1606" s="140"/>
      <c r="U1606" s="34" t="s">
        <v>39</v>
      </c>
      <c r="V1606" s="141">
        <v>0</v>
      </c>
      <c r="W1606" s="141">
        <f t="shared" si="216"/>
        <v>0</v>
      </c>
      <c r="X1606" s="141">
        <v>0</v>
      </c>
      <c r="Y1606" s="141">
        <f t="shared" si="217"/>
        <v>0</v>
      </c>
      <c r="Z1606" s="141">
        <v>0</v>
      </c>
      <c r="AA1606" s="142">
        <f t="shared" si="218"/>
        <v>0</v>
      </c>
      <c r="AR1606" s="8" t="s">
        <v>190</v>
      </c>
      <c r="AT1606" s="8" t="s">
        <v>311</v>
      </c>
      <c r="AU1606" s="8" t="s">
        <v>78</v>
      </c>
      <c r="AY1606" s="8" t="s">
        <v>156</v>
      </c>
      <c r="BE1606" s="143">
        <f t="shared" si="219"/>
        <v>0</v>
      </c>
      <c r="BF1606" s="143">
        <f t="shared" si="220"/>
        <v>0</v>
      </c>
      <c r="BG1606" s="143">
        <f t="shared" si="221"/>
        <v>0</v>
      </c>
      <c r="BH1606" s="143">
        <f t="shared" si="222"/>
        <v>0</v>
      </c>
      <c r="BI1606" s="143">
        <f t="shared" si="223"/>
        <v>0</v>
      </c>
      <c r="BJ1606" s="8" t="s">
        <v>78</v>
      </c>
      <c r="BK1606" s="121">
        <f t="shared" si="224"/>
        <v>0</v>
      </c>
      <c r="BL1606" s="8" t="s">
        <v>161</v>
      </c>
      <c r="BM1606" s="8" t="s">
        <v>2861</v>
      </c>
    </row>
    <row r="1607" spans="2:65" s="23" customFormat="1" ht="25.5" customHeight="1" x14ac:dyDescent="0.45">
      <c r="B1607" s="134"/>
      <c r="C1607" s="179" t="s">
        <v>2862</v>
      </c>
      <c r="D1607" s="179" t="s">
        <v>311</v>
      </c>
      <c r="E1607" s="180" t="s">
        <v>2863</v>
      </c>
      <c r="F1607" s="263" t="s">
        <v>2864</v>
      </c>
      <c r="G1607" s="263"/>
      <c r="H1607" s="263"/>
      <c r="I1607" s="263"/>
      <c r="J1607" s="181" t="s">
        <v>1098</v>
      </c>
      <c r="K1607" s="182">
        <v>3</v>
      </c>
      <c r="L1607" s="264"/>
      <c r="M1607" s="264"/>
      <c r="N1607" s="265">
        <f t="shared" si="231"/>
        <v>0</v>
      </c>
      <c r="O1607" s="266"/>
      <c r="P1607" s="266"/>
      <c r="Q1607" s="267"/>
      <c r="R1607" s="139"/>
      <c r="T1607" s="140"/>
      <c r="U1607" s="34" t="s">
        <v>39</v>
      </c>
      <c r="V1607" s="141">
        <v>0</v>
      </c>
      <c r="W1607" s="141">
        <f t="shared" si="216"/>
        <v>0</v>
      </c>
      <c r="X1607" s="141">
        <v>0</v>
      </c>
      <c r="Y1607" s="141">
        <f t="shared" si="217"/>
        <v>0</v>
      </c>
      <c r="Z1607" s="141">
        <v>0</v>
      </c>
      <c r="AA1607" s="142">
        <f t="shared" si="218"/>
        <v>0</v>
      </c>
      <c r="AR1607" s="8" t="s">
        <v>190</v>
      </c>
      <c r="AT1607" s="8" t="s">
        <v>311</v>
      </c>
      <c r="AU1607" s="8" t="s">
        <v>78</v>
      </c>
      <c r="AY1607" s="8" t="s">
        <v>156</v>
      </c>
      <c r="BE1607" s="143">
        <f t="shared" si="219"/>
        <v>0</v>
      </c>
      <c r="BF1607" s="143">
        <f t="shared" si="220"/>
        <v>0</v>
      </c>
      <c r="BG1607" s="143">
        <f t="shared" si="221"/>
        <v>0</v>
      </c>
      <c r="BH1607" s="143">
        <f t="shared" si="222"/>
        <v>0</v>
      </c>
      <c r="BI1607" s="143">
        <f t="shared" si="223"/>
        <v>0</v>
      </c>
      <c r="BJ1607" s="8" t="s">
        <v>78</v>
      </c>
      <c r="BK1607" s="121">
        <f t="shared" si="224"/>
        <v>0</v>
      </c>
      <c r="BL1607" s="8" t="s">
        <v>161</v>
      </c>
      <c r="BM1607" s="8" t="s">
        <v>2865</v>
      </c>
    </row>
    <row r="1608" spans="2:65" s="23" customFormat="1" ht="25.5" customHeight="1" x14ac:dyDescent="0.45">
      <c r="B1608" s="134"/>
      <c r="C1608" s="179" t="s">
        <v>2866</v>
      </c>
      <c r="D1608" s="179" t="s">
        <v>311</v>
      </c>
      <c r="E1608" s="180" t="s">
        <v>2867</v>
      </c>
      <c r="F1608" s="263" t="s">
        <v>2868</v>
      </c>
      <c r="G1608" s="263"/>
      <c r="H1608" s="263"/>
      <c r="I1608" s="263"/>
      <c r="J1608" s="181" t="s">
        <v>1098</v>
      </c>
      <c r="K1608" s="182">
        <v>1</v>
      </c>
      <c r="L1608" s="264"/>
      <c r="M1608" s="264"/>
      <c r="N1608" s="265">
        <f t="shared" si="231"/>
        <v>0</v>
      </c>
      <c r="O1608" s="266"/>
      <c r="P1608" s="266"/>
      <c r="Q1608" s="267"/>
      <c r="R1608" s="139"/>
      <c r="T1608" s="140"/>
      <c r="U1608" s="34" t="s">
        <v>39</v>
      </c>
      <c r="V1608" s="141">
        <v>0</v>
      </c>
      <c r="W1608" s="141">
        <f t="shared" si="216"/>
        <v>0</v>
      </c>
      <c r="X1608" s="141">
        <v>0</v>
      </c>
      <c r="Y1608" s="141">
        <f t="shared" si="217"/>
        <v>0</v>
      </c>
      <c r="Z1608" s="141">
        <v>0</v>
      </c>
      <c r="AA1608" s="142">
        <f t="shared" si="218"/>
        <v>0</v>
      </c>
      <c r="AR1608" s="8" t="s">
        <v>190</v>
      </c>
      <c r="AT1608" s="8" t="s">
        <v>311</v>
      </c>
      <c r="AU1608" s="8" t="s">
        <v>78</v>
      </c>
      <c r="AY1608" s="8" t="s">
        <v>156</v>
      </c>
      <c r="BE1608" s="143">
        <f t="shared" si="219"/>
        <v>0</v>
      </c>
      <c r="BF1608" s="143">
        <f t="shared" si="220"/>
        <v>0</v>
      </c>
      <c r="BG1608" s="143">
        <f t="shared" si="221"/>
        <v>0</v>
      </c>
      <c r="BH1608" s="143">
        <f t="shared" si="222"/>
        <v>0</v>
      </c>
      <c r="BI1608" s="143">
        <f t="shared" si="223"/>
        <v>0</v>
      </c>
      <c r="BJ1608" s="8" t="s">
        <v>78</v>
      </c>
      <c r="BK1608" s="121">
        <f t="shared" si="224"/>
        <v>0</v>
      </c>
      <c r="BL1608" s="8" t="s">
        <v>161</v>
      </c>
      <c r="BM1608" s="8" t="s">
        <v>2869</v>
      </c>
    </row>
    <row r="1609" spans="2:65" s="23" customFormat="1" ht="25.5" customHeight="1" x14ac:dyDescent="0.45">
      <c r="B1609" s="134"/>
      <c r="C1609" s="179" t="s">
        <v>2870</v>
      </c>
      <c r="D1609" s="179" t="s">
        <v>311</v>
      </c>
      <c r="E1609" s="180" t="s">
        <v>2871</v>
      </c>
      <c r="F1609" s="263" t="s">
        <v>2872</v>
      </c>
      <c r="G1609" s="263"/>
      <c r="H1609" s="263"/>
      <c r="I1609" s="263"/>
      <c r="J1609" s="181" t="s">
        <v>1098</v>
      </c>
      <c r="K1609" s="182">
        <v>1</v>
      </c>
      <c r="L1609" s="264"/>
      <c r="M1609" s="264"/>
      <c r="N1609" s="265">
        <f t="shared" si="231"/>
        <v>0</v>
      </c>
      <c r="O1609" s="266"/>
      <c r="P1609" s="266"/>
      <c r="Q1609" s="267"/>
      <c r="R1609" s="139"/>
      <c r="T1609" s="140"/>
      <c r="U1609" s="34" t="s">
        <v>39</v>
      </c>
      <c r="V1609" s="141">
        <v>0</v>
      </c>
      <c r="W1609" s="141">
        <f t="shared" si="216"/>
        <v>0</v>
      </c>
      <c r="X1609" s="141">
        <v>0</v>
      </c>
      <c r="Y1609" s="141">
        <f t="shared" si="217"/>
        <v>0</v>
      </c>
      <c r="Z1609" s="141">
        <v>0</v>
      </c>
      <c r="AA1609" s="142">
        <f t="shared" si="218"/>
        <v>0</v>
      </c>
      <c r="AR1609" s="8" t="s">
        <v>190</v>
      </c>
      <c r="AT1609" s="8" t="s">
        <v>311</v>
      </c>
      <c r="AU1609" s="8" t="s">
        <v>78</v>
      </c>
      <c r="AY1609" s="8" t="s">
        <v>156</v>
      </c>
      <c r="BE1609" s="143">
        <f t="shared" si="219"/>
        <v>0</v>
      </c>
      <c r="BF1609" s="143">
        <f t="shared" si="220"/>
        <v>0</v>
      </c>
      <c r="BG1609" s="143">
        <f t="shared" si="221"/>
        <v>0</v>
      </c>
      <c r="BH1609" s="143">
        <f t="shared" si="222"/>
        <v>0</v>
      </c>
      <c r="BI1609" s="143">
        <f t="shared" si="223"/>
        <v>0</v>
      </c>
      <c r="BJ1609" s="8" t="s">
        <v>78</v>
      </c>
      <c r="BK1609" s="121">
        <f t="shared" si="224"/>
        <v>0</v>
      </c>
      <c r="BL1609" s="8" t="s">
        <v>161</v>
      </c>
      <c r="BM1609" s="8" t="s">
        <v>2873</v>
      </c>
    </row>
    <row r="1610" spans="2:65" s="23" customFormat="1" ht="25.5" customHeight="1" x14ac:dyDescent="0.45">
      <c r="B1610" s="134"/>
      <c r="C1610" s="179" t="s">
        <v>2874</v>
      </c>
      <c r="D1610" s="179" t="s">
        <v>311</v>
      </c>
      <c r="E1610" s="180" t="s">
        <v>2875</v>
      </c>
      <c r="F1610" s="263" t="s">
        <v>2876</v>
      </c>
      <c r="G1610" s="263"/>
      <c r="H1610" s="263"/>
      <c r="I1610" s="263"/>
      <c r="J1610" s="181" t="s">
        <v>1098</v>
      </c>
      <c r="K1610" s="182">
        <v>1</v>
      </c>
      <c r="L1610" s="264"/>
      <c r="M1610" s="264"/>
      <c r="N1610" s="265">
        <f t="shared" si="231"/>
        <v>0</v>
      </c>
      <c r="O1610" s="266"/>
      <c r="P1610" s="266"/>
      <c r="Q1610" s="267"/>
      <c r="R1610" s="139"/>
      <c r="T1610" s="140"/>
      <c r="U1610" s="34" t="s">
        <v>39</v>
      </c>
      <c r="V1610" s="141">
        <v>0</v>
      </c>
      <c r="W1610" s="141">
        <f t="shared" si="216"/>
        <v>0</v>
      </c>
      <c r="X1610" s="141">
        <v>0</v>
      </c>
      <c r="Y1610" s="141">
        <f t="shared" si="217"/>
        <v>0</v>
      </c>
      <c r="Z1610" s="141">
        <v>0</v>
      </c>
      <c r="AA1610" s="142">
        <f t="shared" si="218"/>
        <v>0</v>
      </c>
      <c r="AR1610" s="8" t="s">
        <v>190</v>
      </c>
      <c r="AT1610" s="8" t="s">
        <v>311</v>
      </c>
      <c r="AU1610" s="8" t="s">
        <v>78</v>
      </c>
      <c r="AY1610" s="8" t="s">
        <v>156</v>
      </c>
      <c r="BE1610" s="143">
        <f t="shared" si="219"/>
        <v>0</v>
      </c>
      <c r="BF1610" s="143">
        <f t="shared" si="220"/>
        <v>0</v>
      </c>
      <c r="BG1610" s="143">
        <f t="shared" si="221"/>
        <v>0</v>
      </c>
      <c r="BH1610" s="143">
        <f t="shared" si="222"/>
        <v>0</v>
      </c>
      <c r="BI1610" s="143">
        <f t="shared" si="223"/>
        <v>0</v>
      </c>
      <c r="BJ1610" s="8" t="s">
        <v>78</v>
      </c>
      <c r="BK1610" s="121">
        <f t="shared" si="224"/>
        <v>0</v>
      </c>
      <c r="BL1610" s="8" t="s">
        <v>161</v>
      </c>
      <c r="BM1610" s="8" t="s">
        <v>2877</v>
      </c>
    </row>
    <row r="1611" spans="2:65" s="23" customFormat="1" ht="25.5" customHeight="1" x14ac:dyDescent="0.45">
      <c r="B1611" s="134"/>
      <c r="C1611" s="179" t="s">
        <v>2878</v>
      </c>
      <c r="D1611" s="179" t="s">
        <v>311</v>
      </c>
      <c r="E1611" s="180" t="s">
        <v>2879</v>
      </c>
      <c r="F1611" s="263" t="s">
        <v>2880</v>
      </c>
      <c r="G1611" s="263"/>
      <c r="H1611" s="263"/>
      <c r="I1611" s="263"/>
      <c r="J1611" s="181" t="s">
        <v>1098</v>
      </c>
      <c r="K1611" s="182">
        <v>1</v>
      </c>
      <c r="L1611" s="264"/>
      <c r="M1611" s="264"/>
      <c r="N1611" s="265">
        <f t="shared" si="231"/>
        <v>0</v>
      </c>
      <c r="O1611" s="266"/>
      <c r="P1611" s="266"/>
      <c r="Q1611" s="267"/>
      <c r="R1611" s="139"/>
      <c r="T1611" s="140"/>
      <c r="U1611" s="34" t="s">
        <v>39</v>
      </c>
      <c r="V1611" s="141">
        <v>0</v>
      </c>
      <c r="W1611" s="141">
        <f t="shared" si="216"/>
        <v>0</v>
      </c>
      <c r="X1611" s="141">
        <v>0</v>
      </c>
      <c r="Y1611" s="141">
        <f t="shared" si="217"/>
        <v>0</v>
      </c>
      <c r="Z1611" s="141">
        <v>0</v>
      </c>
      <c r="AA1611" s="142">
        <f t="shared" si="218"/>
        <v>0</v>
      </c>
      <c r="AR1611" s="8" t="s">
        <v>190</v>
      </c>
      <c r="AT1611" s="8" t="s">
        <v>311</v>
      </c>
      <c r="AU1611" s="8" t="s">
        <v>78</v>
      </c>
      <c r="AY1611" s="8" t="s">
        <v>156</v>
      </c>
      <c r="BE1611" s="143">
        <f t="shared" si="219"/>
        <v>0</v>
      </c>
      <c r="BF1611" s="143">
        <f t="shared" si="220"/>
        <v>0</v>
      </c>
      <c r="BG1611" s="143">
        <f t="shared" si="221"/>
        <v>0</v>
      </c>
      <c r="BH1611" s="143">
        <f t="shared" si="222"/>
        <v>0</v>
      </c>
      <c r="BI1611" s="143">
        <f t="shared" si="223"/>
        <v>0</v>
      </c>
      <c r="BJ1611" s="8" t="s">
        <v>78</v>
      </c>
      <c r="BK1611" s="121">
        <f t="shared" si="224"/>
        <v>0</v>
      </c>
      <c r="BL1611" s="8" t="s">
        <v>161</v>
      </c>
      <c r="BM1611" s="8" t="s">
        <v>2881</v>
      </c>
    </row>
    <row r="1612" spans="2:65" s="23" customFormat="1" ht="16.5" customHeight="1" x14ac:dyDescent="0.45">
      <c r="B1612" s="134"/>
      <c r="C1612" s="179" t="s">
        <v>2882</v>
      </c>
      <c r="D1612" s="179" t="s">
        <v>311</v>
      </c>
      <c r="E1612" s="180" t="s">
        <v>2883</v>
      </c>
      <c r="F1612" s="263" t="s">
        <v>2884</v>
      </c>
      <c r="G1612" s="263"/>
      <c r="H1612" s="263"/>
      <c r="I1612" s="263"/>
      <c r="J1612" s="181" t="s">
        <v>1098</v>
      </c>
      <c r="K1612" s="182">
        <v>3</v>
      </c>
      <c r="L1612" s="264"/>
      <c r="M1612" s="264"/>
      <c r="N1612" s="265">
        <f t="shared" si="231"/>
        <v>0</v>
      </c>
      <c r="O1612" s="266"/>
      <c r="P1612" s="266"/>
      <c r="Q1612" s="267"/>
      <c r="R1612" s="139"/>
      <c r="T1612" s="140"/>
      <c r="U1612" s="34" t="s">
        <v>39</v>
      </c>
      <c r="V1612" s="141">
        <v>0</v>
      </c>
      <c r="W1612" s="141">
        <f t="shared" si="216"/>
        <v>0</v>
      </c>
      <c r="X1612" s="141">
        <v>0</v>
      </c>
      <c r="Y1612" s="141">
        <f t="shared" si="217"/>
        <v>0</v>
      </c>
      <c r="Z1612" s="141">
        <v>0</v>
      </c>
      <c r="AA1612" s="142">
        <f t="shared" si="218"/>
        <v>0</v>
      </c>
      <c r="AR1612" s="8" t="s">
        <v>190</v>
      </c>
      <c r="AT1612" s="8" t="s">
        <v>311</v>
      </c>
      <c r="AU1612" s="8" t="s">
        <v>78</v>
      </c>
      <c r="AY1612" s="8" t="s">
        <v>156</v>
      </c>
      <c r="BE1612" s="143">
        <f t="shared" si="219"/>
        <v>0</v>
      </c>
      <c r="BF1612" s="143">
        <f t="shared" si="220"/>
        <v>0</v>
      </c>
      <c r="BG1612" s="143">
        <f t="shared" si="221"/>
        <v>0</v>
      </c>
      <c r="BH1612" s="143">
        <f t="shared" si="222"/>
        <v>0</v>
      </c>
      <c r="BI1612" s="143">
        <f t="shared" si="223"/>
        <v>0</v>
      </c>
      <c r="BJ1612" s="8" t="s">
        <v>78</v>
      </c>
      <c r="BK1612" s="121">
        <f t="shared" si="224"/>
        <v>0</v>
      </c>
      <c r="BL1612" s="8" t="s">
        <v>161</v>
      </c>
      <c r="BM1612" s="8" t="s">
        <v>2885</v>
      </c>
    </row>
    <row r="1613" spans="2:65" s="23" customFormat="1" ht="16.5" customHeight="1" x14ac:dyDescent="0.45">
      <c r="B1613" s="134"/>
      <c r="C1613" s="179" t="s">
        <v>2886</v>
      </c>
      <c r="D1613" s="179" t="s">
        <v>311</v>
      </c>
      <c r="E1613" s="180" t="s">
        <v>2887</v>
      </c>
      <c r="F1613" s="263" t="s">
        <v>2888</v>
      </c>
      <c r="G1613" s="263"/>
      <c r="H1613" s="263"/>
      <c r="I1613" s="263"/>
      <c r="J1613" s="181" t="s">
        <v>1098</v>
      </c>
      <c r="K1613" s="182">
        <v>20</v>
      </c>
      <c r="L1613" s="264"/>
      <c r="M1613" s="264"/>
      <c r="N1613" s="265">
        <f t="shared" si="231"/>
        <v>0</v>
      </c>
      <c r="O1613" s="266"/>
      <c r="P1613" s="266"/>
      <c r="Q1613" s="267"/>
      <c r="R1613" s="139"/>
      <c r="T1613" s="140"/>
      <c r="U1613" s="34" t="s">
        <v>39</v>
      </c>
      <c r="V1613" s="141">
        <v>0</v>
      </c>
      <c r="W1613" s="141">
        <f t="shared" si="216"/>
        <v>0</v>
      </c>
      <c r="X1613" s="141">
        <v>0</v>
      </c>
      <c r="Y1613" s="141">
        <f t="shared" si="217"/>
        <v>0</v>
      </c>
      <c r="Z1613" s="141">
        <v>0</v>
      </c>
      <c r="AA1613" s="142">
        <f t="shared" si="218"/>
        <v>0</v>
      </c>
      <c r="AR1613" s="8" t="s">
        <v>190</v>
      </c>
      <c r="AT1613" s="8" t="s">
        <v>311</v>
      </c>
      <c r="AU1613" s="8" t="s">
        <v>78</v>
      </c>
      <c r="AY1613" s="8" t="s">
        <v>156</v>
      </c>
      <c r="BE1613" s="143">
        <f t="shared" si="219"/>
        <v>0</v>
      </c>
      <c r="BF1613" s="143">
        <f t="shared" si="220"/>
        <v>0</v>
      </c>
      <c r="BG1613" s="143">
        <f t="shared" si="221"/>
        <v>0</v>
      </c>
      <c r="BH1613" s="143">
        <f t="shared" si="222"/>
        <v>0</v>
      </c>
      <c r="BI1613" s="143">
        <f t="shared" si="223"/>
        <v>0</v>
      </c>
      <c r="BJ1613" s="8" t="s">
        <v>78</v>
      </c>
      <c r="BK1613" s="121">
        <f t="shared" si="224"/>
        <v>0</v>
      </c>
      <c r="BL1613" s="8" t="s">
        <v>161</v>
      </c>
      <c r="BM1613" s="8" t="s">
        <v>2889</v>
      </c>
    </row>
    <row r="1614" spans="2:65" s="23" customFormat="1" ht="16.5" customHeight="1" x14ac:dyDescent="0.45">
      <c r="B1614" s="134"/>
      <c r="C1614" s="179" t="s">
        <v>2890</v>
      </c>
      <c r="D1614" s="179" t="s">
        <v>311</v>
      </c>
      <c r="E1614" s="180" t="s">
        <v>2891</v>
      </c>
      <c r="F1614" s="263" t="s">
        <v>2892</v>
      </c>
      <c r="G1614" s="263"/>
      <c r="H1614" s="263"/>
      <c r="I1614" s="263"/>
      <c r="J1614" s="181" t="s">
        <v>1098</v>
      </c>
      <c r="K1614" s="182">
        <v>25</v>
      </c>
      <c r="L1614" s="264"/>
      <c r="M1614" s="264"/>
      <c r="N1614" s="265">
        <f t="shared" si="231"/>
        <v>0</v>
      </c>
      <c r="O1614" s="266"/>
      <c r="P1614" s="266"/>
      <c r="Q1614" s="267"/>
      <c r="R1614" s="139"/>
      <c r="T1614" s="140"/>
      <c r="U1614" s="34" t="s">
        <v>39</v>
      </c>
      <c r="V1614" s="141">
        <v>0</v>
      </c>
      <c r="W1614" s="141">
        <f t="shared" si="216"/>
        <v>0</v>
      </c>
      <c r="X1614" s="141">
        <v>0</v>
      </c>
      <c r="Y1614" s="141">
        <f t="shared" si="217"/>
        <v>0</v>
      </c>
      <c r="Z1614" s="141">
        <v>0</v>
      </c>
      <c r="AA1614" s="142">
        <f t="shared" si="218"/>
        <v>0</v>
      </c>
      <c r="AR1614" s="8" t="s">
        <v>190</v>
      </c>
      <c r="AT1614" s="8" t="s">
        <v>311</v>
      </c>
      <c r="AU1614" s="8" t="s">
        <v>78</v>
      </c>
      <c r="AY1614" s="8" t="s">
        <v>156</v>
      </c>
      <c r="BE1614" s="143">
        <f t="shared" si="219"/>
        <v>0</v>
      </c>
      <c r="BF1614" s="143">
        <f t="shared" si="220"/>
        <v>0</v>
      </c>
      <c r="BG1614" s="143">
        <f t="shared" si="221"/>
        <v>0</v>
      </c>
      <c r="BH1614" s="143">
        <f t="shared" si="222"/>
        <v>0</v>
      </c>
      <c r="BI1614" s="143">
        <f t="shared" si="223"/>
        <v>0</v>
      </c>
      <c r="BJ1614" s="8" t="s">
        <v>78</v>
      </c>
      <c r="BK1614" s="121">
        <f t="shared" si="224"/>
        <v>0</v>
      </c>
      <c r="BL1614" s="8" t="s">
        <v>161</v>
      </c>
      <c r="BM1614" s="8" t="s">
        <v>2893</v>
      </c>
    </row>
    <row r="1615" spans="2:65" s="23" customFormat="1" ht="16.5" customHeight="1" x14ac:dyDescent="0.45">
      <c r="B1615" s="134"/>
      <c r="C1615" s="135" t="s">
        <v>2894</v>
      </c>
      <c r="D1615" s="135" t="s">
        <v>157</v>
      </c>
      <c r="E1615" s="136" t="s">
        <v>2895</v>
      </c>
      <c r="F1615" s="251" t="s">
        <v>2896</v>
      </c>
      <c r="G1615" s="251"/>
      <c r="H1615" s="251"/>
      <c r="I1615" s="251"/>
      <c r="J1615" s="137" t="s">
        <v>358</v>
      </c>
      <c r="K1615" s="138">
        <v>2000</v>
      </c>
      <c r="L1615" s="252"/>
      <c r="M1615" s="252"/>
      <c r="N1615" s="260">
        <f>ROUND(L1615*K1615,2)</f>
        <v>0</v>
      </c>
      <c r="O1615" s="261"/>
      <c r="P1615" s="261"/>
      <c r="Q1615" s="262"/>
      <c r="R1615" s="139"/>
      <c r="T1615" s="140"/>
      <c r="U1615" s="34" t="s">
        <v>39</v>
      </c>
      <c r="V1615" s="141">
        <v>0</v>
      </c>
      <c r="W1615" s="141">
        <f t="shared" si="216"/>
        <v>0</v>
      </c>
      <c r="X1615" s="141">
        <v>0</v>
      </c>
      <c r="Y1615" s="141">
        <f t="shared" si="217"/>
        <v>0</v>
      </c>
      <c r="Z1615" s="141">
        <v>0</v>
      </c>
      <c r="AA1615" s="142">
        <f t="shared" si="218"/>
        <v>0</v>
      </c>
      <c r="AR1615" s="8" t="s">
        <v>161</v>
      </c>
      <c r="AT1615" s="8" t="s">
        <v>157</v>
      </c>
      <c r="AU1615" s="8" t="s">
        <v>78</v>
      </c>
      <c r="AY1615" s="8" t="s">
        <v>156</v>
      </c>
      <c r="BE1615" s="143">
        <f t="shared" si="219"/>
        <v>0</v>
      </c>
      <c r="BF1615" s="143">
        <f t="shared" si="220"/>
        <v>0</v>
      </c>
      <c r="BG1615" s="143">
        <f t="shared" si="221"/>
        <v>0</v>
      </c>
      <c r="BH1615" s="143">
        <f t="shared" si="222"/>
        <v>0</v>
      </c>
      <c r="BI1615" s="143">
        <f t="shared" si="223"/>
        <v>0</v>
      </c>
      <c r="BJ1615" s="8" t="s">
        <v>78</v>
      </c>
      <c r="BK1615" s="121">
        <f t="shared" si="224"/>
        <v>0</v>
      </c>
      <c r="BL1615" s="8" t="s">
        <v>161</v>
      </c>
      <c r="BM1615" s="8" t="s">
        <v>2897</v>
      </c>
    </row>
    <row r="1616" spans="2:65" s="23" customFormat="1" ht="25.5" customHeight="1" x14ac:dyDescent="0.45">
      <c r="B1616" s="134"/>
      <c r="C1616" s="179" t="s">
        <v>2898</v>
      </c>
      <c r="D1616" s="179" t="s">
        <v>311</v>
      </c>
      <c r="E1616" s="180" t="s">
        <v>2899</v>
      </c>
      <c r="F1616" s="263" t="s">
        <v>2900</v>
      </c>
      <c r="G1616" s="263"/>
      <c r="H1616" s="263"/>
      <c r="I1616" s="263"/>
      <c r="J1616" s="181" t="s">
        <v>358</v>
      </c>
      <c r="K1616" s="182">
        <v>2000</v>
      </c>
      <c r="L1616" s="264"/>
      <c r="M1616" s="264"/>
      <c r="N1616" s="265">
        <f t="shared" ref="N1616" si="232">ROUND(L1616*K1616,2)</f>
        <v>0</v>
      </c>
      <c r="O1616" s="266"/>
      <c r="P1616" s="266"/>
      <c r="Q1616" s="267"/>
      <c r="R1616" s="139"/>
      <c r="T1616" s="140"/>
      <c r="U1616" s="34" t="s">
        <v>39</v>
      </c>
      <c r="V1616" s="141">
        <v>0</v>
      </c>
      <c r="W1616" s="141">
        <f t="shared" si="216"/>
        <v>0</v>
      </c>
      <c r="X1616" s="141">
        <v>0</v>
      </c>
      <c r="Y1616" s="141">
        <f t="shared" si="217"/>
        <v>0</v>
      </c>
      <c r="Z1616" s="141">
        <v>0</v>
      </c>
      <c r="AA1616" s="142">
        <f t="shared" si="218"/>
        <v>0</v>
      </c>
      <c r="AR1616" s="8" t="s">
        <v>190</v>
      </c>
      <c r="AT1616" s="8" t="s">
        <v>311</v>
      </c>
      <c r="AU1616" s="8" t="s">
        <v>78</v>
      </c>
      <c r="AY1616" s="8" t="s">
        <v>156</v>
      </c>
      <c r="BE1616" s="143">
        <f t="shared" si="219"/>
        <v>0</v>
      </c>
      <c r="BF1616" s="143">
        <f t="shared" si="220"/>
        <v>0</v>
      </c>
      <c r="BG1616" s="143">
        <f t="shared" si="221"/>
        <v>0</v>
      </c>
      <c r="BH1616" s="143">
        <f t="shared" si="222"/>
        <v>0</v>
      </c>
      <c r="BI1616" s="143">
        <f t="shared" si="223"/>
        <v>0</v>
      </c>
      <c r="BJ1616" s="8" t="s">
        <v>78</v>
      </c>
      <c r="BK1616" s="121">
        <f t="shared" si="224"/>
        <v>0</v>
      </c>
      <c r="BL1616" s="8" t="s">
        <v>161</v>
      </c>
      <c r="BM1616" s="8" t="s">
        <v>2901</v>
      </c>
    </row>
    <row r="1617" spans="2:65" s="23" customFormat="1" ht="16.5" customHeight="1" x14ac:dyDescent="0.45">
      <c r="B1617" s="134"/>
      <c r="C1617" s="135" t="s">
        <v>2902</v>
      </c>
      <c r="D1617" s="135" t="s">
        <v>157</v>
      </c>
      <c r="E1617" s="136" t="s">
        <v>2903</v>
      </c>
      <c r="F1617" s="251" t="s">
        <v>2904</v>
      </c>
      <c r="G1617" s="251"/>
      <c r="H1617" s="251"/>
      <c r="I1617" s="251"/>
      <c r="J1617" s="137" t="s">
        <v>358</v>
      </c>
      <c r="K1617" s="138">
        <v>1380</v>
      </c>
      <c r="L1617" s="252"/>
      <c r="M1617" s="252"/>
      <c r="N1617" s="260">
        <f>ROUND(L1617*K1617,2)</f>
        <v>0</v>
      </c>
      <c r="O1617" s="261"/>
      <c r="P1617" s="261"/>
      <c r="Q1617" s="262"/>
      <c r="R1617" s="139"/>
      <c r="T1617" s="140"/>
      <c r="U1617" s="34" t="s">
        <v>39</v>
      </c>
      <c r="V1617" s="141">
        <v>0</v>
      </c>
      <c r="W1617" s="141">
        <f t="shared" si="216"/>
        <v>0</v>
      </c>
      <c r="X1617" s="141">
        <v>0</v>
      </c>
      <c r="Y1617" s="141">
        <f t="shared" si="217"/>
        <v>0</v>
      </c>
      <c r="Z1617" s="141">
        <v>0</v>
      </c>
      <c r="AA1617" s="142">
        <f t="shared" si="218"/>
        <v>0</v>
      </c>
      <c r="AR1617" s="8" t="s">
        <v>161</v>
      </c>
      <c r="AT1617" s="8" t="s">
        <v>157</v>
      </c>
      <c r="AU1617" s="8" t="s">
        <v>78</v>
      </c>
      <c r="AY1617" s="8" t="s">
        <v>156</v>
      </c>
      <c r="BE1617" s="143">
        <f t="shared" si="219"/>
        <v>0</v>
      </c>
      <c r="BF1617" s="143">
        <f t="shared" si="220"/>
        <v>0</v>
      </c>
      <c r="BG1617" s="143">
        <f t="shared" si="221"/>
        <v>0</v>
      </c>
      <c r="BH1617" s="143">
        <f t="shared" si="222"/>
        <v>0</v>
      </c>
      <c r="BI1617" s="143">
        <f t="shared" si="223"/>
        <v>0</v>
      </c>
      <c r="BJ1617" s="8" t="s">
        <v>78</v>
      </c>
      <c r="BK1617" s="121">
        <f t="shared" si="224"/>
        <v>0</v>
      </c>
      <c r="BL1617" s="8" t="s">
        <v>161</v>
      </c>
      <c r="BM1617" s="8" t="s">
        <v>2905</v>
      </c>
    </row>
    <row r="1618" spans="2:65" s="23" customFormat="1" ht="25.5" customHeight="1" x14ac:dyDescent="0.45">
      <c r="B1618" s="134"/>
      <c r="C1618" s="179" t="s">
        <v>2906</v>
      </c>
      <c r="D1618" s="179" t="s">
        <v>311</v>
      </c>
      <c r="E1618" s="180" t="s">
        <v>2907</v>
      </c>
      <c r="F1618" s="263" t="s">
        <v>2908</v>
      </c>
      <c r="G1618" s="263"/>
      <c r="H1618" s="263"/>
      <c r="I1618" s="263"/>
      <c r="J1618" s="181" t="s">
        <v>358</v>
      </c>
      <c r="K1618" s="182">
        <v>1380</v>
      </c>
      <c r="L1618" s="264"/>
      <c r="M1618" s="264"/>
      <c r="N1618" s="265">
        <f t="shared" ref="N1618" si="233">ROUND(L1618*K1618,2)</f>
        <v>0</v>
      </c>
      <c r="O1618" s="266"/>
      <c r="P1618" s="266"/>
      <c r="Q1618" s="267"/>
      <c r="R1618" s="139"/>
      <c r="T1618" s="140"/>
      <c r="U1618" s="34" t="s">
        <v>39</v>
      </c>
      <c r="V1618" s="141">
        <v>0</v>
      </c>
      <c r="W1618" s="141">
        <f t="shared" si="216"/>
        <v>0</v>
      </c>
      <c r="X1618" s="141">
        <v>0</v>
      </c>
      <c r="Y1618" s="141">
        <f t="shared" si="217"/>
        <v>0</v>
      </c>
      <c r="Z1618" s="141">
        <v>0</v>
      </c>
      <c r="AA1618" s="142">
        <f t="shared" si="218"/>
        <v>0</v>
      </c>
      <c r="AR1618" s="8" t="s">
        <v>190</v>
      </c>
      <c r="AT1618" s="8" t="s">
        <v>311</v>
      </c>
      <c r="AU1618" s="8" t="s">
        <v>78</v>
      </c>
      <c r="AY1618" s="8" t="s">
        <v>156</v>
      </c>
      <c r="BE1618" s="143">
        <f t="shared" si="219"/>
        <v>0</v>
      </c>
      <c r="BF1618" s="143">
        <f t="shared" si="220"/>
        <v>0</v>
      </c>
      <c r="BG1618" s="143">
        <f t="shared" si="221"/>
        <v>0</v>
      </c>
      <c r="BH1618" s="143">
        <f t="shared" si="222"/>
        <v>0</v>
      </c>
      <c r="BI1618" s="143">
        <f t="shared" si="223"/>
        <v>0</v>
      </c>
      <c r="BJ1618" s="8" t="s">
        <v>78</v>
      </c>
      <c r="BK1618" s="121">
        <f t="shared" si="224"/>
        <v>0</v>
      </c>
      <c r="BL1618" s="8" t="s">
        <v>161</v>
      </c>
      <c r="BM1618" s="8" t="s">
        <v>2909</v>
      </c>
    </row>
    <row r="1619" spans="2:65" s="23" customFormat="1" ht="16.5" customHeight="1" x14ac:dyDescent="0.45">
      <c r="B1619" s="134"/>
      <c r="C1619" s="135" t="s">
        <v>2910</v>
      </c>
      <c r="D1619" s="135" t="s">
        <v>157</v>
      </c>
      <c r="E1619" s="136" t="s">
        <v>2911</v>
      </c>
      <c r="F1619" s="251" t="s">
        <v>2912</v>
      </c>
      <c r="G1619" s="251"/>
      <c r="H1619" s="251"/>
      <c r="I1619" s="251"/>
      <c r="J1619" s="137" t="s">
        <v>358</v>
      </c>
      <c r="K1619" s="138">
        <v>1800</v>
      </c>
      <c r="L1619" s="252"/>
      <c r="M1619" s="252"/>
      <c r="N1619" s="260">
        <f>ROUND(L1619*K1619,3)</f>
        <v>0</v>
      </c>
      <c r="O1619" s="261"/>
      <c r="P1619" s="261"/>
      <c r="Q1619" s="262"/>
      <c r="R1619" s="139"/>
      <c r="T1619" s="140"/>
      <c r="U1619" s="34" t="s">
        <v>39</v>
      </c>
      <c r="V1619" s="141">
        <v>0</v>
      </c>
      <c r="W1619" s="141">
        <f t="shared" si="216"/>
        <v>0</v>
      </c>
      <c r="X1619" s="141">
        <v>0</v>
      </c>
      <c r="Y1619" s="141">
        <f t="shared" si="217"/>
        <v>0</v>
      </c>
      <c r="Z1619" s="141">
        <v>0</v>
      </c>
      <c r="AA1619" s="142">
        <f t="shared" si="218"/>
        <v>0</v>
      </c>
      <c r="AR1619" s="8" t="s">
        <v>161</v>
      </c>
      <c r="AT1619" s="8" t="s">
        <v>157</v>
      </c>
      <c r="AU1619" s="8" t="s">
        <v>78</v>
      </c>
      <c r="AY1619" s="8" t="s">
        <v>156</v>
      </c>
      <c r="BE1619" s="143">
        <f t="shared" si="219"/>
        <v>0</v>
      </c>
      <c r="BF1619" s="143">
        <f t="shared" si="220"/>
        <v>0</v>
      </c>
      <c r="BG1619" s="143">
        <f t="shared" si="221"/>
        <v>0</v>
      </c>
      <c r="BH1619" s="143">
        <f t="shared" si="222"/>
        <v>0</v>
      </c>
      <c r="BI1619" s="143">
        <f t="shared" si="223"/>
        <v>0</v>
      </c>
      <c r="BJ1619" s="8" t="s">
        <v>78</v>
      </c>
      <c r="BK1619" s="121">
        <f t="shared" si="224"/>
        <v>0</v>
      </c>
      <c r="BL1619" s="8" t="s">
        <v>161</v>
      </c>
      <c r="BM1619" s="8" t="s">
        <v>2913</v>
      </c>
    </row>
    <row r="1620" spans="2:65" s="23" customFormat="1" ht="25.5" customHeight="1" x14ac:dyDescent="0.45">
      <c r="B1620" s="134"/>
      <c r="C1620" s="179" t="s">
        <v>2914</v>
      </c>
      <c r="D1620" s="179" t="s">
        <v>311</v>
      </c>
      <c r="E1620" s="180" t="s">
        <v>2915</v>
      </c>
      <c r="F1620" s="263" t="s">
        <v>2916</v>
      </c>
      <c r="G1620" s="263"/>
      <c r="H1620" s="263"/>
      <c r="I1620" s="263"/>
      <c r="J1620" s="181" t="s">
        <v>358</v>
      </c>
      <c r="K1620" s="182">
        <v>1460</v>
      </c>
      <c r="L1620" s="264"/>
      <c r="M1620" s="264"/>
      <c r="N1620" s="265">
        <f t="shared" ref="N1620:N1621" si="234">ROUND(L1620*K1620,2)</f>
        <v>0</v>
      </c>
      <c r="O1620" s="266"/>
      <c r="P1620" s="266"/>
      <c r="Q1620" s="267"/>
      <c r="R1620" s="139"/>
      <c r="T1620" s="140"/>
      <c r="U1620" s="34" t="s">
        <v>39</v>
      </c>
      <c r="V1620" s="141">
        <v>0</v>
      </c>
      <c r="W1620" s="141">
        <f t="shared" si="216"/>
        <v>0</v>
      </c>
      <c r="X1620" s="141">
        <v>0</v>
      </c>
      <c r="Y1620" s="141">
        <f t="shared" si="217"/>
        <v>0</v>
      </c>
      <c r="Z1620" s="141">
        <v>0</v>
      </c>
      <c r="AA1620" s="142">
        <f t="shared" si="218"/>
        <v>0</v>
      </c>
      <c r="AR1620" s="8" t="s">
        <v>190</v>
      </c>
      <c r="AT1620" s="8" t="s">
        <v>311</v>
      </c>
      <c r="AU1620" s="8" t="s">
        <v>78</v>
      </c>
      <c r="AY1620" s="8" t="s">
        <v>156</v>
      </c>
      <c r="BE1620" s="143">
        <f t="shared" si="219"/>
        <v>0</v>
      </c>
      <c r="BF1620" s="143">
        <f t="shared" si="220"/>
        <v>0</v>
      </c>
      <c r="BG1620" s="143">
        <f t="shared" si="221"/>
        <v>0</v>
      </c>
      <c r="BH1620" s="143">
        <f t="shared" si="222"/>
        <v>0</v>
      </c>
      <c r="BI1620" s="143">
        <f t="shared" si="223"/>
        <v>0</v>
      </c>
      <c r="BJ1620" s="8" t="s">
        <v>78</v>
      </c>
      <c r="BK1620" s="121">
        <f t="shared" si="224"/>
        <v>0</v>
      </c>
      <c r="BL1620" s="8" t="s">
        <v>161</v>
      </c>
      <c r="BM1620" s="8" t="s">
        <v>2917</v>
      </c>
    </row>
    <row r="1621" spans="2:65" s="23" customFormat="1" ht="25.5" customHeight="1" x14ac:dyDescent="0.45">
      <c r="B1621" s="134"/>
      <c r="C1621" s="179" t="s">
        <v>2918</v>
      </c>
      <c r="D1621" s="179" t="s">
        <v>311</v>
      </c>
      <c r="E1621" s="180" t="s">
        <v>2919</v>
      </c>
      <c r="F1621" s="263" t="s">
        <v>2920</v>
      </c>
      <c r="G1621" s="263"/>
      <c r="H1621" s="263"/>
      <c r="I1621" s="263"/>
      <c r="J1621" s="181" t="s">
        <v>358</v>
      </c>
      <c r="K1621" s="182">
        <v>340</v>
      </c>
      <c r="L1621" s="264"/>
      <c r="M1621" s="264"/>
      <c r="N1621" s="265">
        <f t="shared" si="234"/>
        <v>0</v>
      </c>
      <c r="O1621" s="266"/>
      <c r="P1621" s="266"/>
      <c r="Q1621" s="267"/>
      <c r="R1621" s="139"/>
      <c r="T1621" s="140"/>
      <c r="U1621" s="34" t="s">
        <v>39</v>
      </c>
      <c r="V1621" s="141">
        <v>0</v>
      </c>
      <c r="W1621" s="141">
        <f t="shared" ref="W1621:W1684" si="235">V1621*K1621</f>
        <v>0</v>
      </c>
      <c r="X1621" s="141">
        <v>0</v>
      </c>
      <c r="Y1621" s="141">
        <f t="shared" ref="Y1621:Y1684" si="236">X1621*K1621</f>
        <v>0</v>
      </c>
      <c r="Z1621" s="141">
        <v>0</v>
      </c>
      <c r="AA1621" s="142">
        <f t="shared" ref="AA1621:AA1684" si="237">Z1621*K1621</f>
        <v>0</v>
      </c>
      <c r="AR1621" s="8" t="s">
        <v>190</v>
      </c>
      <c r="AT1621" s="8" t="s">
        <v>311</v>
      </c>
      <c r="AU1621" s="8" t="s">
        <v>78</v>
      </c>
      <c r="AY1621" s="8" t="s">
        <v>156</v>
      </c>
      <c r="BE1621" s="143">
        <f t="shared" ref="BE1621:BE1684" si="238">IF(U1621="základná",N1621,0)</f>
        <v>0</v>
      </c>
      <c r="BF1621" s="143">
        <f t="shared" ref="BF1621:BF1684" si="239">IF(U1621="znížená",N1621,0)</f>
        <v>0</v>
      </c>
      <c r="BG1621" s="143">
        <f t="shared" ref="BG1621:BG1684" si="240">IF(U1621="zákl. prenesená",N1621,0)</f>
        <v>0</v>
      </c>
      <c r="BH1621" s="143">
        <f t="shared" ref="BH1621:BH1684" si="241">IF(U1621="zníž. prenesená",N1621,0)</f>
        <v>0</v>
      </c>
      <c r="BI1621" s="143">
        <f t="shared" ref="BI1621:BI1684" si="242">IF(U1621="nulová",N1621,0)</f>
        <v>0</v>
      </c>
      <c r="BJ1621" s="8" t="s">
        <v>78</v>
      </c>
      <c r="BK1621" s="121">
        <f t="shared" ref="BK1621:BK1684" si="243">ROUND(L1621*K1621,3)</f>
        <v>0</v>
      </c>
      <c r="BL1621" s="8" t="s">
        <v>161</v>
      </c>
      <c r="BM1621" s="8" t="s">
        <v>2921</v>
      </c>
    </row>
    <row r="1622" spans="2:65" s="23" customFormat="1" ht="16.5" customHeight="1" x14ac:dyDescent="0.45">
      <c r="B1622" s="134"/>
      <c r="C1622" s="135" t="s">
        <v>2922</v>
      </c>
      <c r="D1622" s="135" t="s">
        <v>157</v>
      </c>
      <c r="E1622" s="136" t="s">
        <v>2923</v>
      </c>
      <c r="F1622" s="251" t="s">
        <v>2924</v>
      </c>
      <c r="G1622" s="251"/>
      <c r="H1622" s="251"/>
      <c r="I1622" s="251"/>
      <c r="J1622" s="137" t="s">
        <v>358</v>
      </c>
      <c r="K1622" s="138">
        <v>50</v>
      </c>
      <c r="L1622" s="252"/>
      <c r="M1622" s="252"/>
      <c r="N1622" s="260">
        <f>ROUND(L1622*K1622,3)</f>
        <v>0</v>
      </c>
      <c r="O1622" s="261"/>
      <c r="P1622" s="261"/>
      <c r="Q1622" s="262"/>
      <c r="R1622" s="139"/>
      <c r="T1622" s="140"/>
      <c r="U1622" s="34" t="s">
        <v>39</v>
      </c>
      <c r="V1622" s="141">
        <v>0</v>
      </c>
      <c r="W1622" s="141">
        <f t="shared" si="235"/>
        <v>0</v>
      </c>
      <c r="X1622" s="141">
        <v>0</v>
      </c>
      <c r="Y1622" s="141">
        <f t="shared" si="236"/>
        <v>0</v>
      </c>
      <c r="Z1622" s="141">
        <v>0</v>
      </c>
      <c r="AA1622" s="142">
        <f t="shared" si="237"/>
        <v>0</v>
      </c>
      <c r="AR1622" s="8" t="s">
        <v>161</v>
      </c>
      <c r="AT1622" s="8" t="s">
        <v>157</v>
      </c>
      <c r="AU1622" s="8" t="s">
        <v>78</v>
      </c>
      <c r="AY1622" s="8" t="s">
        <v>156</v>
      </c>
      <c r="BE1622" s="143">
        <f t="shared" si="238"/>
        <v>0</v>
      </c>
      <c r="BF1622" s="143">
        <f t="shared" si="239"/>
        <v>0</v>
      </c>
      <c r="BG1622" s="143">
        <f t="shared" si="240"/>
        <v>0</v>
      </c>
      <c r="BH1622" s="143">
        <f t="shared" si="241"/>
        <v>0</v>
      </c>
      <c r="BI1622" s="143">
        <f t="shared" si="242"/>
        <v>0</v>
      </c>
      <c r="BJ1622" s="8" t="s">
        <v>78</v>
      </c>
      <c r="BK1622" s="121">
        <f t="shared" si="243"/>
        <v>0</v>
      </c>
      <c r="BL1622" s="8" t="s">
        <v>161</v>
      </c>
      <c r="BM1622" s="8" t="s">
        <v>2925</v>
      </c>
    </row>
    <row r="1623" spans="2:65" s="23" customFormat="1" ht="25.5" customHeight="1" x14ac:dyDescent="0.45">
      <c r="B1623" s="134"/>
      <c r="C1623" s="179" t="s">
        <v>2926</v>
      </c>
      <c r="D1623" s="179" t="s">
        <v>311</v>
      </c>
      <c r="E1623" s="180" t="s">
        <v>2927</v>
      </c>
      <c r="F1623" s="263" t="s">
        <v>2928</v>
      </c>
      <c r="G1623" s="263"/>
      <c r="H1623" s="263"/>
      <c r="I1623" s="263"/>
      <c r="J1623" s="181" t="s">
        <v>358</v>
      </c>
      <c r="K1623" s="182">
        <v>20</v>
      </c>
      <c r="L1623" s="264"/>
      <c r="M1623" s="264"/>
      <c r="N1623" s="265">
        <f t="shared" ref="N1623:N1624" si="244">ROUND(L1623*K1623,2)</f>
        <v>0</v>
      </c>
      <c r="O1623" s="266"/>
      <c r="P1623" s="266"/>
      <c r="Q1623" s="267"/>
      <c r="R1623" s="139"/>
      <c r="T1623" s="140"/>
      <c r="U1623" s="34" t="s">
        <v>39</v>
      </c>
      <c r="V1623" s="141">
        <v>0</v>
      </c>
      <c r="W1623" s="141">
        <f t="shared" si="235"/>
        <v>0</v>
      </c>
      <c r="X1623" s="141">
        <v>0</v>
      </c>
      <c r="Y1623" s="141">
        <f t="shared" si="236"/>
        <v>0</v>
      </c>
      <c r="Z1623" s="141">
        <v>0</v>
      </c>
      <c r="AA1623" s="142">
        <f t="shared" si="237"/>
        <v>0</v>
      </c>
      <c r="AR1623" s="8" t="s">
        <v>190</v>
      </c>
      <c r="AT1623" s="8" t="s">
        <v>311</v>
      </c>
      <c r="AU1623" s="8" t="s">
        <v>78</v>
      </c>
      <c r="AY1623" s="8" t="s">
        <v>156</v>
      </c>
      <c r="BE1623" s="143">
        <f t="shared" si="238"/>
        <v>0</v>
      </c>
      <c r="BF1623" s="143">
        <f t="shared" si="239"/>
        <v>0</v>
      </c>
      <c r="BG1623" s="143">
        <f t="shared" si="240"/>
        <v>0</v>
      </c>
      <c r="BH1623" s="143">
        <f t="shared" si="241"/>
        <v>0</v>
      </c>
      <c r="BI1623" s="143">
        <f t="shared" si="242"/>
        <v>0</v>
      </c>
      <c r="BJ1623" s="8" t="s">
        <v>78</v>
      </c>
      <c r="BK1623" s="121">
        <f t="shared" si="243"/>
        <v>0</v>
      </c>
      <c r="BL1623" s="8" t="s">
        <v>161</v>
      </c>
      <c r="BM1623" s="8" t="s">
        <v>2929</v>
      </c>
    </row>
    <row r="1624" spans="2:65" s="23" customFormat="1" ht="25.5" customHeight="1" x14ac:dyDescent="0.45">
      <c r="B1624" s="134"/>
      <c r="C1624" s="179" t="s">
        <v>2930</v>
      </c>
      <c r="D1624" s="179" t="s">
        <v>311</v>
      </c>
      <c r="E1624" s="180" t="s">
        <v>2931</v>
      </c>
      <c r="F1624" s="263" t="s">
        <v>2932</v>
      </c>
      <c r="G1624" s="263"/>
      <c r="H1624" s="263"/>
      <c r="I1624" s="263"/>
      <c r="J1624" s="181" t="s">
        <v>358</v>
      </c>
      <c r="K1624" s="182">
        <v>30</v>
      </c>
      <c r="L1624" s="264"/>
      <c r="M1624" s="264"/>
      <c r="N1624" s="265">
        <f t="shared" si="244"/>
        <v>0</v>
      </c>
      <c r="O1624" s="266"/>
      <c r="P1624" s="266"/>
      <c r="Q1624" s="267"/>
      <c r="R1624" s="139"/>
      <c r="T1624" s="140"/>
      <c r="U1624" s="34" t="s">
        <v>39</v>
      </c>
      <c r="V1624" s="141">
        <v>0</v>
      </c>
      <c r="W1624" s="141">
        <f t="shared" si="235"/>
        <v>0</v>
      </c>
      <c r="X1624" s="141">
        <v>0</v>
      </c>
      <c r="Y1624" s="141">
        <f t="shared" si="236"/>
        <v>0</v>
      </c>
      <c r="Z1624" s="141">
        <v>0</v>
      </c>
      <c r="AA1624" s="142">
        <f t="shared" si="237"/>
        <v>0</v>
      </c>
      <c r="AR1624" s="8" t="s">
        <v>190</v>
      </c>
      <c r="AT1624" s="8" t="s">
        <v>311</v>
      </c>
      <c r="AU1624" s="8" t="s">
        <v>78</v>
      </c>
      <c r="AY1624" s="8" t="s">
        <v>156</v>
      </c>
      <c r="BE1624" s="143">
        <f t="shared" si="238"/>
        <v>0</v>
      </c>
      <c r="BF1624" s="143">
        <f t="shared" si="239"/>
        <v>0</v>
      </c>
      <c r="BG1624" s="143">
        <f t="shared" si="240"/>
        <v>0</v>
      </c>
      <c r="BH1624" s="143">
        <f t="shared" si="241"/>
        <v>0</v>
      </c>
      <c r="BI1624" s="143">
        <f t="shared" si="242"/>
        <v>0</v>
      </c>
      <c r="BJ1624" s="8" t="s">
        <v>78</v>
      </c>
      <c r="BK1624" s="121">
        <f t="shared" si="243"/>
        <v>0</v>
      </c>
      <c r="BL1624" s="8" t="s">
        <v>161</v>
      </c>
      <c r="BM1624" s="8" t="s">
        <v>2933</v>
      </c>
    </row>
    <row r="1625" spans="2:65" s="23" customFormat="1" ht="16.5" customHeight="1" x14ac:dyDescent="0.45">
      <c r="B1625" s="134"/>
      <c r="C1625" s="135" t="s">
        <v>2934</v>
      </c>
      <c r="D1625" s="135" t="s">
        <v>157</v>
      </c>
      <c r="E1625" s="136" t="s">
        <v>2935</v>
      </c>
      <c r="F1625" s="251" t="s">
        <v>2936</v>
      </c>
      <c r="G1625" s="251"/>
      <c r="H1625" s="251"/>
      <c r="I1625" s="251"/>
      <c r="J1625" s="137" t="s">
        <v>358</v>
      </c>
      <c r="K1625" s="138">
        <v>60</v>
      </c>
      <c r="L1625" s="252"/>
      <c r="M1625" s="252"/>
      <c r="N1625" s="260">
        <f>ROUND(L1625*K1625,3)</f>
        <v>0</v>
      </c>
      <c r="O1625" s="261"/>
      <c r="P1625" s="261"/>
      <c r="Q1625" s="262"/>
      <c r="R1625" s="139"/>
      <c r="T1625" s="140"/>
      <c r="U1625" s="34" t="s">
        <v>39</v>
      </c>
      <c r="V1625" s="141">
        <v>0</v>
      </c>
      <c r="W1625" s="141">
        <f t="shared" si="235"/>
        <v>0</v>
      </c>
      <c r="X1625" s="141">
        <v>0</v>
      </c>
      <c r="Y1625" s="141">
        <f t="shared" si="236"/>
        <v>0</v>
      </c>
      <c r="Z1625" s="141">
        <v>0</v>
      </c>
      <c r="AA1625" s="142">
        <f t="shared" si="237"/>
        <v>0</v>
      </c>
      <c r="AR1625" s="8" t="s">
        <v>161</v>
      </c>
      <c r="AT1625" s="8" t="s">
        <v>157</v>
      </c>
      <c r="AU1625" s="8" t="s">
        <v>78</v>
      </c>
      <c r="AY1625" s="8" t="s">
        <v>156</v>
      </c>
      <c r="BE1625" s="143">
        <f t="shared" si="238"/>
        <v>0</v>
      </c>
      <c r="BF1625" s="143">
        <f t="shared" si="239"/>
        <v>0</v>
      </c>
      <c r="BG1625" s="143">
        <f t="shared" si="240"/>
        <v>0</v>
      </c>
      <c r="BH1625" s="143">
        <f t="shared" si="241"/>
        <v>0</v>
      </c>
      <c r="BI1625" s="143">
        <f t="shared" si="242"/>
        <v>0</v>
      </c>
      <c r="BJ1625" s="8" t="s">
        <v>78</v>
      </c>
      <c r="BK1625" s="121">
        <f t="shared" si="243"/>
        <v>0</v>
      </c>
      <c r="BL1625" s="8" t="s">
        <v>161</v>
      </c>
      <c r="BM1625" s="8" t="s">
        <v>2937</v>
      </c>
    </row>
    <row r="1626" spans="2:65" s="23" customFormat="1" ht="25.5" customHeight="1" x14ac:dyDescent="0.45">
      <c r="B1626" s="134"/>
      <c r="C1626" s="179" t="s">
        <v>2938</v>
      </c>
      <c r="D1626" s="179" t="s">
        <v>311</v>
      </c>
      <c r="E1626" s="180" t="s">
        <v>2939</v>
      </c>
      <c r="F1626" s="263" t="s">
        <v>2940</v>
      </c>
      <c r="G1626" s="263"/>
      <c r="H1626" s="263"/>
      <c r="I1626" s="263"/>
      <c r="J1626" s="181" t="s">
        <v>358</v>
      </c>
      <c r="K1626" s="182">
        <v>40</v>
      </c>
      <c r="L1626" s="264"/>
      <c r="M1626" s="264"/>
      <c r="N1626" s="265">
        <f t="shared" ref="N1626:N1627" si="245">ROUND(L1626*K1626,2)</f>
        <v>0</v>
      </c>
      <c r="O1626" s="266"/>
      <c r="P1626" s="266"/>
      <c r="Q1626" s="267"/>
      <c r="R1626" s="139"/>
      <c r="T1626" s="140"/>
      <c r="U1626" s="34" t="s">
        <v>39</v>
      </c>
      <c r="V1626" s="141">
        <v>0</v>
      </c>
      <c r="W1626" s="141">
        <f t="shared" si="235"/>
        <v>0</v>
      </c>
      <c r="X1626" s="141">
        <v>0</v>
      </c>
      <c r="Y1626" s="141">
        <f t="shared" si="236"/>
        <v>0</v>
      </c>
      <c r="Z1626" s="141">
        <v>0</v>
      </c>
      <c r="AA1626" s="142">
        <f t="shared" si="237"/>
        <v>0</v>
      </c>
      <c r="AR1626" s="8" t="s">
        <v>190</v>
      </c>
      <c r="AT1626" s="8" t="s">
        <v>311</v>
      </c>
      <c r="AU1626" s="8" t="s">
        <v>78</v>
      </c>
      <c r="AY1626" s="8" t="s">
        <v>156</v>
      </c>
      <c r="BE1626" s="143">
        <f t="shared" si="238"/>
        <v>0</v>
      </c>
      <c r="BF1626" s="143">
        <f t="shared" si="239"/>
        <v>0</v>
      </c>
      <c r="BG1626" s="143">
        <f t="shared" si="240"/>
        <v>0</v>
      </c>
      <c r="BH1626" s="143">
        <f t="shared" si="241"/>
        <v>0</v>
      </c>
      <c r="BI1626" s="143">
        <f t="shared" si="242"/>
        <v>0</v>
      </c>
      <c r="BJ1626" s="8" t="s">
        <v>78</v>
      </c>
      <c r="BK1626" s="121">
        <f t="shared" si="243"/>
        <v>0</v>
      </c>
      <c r="BL1626" s="8" t="s">
        <v>161</v>
      </c>
      <c r="BM1626" s="8" t="s">
        <v>2941</v>
      </c>
    </row>
    <row r="1627" spans="2:65" s="23" customFormat="1" ht="25.5" customHeight="1" x14ac:dyDescent="0.45">
      <c r="B1627" s="134"/>
      <c r="C1627" s="179" t="s">
        <v>2942</v>
      </c>
      <c r="D1627" s="179" t="s">
        <v>311</v>
      </c>
      <c r="E1627" s="180" t="s">
        <v>2943</v>
      </c>
      <c r="F1627" s="263" t="s">
        <v>2944</v>
      </c>
      <c r="G1627" s="263"/>
      <c r="H1627" s="263"/>
      <c r="I1627" s="263"/>
      <c r="J1627" s="181" t="s">
        <v>358</v>
      </c>
      <c r="K1627" s="182">
        <v>20</v>
      </c>
      <c r="L1627" s="264"/>
      <c r="M1627" s="264"/>
      <c r="N1627" s="265">
        <f t="shared" si="245"/>
        <v>0</v>
      </c>
      <c r="O1627" s="266"/>
      <c r="P1627" s="266"/>
      <c r="Q1627" s="267"/>
      <c r="R1627" s="139"/>
      <c r="T1627" s="140"/>
      <c r="U1627" s="34" t="s">
        <v>39</v>
      </c>
      <c r="V1627" s="141">
        <v>0</v>
      </c>
      <c r="W1627" s="141">
        <f t="shared" si="235"/>
        <v>0</v>
      </c>
      <c r="X1627" s="141">
        <v>0</v>
      </c>
      <c r="Y1627" s="141">
        <f t="shared" si="236"/>
        <v>0</v>
      </c>
      <c r="Z1627" s="141">
        <v>0</v>
      </c>
      <c r="AA1627" s="142">
        <f t="shared" si="237"/>
        <v>0</v>
      </c>
      <c r="AR1627" s="8" t="s">
        <v>190</v>
      </c>
      <c r="AT1627" s="8" t="s">
        <v>311</v>
      </c>
      <c r="AU1627" s="8" t="s">
        <v>78</v>
      </c>
      <c r="AY1627" s="8" t="s">
        <v>156</v>
      </c>
      <c r="BE1627" s="143">
        <f t="shared" si="238"/>
        <v>0</v>
      </c>
      <c r="BF1627" s="143">
        <f t="shared" si="239"/>
        <v>0</v>
      </c>
      <c r="BG1627" s="143">
        <f t="shared" si="240"/>
        <v>0</v>
      </c>
      <c r="BH1627" s="143">
        <f t="shared" si="241"/>
        <v>0</v>
      </c>
      <c r="BI1627" s="143">
        <f t="shared" si="242"/>
        <v>0</v>
      </c>
      <c r="BJ1627" s="8" t="s">
        <v>78</v>
      </c>
      <c r="BK1627" s="121">
        <f t="shared" si="243"/>
        <v>0</v>
      </c>
      <c r="BL1627" s="8" t="s">
        <v>161</v>
      </c>
      <c r="BM1627" s="8" t="s">
        <v>2945</v>
      </c>
    </row>
    <row r="1628" spans="2:65" s="23" customFormat="1" ht="16.5" customHeight="1" x14ac:dyDescent="0.45">
      <c r="B1628" s="134"/>
      <c r="C1628" s="135" t="s">
        <v>2946</v>
      </c>
      <c r="D1628" s="135" t="s">
        <v>157</v>
      </c>
      <c r="E1628" s="136" t="s">
        <v>2947</v>
      </c>
      <c r="F1628" s="251" t="s">
        <v>2948</v>
      </c>
      <c r="G1628" s="251"/>
      <c r="H1628" s="251"/>
      <c r="I1628" s="251"/>
      <c r="J1628" s="137" t="s">
        <v>1098</v>
      </c>
      <c r="K1628" s="138">
        <v>368</v>
      </c>
      <c r="L1628" s="252"/>
      <c r="M1628" s="252"/>
      <c r="N1628" s="260">
        <f>ROUND(L1628*K1628,3)</f>
        <v>0</v>
      </c>
      <c r="O1628" s="261"/>
      <c r="P1628" s="261"/>
      <c r="Q1628" s="262"/>
      <c r="R1628" s="139"/>
      <c r="T1628" s="140"/>
      <c r="U1628" s="34" t="s">
        <v>39</v>
      </c>
      <c r="V1628" s="141">
        <v>0</v>
      </c>
      <c r="W1628" s="141">
        <f t="shared" si="235"/>
        <v>0</v>
      </c>
      <c r="X1628" s="141">
        <v>0</v>
      </c>
      <c r="Y1628" s="141">
        <f t="shared" si="236"/>
        <v>0</v>
      </c>
      <c r="Z1628" s="141">
        <v>0</v>
      </c>
      <c r="AA1628" s="142">
        <f t="shared" si="237"/>
        <v>0</v>
      </c>
      <c r="AR1628" s="8" t="s">
        <v>161</v>
      </c>
      <c r="AT1628" s="8" t="s">
        <v>157</v>
      </c>
      <c r="AU1628" s="8" t="s">
        <v>78</v>
      </c>
      <c r="AY1628" s="8" t="s">
        <v>156</v>
      </c>
      <c r="BE1628" s="143">
        <f t="shared" si="238"/>
        <v>0</v>
      </c>
      <c r="BF1628" s="143">
        <f t="shared" si="239"/>
        <v>0</v>
      </c>
      <c r="BG1628" s="143">
        <f t="shared" si="240"/>
        <v>0</v>
      </c>
      <c r="BH1628" s="143">
        <f t="shared" si="241"/>
        <v>0</v>
      </c>
      <c r="BI1628" s="143">
        <f t="shared" si="242"/>
        <v>0</v>
      </c>
      <c r="BJ1628" s="8" t="s">
        <v>78</v>
      </c>
      <c r="BK1628" s="121">
        <f t="shared" si="243"/>
        <v>0</v>
      </c>
      <c r="BL1628" s="8" t="s">
        <v>161</v>
      </c>
      <c r="BM1628" s="8" t="s">
        <v>2949</v>
      </c>
    </row>
    <row r="1629" spans="2:65" s="23" customFormat="1" ht="25.5" customHeight="1" x14ac:dyDescent="0.45">
      <c r="B1629" s="134"/>
      <c r="C1629" s="179" t="s">
        <v>2950</v>
      </c>
      <c r="D1629" s="179" t="s">
        <v>311</v>
      </c>
      <c r="E1629" s="180" t="s">
        <v>2951</v>
      </c>
      <c r="F1629" s="263" t="s">
        <v>2952</v>
      </c>
      <c r="G1629" s="263"/>
      <c r="H1629" s="263"/>
      <c r="I1629" s="263"/>
      <c r="J1629" s="181" t="s">
        <v>1098</v>
      </c>
      <c r="K1629" s="182">
        <v>214</v>
      </c>
      <c r="L1629" s="264"/>
      <c r="M1629" s="264"/>
      <c r="N1629" s="265">
        <f t="shared" ref="N1629:N1636" si="246">ROUND(L1629*K1629,2)</f>
        <v>0</v>
      </c>
      <c r="O1629" s="266"/>
      <c r="P1629" s="266"/>
      <c r="Q1629" s="267"/>
      <c r="R1629" s="139"/>
      <c r="T1629" s="140"/>
      <c r="U1629" s="34" t="s">
        <v>39</v>
      </c>
      <c r="V1629" s="141">
        <v>0</v>
      </c>
      <c r="W1629" s="141">
        <f t="shared" si="235"/>
        <v>0</v>
      </c>
      <c r="X1629" s="141">
        <v>0</v>
      </c>
      <c r="Y1629" s="141">
        <f t="shared" si="236"/>
        <v>0</v>
      </c>
      <c r="Z1629" s="141">
        <v>0</v>
      </c>
      <c r="AA1629" s="142">
        <f t="shared" si="237"/>
        <v>0</v>
      </c>
      <c r="AR1629" s="8" t="s">
        <v>190</v>
      </c>
      <c r="AT1629" s="8" t="s">
        <v>311</v>
      </c>
      <c r="AU1629" s="8" t="s">
        <v>78</v>
      </c>
      <c r="AY1629" s="8" t="s">
        <v>156</v>
      </c>
      <c r="BE1629" s="143">
        <f t="shared" si="238"/>
        <v>0</v>
      </c>
      <c r="BF1629" s="143">
        <f t="shared" si="239"/>
        <v>0</v>
      </c>
      <c r="BG1629" s="143">
        <f t="shared" si="240"/>
        <v>0</v>
      </c>
      <c r="BH1629" s="143">
        <f t="shared" si="241"/>
        <v>0</v>
      </c>
      <c r="BI1629" s="143">
        <f t="shared" si="242"/>
        <v>0</v>
      </c>
      <c r="BJ1629" s="8" t="s">
        <v>78</v>
      </c>
      <c r="BK1629" s="121">
        <f t="shared" si="243"/>
        <v>0</v>
      </c>
      <c r="BL1629" s="8" t="s">
        <v>161</v>
      </c>
      <c r="BM1629" s="8" t="s">
        <v>2953</v>
      </c>
    </row>
    <row r="1630" spans="2:65" s="23" customFormat="1" ht="25.5" customHeight="1" x14ac:dyDescent="0.45">
      <c r="B1630" s="134"/>
      <c r="C1630" s="179" t="s">
        <v>2954</v>
      </c>
      <c r="D1630" s="179" t="s">
        <v>311</v>
      </c>
      <c r="E1630" s="180" t="s">
        <v>2955</v>
      </c>
      <c r="F1630" s="263" t="s">
        <v>2956</v>
      </c>
      <c r="G1630" s="263"/>
      <c r="H1630" s="263"/>
      <c r="I1630" s="263"/>
      <c r="J1630" s="181" t="s">
        <v>1098</v>
      </c>
      <c r="K1630" s="182">
        <v>12</v>
      </c>
      <c r="L1630" s="264"/>
      <c r="M1630" s="264"/>
      <c r="N1630" s="265">
        <f t="shared" si="246"/>
        <v>0</v>
      </c>
      <c r="O1630" s="266"/>
      <c r="P1630" s="266"/>
      <c r="Q1630" s="267"/>
      <c r="R1630" s="139"/>
      <c r="T1630" s="140"/>
      <c r="U1630" s="34" t="s">
        <v>39</v>
      </c>
      <c r="V1630" s="141">
        <v>0</v>
      </c>
      <c r="W1630" s="141">
        <f t="shared" si="235"/>
        <v>0</v>
      </c>
      <c r="X1630" s="141">
        <v>0</v>
      </c>
      <c r="Y1630" s="141">
        <f t="shared" si="236"/>
        <v>0</v>
      </c>
      <c r="Z1630" s="141">
        <v>0</v>
      </c>
      <c r="AA1630" s="142">
        <f t="shared" si="237"/>
        <v>0</v>
      </c>
      <c r="AR1630" s="8" t="s">
        <v>190</v>
      </c>
      <c r="AT1630" s="8" t="s">
        <v>311</v>
      </c>
      <c r="AU1630" s="8" t="s">
        <v>78</v>
      </c>
      <c r="AY1630" s="8" t="s">
        <v>156</v>
      </c>
      <c r="BE1630" s="143">
        <f t="shared" si="238"/>
        <v>0</v>
      </c>
      <c r="BF1630" s="143">
        <f t="shared" si="239"/>
        <v>0</v>
      </c>
      <c r="BG1630" s="143">
        <f t="shared" si="240"/>
        <v>0</v>
      </c>
      <c r="BH1630" s="143">
        <f t="shared" si="241"/>
        <v>0</v>
      </c>
      <c r="BI1630" s="143">
        <f t="shared" si="242"/>
        <v>0</v>
      </c>
      <c r="BJ1630" s="8" t="s">
        <v>78</v>
      </c>
      <c r="BK1630" s="121">
        <f t="shared" si="243"/>
        <v>0</v>
      </c>
      <c r="BL1630" s="8" t="s">
        <v>161</v>
      </c>
      <c r="BM1630" s="8" t="s">
        <v>2957</v>
      </c>
    </row>
    <row r="1631" spans="2:65" s="23" customFormat="1" ht="25.5" customHeight="1" x14ac:dyDescent="0.45">
      <c r="B1631" s="134"/>
      <c r="C1631" s="179" t="s">
        <v>2958</v>
      </c>
      <c r="D1631" s="179" t="s">
        <v>311</v>
      </c>
      <c r="E1631" s="180" t="s">
        <v>2959</v>
      </c>
      <c r="F1631" s="263" t="s">
        <v>2960</v>
      </c>
      <c r="G1631" s="263"/>
      <c r="H1631" s="263"/>
      <c r="I1631" s="263"/>
      <c r="J1631" s="181" t="s">
        <v>1098</v>
      </c>
      <c r="K1631" s="182">
        <v>94</v>
      </c>
      <c r="L1631" s="264"/>
      <c r="M1631" s="264"/>
      <c r="N1631" s="265">
        <f t="shared" si="246"/>
        <v>0</v>
      </c>
      <c r="O1631" s="266"/>
      <c r="P1631" s="266"/>
      <c r="Q1631" s="267"/>
      <c r="R1631" s="139"/>
      <c r="T1631" s="140"/>
      <c r="U1631" s="34" t="s">
        <v>39</v>
      </c>
      <c r="V1631" s="141">
        <v>0</v>
      </c>
      <c r="W1631" s="141">
        <f t="shared" si="235"/>
        <v>0</v>
      </c>
      <c r="X1631" s="141">
        <v>0</v>
      </c>
      <c r="Y1631" s="141">
        <f t="shared" si="236"/>
        <v>0</v>
      </c>
      <c r="Z1631" s="141">
        <v>0</v>
      </c>
      <c r="AA1631" s="142">
        <f t="shared" si="237"/>
        <v>0</v>
      </c>
      <c r="AR1631" s="8" t="s">
        <v>190</v>
      </c>
      <c r="AT1631" s="8" t="s">
        <v>311</v>
      </c>
      <c r="AU1631" s="8" t="s">
        <v>78</v>
      </c>
      <c r="AY1631" s="8" t="s">
        <v>156</v>
      </c>
      <c r="BE1631" s="143">
        <f t="shared" si="238"/>
        <v>0</v>
      </c>
      <c r="BF1631" s="143">
        <f t="shared" si="239"/>
        <v>0</v>
      </c>
      <c r="BG1631" s="143">
        <f t="shared" si="240"/>
        <v>0</v>
      </c>
      <c r="BH1631" s="143">
        <f t="shared" si="241"/>
        <v>0</v>
      </c>
      <c r="BI1631" s="143">
        <f t="shared" si="242"/>
        <v>0</v>
      </c>
      <c r="BJ1631" s="8" t="s">
        <v>78</v>
      </c>
      <c r="BK1631" s="121">
        <f t="shared" si="243"/>
        <v>0</v>
      </c>
      <c r="BL1631" s="8" t="s">
        <v>161</v>
      </c>
      <c r="BM1631" s="8" t="s">
        <v>2961</v>
      </c>
    </row>
    <row r="1632" spans="2:65" s="23" customFormat="1" ht="25.5" customHeight="1" x14ac:dyDescent="0.45">
      <c r="B1632" s="134"/>
      <c r="C1632" s="179" t="s">
        <v>2962</v>
      </c>
      <c r="D1632" s="179" t="s">
        <v>311</v>
      </c>
      <c r="E1632" s="180" t="s">
        <v>2963</v>
      </c>
      <c r="F1632" s="263" t="s">
        <v>2964</v>
      </c>
      <c r="G1632" s="263"/>
      <c r="H1632" s="263"/>
      <c r="I1632" s="263"/>
      <c r="J1632" s="181" t="s">
        <v>1098</v>
      </c>
      <c r="K1632" s="182">
        <v>32</v>
      </c>
      <c r="L1632" s="264"/>
      <c r="M1632" s="264"/>
      <c r="N1632" s="265">
        <f t="shared" si="246"/>
        <v>0</v>
      </c>
      <c r="O1632" s="266"/>
      <c r="P1632" s="266"/>
      <c r="Q1632" s="267"/>
      <c r="R1632" s="139"/>
      <c r="T1632" s="140"/>
      <c r="U1632" s="34" t="s">
        <v>39</v>
      </c>
      <c r="V1632" s="141">
        <v>0</v>
      </c>
      <c r="W1632" s="141">
        <f t="shared" si="235"/>
        <v>0</v>
      </c>
      <c r="X1632" s="141">
        <v>0</v>
      </c>
      <c r="Y1632" s="141">
        <f t="shared" si="236"/>
        <v>0</v>
      </c>
      <c r="Z1632" s="141">
        <v>0</v>
      </c>
      <c r="AA1632" s="142">
        <f t="shared" si="237"/>
        <v>0</v>
      </c>
      <c r="AR1632" s="8" t="s">
        <v>190</v>
      </c>
      <c r="AT1632" s="8" t="s">
        <v>311</v>
      </c>
      <c r="AU1632" s="8" t="s">
        <v>78</v>
      </c>
      <c r="AY1632" s="8" t="s">
        <v>156</v>
      </c>
      <c r="BE1632" s="143">
        <f t="shared" si="238"/>
        <v>0</v>
      </c>
      <c r="BF1632" s="143">
        <f t="shared" si="239"/>
        <v>0</v>
      </c>
      <c r="BG1632" s="143">
        <f t="shared" si="240"/>
        <v>0</v>
      </c>
      <c r="BH1632" s="143">
        <f t="shared" si="241"/>
        <v>0</v>
      </c>
      <c r="BI1632" s="143">
        <f t="shared" si="242"/>
        <v>0</v>
      </c>
      <c r="BJ1632" s="8" t="s">
        <v>78</v>
      </c>
      <c r="BK1632" s="121">
        <f t="shared" si="243"/>
        <v>0</v>
      </c>
      <c r="BL1632" s="8" t="s">
        <v>161</v>
      </c>
      <c r="BM1632" s="8" t="s">
        <v>2965</v>
      </c>
    </row>
    <row r="1633" spans="2:65" s="23" customFormat="1" ht="25.5" customHeight="1" x14ac:dyDescent="0.45">
      <c r="B1633" s="134"/>
      <c r="C1633" s="179" t="s">
        <v>2966</v>
      </c>
      <c r="D1633" s="179" t="s">
        <v>311</v>
      </c>
      <c r="E1633" s="180" t="s">
        <v>2967</v>
      </c>
      <c r="F1633" s="263" t="s">
        <v>2968</v>
      </c>
      <c r="G1633" s="263"/>
      <c r="H1633" s="263"/>
      <c r="I1633" s="263"/>
      <c r="J1633" s="181" t="s">
        <v>1098</v>
      </c>
      <c r="K1633" s="182">
        <v>3</v>
      </c>
      <c r="L1633" s="264"/>
      <c r="M1633" s="264"/>
      <c r="N1633" s="265">
        <f t="shared" si="246"/>
        <v>0</v>
      </c>
      <c r="O1633" s="266"/>
      <c r="P1633" s="266"/>
      <c r="Q1633" s="267"/>
      <c r="R1633" s="139"/>
      <c r="T1633" s="140"/>
      <c r="U1633" s="34" t="s">
        <v>39</v>
      </c>
      <c r="V1633" s="141">
        <v>0</v>
      </c>
      <c r="W1633" s="141">
        <f t="shared" si="235"/>
        <v>0</v>
      </c>
      <c r="X1633" s="141">
        <v>0</v>
      </c>
      <c r="Y1633" s="141">
        <f t="shared" si="236"/>
        <v>0</v>
      </c>
      <c r="Z1633" s="141">
        <v>0</v>
      </c>
      <c r="AA1633" s="142">
        <f t="shared" si="237"/>
        <v>0</v>
      </c>
      <c r="AR1633" s="8" t="s">
        <v>190</v>
      </c>
      <c r="AT1633" s="8" t="s">
        <v>311</v>
      </c>
      <c r="AU1633" s="8" t="s">
        <v>78</v>
      </c>
      <c r="AY1633" s="8" t="s">
        <v>156</v>
      </c>
      <c r="BE1633" s="143">
        <f t="shared" si="238"/>
        <v>0</v>
      </c>
      <c r="BF1633" s="143">
        <f t="shared" si="239"/>
        <v>0</v>
      </c>
      <c r="BG1633" s="143">
        <f t="shared" si="240"/>
        <v>0</v>
      </c>
      <c r="BH1633" s="143">
        <f t="shared" si="241"/>
        <v>0</v>
      </c>
      <c r="BI1633" s="143">
        <f t="shared" si="242"/>
        <v>0</v>
      </c>
      <c r="BJ1633" s="8" t="s">
        <v>78</v>
      </c>
      <c r="BK1633" s="121">
        <f t="shared" si="243"/>
        <v>0</v>
      </c>
      <c r="BL1633" s="8" t="s">
        <v>161</v>
      </c>
      <c r="BM1633" s="8" t="s">
        <v>2969</v>
      </c>
    </row>
    <row r="1634" spans="2:65" s="23" customFormat="1" ht="25.5" customHeight="1" x14ac:dyDescent="0.45">
      <c r="B1634" s="134"/>
      <c r="C1634" s="179" t="s">
        <v>2970</v>
      </c>
      <c r="D1634" s="179" t="s">
        <v>311</v>
      </c>
      <c r="E1634" s="180" t="s">
        <v>2971</v>
      </c>
      <c r="F1634" s="263" t="s">
        <v>2972</v>
      </c>
      <c r="G1634" s="263"/>
      <c r="H1634" s="263"/>
      <c r="I1634" s="263"/>
      <c r="J1634" s="181" t="s">
        <v>1098</v>
      </c>
      <c r="K1634" s="182">
        <v>6</v>
      </c>
      <c r="L1634" s="264"/>
      <c r="M1634" s="264"/>
      <c r="N1634" s="265">
        <f t="shared" si="246"/>
        <v>0</v>
      </c>
      <c r="O1634" s="266"/>
      <c r="P1634" s="266"/>
      <c r="Q1634" s="267"/>
      <c r="R1634" s="139"/>
      <c r="T1634" s="140"/>
      <c r="U1634" s="34" t="s">
        <v>39</v>
      </c>
      <c r="V1634" s="141">
        <v>0</v>
      </c>
      <c r="W1634" s="141">
        <f t="shared" si="235"/>
        <v>0</v>
      </c>
      <c r="X1634" s="141">
        <v>0</v>
      </c>
      <c r="Y1634" s="141">
        <f t="shared" si="236"/>
        <v>0</v>
      </c>
      <c r="Z1634" s="141">
        <v>0</v>
      </c>
      <c r="AA1634" s="142">
        <f t="shared" si="237"/>
        <v>0</v>
      </c>
      <c r="AR1634" s="8" t="s">
        <v>190</v>
      </c>
      <c r="AT1634" s="8" t="s">
        <v>311</v>
      </c>
      <c r="AU1634" s="8" t="s">
        <v>78</v>
      </c>
      <c r="AY1634" s="8" t="s">
        <v>156</v>
      </c>
      <c r="BE1634" s="143">
        <f t="shared" si="238"/>
        <v>0</v>
      </c>
      <c r="BF1634" s="143">
        <f t="shared" si="239"/>
        <v>0</v>
      </c>
      <c r="BG1634" s="143">
        <f t="shared" si="240"/>
        <v>0</v>
      </c>
      <c r="BH1634" s="143">
        <f t="shared" si="241"/>
        <v>0</v>
      </c>
      <c r="BI1634" s="143">
        <f t="shared" si="242"/>
        <v>0</v>
      </c>
      <c r="BJ1634" s="8" t="s">
        <v>78</v>
      </c>
      <c r="BK1634" s="121">
        <f t="shared" si="243"/>
        <v>0</v>
      </c>
      <c r="BL1634" s="8" t="s">
        <v>161</v>
      </c>
      <c r="BM1634" s="8" t="s">
        <v>2973</v>
      </c>
    </row>
    <row r="1635" spans="2:65" s="23" customFormat="1" ht="25.5" customHeight="1" x14ac:dyDescent="0.45">
      <c r="B1635" s="134"/>
      <c r="C1635" s="179" t="s">
        <v>2974</v>
      </c>
      <c r="D1635" s="179" t="s">
        <v>311</v>
      </c>
      <c r="E1635" s="180" t="s">
        <v>2975</v>
      </c>
      <c r="F1635" s="263" t="s">
        <v>2976</v>
      </c>
      <c r="G1635" s="263"/>
      <c r="H1635" s="263"/>
      <c r="I1635" s="263"/>
      <c r="J1635" s="181" t="s">
        <v>1098</v>
      </c>
      <c r="K1635" s="182">
        <v>1</v>
      </c>
      <c r="L1635" s="264"/>
      <c r="M1635" s="264"/>
      <c r="N1635" s="265">
        <f t="shared" si="246"/>
        <v>0</v>
      </c>
      <c r="O1635" s="266"/>
      <c r="P1635" s="266"/>
      <c r="Q1635" s="267"/>
      <c r="R1635" s="139"/>
      <c r="T1635" s="140"/>
      <c r="U1635" s="34" t="s">
        <v>39</v>
      </c>
      <c r="V1635" s="141">
        <v>0</v>
      </c>
      <c r="W1635" s="141">
        <f t="shared" si="235"/>
        <v>0</v>
      </c>
      <c r="X1635" s="141">
        <v>0</v>
      </c>
      <c r="Y1635" s="141">
        <f t="shared" si="236"/>
        <v>0</v>
      </c>
      <c r="Z1635" s="141">
        <v>0</v>
      </c>
      <c r="AA1635" s="142">
        <f t="shared" si="237"/>
        <v>0</v>
      </c>
      <c r="AR1635" s="8" t="s">
        <v>190</v>
      </c>
      <c r="AT1635" s="8" t="s">
        <v>311</v>
      </c>
      <c r="AU1635" s="8" t="s">
        <v>78</v>
      </c>
      <c r="AY1635" s="8" t="s">
        <v>156</v>
      </c>
      <c r="BE1635" s="143">
        <f t="shared" si="238"/>
        <v>0</v>
      </c>
      <c r="BF1635" s="143">
        <f t="shared" si="239"/>
        <v>0</v>
      </c>
      <c r="BG1635" s="143">
        <f t="shared" si="240"/>
        <v>0</v>
      </c>
      <c r="BH1635" s="143">
        <f t="shared" si="241"/>
        <v>0</v>
      </c>
      <c r="BI1635" s="143">
        <f t="shared" si="242"/>
        <v>0</v>
      </c>
      <c r="BJ1635" s="8" t="s">
        <v>78</v>
      </c>
      <c r="BK1635" s="121">
        <f t="shared" si="243"/>
        <v>0</v>
      </c>
      <c r="BL1635" s="8" t="s">
        <v>161</v>
      </c>
      <c r="BM1635" s="8" t="s">
        <v>2977</v>
      </c>
    </row>
    <row r="1636" spans="2:65" s="23" customFormat="1" ht="25.5" customHeight="1" x14ac:dyDescent="0.45">
      <c r="B1636" s="134"/>
      <c r="C1636" s="179" t="s">
        <v>2978</v>
      </c>
      <c r="D1636" s="179" t="s">
        <v>311</v>
      </c>
      <c r="E1636" s="180" t="s">
        <v>2979</v>
      </c>
      <c r="F1636" s="263" t="s">
        <v>2980</v>
      </c>
      <c r="G1636" s="263"/>
      <c r="H1636" s="263"/>
      <c r="I1636" s="263"/>
      <c r="J1636" s="181" t="s">
        <v>1098</v>
      </c>
      <c r="K1636" s="182">
        <v>6</v>
      </c>
      <c r="L1636" s="264"/>
      <c r="M1636" s="264"/>
      <c r="N1636" s="265">
        <f t="shared" si="246"/>
        <v>0</v>
      </c>
      <c r="O1636" s="266"/>
      <c r="P1636" s="266"/>
      <c r="Q1636" s="267"/>
      <c r="R1636" s="139"/>
      <c r="T1636" s="140"/>
      <c r="U1636" s="34" t="s">
        <v>39</v>
      </c>
      <c r="V1636" s="141">
        <v>0</v>
      </c>
      <c r="W1636" s="141">
        <f t="shared" si="235"/>
        <v>0</v>
      </c>
      <c r="X1636" s="141">
        <v>0</v>
      </c>
      <c r="Y1636" s="141">
        <f t="shared" si="236"/>
        <v>0</v>
      </c>
      <c r="Z1636" s="141">
        <v>0</v>
      </c>
      <c r="AA1636" s="142">
        <f t="shared" si="237"/>
        <v>0</v>
      </c>
      <c r="AR1636" s="8" t="s">
        <v>190</v>
      </c>
      <c r="AT1636" s="8" t="s">
        <v>311</v>
      </c>
      <c r="AU1636" s="8" t="s">
        <v>78</v>
      </c>
      <c r="AY1636" s="8" t="s">
        <v>156</v>
      </c>
      <c r="BE1636" s="143">
        <f t="shared" si="238"/>
        <v>0</v>
      </c>
      <c r="BF1636" s="143">
        <f t="shared" si="239"/>
        <v>0</v>
      </c>
      <c r="BG1636" s="143">
        <f t="shared" si="240"/>
        <v>0</v>
      </c>
      <c r="BH1636" s="143">
        <f t="shared" si="241"/>
        <v>0</v>
      </c>
      <c r="BI1636" s="143">
        <f t="shared" si="242"/>
        <v>0</v>
      </c>
      <c r="BJ1636" s="8" t="s">
        <v>78</v>
      </c>
      <c r="BK1636" s="121">
        <f t="shared" si="243"/>
        <v>0</v>
      </c>
      <c r="BL1636" s="8" t="s">
        <v>161</v>
      </c>
      <c r="BM1636" s="8" t="s">
        <v>2981</v>
      </c>
    </row>
    <row r="1637" spans="2:65" s="23" customFormat="1" ht="25.5" customHeight="1" x14ac:dyDescent="0.45">
      <c r="B1637" s="134"/>
      <c r="C1637" s="135" t="s">
        <v>2982</v>
      </c>
      <c r="D1637" s="135" t="s">
        <v>157</v>
      </c>
      <c r="E1637" s="136" t="s">
        <v>2983</v>
      </c>
      <c r="F1637" s="251" t="s">
        <v>2984</v>
      </c>
      <c r="G1637" s="251"/>
      <c r="H1637" s="251"/>
      <c r="I1637" s="251"/>
      <c r="J1637" s="137" t="s">
        <v>1098</v>
      </c>
      <c r="K1637" s="138">
        <v>1</v>
      </c>
      <c r="L1637" s="252"/>
      <c r="M1637" s="252"/>
      <c r="N1637" s="260">
        <f>ROUND(L1637*K1637,3)</f>
        <v>0</v>
      </c>
      <c r="O1637" s="261"/>
      <c r="P1637" s="261"/>
      <c r="Q1637" s="262"/>
      <c r="R1637" s="139"/>
      <c r="T1637" s="140"/>
      <c r="U1637" s="34" t="s">
        <v>39</v>
      </c>
      <c r="V1637" s="141">
        <v>0</v>
      </c>
      <c r="W1637" s="141">
        <f t="shared" si="235"/>
        <v>0</v>
      </c>
      <c r="X1637" s="141">
        <v>0</v>
      </c>
      <c r="Y1637" s="141">
        <f t="shared" si="236"/>
        <v>0</v>
      </c>
      <c r="Z1637" s="141">
        <v>0</v>
      </c>
      <c r="AA1637" s="142">
        <f t="shared" si="237"/>
        <v>0</v>
      </c>
      <c r="AR1637" s="8" t="s">
        <v>161</v>
      </c>
      <c r="AT1637" s="8" t="s">
        <v>157</v>
      </c>
      <c r="AU1637" s="8" t="s">
        <v>78</v>
      </c>
      <c r="AY1637" s="8" t="s">
        <v>156</v>
      </c>
      <c r="BE1637" s="143">
        <f t="shared" si="238"/>
        <v>0</v>
      </c>
      <c r="BF1637" s="143">
        <f t="shared" si="239"/>
        <v>0</v>
      </c>
      <c r="BG1637" s="143">
        <f t="shared" si="240"/>
        <v>0</v>
      </c>
      <c r="BH1637" s="143">
        <f t="shared" si="241"/>
        <v>0</v>
      </c>
      <c r="BI1637" s="143">
        <f t="shared" si="242"/>
        <v>0</v>
      </c>
      <c r="BJ1637" s="8" t="s">
        <v>78</v>
      </c>
      <c r="BK1637" s="121">
        <f t="shared" si="243"/>
        <v>0</v>
      </c>
      <c r="BL1637" s="8" t="s">
        <v>161</v>
      </c>
      <c r="BM1637" s="8" t="s">
        <v>2985</v>
      </c>
    </row>
    <row r="1638" spans="2:65" s="23" customFormat="1" ht="25.5" customHeight="1" x14ac:dyDescent="0.45">
      <c r="B1638" s="134"/>
      <c r="C1638" s="179" t="s">
        <v>2986</v>
      </c>
      <c r="D1638" s="179" t="s">
        <v>311</v>
      </c>
      <c r="E1638" s="180" t="s">
        <v>2987</v>
      </c>
      <c r="F1638" s="263" t="s">
        <v>2988</v>
      </c>
      <c r="G1638" s="263"/>
      <c r="H1638" s="263"/>
      <c r="I1638" s="263"/>
      <c r="J1638" s="181" t="s">
        <v>1098</v>
      </c>
      <c r="K1638" s="182">
        <v>1</v>
      </c>
      <c r="L1638" s="264"/>
      <c r="M1638" s="264"/>
      <c r="N1638" s="265">
        <f t="shared" ref="N1638:N1639" si="247">ROUND(L1638*K1638,2)</f>
        <v>0</v>
      </c>
      <c r="O1638" s="266"/>
      <c r="P1638" s="266"/>
      <c r="Q1638" s="267"/>
      <c r="R1638" s="139"/>
      <c r="T1638" s="140"/>
      <c r="U1638" s="34" t="s">
        <v>39</v>
      </c>
      <c r="V1638" s="141">
        <v>0</v>
      </c>
      <c r="W1638" s="141">
        <f t="shared" si="235"/>
        <v>0</v>
      </c>
      <c r="X1638" s="141">
        <v>0</v>
      </c>
      <c r="Y1638" s="141">
        <f t="shared" si="236"/>
        <v>0</v>
      </c>
      <c r="Z1638" s="141">
        <v>0</v>
      </c>
      <c r="AA1638" s="142">
        <f t="shared" si="237"/>
        <v>0</v>
      </c>
      <c r="AR1638" s="8" t="s">
        <v>190</v>
      </c>
      <c r="AT1638" s="8" t="s">
        <v>311</v>
      </c>
      <c r="AU1638" s="8" t="s">
        <v>78</v>
      </c>
      <c r="AY1638" s="8" t="s">
        <v>156</v>
      </c>
      <c r="BE1638" s="143">
        <f t="shared" si="238"/>
        <v>0</v>
      </c>
      <c r="BF1638" s="143">
        <f t="shared" si="239"/>
        <v>0</v>
      </c>
      <c r="BG1638" s="143">
        <f t="shared" si="240"/>
        <v>0</v>
      </c>
      <c r="BH1638" s="143">
        <f t="shared" si="241"/>
        <v>0</v>
      </c>
      <c r="BI1638" s="143">
        <f t="shared" si="242"/>
        <v>0</v>
      </c>
      <c r="BJ1638" s="8" t="s">
        <v>78</v>
      </c>
      <c r="BK1638" s="121">
        <f t="shared" si="243"/>
        <v>0</v>
      </c>
      <c r="BL1638" s="8" t="s">
        <v>161</v>
      </c>
      <c r="BM1638" s="8" t="s">
        <v>2989</v>
      </c>
    </row>
    <row r="1639" spans="2:65" s="23" customFormat="1" ht="16.5" customHeight="1" x14ac:dyDescent="0.45">
      <c r="B1639" s="134"/>
      <c r="C1639" s="179" t="s">
        <v>2990</v>
      </c>
      <c r="D1639" s="179" t="s">
        <v>311</v>
      </c>
      <c r="E1639" s="180" t="s">
        <v>2991</v>
      </c>
      <c r="F1639" s="263" t="s">
        <v>2992</v>
      </c>
      <c r="G1639" s="263"/>
      <c r="H1639" s="263"/>
      <c r="I1639" s="263"/>
      <c r="J1639" s="181" t="s">
        <v>1098</v>
      </c>
      <c r="K1639" s="182">
        <v>3</v>
      </c>
      <c r="L1639" s="264"/>
      <c r="M1639" s="264"/>
      <c r="N1639" s="265">
        <f t="shared" si="247"/>
        <v>0</v>
      </c>
      <c r="O1639" s="266"/>
      <c r="P1639" s="266"/>
      <c r="Q1639" s="267"/>
      <c r="R1639" s="139"/>
      <c r="T1639" s="140"/>
      <c r="U1639" s="34" t="s">
        <v>39</v>
      </c>
      <c r="V1639" s="141">
        <v>0</v>
      </c>
      <c r="W1639" s="141">
        <f t="shared" si="235"/>
        <v>0</v>
      </c>
      <c r="X1639" s="141">
        <v>0</v>
      </c>
      <c r="Y1639" s="141">
        <f t="shared" si="236"/>
        <v>0</v>
      </c>
      <c r="Z1639" s="141">
        <v>0</v>
      </c>
      <c r="AA1639" s="142">
        <f t="shared" si="237"/>
        <v>0</v>
      </c>
      <c r="AR1639" s="8" t="s">
        <v>190</v>
      </c>
      <c r="AT1639" s="8" t="s">
        <v>311</v>
      </c>
      <c r="AU1639" s="8" t="s">
        <v>78</v>
      </c>
      <c r="AY1639" s="8" t="s">
        <v>156</v>
      </c>
      <c r="BE1639" s="143">
        <f t="shared" si="238"/>
        <v>0</v>
      </c>
      <c r="BF1639" s="143">
        <f t="shared" si="239"/>
        <v>0</v>
      </c>
      <c r="BG1639" s="143">
        <f t="shared" si="240"/>
        <v>0</v>
      </c>
      <c r="BH1639" s="143">
        <f t="shared" si="241"/>
        <v>0</v>
      </c>
      <c r="BI1639" s="143">
        <f t="shared" si="242"/>
        <v>0</v>
      </c>
      <c r="BJ1639" s="8" t="s">
        <v>78</v>
      </c>
      <c r="BK1639" s="121">
        <f t="shared" si="243"/>
        <v>0</v>
      </c>
      <c r="BL1639" s="8" t="s">
        <v>161</v>
      </c>
      <c r="BM1639" s="8" t="s">
        <v>2993</v>
      </c>
    </row>
    <row r="1640" spans="2:65" s="23" customFormat="1" ht="25.5" customHeight="1" x14ac:dyDescent="0.45">
      <c r="B1640" s="134"/>
      <c r="C1640" s="135" t="s">
        <v>2994</v>
      </c>
      <c r="D1640" s="135" t="s">
        <v>157</v>
      </c>
      <c r="E1640" s="136" t="s">
        <v>2995</v>
      </c>
      <c r="F1640" s="251" t="s">
        <v>2996</v>
      </c>
      <c r="G1640" s="251"/>
      <c r="H1640" s="251"/>
      <c r="I1640" s="251"/>
      <c r="J1640" s="137" t="s">
        <v>1098</v>
      </c>
      <c r="K1640" s="138">
        <v>320</v>
      </c>
      <c r="L1640" s="252"/>
      <c r="M1640" s="252"/>
      <c r="N1640" s="260">
        <f>ROUND(L1640*K1640,3)</f>
        <v>0</v>
      </c>
      <c r="O1640" s="261"/>
      <c r="P1640" s="261"/>
      <c r="Q1640" s="262"/>
      <c r="R1640" s="139"/>
      <c r="T1640" s="140"/>
      <c r="U1640" s="34" t="s">
        <v>39</v>
      </c>
      <c r="V1640" s="141">
        <v>0</v>
      </c>
      <c r="W1640" s="141">
        <f t="shared" si="235"/>
        <v>0</v>
      </c>
      <c r="X1640" s="141">
        <v>0</v>
      </c>
      <c r="Y1640" s="141">
        <f t="shared" si="236"/>
        <v>0</v>
      </c>
      <c r="Z1640" s="141">
        <v>0</v>
      </c>
      <c r="AA1640" s="142">
        <f t="shared" si="237"/>
        <v>0</v>
      </c>
      <c r="AR1640" s="8" t="s">
        <v>161</v>
      </c>
      <c r="AT1640" s="8" t="s">
        <v>157</v>
      </c>
      <c r="AU1640" s="8" t="s">
        <v>78</v>
      </c>
      <c r="AY1640" s="8" t="s">
        <v>156</v>
      </c>
      <c r="BE1640" s="143">
        <f t="shared" si="238"/>
        <v>0</v>
      </c>
      <c r="BF1640" s="143">
        <f t="shared" si="239"/>
        <v>0</v>
      </c>
      <c r="BG1640" s="143">
        <f t="shared" si="240"/>
        <v>0</v>
      </c>
      <c r="BH1640" s="143">
        <f t="shared" si="241"/>
        <v>0</v>
      </c>
      <c r="BI1640" s="143">
        <f t="shared" si="242"/>
        <v>0</v>
      </c>
      <c r="BJ1640" s="8" t="s">
        <v>78</v>
      </c>
      <c r="BK1640" s="121">
        <f t="shared" si="243"/>
        <v>0</v>
      </c>
      <c r="BL1640" s="8" t="s">
        <v>161</v>
      </c>
      <c r="BM1640" s="8" t="s">
        <v>2997</v>
      </c>
    </row>
    <row r="1641" spans="2:65" s="23" customFormat="1" ht="25.5" customHeight="1" x14ac:dyDescent="0.45">
      <c r="B1641" s="134"/>
      <c r="C1641" s="179" t="s">
        <v>2998</v>
      </c>
      <c r="D1641" s="179" t="s">
        <v>311</v>
      </c>
      <c r="E1641" s="180" t="s">
        <v>2999</v>
      </c>
      <c r="F1641" s="263" t="s">
        <v>3000</v>
      </c>
      <c r="G1641" s="263"/>
      <c r="H1641" s="263"/>
      <c r="I1641" s="263"/>
      <c r="J1641" s="181" t="s">
        <v>1098</v>
      </c>
      <c r="K1641" s="182">
        <v>234</v>
      </c>
      <c r="L1641" s="264"/>
      <c r="M1641" s="264"/>
      <c r="N1641" s="265">
        <f t="shared" ref="N1641:N1642" si="248">ROUND(L1641*K1641,2)</f>
        <v>0</v>
      </c>
      <c r="O1641" s="266"/>
      <c r="P1641" s="266"/>
      <c r="Q1641" s="267"/>
      <c r="R1641" s="139"/>
      <c r="T1641" s="140"/>
      <c r="U1641" s="34" t="s">
        <v>39</v>
      </c>
      <c r="V1641" s="141">
        <v>0</v>
      </c>
      <c r="W1641" s="141">
        <f t="shared" si="235"/>
        <v>0</v>
      </c>
      <c r="X1641" s="141">
        <v>0</v>
      </c>
      <c r="Y1641" s="141">
        <f t="shared" si="236"/>
        <v>0</v>
      </c>
      <c r="Z1641" s="141">
        <v>0</v>
      </c>
      <c r="AA1641" s="142">
        <f t="shared" si="237"/>
        <v>0</v>
      </c>
      <c r="AR1641" s="8" t="s">
        <v>190</v>
      </c>
      <c r="AT1641" s="8" t="s">
        <v>311</v>
      </c>
      <c r="AU1641" s="8" t="s">
        <v>78</v>
      </c>
      <c r="AY1641" s="8" t="s">
        <v>156</v>
      </c>
      <c r="BE1641" s="143">
        <f t="shared" si="238"/>
        <v>0</v>
      </c>
      <c r="BF1641" s="143">
        <f t="shared" si="239"/>
        <v>0</v>
      </c>
      <c r="BG1641" s="143">
        <f t="shared" si="240"/>
        <v>0</v>
      </c>
      <c r="BH1641" s="143">
        <f t="shared" si="241"/>
        <v>0</v>
      </c>
      <c r="BI1641" s="143">
        <f t="shared" si="242"/>
        <v>0</v>
      </c>
      <c r="BJ1641" s="8" t="s">
        <v>78</v>
      </c>
      <c r="BK1641" s="121">
        <f t="shared" si="243"/>
        <v>0</v>
      </c>
      <c r="BL1641" s="8" t="s">
        <v>161</v>
      </c>
      <c r="BM1641" s="8" t="s">
        <v>3001</v>
      </c>
    </row>
    <row r="1642" spans="2:65" s="23" customFormat="1" ht="25.5" customHeight="1" x14ac:dyDescent="0.45">
      <c r="B1642" s="134"/>
      <c r="C1642" s="179" t="s">
        <v>3002</v>
      </c>
      <c r="D1642" s="179" t="s">
        <v>311</v>
      </c>
      <c r="E1642" s="180" t="s">
        <v>3003</v>
      </c>
      <c r="F1642" s="263" t="s">
        <v>3004</v>
      </c>
      <c r="G1642" s="263"/>
      <c r="H1642" s="263"/>
      <c r="I1642" s="263"/>
      <c r="J1642" s="181" t="s">
        <v>1098</v>
      </c>
      <c r="K1642" s="182">
        <v>86</v>
      </c>
      <c r="L1642" s="264"/>
      <c r="M1642" s="264"/>
      <c r="N1642" s="265">
        <f t="shared" si="248"/>
        <v>0</v>
      </c>
      <c r="O1642" s="266"/>
      <c r="P1642" s="266"/>
      <c r="Q1642" s="267"/>
      <c r="R1642" s="139"/>
      <c r="T1642" s="140"/>
      <c r="U1642" s="34" t="s">
        <v>39</v>
      </c>
      <c r="V1642" s="141">
        <v>0</v>
      </c>
      <c r="W1642" s="141">
        <f t="shared" si="235"/>
        <v>0</v>
      </c>
      <c r="X1642" s="141">
        <v>0</v>
      </c>
      <c r="Y1642" s="141">
        <f t="shared" si="236"/>
        <v>0</v>
      </c>
      <c r="Z1642" s="141">
        <v>0</v>
      </c>
      <c r="AA1642" s="142">
        <f t="shared" si="237"/>
        <v>0</v>
      </c>
      <c r="AR1642" s="8" t="s">
        <v>190</v>
      </c>
      <c r="AT1642" s="8" t="s">
        <v>311</v>
      </c>
      <c r="AU1642" s="8" t="s">
        <v>78</v>
      </c>
      <c r="AY1642" s="8" t="s">
        <v>156</v>
      </c>
      <c r="BE1642" s="143">
        <f t="shared" si="238"/>
        <v>0</v>
      </c>
      <c r="BF1642" s="143">
        <f t="shared" si="239"/>
        <v>0</v>
      </c>
      <c r="BG1642" s="143">
        <f t="shared" si="240"/>
        <v>0</v>
      </c>
      <c r="BH1642" s="143">
        <f t="shared" si="241"/>
        <v>0</v>
      </c>
      <c r="BI1642" s="143">
        <f t="shared" si="242"/>
        <v>0</v>
      </c>
      <c r="BJ1642" s="8" t="s">
        <v>78</v>
      </c>
      <c r="BK1642" s="121">
        <f t="shared" si="243"/>
        <v>0</v>
      </c>
      <c r="BL1642" s="8" t="s">
        <v>161</v>
      </c>
      <c r="BM1642" s="8" t="s">
        <v>3005</v>
      </c>
    </row>
    <row r="1643" spans="2:65" s="23" customFormat="1" ht="25.5" customHeight="1" x14ac:dyDescent="0.45">
      <c r="B1643" s="134"/>
      <c r="C1643" s="135" t="s">
        <v>3006</v>
      </c>
      <c r="D1643" s="135" t="s">
        <v>157</v>
      </c>
      <c r="E1643" s="136" t="s">
        <v>3007</v>
      </c>
      <c r="F1643" s="251" t="s">
        <v>3008</v>
      </c>
      <c r="G1643" s="251"/>
      <c r="H1643" s="251"/>
      <c r="I1643" s="251"/>
      <c r="J1643" s="137" t="s">
        <v>1098</v>
      </c>
      <c r="K1643" s="138">
        <v>74</v>
      </c>
      <c r="L1643" s="252"/>
      <c r="M1643" s="252"/>
      <c r="N1643" s="260">
        <f>ROUND(L1643*K1643,3)</f>
        <v>0</v>
      </c>
      <c r="O1643" s="261"/>
      <c r="P1643" s="261"/>
      <c r="Q1643" s="262"/>
      <c r="R1643" s="139"/>
      <c r="T1643" s="140"/>
      <c r="U1643" s="34" t="s">
        <v>39</v>
      </c>
      <c r="V1643" s="141">
        <v>0</v>
      </c>
      <c r="W1643" s="141">
        <f t="shared" si="235"/>
        <v>0</v>
      </c>
      <c r="X1643" s="141">
        <v>0</v>
      </c>
      <c r="Y1643" s="141">
        <f t="shared" si="236"/>
        <v>0</v>
      </c>
      <c r="Z1643" s="141">
        <v>0</v>
      </c>
      <c r="AA1643" s="142">
        <f t="shared" si="237"/>
        <v>0</v>
      </c>
      <c r="AR1643" s="8" t="s">
        <v>161</v>
      </c>
      <c r="AT1643" s="8" t="s">
        <v>157</v>
      </c>
      <c r="AU1643" s="8" t="s">
        <v>78</v>
      </c>
      <c r="AY1643" s="8" t="s">
        <v>156</v>
      </c>
      <c r="BE1643" s="143">
        <f t="shared" si="238"/>
        <v>0</v>
      </c>
      <c r="BF1643" s="143">
        <f t="shared" si="239"/>
        <v>0</v>
      </c>
      <c r="BG1643" s="143">
        <f t="shared" si="240"/>
        <v>0</v>
      </c>
      <c r="BH1643" s="143">
        <f t="shared" si="241"/>
        <v>0</v>
      </c>
      <c r="BI1643" s="143">
        <f t="shared" si="242"/>
        <v>0</v>
      </c>
      <c r="BJ1643" s="8" t="s">
        <v>78</v>
      </c>
      <c r="BK1643" s="121">
        <f t="shared" si="243"/>
        <v>0</v>
      </c>
      <c r="BL1643" s="8" t="s">
        <v>161</v>
      </c>
      <c r="BM1643" s="8" t="s">
        <v>3009</v>
      </c>
    </row>
    <row r="1644" spans="2:65" s="23" customFormat="1" ht="25.5" customHeight="1" x14ac:dyDescent="0.45">
      <c r="B1644" s="134"/>
      <c r="C1644" s="179" t="s">
        <v>3010</v>
      </c>
      <c r="D1644" s="179" t="s">
        <v>311</v>
      </c>
      <c r="E1644" s="180" t="s">
        <v>3011</v>
      </c>
      <c r="F1644" s="263" t="s">
        <v>3012</v>
      </c>
      <c r="G1644" s="263"/>
      <c r="H1644" s="263"/>
      <c r="I1644" s="263"/>
      <c r="J1644" s="181" t="s">
        <v>1098</v>
      </c>
      <c r="K1644" s="182">
        <v>74</v>
      </c>
      <c r="L1644" s="264"/>
      <c r="M1644" s="264"/>
      <c r="N1644" s="265">
        <f t="shared" ref="N1644" si="249">ROUND(L1644*K1644,2)</f>
        <v>0</v>
      </c>
      <c r="O1644" s="266"/>
      <c r="P1644" s="266"/>
      <c r="Q1644" s="267"/>
      <c r="R1644" s="139"/>
      <c r="T1644" s="140"/>
      <c r="U1644" s="34" t="s">
        <v>39</v>
      </c>
      <c r="V1644" s="141">
        <v>0</v>
      </c>
      <c r="W1644" s="141">
        <f t="shared" si="235"/>
        <v>0</v>
      </c>
      <c r="X1644" s="141">
        <v>0</v>
      </c>
      <c r="Y1644" s="141">
        <f t="shared" si="236"/>
        <v>0</v>
      </c>
      <c r="Z1644" s="141">
        <v>0</v>
      </c>
      <c r="AA1644" s="142">
        <f t="shared" si="237"/>
        <v>0</v>
      </c>
      <c r="AR1644" s="8" t="s">
        <v>190</v>
      </c>
      <c r="AT1644" s="8" t="s">
        <v>311</v>
      </c>
      <c r="AU1644" s="8" t="s">
        <v>78</v>
      </c>
      <c r="AY1644" s="8" t="s">
        <v>156</v>
      </c>
      <c r="BE1644" s="143">
        <f t="shared" si="238"/>
        <v>0</v>
      </c>
      <c r="BF1644" s="143">
        <f t="shared" si="239"/>
        <v>0</v>
      </c>
      <c r="BG1644" s="143">
        <f t="shared" si="240"/>
        <v>0</v>
      </c>
      <c r="BH1644" s="143">
        <f t="shared" si="241"/>
        <v>0</v>
      </c>
      <c r="BI1644" s="143">
        <f t="shared" si="242"/>
        <v>0</v>
      </c>
      <c r="BJ1644" s="8" t="s">
        <v>78</v>
      </c>
      <c r="BK1644" s="121">
        <f t="shared" si="243"/>
        <v>0</v>
      </c>
      <c r="BL1644" s="8" t="s">
        <v>161</v>
      </c>
      <c r="BM1644" s="8" t="s">
        <v>3013</v>
      </c>
    </row>
    <row r="1645" spans="2:65" s="23" customFormat="1" ht="25.5" customHeight="1" x14ac:dyDescent="0.45">
      <c r="B1645" s="134"/>
      <c r="C1645" s="135" t="s">
        <v>3014</v>
      </c>
      <c r="D1645" s="135" t="s">
        <v>157</v>
      </c>
      <c r="E1645" s="136" t="s">
        <v>3015</v>
      </c>
      <c r="F1645" s="251" t="s">
        <v>3016</v>
      </c>
      <c r="G1645" s="251"/>
      <c r="H1645" s="251"/>
      <c r="I1645" s="251"/>
      <c r="J1645" s="137" t="s">
        <v>358</v>
      </c>
      <c r="K1645" s="138">
        <v>42</v>
      </c>
      <c r="L1645" s="252"/>
      <c r="M1645" s="252"/>
      <c r="N1645" s="260">
        <f>ROUND(L1645*K1645,3)</f>
        <v>0</v>
      </c>
      <c r="O1645" s="261"/>
      <c r="P1645" s="261"/>
      <c r="Q1645" s="262"/>
      <c r="R1645" s="139"/>
      <c r="T1645" s="140"/>
      <c r="U1645" s="34" t="s">
        <v>39</v>
      </c>
      <c r="V1645" s="141">
        <v>0</v>
      </c>
      <c r="W1645" s="141">
        <f t="shared" si="235"/>
        <v>0</v>
      </c>
      <c r="X1645" s="141">
        <v>0</v>
      </c>
      <c r="Y1645" s="141">
        <f t="shared" si="236"/>
        <v>0</v>
      </c>
      <c r="Z1645" s="141">
        <v>0</v>
      </c>
      <c r="AA1645" s="142">
        <f t="shared" si="237"/>
        <v>0</v>
      </c>
      <c r="AR1645" s="8" t="s">
        <v>161</v>
      </c>
      <c r="AT1645" s="8" t="s">
        <v>157</v>
      </c>
      <c r="AU1645" s="8" t="s">
        <v>78</v>
      </c>
      <c r="AY1645" s="8" t="s">
        <v>156</v>
      </c>
      <c r="BE1645" s="143">
        <f t="shared" si="238"/>
        <v>0</v>
      </c>
      <c r="BF1645" s="143">
        <f t="shared" si="239"/>
        <v>0</v>
      </c>
      <c r="BG1645" s="143">
        <f t="shared" si="240"/>
        <v>0</v>
      </c>
      <c r="BH1645" s="143">
        <f t="shared" si="241"/>
        <v>0</v>
      </c>
      <c r="BI1645" s="143">
        <f t="shared" si="242"/>
        <v>0</v>
      </c>
      <c r="BJ1645" s="8" t="s">
        <v>78</v>
      </c>
      <c r="BK1645" s="121">
        <f t="shared" si="243"/>
        <v>0</v>
      </c>
      <c r="BL1645" s="8" t="s">
        <v>161</v>
      </c>
      <c r="BM1645" s="8" t="s">
        <v>3017</v>
      </c>
    </row>
    <row r="1646" spans="2:65" s="23" customFormat="1" ht="25.5" customHeight="1" x14ac:dyDescent="0.45">
      <c r="B1646" s="134"/>
      <c r="C1646" s="179" t="s">
        <v>3018</v>
      </c>
      <c r="D1646" s="179" t="s">
        <v>311</v>
      </c>
      <c r="E1646" s="180" t="s">
        <v>3019</v>
      </c>
      <c r="F1646" s="263" t="s">
        <v>3020</v>
      </c>
      <c r="G1646" s="263"/>
      <c r="H1646" s="263"/>
      <c r="I1646" s="263"/>
      <c r="J1646" s="181" t="s">
        <v>358</v>
      </c>
      <c r="K1646" s="182">
        <v>42</v>
      </c>
      <c r="L1646" s="264"/>
      <c r="M1646" s="264"/>
      <c r="N1646" s="265">
        <f t="shared" ref="N1646:N1652" si="250">ROUND(L1646*K1646,2)</f>
        <v>0</v>
      </c>
      <c r="O1646" s="266"/>
      <c r="P1646" s="266"/>
      <c r="Q1646" s="267"/>
      <c r="R1646" s="139"/>
      <c r="T1646" s="140"/>
      <c r="U1646" s="34" t="s">
        <v>39</v>
      </c>
      <c r="V1646" s="141">
        <v>0</v>
      </c>
      <c r="W1646" s="141">
        <f t="shared" si="235"/>
        <v>0</v>
      </c>
      <c r="X1646" s="141">
        <v>0</v>
      </c>
      <c r="Y1646" s="141">
        <f t="shared" si="236"/>
        <v>0</v>
      </c>
      <c r="Z1646" s="141">
        <v>0</v>
      </c>
      <c r="AA1646" s="142">
        <f t="shared" si="237"/>
        <v>0</v>
      </c>
      <c r="AR1646" s="8" t="s">
        <v>190</v>
      </c>
      <c r="AT1646" s="8" t="s">
        <v>311</v>
      </c>
      <c r="AU1646" s="8" t="s">
        <v>78</v>
      </c>
      <c r="AY1646" s="8" t="s">
        <v>156</v>
      </c>
      <c r="BE1646" s="143">
        <f t="shared" si="238"/>
        <v>0</v>
      </c>
      <c r="BF1646" s="143">
        <f t="shared" si="239"/>
        <v>0</v>
      </c>
      <c r="BG1646" s="143">
        <f t="shared" si="240"/>
        <v>0</v>
      </c>
      <c r="BH1646" s="143">
        <f t="shared" si="241"/>
        <v>0</v>
      </c>
      <c r="BI1646" s="143">
        <f t="shared" si="242"/>
        <v>0</v>
      </c>
      <c r="BJ1646" s="8" t="s">
        <v>78</v>
      </c>
      <c r="BK1646" s="121">
        <f t="shared" si="243"/>
        <v>0</v>
      </c>
      <c r="BL1646" s="8" t="s">
        <v>161</v>
      </c>
      <c r="BM1646" s="8" t="s">
        <v>3021</v>
      </c>
    </row>
    <row r="1647" spans="2:65" s="23" customFormat="1" ht="25.5" customHeight="1" x14ac:dyDescent="0.45">
      <c r="B1647" s="134"/>
      <c r="C1647" s="179" t="s">
        <v>3022</v>
      </c>
      <c r="D1647" s="179" t="s">
        <v>311</v>
      </c>
      <c r="E1647" s="180" t="s">
        <v>3023</v>
      </c>
      <c r="F1647" s="263" t="s">
        <v>3024</v>
      </c>
      <c r="G1647" s="263"/>
      <c r="H1647" s="263"/>
      <c r="I1647" s="263"/>
      <c r="J1647" s="181" t="s">
        <v>358</v>
      </c>
      <c r="K1647" s="182">
        <v>42</v>
      </c>
      <c r="L1647" s="264"/>
      <c r="M1647" s="264"/>
      <c r="N1647" s="265">
        <f t="shared" si="250"/>
        <v>0</v>
      </c>
      <c r="O1647" s="266"/>
      <c r="P1647" s="266"/>
      <c r="Q1647" s="267"/>
      <c r="R1647" s="139"/>
      <c r="T1647" s="140"/>
      <c r="U1647" s="34" t="s">
        <v>39</v>
      </c>
      <c r="V1647" s="141">
        <v>0</v>
      </c>
      <c r="W1647" s="141">
        <f t="shared" si="235"/>
        <v>0</v>
      </c>
      <c r="X1647" s="141">
        <v>0</v>
      </c>
      <c r="Y1647" s="141">
        <f t="shared" si="236"/>
        <v>0</v>
      </c>
      <c r="Z1647" s="141">
        <v>0</v>
      </c>
      <c r="AA1647" s="142">
        <f t="shared" si="237"/>
        <v>0</v>
      </c>
      <c r="AR1647" s="8" t="s">
        <v>190</v>
      </c>
      <c r="AT1647" s="8" t="s">
        <v>311</v>
      </c>
      <c r="AU1647" s="8" t="s">
        <v>78</v>
      </c>
      <c r="AY1647" s="8" t="s">
        <v>156</v>
      </c>
      <c r="BE1647" s="143">
        <f t="shared" si="238"/>
        <v>0</v>
      </c>
      <c r="BF1647" s="143">
        <f t="shared" si="239"/>
        <v>0</v>
      </c>
      <c r="BG1647" s="143">
        <f t="shared" si="240"/>
        <v>0</v>
      </c>
      <c r="BH1647" s="143">
        <f t="shared" si="241"/>
        <v>0</v>
      </c>
      <c r="BI1647" s="143">
        <f t="shared" si="242"/>
        <v>0</v>
      </c>
      <c r="BJ1647" s="8" t="s">
        <v>78</v>
      </c>
      <c r="BK1647" s="121">
        <f t="shared" si="243"/>
        <v>0</v>
      </c>
      <c r="BL1647" s="8" t="s">
        <v>161</v>
      </c>
      <c r="BM1647" s="8" t="s">
        <v>3025</v>
      </c>
    </row>
    <row r="1648" spans="2:65" s="23" customFormat="1" ht="25.5" customHeight="1" x14ac:dyDescent="0.45">
      <c r="B1648" s="134"/>
      <c r="C1648" s="179" t="s">
        <v>3026</v>
      </c>
      <c r="D1648" s="179" t="s">
        <v>311</v>
      </c>
      <c r="E1648" s="180" t="s">
        <v>3027</v>
      </c>
      <c r="F1648" s="263" t="s">
        <v>3028</v>
      </c>
      <c r="G1648" s="263"/>
      <c r="H1648" s="263"/>
      <c r="I1648" s="263"/>
      <c r="J1648" s="181" t="s">
        <v>1098</v>
      </c>
      <c r="K1648" s="182">
        <v>42</v>
      </c>
      <c r="L1648" s="264"/>
      <c r="M1648" s="264"/>
      <c r="N1648" s="265">
        <f t="shared" si="250"/>
        <v>0</v>
      </c>
      <c r="O1648" s="266"/>
      <c r="P1648" s="266"/>
      <c r="Q1648" s="267"/>
      <c r="R1648" s="139"/>
      <c r="T1648" s="140"/>
      <c r="U1648" s="34" t="s">
        <v>39</v>
      </c>
      <c r="V1648" s="141">
        <v>0</v>
      </c>
      <c r="W1648" s="141">
        <f t="shared" si="235"/>
        <v>0</v>
      </c>
      <c r="X1648" s="141">
        <v>0</v>
      </c>
      <c r="Y1648" s="141">
        <f t="shared" si="236"/>
        <v>0</v>
      </c>
      <c r="Z1648" s="141">
        <v>0</v>
      </c>
      <c r="AA1648" s="142">
        <f t="shared" si="237"/>
        <v>0</v>
      </c>
      <c r="AR1648" s="8" t="s">
        <v>190</v>
      </c>
      <c r="AT1648" s="8" t="s">
        <v>311</v>
      </c>
      <c r="AU1648" s="8" t="s">
        <v>78</v>
      </c>
      <c r="AY1648" s="8" t="s">
        <v>156</v>
      </c>
      <c r="BE1648" s="143">
        <f t="shared" si="238"/>
        <v>0</v>
      </c>
      <c r="BF1648" s="143">
        <f t="shared" si="239"/>
        <v>0</v>
      </c>
      <c r="BG1648" s="143">
        <f t="shared" si="240"/>
        <v>0</v>
      </c>
      <c r="BH1648" s="143">
        <f t="shared" si="241"/>
        <v>0</v>
      </c>
      <c r="BI1648" s="143">
        <f t="shared" si="242"/>
        <v>0</v>
      </c>
      <c r="BJ1648" s="8" t="s">
        <v>78</v>
      </c>
      <c r="BK1648" s="121">
        <f t="shared" si="243"/>
        <v>0</v>
      </c>
      <c r="BL1648" s="8" t="s">
        <v>161</v>
      </c>
      <c r="BM1648" s="8" t="s">
        <v>3029</v>
      </c>
    </row>
    <row r="1649" spans="2:65" s="23" customFormat="1" ht="16.5" customHeight="1" x14ac:dyDescent="0.45">
      <c r="B1649" s="134"/>
      <c r="C1649" s="179" t="s">
        <v>3030</v>
      </c>
      <c r="D1649" s="179" t="s">
        <v>311</v>
      </c>
      <c r="E1649" s="180" t="s">
        <v>3031</v>
      </c>
      <c r="F1649" s="263" t="s">
        <v>3032</v>
      </c>
      <c r="G1649" s="263"/>
      <c r="H1649" s="263"/>
      <c r="I1649" s="263"/>
      <c r="J1649" s="181" t="s">
        <v>1098</v>
      </c>
      <c r="K1649" s="182">
        <v>4</v>
      </c>
      <c r="L1649" s="264"/>
      <c r="M1649" s="264"/>
      <c r="N1649" s="265">
        <f t="shared" si="250"/>
        <v>0</v>
      </c>
      <c r="O1649" s="266"/>
      <c r="P1649" s="266"/>
      <c r="Q1649" s="267"/>
      <c r="R1649" s="139"/>
      <c r="T1649" s="140"/>
      <c r="U1649" s="34" t="s">
        <v>39</v>
      </c>
      <c r="V1649" s="141">
        <v>0</v>
      </c>
      <c r="W1649" s="141">
        <f t="shared" si="235"/>
        <v>0</v>
      </c>
      <c r="X1649" s="141">
        <v>0</v>
      </c>
      <c r="Y1649" s="141">
        <f t="shared" si="236"/>
        <v>0</v>
      </c>
      <c r="Z1649" s="141">
        <v>0</v>
      </c>
      <c r="AA1649" s="142">
        <f t="shared" si="237"/>
        <v>0</v>
      </c>
      <c r="AR1649" s="8" t="s">
        <v>190</v>
      </c>
      <c r="AT1649" s="8" t="s">
        <v>311</v>
      </c>
      <c r="AU1649" s="8" t="s">
        <v>78</v>
      </c>
      <c r="AY1649" s="8" t="s">
        <v>156</v>
      </c>
      <c r="BE1649" s="143">
        <f t="shared" si="238"/>
        <v>0</v>
      </c>
      <c r="BF1649" s="143">
        <f t="shared" si="239"/>
        <v>0</v>
      </c>
      <c r="BG1649" s="143">
        <f t="shared" si="240"/>
        <v>0</v>
      </c>
      <c r="BH1649" s="143">
        <f t="shared" si="241"/>
        <v>0</v>
      </c>
      <c r="BI1649" s="143">
        <f t="shared" si="242"/>
        <v>0</v>
      </c>
      <c r="BJ1649" s="8" t="s">
        <v>78</v>
      </c>
      <c r="BK1649" s="121">
        <f t="shared" si="243"/>
        <v>0</v>
      </c>
      <c r="BL1649" s="8" t="s">
        <v>161</v>
      </c>
      <c r="BM1649" s="8" t="s">
        <v>3033</v>
      </c>
    </row>
    <row r="1650" spans="2:65" s="23" customFormat="1" ht="16.5" customHeight="1" x14ac:dyDescent="0.45">
      <c r="B1650" s="134"/>
      <c r="C1650" s="179" t="s">
        <v>3034</v>
      </c>
      <c r="D1650" s="179" t="s">
        <v>311</v>
      </c>
      <c r="E1650" s="180" t="s">
        <v>3035</v>
      </c>
      <c r="F1650" s="263" t="s">
        <v>3036</v>
      </c>
      <c r="G1650" s="263"/>
      <c r="H1650" s="263"/>
      <c r="I1650" s="263"/>
      <c r="J1650" s="181" t="s">
        <v>1098</v>
      </c>
      <c r="K1650" s="182">
        <v>42</v>
      </c>
      <c r="L1650" s="264"/>
      <c r="M1650" s="264"/>
      <c r="N1650" s="265">
        <f t="shared" si="250"/>
        <v>0</v>
      </c>
      <c r="O1650" s="266"/>
      <c r="P1650" s="266"/>
      <c r="Q1650" s="267"/>
      <c r="R1650" s="139"/>
      <c r="T1650" s="140"/>
      <c r="U1650" s="34" t="s">
        <v>39</v>
      </c>
      <c r="V1650" s="141">
        <v>0</v>
      </c>
      <c r="W1650" s="141">
        <f t="shared" si="235"/>
        <v>0</v>
      </c>
      <c r="X1650" s="141">
        <v>0</v>
      </c>
      <c r="Y1650" s="141">
        <f t="shared" si="236"/>
        <v>0</v>
      </c>
      <c r="Z1650" s="141">
        <v>0</v>
      </c>
      <c r="AA1650" s="142">
        <f t="shared" si="237"/>
        <v>0</v>
      </c>
      <c r="AR1650" s="8" t="s">
        <v>190</v>
      </c>
      <c r="AT1650" s="8" t="s">
        <v>311</v>
      </c>
      <c r="AU1650" s="8" t="s">
        <v>78</v>
      </c>
      <c r="AY1650" s="8" t="s">
        <v>156</v>
      </c>
      <c r="BE1650" s="143">
        <f t="shared" si="238"/>
        <v>0</v>
      </c>
      <c r="BF1650" s="143">
        <f t="shared" si="239"/>
        <v>0</v>
      </c>
      <c r="BG1650" s="143">
        <f t="shared" si="240"/>
        <v>0</v>
      </c>
      <c r="BH1650" s="143">
        <f t="shared" si="241"/>
        <v>0</v>
      </c>
      <c r="BI1650" s="143">
        <f t="shared" si="242"/>
        <v>0</v>
      </c>
      <c r="BJ1650" s="8" t="s">
        <v>78</v>
      </c>
      <c r="BK1650" s="121">
        <f t="shared" si="243"/>
        <v>0</v>
      </c>
      <c r="BL1650" s="8" t="s">
        <v>161</v>
      </c>
      <c r="BM1650" s="8" t="s">
        <v>3037</v>
      </c>
    </row>
    <row r="1651" spans="2:65" s="23" customFormat="1" ht="25.5" customHeight="1" x14ac:dyDescent="0.45">
      <c r="B1651" s="134"/>
      <c r="C1651" s="179" t="s">
        <v>3038</v>
      </c>
      <c r="D1651" s="179" t="s">
        <v>311</v>
      </c>
      <c r="E1651" s="180" t="s">
        <v>3039</v>
      </c>
      <c r="F1651" s="263" t="s">
        <v>3040</v>
      </c>
      <c r="G1651" s="263"/>
      <c r="H1651" s="263"/>
      <c r="I1651" s="263"/>
      <c r="J1651" s="181" t="s">
        <v>1098</v>
      </c>
      <c r="K1651" s="182">
        <v>84</v>
      </c>
      <c r="L1651" s="264"/>
      <c r="M1651" s="264"/>
      <c r="N1651" s="265">
        <f t="shared" si="250"/>
        <v>0</v>
      </c>
      <c r="O1651" s="266"/>
      <c r="P1651" s="266"/>
      <c r="Q1651" s="267"/>
      <c r="R1651" s="139"/>
      <c r="T1651" s="140"/>
      <c r="U1651" s="34" t="s">
        <v>39</v>
      </c>
      <c r="V1651" s="141">
        <v>0</v>
      </c>
      <c r="W1651" s="141">
        <f t="shared" si="235"/>
        <v>0</v>
      </c>
      <c r="X1651" s="141">
        <v>0</v>
      </c>
      <c r="Y1651" s="141">
        <f t="shared" si="236"/>
        <v>0</v>
      </c>
      <c r="Z1651" s="141">
        <v>0</v>
      </c>
      <c r="AA1651" s="142">
        <f t="shared" si="237"/>
        <v>0</v>
      </c>
      <c r="AR1651" s="8" t="s">
        <v>190</v>
      </c>
      <c r="AT1651" s="8" t="s">
        <v>311</v>
      </c>
      <c r="AU1651" s="8" t="s">
        <v>78</v>
      </c>
      <c r="AY1651" s="8" t="s">
        <v>156</v>
      </c>
      <c r="BE1651" s="143">
        <f t="shared" si="238"/>
        <v>0</v>
      </c>
      <c r="BF1651" s="143">
        <f t="shared" si="239"/>
        <v>0</v>
      </c>
      <c r="BG1651" s="143">
        <f t="shared" si="240"/>
        <v>0</v>
      </c>
      <c r="BH1651" s="143">
        <f t="shared" si="241"/>
        <v>0</v>
      </c>
      <c r="BI1651" s="143">
        <f t="shared" si="242"/>
        <v>0</v>
      </c>
      <c r="BJ1651" s="8" t="s">
        <v>78</v>
      </c>
      <c r="BK1651" s="121">
        <f t="shared" si="243"/>
        <v>0</v>
      </c>
      <c r="BL1651" s="8" t="s">
        <v>161</v>
      </c>
      <c r="BM1651" s="8" t="s">
        <v>3041</v>
      </c>
    </row>
    <row r="1652" spans="2:65" s="23" customFormat="1" ht="25.5" customHeight="1" x14ac:dyDescent="0.45">
      <c r="B1652" s="134"/>
      <c r="C1652" s="179" t="s">
        <v>3042</v>
      </c>
      <c r="D1652" s="179" t="s">
        <v>311</v>
      </c>
      <c r="E1652" s="180" t="s">
        <v>3043</v>
      </c>
      <c r="F1652" s="263" t="s">
        <v>3044</v>
      </c>
      <c r="G1652" s="263"/>
      <c r="H1652" s="263"/>
      <c r="I1652" s="263"/>
      <c r="J1652" s="181" t="s">
        <v>1098</v>
      </c>
      <c r="K1652" s="182">
        <v>42</v>
      </c>
      <c r="L1652" s="264"/>
      <c r="M1652" s="264"/>
      <c r="N1652" s="265">
        <f t="shared" si="250"/>
        <v>0</v>
      </c>
      <c r="O1652" s="266"/>
      <c r="P1652" s="266"/>
      <c r="Q1652" s="267"/>
      <c r="R1652" s="139"/>
      <c r="T1652" s="140"/>
      <c r="U1652" s="34" t="s">
        <v>39</v>
      </c>
      <c r="V1652" s="141">
        <v>0</v>
      </c>
      <c r="W1652" s="141">
        <f t="shared" si="235"/>
        <v>0</v>
      </c>
      <c r="X1652" s="141">
        <v>0</v>
      </c>
      <c r="Y1652" s="141">
        <f t="shared" si="236"/>
        <v>0</v>
      </c>
      <c r="Z1652" s="141">
        <v>0</v>
      </c>
      <c r="AA1652" s="142">
        <f t="shared" si="237"/>
        <v>0</v>
      </c>
      <c r="AR1652" s="8" t="s">
        <v>190</v>
      </c>
      <c r="AT1652" s="8" t="s">
        <v>311</v>
      </c>
      <c r="AU1652" s="8" t="s">
        <v>78</v>
      </c>
      <c r="AY1652" s="8" t="s">
        <v>156</v>
      </c>
      <c r="BE1652" s="143">
        <f t="shared" si="238"/>
        <v>0</v>
      </c>
      <c r="BF1652" s="143">
        <f t="shared" si="239"/>
        <v>0</v>
      </c>
      <c r="BG1652" s="143">
        <f t="shared" si="240"/>
        <v>0</v>
      </c>
      <c r="BH1652" s="143">
        <f t="shared" si="241"/>
        <v>0</v>
      </c>
      <c r="BI1652" s="143">
        <f t="shared" si="242"/>
        <v>0</v>
      </c>
      <c r="BJ1652" s="8" t="s">
        <v>78</v>
      </c>
      <c r="BK1652" s="121">
        <f t="shared" si="243"/>
        <v>0</v>
      </c>
      <c r="BL1652" s="8" t="s">
        <v>161</v>
      </c>
      <c r="BM1652" s="8" t="s">
        <v>3045</v>
      </c>
    </row>
    <row r="1653" spans="2:65" s="23" customFormat="1" ht="25.5" customHeight="1" x14ac:dyDescent="0.45">
      <c r="B1653" s="134"/>
      <c r="C1653" s="135" t="s">
        <v>3046</v>
      </c>
      <c r="D1653" s="135" t="s">
        <v>157</v>
      </c>
      <c r="E1653" s="136" t="s">
        <v>3047</v>
      </c>
      <c r="F1653" s="251" t="s">
        <v>3048</v>
      </c>
      <c r="G1653" s="251"/>
      <c r="H1653" s="251"/>
      <c r="I1653" s="251"/>
      <c r="J1653" s="137" t="s">
        <v>358</v>
      </c>
      <c r="K1653" s="138">
        <v>36</v>
      </c>
      <c r="L1653" s="252"/>
      <c r="M1653" s="252"/>
      <c r="N1653" s="260">
        <f>ROUND(L1653*K1653,3)</f>
        <v>0</v>
      </c>
      <c r="O1653" s="261"/>
      <c r="P1653" s="261"/>
      <c r="Q1653" s="262"/>
      <c r="R1653" s="139"/>
      <c r="T1653" s="140"/>
      <c r="U1653" s="34" t="s">
        <v>39</v>
      </c>
      <c r="V1653" s="141">
        <v>0</v>
      </c>
      <c r="W1653" s="141">
        <f t="shared" si="235"/>
        <v>0</v>
      </c>
      <c r="X1653" s="141">
        <v>0</v>
      </c>
      <c r="Y1653" s="141">
        <f t="shared" si="236"/>
        <v>0</v>
      </c>
      <c r="Z1653" s="141">
        <v>0</v>
      </c>
      <c r="AA1653" s="142">
        <f t="shared" si="237"/>
        <v>0</v>
      </c>
      <c r="AR1653" s="8" t="s">
        <v>161</v>
      </c>
      <c r="AT1653" s="8" t="s">
        <v>157</v>
      </c>
      <c r="AU1653" s="8" t="s">
        <v>78</v>
      </c>
      <c r="AY1653" s="8" t="s">
        <v>156</v>
      </c>
      <c r="BE1653" s="143">
        <f t="shared" si="238"/>
        <v>0</v>
      </c>
      <c r="BF1653" s="143">
        <f t="shared" si="239"/>
        <v>0</v>
      </c>
      <c r="BG1653" s="143">
        <f t="shared" si="240"/>
        <v>0</v>
      </c>
      <c r="BH1653" s="143">
        <f t="shared" si="241"/>
        <v>0</v>
      </c>
      <c r="BI1653" s="143">
        <f t="shared" si="242"/>
        <v>0</v>
      </c>
      <c r="BJ1653" s="8" t="s">
        <v>78</v>
      </c>
      <c r="BK1653" s="121">
        <f t="shared" si="243"/>
        <v>0</v>
      </c>
      <c r="BL1653" s="8" t="s">
        <v>161</v>
      </c>
      <c r="BM1653" s="8" t="s">
        <v>3049</v>
      </c>
    </row>
    <row r="1654" spans="2:65" s="23" customFormat="1" ht="25.5" customHeight="1" x14ac:dyDescent="0.45">
      <c r="B1654" s="134"/>
      <c r="C1654" s="179" t="s">
        <v>3050</v>
      </c>
      <c r="D1654" s="179" t="s">
        <v>311</v>
      </c>
      <c r="E1654" s="180" t="s">
        <v>3051</v>
      </c>
      <c r="F1654" s="263" t="s">
        <v>3052</v>
      </c>
      <c r="G1654" s="263"/>
      <c r="H1654" s="263"/>
      <c r="I1654" s="263"/>
      <c r="J1654" s="181" t="s">
        <v>358</v>
      </c>
      <c r="K1654" s="182">
        <v>36</v>
      </c>
      <c r="L1654" s="264"/>
      <c r="M1654" s="264"/>
      <c r="N1654" s="265">
        <f t="shared" ref="N1654:N1661" si="251">ROUND(L1654*K1654,2)</f>
        <v>0</v>
      </c>
      <c r="O1654" s="266"/>
      <c r="P1654" s="266"/>
      <c r="Q1654" s="267"/>
      <c r="R1654" s="139"/>
      <c r="T1654" s="140"/>
      <c r="U1654" s="34" t="s">
        <v>39</v>
      </c>
      <c r="V1654" s="141">
        <v>0</v>
      </c>
      <c r="W1654" s="141">
        <f t="shared" si="235"/>
        <v>0</v>
      </c>
      <c r="X1654" s="141">
        <v>0</v>
      </c>
      <c r="Y1654" s="141">
        <f t="shared" si="236"/>
        <v>0</v>
      </c>
      <c r="Z1654" s="141">
        <v>0</v>
      </c>
      <c r="AA1654" s="142">
        <f t="shared" si="237"/>
        <v>0</v>
      </c>
      <c r="AR1654" s="8" t="s">
        <v>190</v>
      </c>
      <c r="AT1654" s="8" t="s">
        <v>311</v>
      </c>
      <c r="AU1654" s="8" t="s">
        <v>78</v>
      </c>
      <c r="AY1654" s="8" t="s">
        <v>156</v>
      </c>
      <c r="BE1654" s="143">
        <f t="shared" si="238"/>
        <v>0</v>
      </c>
      <c r="BF1654" s="143">
        <f t="shared" si="239"/>
        <v>0</v>
      </c>
      <c r="BG1654" s="143">
        <f t="shared" si="240"/>
        <v>0</v>
      </c>
      <c r="BH1654" s="143">
        <f t="shared" si="241"/>
        <v>0</v>
      </c>
      <c r="BI1654" s="143">
        <f t="shared" si="242"/>
        <v>0</v>
      </c>
      <c r="BJ1654" s="8" t="s">
        <v>78</v>
      </c>
      <c r="BK1654" s="121">
        <f t="shared" si="243"/>
        <v>0</v>
      </c>
      <c r="BL1654" s="8" t="s">
        <v>161</v>
      </c>
      <c r="BM1654" s="8" t="s">
        <v>3053</v>
      </c>
    </row>
    <row r="1655" spans="2:65" s="23" customFormat="1" ht="25.5" customHeight="1" x14ac:dyDescent="0.45">
      <c r="B1655" s="134"/>
      <c r="C1655" s="179" t="s">
        <v>3054</v>
      </c>
      <c r="D1655" s="179" t="s">
        <v>311</v>
      </c>
      <c r="E1655" s="180" t="s">
        <v>3055</v>
      </c>
      <c r="F1655" s="263" t="s">
        <v>3056</v>
      </c>
      <c r="G1655" s="263"/>
      <c r="H1655" s="263"/>
      <c r="I1655" s="263"/>
      <c r="J1655" s="181" t="s">
        <v>358</v>
      </c>
      <c r="K1655" s="182">
        <v>36</v>
      </c>
      <c r="L1655" s="264"/>
      <c r="M1655" s="264"/>
      <c r="N1655" s="265">
        <f t="shared" si="251"/>
        <v>0</v>
      </c>
      <c r="O1655" s="266"/>
      <c r="P1655" s="266"/>
      <c r="Q1655" s="267"/>
      <c r="R1655" s="139"/>
      <c r="T1655" s="140"/>
      <c r="U1655" s="34" t="s">
        <v>39</v>
      </c>
      <c r="V1655" s="141">
        <v>0</v>
      </c>
      <c r="W1655" s="141">
        <f t="shared" si="235"/>
        <v>0</v>
      </c>
      <c r="X1655" s="141">
        <v>0</v>
      </c>
      <c r="Y1655" s="141">
        <f t="shared" si="236"/>
        <v>0</v>
      </c>
      <c r="Z1655" s="141">
        <v>0</v>
      </c>
      <c r="AA1655" s="142">
        <f t="shared" si="237"/>
        <v>0</v>
      </c>
      <c r="AR1655" s="8" t="s">
        <v>190</v>
      </c>
      <c r="AT1655" s="8" t="s">
        <v>311</v>
      </c>
      <c r="AU1655" s="8" t="s">
        <v>78</v>
      </c>
      <c r="AY1655" s="8" t="s">
        <v>156</v>
      </c>
      <c r="BE1655" s="143">
        <f t="shared" si="238"/>
        <v>0</v>
      </c>
      <c r="BF1655" s="143">
        <f t="shared" si="239"/>
        <v>0</v>
      </c>
      <c r="BG1655" s="143">
        <f t="shared" si="240"/>
        <v>0</v>
      </c>
      <c r="BH1655" s="143">
        <f t="shared" si="241"/>
        <v>0</v>
      </c>
      <c r="BI1655" s="143">
        <f t="shared" si="242"/>
        <v>0</v>
      </c>
      <c r="BJ1655" s="8" t="s">
        <v>78</v>
      </c>
      <c r="BK1655" s="121">
        <f t="shared" si="243"/>
        <v>0</v>
      </c>
      <c r="BL1655" s="8" t="s">
        <v>161</v>
      </c>
      <c r="BM1655" s="8" t="s">
        <v>3057</v>
      </c>
    </row>
    <row r="1656" spans="2:65" s="23" customFormat="1" ht="25.5" customHeight="1" x14ac:dyDescent="0.45">
      <c r="B1656" s="134"/>
      <c r="C1656" s="179" t="s">
        <v>3058</v>
      </c>
      <c r="D1656" s="179" t="s">
        <v>311</v>
      </c>
      <c r="E1656" s="180" t="s">
        <v>3059</v>
      </c>
      <c r="F1656" s="263" t="s">
        <v>3060</v>
      </c>
      <c r="G1656" s="263"/>
      <c r="H1656" s="263"/>
      <c r="I1656" s="263"/>
      <c r="J1656" s="181" t="s">
        <v>1098</v>
      </c>
      <c r="K1656" s="182">
        <v>36</v>
      </c>
      <c r="L1656" s="264"/>
      <c r="M1656" s="264"/>
      <c r="N1656" s="265">
        <f t="shared" si="251"/>
        <v>0</v>
      </c>
      <c r="O1656" s="266"/>
      <c r="P1656" s="266"/>
      <c r="Q1656" s="267"/>
      <c r="R1656" s="139"/>
      <c r="T1656" s="140"/>
      <c r="U1656" s="34" t="s">
        <v>39</v>
      </c>
      <c r="V1656" s="141">
        <v>0</v>
      </c>
      <c r="W1656" s="141">
        <f t="shared" si="235"/>
        <v>0</v>
      </c>
      <c r="X1656" s="141">
        <v>0</v>
      </c>
      <c r="Y1656" s="141">
        <f t="shared" si="236"/>
        <v>0</v>
      </c>
      <c r="Z1656" s="141">
        <v>0</v>
      </c>
      <c r="AA1656" s="142">
        <f t="shared" si="237"/>
        <v>0</v>
      </c>
      <c r="AR1656" s="8" t="s">
        <v>190</v>
      </c>
      <c r="AT1656" s="8" t="s">
        <v>311</v>
      </c>
      <c r="AU1656" s="8" t="s">
        <v>78</v>
      </c>
      <c r="AY1656" s="8" t="s">
        <v>156</v>
      </c>
      <c r="BE1656" s="143">
        <f t="shared" si="238"/>
        <v>0</v>
      </c>
      <c r="BF1656" s="143">
        <f t="shared" si="239"/>
        <v>0</v>
      </c>
      <c r="BG1656" s="143">
        <f t="shared" si="240"/>
        <v>0</v>
      </c>
      <c r="BH1656" s="143">
        <f t="shared" si="241"/>
        <v>0</v>
      </c>
      <c r="BI1656" s="143">
        <f t="shared" si="242"/>
        <v>0</v>
      </c>
      <c r="BJ1656" s="8" t="s">
        <v>78</v>
      </c>
      <c r="BK1656" s="121">
        <f t="shared" si="243"/>
        <v>0</v>
      </c>
      <c r="BL1656" s="8" t="s">
        <v>161</v>
      </c>
      <c r="BM1656" s="8" t="s">
        <v>3061</v>
      </c>
    </row>
    <row r="1657" spans="2:65" s="23" customFormat="1" ht="16.5" customHeight="1" x14ac:dyDescent="0.45">
      <c r="B1657" s="134"/>
      <c r="C1657" s="179" t="s">
        <v>3062</v>
      </c>
      <c r="D1657" s="179" t="s">
        <v>311</v>
      </c>
      <c r="E1657" s="180" t="s">
        <v>3063</v>
      </c>
      <c r="F1657" s="263" t="s">
        <v>3064</v>
      </c>
      <c r="G1657" s="263"/>
      <c r="H1657" s="263"/>
      <c r="I1657" s="263"/>
      <c r="J1657" s="181" t="s">
        <v>1098</v>
      </c>
      <c r="K1657" s="182">
        <v>2</v>
      </c>
      <c r="L1657" s="264"/>
      <c r="M1657" s="264"/>
      <c r="N1657" s="265">
        <f t="shared" si="251"/>
        <v>0</v>
      </c>
      <c r="O1657" s="266"/>
      <c r="P1657" s="266"/>
      <c r="Q1657" s="267"/>
      <c r="R1657" s="139"/>
      <c r="T1657" s="140"/>
      <c r="U1657" s="34" t="s">
        <v>39</v>
      </c>
      <c r="V1657" s="141">
        <v>0</v>
      </c>
      <c r="W1657" s="141">
        <f t="shared" si="235"/>
        <v>0</v>
      </c>
      <c r="X1657" s="141">
        <v>0</v>
      </c>
      <c r="Y1657" s="141">
        <f t="shared" si="236"/>
        <v>0</v>
      </c>
      <c r="Z1657" s="141">
        <v>0</v>
      </c>
      <c r="AA1657" s="142">
        <f t="shared" si="237"/>
        <v>0</v>
      </c>
      <c r="AR1657" s="8" t="s">
        <v>190</v>
      </c>
      <c r="AT1657" s="8" t="s">
        <v>311</v>
      </c>
      <c r="AU1657" s="8" t="s">
        <v>78</v>
      </c>
      <c r="AY1657" s="8" t="s">
        <v>156</v>
      </c>
      <c r="BE1657" s="143">
        <f t="shared" si="238"/>
        <v>0</v>
      </c>
      <c r="BF1657" s="143">
        <f t="shared" si="239"/>
        <v>0</v>
      </c>
      <c r="BG1657" s="143">
        <f t="shared" si="240"/>
        <v>0</v>
      </c>
      <c r="BH1657" s="143">
        <f t="shared" si="241"/>
        <v>0</v>
      </c>
      <c r="BI1657" s="143">
        <f t="shared" si="242"/>
        <v>0</v>
      </c>
      <c r="BJ1657" s="8" t="s">
        <v>78</v>
      </c>
      <c r="BK1657" s="121">
        <f t="shared" si="243"/>
        <v>0</v>
      </c>
      <c r="BL1657" s="8" t="s">
        <v>161</v>
      </c>
      <c r="BM1657" s="8" t="s">
        <v>3065</v>
      </c>
    </row>
    <row r="1658" spans="2:65" s="23" customFormat="1" ht="16.5" customHeight="1" x14ac:dyDescent="0.45">
      <c r="B1658" s="134"/>
      <c r="C1658" s="179" t="s">
        <v>3066</v>
      </c>
      <c r="D1658" s="179" t="s">
        <v>311</v>
      </c>
      <c r="E1658" s="180" t="s">
        <v>3067</v>
      </c>
      <c r="F1658" s="263" t="s">
        <v>3036</v>
      </c>
      <c r="G1658" s="263"/>
      <c r="H1658" s="263"/>
      <c r="I1658" s="263"/>
      <c r="J1658" s="181" t="s">
        <v>1098</v>
      </c>
      <c r="K1658" s="182">
        <v>36</v>
      </c>
      <c r="L1658" s="264"/>
      <c r="M1658" s="264"/>
      <c r="N1658" s="265">
        <f t="shared" si="251"/>
        <v>0</v>
      </c>
      <c r="O1658" s="266"/>
      <c r="P1658" s="266"/>
      <c r="Q1658" s="267"/>
      <c r="R1658" s="139"/>
      <c r="T1658" s="140"/>
      <c r="U1658" s="34" t="s">
        <v>39</v>
      </c>
      <c r="V1658" s="141">
        <v>0</v>
      </c>
      <c r="W1658" s="141">
        <f t="shared" si="235"/>
        <v>0</v>
      </c>
      <c r="X1658" s="141">
        <v>0</v>
      </c>
      <c r="Y1658" s="141">
        <f t="shared" si="236"/>
        <v>0</v>
      </c>
      <c r="Z1658" s="141">
        <v>0</v>
      </c>
      <c r="AA1658" s="142">
        <f t="shared" si="237"/>
        <v>0</v>
      </c>
      <c r="AR1658" s="8" t="s">
        <v>190</v>
      </c>
      <c r="AT1658" s="8" t="s">
        <v>311</v>
      </c>
      <c r="AU1658" s="8" t="s">
        <v>78</v>
      </c>
      <c r="AY1658" s="8" t="s">
        <v>156</v>
      </c>
      <c r="BE1658" s="143">
        <f t="shared" si="238"/>
        <v>0</v>
      </c>
      <c r="BF1658" s="143">
        <f t="shared" si="239"/>
        <v>0</v>
      </c>
      <c r="BG1658" s="143">
        <f t="shared" si="240"/>
        <v>0</v>
      </c>
      <c r="BH1658" s="143">
        <f t="shared" si="241"/>
        <v>0</v>
      </c>
      <c r="BI1658" s="143">
        <f t="shared" si="242"/>
        <v>0</v>
      </c>
      <c r="BJ1658" s="8" t="s">
        <v>78</v>
      </c>
      <c r="BK1658" s="121">
        <f t="shared" si="243"/>
        <v>0</v>
      </c>
      <c r="BL1658" s="8" t="s">
        <v>161</v>
      </c>
      <c r="BM1658" s="8" t="s">
        <v>3068</v>
      </c>
    </row>
    <row r="1659" spans="2:65" s="23" customFormat="1" ht="25.5" customHeight="1" x14ac:dyDescent="0.45">
      <c r="B1659" s="134"/>
      <c r="C1659" s="179" t="s">
        <v>3069</v>
      </c>
      <c r="D1659" s="179" t="s">
        <v>311</v>
      </c>
      <c r="E1659" s="180" t="s">
        <v>3070</v>
      </c>
      <c r="F1659" s="263" t="s">
        <v>3071</v>
      </c>
      <c r="G1659" s="263"/>
      <c r="H1659" s="263"/>
      <c r="I1659" s="263"/>
      <c r="J1659" s="181" t="s">
        <v>1098</v>
      </c>
      <c r="K1659" s="182">
        <v>72</v>
      </c>
      <c r="L1659" s="264"/>
      <c r="M1659" s="264"/>
      <c r="N1659" s="265">
        <f t="shared" si="251"/>
        <v>0</v>
      </c>
      <c r="O1659" s="266"/>
      <c r="P1659" s="266"/>
      <c r="Q1659" s="267"/>
      <c r="R1659" s="139"/>
      <c r="T1659" s="140"/>
      <c r="U1659" s="34" t="s">
        <v>39</v>
      </c>
      <c r="V1659" s="141">
        <v>0</v>
      </c>
      <c r="W1659" s="141">
        <f t="shared" si="235"/>
        <v>0</v>
      </c>
      <c r="X1659" s="141">
        <v>0</v>
      </c>
      <c r="Y1659" s="141">
        <f t="shared" si="236"/>
        <v>0</v>
      </c>
      <c r="Z1659" s="141">
        <v>0</v>
      </c>
      <c r="AA1659" s="142">
        <f t="shared" si="237"/>
        <v>0</v>
      </c>
      <c r="AR1659" s="8" t="s">
        <v>190</v>
      </c>
      <c r="AT1659" s="8" t="s">
        <v>311</v>
      </c>
      <c r="AU1659" s="8" t="s">
        <v>78</v>
      </c>
      <c r="AY1659" s="8" t="s">
        <v>156</v>
      </c>
      <c r="BE1659" s="143">
        <f t="shared" si="238"/>
        <v>0</v>
      </c>
      <c r="BF1659" s="143">
        <f t="shared" si="239"/>
        <v>0</v>
      </c>
      <c r="BG1659" s="143">
        <f t="shared" si="240"/>
        <v>0</v>
      </c>
      <c r="BH1659" s="143">
        <f t="shared" si="241"/>
        <v>0</v>
      </c>
      <c r="BI1659" s="143">
        <f t="shared" si="242"/>
        <v>0</v>
      </c>
      <c r="BJ1659" s="8" t="s">
        <v>78</v>
      </c>
      <c r="BK1659" s="121">
        <f t="shared" si="243"/>
        <v>0</v>
      </c>
      <c r="BL1659" s="8" t="s">
        <v>161</v>
      </c>
      <c r="BM1659" s="8" t="s">
        <v>3072</v>
      </c>
    </row>
    <row r="1660" spans="2:65" s="23" customFormat="1" ht="25.5" customHeight="1" x14ac:dyDescent="0.45">
      <c r="B1660" s="134"/>
      <c r="C1660" s="179" t="s">
        <v>3073</v>
      </c>
      <c r="D1660" s="179" t="s">
        <v>311</v>
      </c>
      <c r="E1660" s="180" t="s">
        <v>3074</v>
      </c>
      <c r="F1660" s="263" t="s">
        <v>3075</v>
      </c>
      <c r="G1660" s="263"/>
      <c r="H1660" s="263"/>
      <c r="I1660" s="263"/>
      <c r="J1660" s="181" t="s">
        <v>1098</v>
      </c>
      <c r="K1660" s="182">
        <v>36</v>
      </c>
      <c r="L1660" s="264"/>
      <c r="M1660" s="264"/>
      <c r="N1660" s="265">
        <f t="shared" si="251"/>
        <v>0</v>
      </c>
      <c r="O1660" s="266"/>
      <c r="P1660" s="266"/>
      <c r="Q1660" s="267"/>
      <c r="R1660" s="139"/>
      <c r="T1660" s="140"/>
      <c r="U1660" s="34" t="s">
        <v>39</v>
      </c>
      <c r="V1660" s="141">
        <v>0</v>
      </c>
      <c r="W1660" s="141">
        <f t="shared" si="235"/>
        <v>0</v>
      </c>
      <c r="X1660" s="141">
        <v>0</v>
      </c>
      <c r="Y1660" s="141">
        <f t="shared" si="236"/>
        <v>0</v>
      </c>
      <c r="Z1660" s="141">
        <v>0</v>
      </c>
      <c r="AA1660" s="142">
        <f t="shared" si="237"/>
        <v>0</v>
      </c>
      <c r="AR1660" s="8" t="s">
        <v>190</v>
      </c>
      <c r="AT1660" s="8" t="s">
        <v>311</v>
      </c>
      <c r="AU1660" s="8" t="s">
        <v>78</v>
      </c>
      <c r="AY1660" s="8" t="s">
        <v>156</v>
      </c>
      <c r="BE1660" s="143">
        <f t="shared" si="238"/>
        <v>0</v>
      </c>
      <c r="BF1660" s="143">
        <f t="shared" si="239"/>
        <v>0</v>
      </c>
      <c r="BG1660" s="143">
        <f t="shared" si="240"/>
        <v>0</v>
      </c>
      <c r="BH1660" s="143">
        <f t="shared" si="241"/>
        <v>0</v>
      </c>
      <c r="BI1660" s="143">
        <f t="shared" si="242"/>
        <v>0</v>
      </c>
      <c r="BJ1660" s="8" t="s">
        <v>78</v>
      </c>
      <c r="BK1660" s="121">
        <f t="shared" si="243"/>
        <v>0</v>
      </c>
      <c r="BL1660" s="8" t="s">
        <v>161</v>
      </c>
      <c r="BM1660" s="8" t="s">
        <v>3076</v>
      </c>
    </row>
    <row r="1661" spans="2:65" s="23" customFormat="1" ht="25.5" customHeight="1" x14ac:dyDescent="0.45">
      <c r="B1661" s="134"/>
      <c r="C1661" s="179" t="s">
        <v>3077</v>
      </c>
      <c r="D1661" s="179" t="s">
        <v>311</v>
      </c>
      <c r="E1661" s="180" t="s">
        <v>3078</v>
      </c>
      <c r="F1661" s="263" t="s">
        <v>3079</v>
      </c>
      <c r="G1661" s="263"/>
      <c r="H1661" s="263"/>
      <c r="I1661" s="263"/>
      <c r="J1661" s="181" t="s">
        <v>1098</v>
      </c>
      <c r="K1661" s="182">
        <v>156</v>
      </c>
      <c r="L1661" s="264"/>
      <c r="M1661" s="264"/>
      <c r="N1661" s="265">
        <f t="shared" si="251"/>
        <v>0</v>
      </c>
      <c r="O1661" s="266"/>
      <c r="P1661" s="266"/>
      <c r="Q1661" s="267"/>
      <c r="R1661" s="139"/>
      <c r="T1661" s="140"/>
      <c r="U1661" s="34" t="s">
        <v>39</v>
      </c>
      <c r="V1661" s="141">
        <v>0</v>
      </c>
      <c r="W1661" s="141">
        <f t="shared" si="235"/>
        <v>0</v>
      </c>
      <c r="X1661" s="141">
        <v>0</v>
      </c>
      <c r="Y1661" s="141">
        <f t="shared" si="236"/>
        <v>0</v>
      </c>
      <c r="Z1661" s="141">
        <v>0</v>
      </c>
      <c r="AA1661" s="142">
        <f t="shared" si="237"/>
        <v>0</v>
      </c>
      <c r="AR1661" s="8" t="s">
        <v>190</v>
      </c>
      <c r="AT1661" s="8" t="s">
        <v>311</v>
      </c>
      <c r="AU1661" s="8" t="s">
        <v>78</v>
      </c>
      <c r="AY1661" s="8" t="s">
        <v>156</v>
      </c>
      <c r="BE1661" s="143">
        <f t="shared" si="238"/>
        <v>0</v>
      </c>
      <c r="BF1661" s="143">
        <f t="shared" si="239"/>
        <v>0</v>
      </c>
      <c r="BG1661" s="143">
        <f t="shared" si="240"/>
        <v>0</v>
      </c>
      <c r="BH1661" s="143">
        <f t="shared" si="241"/>
        <v>0</v>
      </c>
      <c r="BI1661" s="143">
        <f t="shared" si="242"/>
        <v>0</v>
      </c>
      <c r="BJ1661" s="8" t="s">
        <v>78</v>
      </c>
      <c r="BK1661" s="121">
        <f t="shared" si="243"/>
        <v>0</v>
      </c>
      <c r="BL1661" s="8" t="s">
        <v>161</v>
      </c>
      <c r="BM1661" s="8" t="s">
        <v>3080</v>
      </c>
    </row>
    <row r="1662" spans="2:65" s="23" customFormat="1" ht="16.5" customHeight="1" x14ac:dyDescent="0.45">
      <c r="B1662" s="134"/>
      <c r="C1662" s="135" t="s">
        <v>3081</v>
      </c>
      <c r="D1662" s="135" t="s">
        <v>157</v>
      </c>
      <c r="E1662" s="136" t="s">
        <v>3082</v>
      </c>
      <c r="F1662" s="251" t="s">
        <v>3083</v>
      </c>
      <c r="G1662" s="251"/>
      <c r="H1662" s="251"/>
      <c r="I1662" s="251"/>
      <c r="J1662" s="137" t="s">
        <v>358</v>
      </c>
      <c r="K1662" s="138">
        <v>10</v>
      </c>
      <c r="L1662" s="252"/>
      <c r="M1662" s="252"/>
      <c r="N1662" s="260">
        <f>ROUND(L1662*K1662,2)</f>
        <v>0</v>
      </c>
      <c r="O1662" s="261"/>
      <c r="P1662" s="261"/>
      <c r="Q1662" s="262"/>
      <c r="R1662" s="139"/>
      <c r="T1662" s="140"/>
      <c r="U1662" s="34" t="s">
        <v>39</v>
      </c>
      <c r="V1662" s="141">
        <v>0</v>
      </c>
      <c r="W1662" s="141">
        <f t="shared" si="235"/>
        <v>0</v>
      </c>
      <c r="X1662" s="141">
        <v>0</v>
      </c>
      <c r="Y1662" s="141">
        <f t="shared" si="236"/>
        <v>0</v>
      </c>
      <c r="Z1662" s="141">
        <v>0</v>
      </c>
      <c r="AA1662" s="142">
        <f t="shared" si="237"/>
        <v>0</v>
      </c>
      <c r="AR1662" s="8" t="s">
        <v>161</v>
      </c>
      <c r="AT1662" s="8" t="s">
        <v>157</v>
      </c>
      <c r="AU1662" s="8" t="s">
        <v>78</v>
      </c>
      <c r="AY1662" s="8" t="s">
        <v>156</v>
      </c>
      <c r="BE1662" s="143">
        <f t="shared" si="238"/>
        <v>0</v>
      </c>
      <c r="BF1662" s="143">
        <f t="shared" si="239"/>
        <v>0</v>
      </c>
      <c r="BG1662" s="143">
        <f t="shared" si="240"/>
        <v>0</v>
      </c>
      <c r="BH1662" s="143">
        <f t="shared" si="241"/>
        <v>0</v>
      </c>
      <c r="BI1662" s="143">
        <f t="shared" si="242"/>
        <v>0</v>
      </c>
      <c r="BJ1662" s="8" t="s">
        <v>78</v>
      </c>
      <c r="BK1662" s="121">
        <f t="shared" si="243"/>
        <v>0</v>
      </c>
      <c r="BL1662" s="8" t="s">
        <v>161</v>
      </c>
      <c r="BM1662" s="8" t="s">
        <v>3084</v>
      </c>
    </row>
    <row r="1663" spans="2:65" s="23" customFormat="1" ht="25.5" customHeight="1" x14ac:dyDescent="0.45">
      <c r="B1663" s="134"/>
      <c r="C1663" s="179" t="s">
        <v>3085</v>
      </c>
      <c r="D1663" s="179" t="s">
        <v>311</v>
      </c>
      <c r="E1663" s="180" t="s">
        <v>3086</v>
      </c>
      <c r="F1663" s="263" t="s">
        <v>3087</v>
      </c>
      <c r="G1663" s="263"/>
      <c r="H1663" s="263"/>
      <c r="I1663" s="263"/>
      <c r="J1663" s="181" t="s">
        <v>358</v>
      </c>
      <c r="K1663" s="182">
        <v>6</v>
      </c>
      <c r="L1663" s="264"/>
      <c r="M1663" s="264"/>
      <c r="N1663" s="265">
        <f t="shared" ref="N1663:N1664" si="252">ROUND(L1663*K1663,2)</f>
        <v>0</v>
      </c>
      <c r="O1663" s="266"/>
      <c r="P1663" s="266"/>
      <c r="Q1663" s="267"/>
      <c r="R1663" s="139"/>
      <c r="T1663" s="140"/>
      <c r="U1663" s="34" t="s">
        <v>39</v>
      </c>
      <c r="V1663" s="141">
        <v>0</v>
      </c>
      <c r="W1663" s="141">
        <f t="shared" si="235"/>
        <v>0</v>
      </c>
      <c r="X1663" s="141">
        <v>0</v>
      </c>
      <c r="Y1663" s="141">
        <f t="shared" si="236"/>
        <v>0</v>
      </c>
      <c r="Z1663" s="141">
        <v>0</v>
      </c>
      <c r="AA1663" s="142">
        <f t="shared" si="237"/>
        <v>0</v>
      </c>
      <c r="AR1663" s="8" t="s">
        <v>190</v>
      </c>
      <c r="AT1663" s="8" t="s">
        <v>311</v>
      </c>
      <c r="AU1663" s="8" t="s">
        <v>78</v>
      </c>
      <c r="AY1663" s="8" t="s">
        <v>156</v>
      </c>
      <c r="BE1663" s="143">
        <f t="shared" si="238"/>
        <v>0</v>
      </c>
      <c r="BF1663" s="143">
        <f t="shared" si="239"/>
        <v>0</v>
      </c>
      <c r="BG1663" s="143">
        <f t="shared" si="240"/>
        <v>0</v>
      </c>
      <c r="BH1663" s="143">
        <f t="shared" si="241"/>
        <v>0</v>
      </c>
      <c r="BI1663" s="143">
        <f t="shared" si="242"/>
        <v>0</v>
      </c>
      <c r="BJ1663" s="8" t="s">
        <v>78</v>
      </c>
      <c r="BK1663" s="121">
        <f t="shared" si="243"/>
        <v>0</v>
      </c>
      <c r="BL1663" s="8" t="s">
        <v>161</v>
      </c>
      <c r="BM1663" s="8" t="s">
        <v>3088</v>
      </c>
    </row>
    <row r="1664" spans="2:65" s="23" customFormat="1" ht="25.5" customHeight="1" x14ac:dyDescent="0.45">
      <c r="B1664" s="134"/>
      <c r="C1664" s="179" t="s">
        <v>3089</v>
      </c>
      <c r="D1664" s="179" t="s">
        <v>311</v>
      </c>
      <c r="E1664" s="180" t="s">
        <v>3090</v>
      </c>
      <c r="F1664" s="263" t="s">
        <v>3091</v>
      </c>
      <c r="G1664" s="263"/>
      <c r="H1664" s="263"/>
      <c r="I1664" s="263"/>
      <c r="J1664" s="181" t="s">
        <v>358</v>
      </c>
      <c r="K1664" s="182">
        <v>4</v>
      </c>
      <c r="L1664" s="264"/>
      <c r="M1664" s="264"/>
      <c r="N1664" s="265">
        <f t="shared" si="252"/>
        <v>0</v>
      </c>
      <c r="O1664" s="266"/>
      <c r="P1664" s="266"/>
      <c r="Q1664" s="267"/>
      <c r="R1664" s="139"/>
      <c r="T1664" s="140"/>
      <c r="U1664" s="34" t="s">
        <v>39</v>
      </c>
      <c r="V1664" s="141">
        <v>0</v>
      </c>
      <c r="W1664" s="141">
        <f t="shared" si="235"/>
        <v>0</v>
      </c>
      <c r="X1664" s="141">
        <v>0</v>
      </c>
      <c r="Y1664" s="141">
        <f t="shared" si="236"/>
        <v>0</v>
      </c>
      <c r="Z1664" s="141">
        <v>0</v>
      </c>
      <c r="AA1664" s="142">
        <f t="shared" si="237"/>
        <v>0</v>
      </c>
      <c r="AR1664" s="8" t="s">
        <v>190</v>
      </c>
      <c r="AT1664" s="8" t="s">
        <v>311</v>
      </c>
      <c r="AU1664" s="8" t="s">
        <v>78</v>
      </c>
      <c r="AY1664" s="8" t="s">
        <v>156</v>
      </c>
      <c r="BE1664" s="143">
        <f t="shared" si="238"/>
        <v>0</v>
      </c>
      <c r="BF1664" s="143">
        <f t="shared" si="239"/>
        <v>0</v>
      </c>
      <c r="BG1664" s="143">
        <f t="shared" si="240"/>
        <v>0</v>
      </c>
      <c r="BH1664" s="143">
        <f t="shared" si="241"/>
        <v>0</v>
      </c>
      <c r="BI1664" s="143">
        <f t="shared" si="242"/>
        <v>0</v>
      </c>
      <c r="BJ1664" s="8" t="s">
        <v>78</v>
      </c>
      <c r="BK1664" s="121">
        <f t="shared" si="243"/>
        <v>0</v>
      </c>
      <c r="BL1664" s="8" t="s">
        <v>161</v>
      </c>
      <c r="BM1664" s="8" t="s">
        <v>3092</v>
      </c>
    </row>
    <row r="1665" spans="2:65" s="23" customFormat="1" ht="16.5" customHeight="1" x14ac:dyDescent="0.45">
      <c r="B1665" s="134"/>
      <c r="C1665" s="135" t="s">
        <v>3093</v>
      </c>
      <c r="D1665" s="135" t="s">
        <v>157</v>
      </c>
      <c r="E1665" s="136" t="s">
        <v>3094</v>
      </c>
      <c r="F1665" s="251" t="s">
        <v>3095</v>
      </c>
      <c r="G1665" s="251"/>
      <c r="H1665" s="251"/>
      <c r="I1665" s="251"/>
      <c r="J1665" s="137" t="s">
        <v>1098</v>
      </c>
      <c r="K1665" s="138">
        <v>8</v>
      </c>
      <c r="L1665" s="252"/>
      <c r="M1665" s="252"/>
      <c r="N1665" s="260">
        <f>ROUND(L1665*K1665,2)</f>
        <v>0</v>
      </c>
      <c r="O1665" s="261"/>
      <c r="P1665" s="261"/>
      <c r="Q1665" s="262"/>
      <c r="R1665" s="139"/>
      <c r="T1665" s="140"/>
      <c r="U1665" s="34" t="s">
        <v>39</v>
      </c>
      <c r="V1665" s="141">
        <v>0</v>
      </c>
      <c r="W1665" s="141">
        <f t="shared" si="235"/>
        <v>0</v>
      </c>
      <c r="X1665" s="141">
        <v>0</v>
      </c>
      <c r="Y1665" s="141">
        <f t="shared" si="236"/>
        <v>0</v>
      </c>
      <c r="Z1665" s="141">
        <v>0</v>
      </c>
      <c r="AA1665" s="142">
        <f t="shared" si="237"/>
        <v>0</v>
      </c>
      <c r="AR1665" s="8" t="s">
        <v>161</v>
      </c>
      <c r="AT1665" s="8" t="s">
        <v>157</v>
      </c>
      <c r="AU1665" s="8" t="s">
        <v>78</v>
      </c>
      <c r="AY1665" s="8" t="s">
        <v>156</v>
      </c>
      <c r="BE1665" s="143">
        <f t="shared" si="238"/>
        <v>0</v>
      </c>
      <c r="BF1665" s="143">
        <f t="shared" si="239"/>
        <v>0</v>
      </c>
      <c r="BG1665" s="143">
        <f t="shared" si="240"/>
        <v>0</v>
      </c>
      <c r="BH1665" s="143">
        <f t="shared" si="241"/>
        <v>0</v>
      </c>
      <c r="BI1665" s="143">
        <f t="shared" si="242"/>
        <v>0</v>
      </c>
      <c r="BJ1665" s="8" t="s">
        <v>78</v>
      </c>
      <c r="BK1665" s="121">
        <f t="shared" si="243"/>
        <v>0</v>
      </c>
      <c r="BL1665" s="8" t="s">
        <v>161</v>
      </c>
      <c r="BM1665" s="8" t="s">
        <v>3096</v>
      </c>
    </row>
    <row r="1666" spans="2:65" s="23" customFormat="1" ht="16.5" customHeight="1" x14ac:dyDescent="0.45">
      <c r="B1666" s="134"/>
      <c r="C1666" s="179" t="s">
        <v>3097</v>
      </c>
      <c r="D1666" s="179" t="s">
        <v>311</v>
      </c>
      <c r="E1666" s="180" t="s">
        <v>3098</v>
      </c>
      <c r="F1666" s="263" t="s">
        <v>3099</v>
      </c>
      <c r="G1666" s="263"/>
      <c r="H1666" s="263"/>
      <c r="I1666" s="263"/>
      <c r="J1666" s="181" t="s">
        <v>1098</v>
      </c>
      <c r="K1666" s="182">
        <v>8</v>
      </c>
      <c r="L1666" s="264"/>
      <c r="M1666" s="264"/>
      <c r="N1666" s="265">
        <f t="shared" ref="N1666:N1673" si="253">ROUND(L1666*K1666,2)</f>
        <v>0</v>
      </c>
      <c r="O1666" s="266"/>
      <c r="P1666" s="266"/>
      <c r="Q1666" s="267"/>
      <c r="R1666" s="139"/>
      <c r="T1666" s="140"/>
      <c r="U1666" s="34" t="s">
        <v>39</v>
      </c>
      <c r="V1666" s="141">
        <v>0</v>
      </c>
      <c r="W1666" s="141">
        <f t="shared" si="235"/>
        <v>0</v>
      </c>
      <c r="X1666" s="141">
        <v>0</v>
      </c>
      <c r="Y1666" s="141">
        <f t="shared" si="236"/>
        <v>0</v>
      </c>
      <c r="Z1666" s="141">
        <v>0</v>
      </c>
      <c r="AA1666" s="142">
        <f t="shared" si="237"/>
        <v>0</v>
      </c>
      <c r="AR1666" s="8" t="s">
        <v>190</v>
      </c>
      <c r="AT1666" s="8" t="s">
        <v>311</v>
      </c>
      <c r="AU1666" s="8" t="s">
        <v>78</v>
      </c>
      <c r="AY1666" s="8" t="s">
        <v>156</v>
      </c>
      <c r="BE1666" s="143">
        <f t="shared" si="238"/>
        <v>0</v>
      </c>
      <c r="BF1666" s="143">
        <f t="shared" si="239"/>
        <v>0</v>
      </c>
      <c r="BG1666" s="143">
        <f t="shared" si="240"/>
        <v>0</v>
      </c>
      <c r="BH1666" s="143">
        <f t="shared" si="241"/>
        <v>0</v>
      </c>
      <c r="BI1666" s="143">
        <f t="shared" si="242"/>
        <v>0</v>
      </c>
      <c r="BJ1666" s="8" t="s">
        <v>78</v>
      </c>
      <c r="BK1666" s="121">
        <f t="shared" si="243"/>
        <v>0</v>
      </c>
      <c r="BL1666" s="8" t="s">
        <v>161</v>
      </c>
      <c r="BM1666" s="8" t="s">
        <v>3100</v>
      </c>
    </row>
    <row r="1667" spans="2:65" s="23" customFormat="1" ht="25.5" customHeight="1" x14ac:dyDescent="0.45">
      <c r="B1667" s="134"/>
      <c r="C1667" s="135" t="s">
        <v>3101</v>
      </c>
      <c r="D1667" s="135" t="s">
        <v>157</v>
      </c>
      <c r="E1667" s="136" t="s">
        <v>3102</v>
      </c>
      <c r="F1667" s="251" t="s">
        <v>3103</v>
      </c>
      <c r="G1667" s="251"/>
      <c r="H1667" s="251"/>
      <c r="I1667" s="251"/>
      <c r="J1667" s="137" t="s">
        <v>1098</v>
      </c>
      <c r="K1667" s="138">
        <v>350</v>
      </c>
      <c r="L1667" s="252"/>
      <c r="M1667" s="252"/>
      <c r="N1667" s="260">
        <f t="shared" si="253"/>
        <v>0</v>
      </c>
      <c r="O1667" s="261"/>
      <c r="P1667" s="261"/>
      <c r="Q1667" s="262"/>
      <c r="R1667" s="139"/>
      <c r="T1667" s="140"/>
      <c r="U1667" s="34" t="s">
        <v>39</v>
      </c>
      <c r="V1667" s="141">
        <v>0</v>
      </c>
      <c r="W1667" s="141">
        <f t="shared" si="235"/>
        <v>0</v>
      </c>
      <c r="X1667" s="141">
        <v>0</v>
      </c>
      <c r="Y1667" s="141">
        <f t="shared" si="236"/>
        <v>0</v>
      </c>
      <c r="Z1667" s="141">
        <v>0</v>
      </c>
      <c r="AA1667" s="142">
        <f t="shared" si="237"/>
        <v>0</v>
      </c>
      <c r="AR1667" s="8" t="s">
        <v>161</v>
      </c>
      <c r="AT1667" s="8" t="s">
        <v>157</v>
      </c>
      <c r="AU1667" s="8" t="s">
        <v>78</v>
      </c>
      <c r="AY1667" s="8" t="s">
        <v>156</v>
      </c>
      <c r="BE1667" s="143">
        <f t="shared" si="238"/>
        <v>0</v>
      </c>
      <c r="BF1667" s="143">
        <f t="shared" si="239"/>
        <v>0</v>
      </c>
      <c r="BG1667" s="143">
        <f t="shared" si="240"/>
        <v>0</v>
      </c>
      <c r="BH1667" s="143">
        <f t="shared" si="241"/>
        <v>0</v>
      </c>
      <c r="BI1667" s="143">
        <f t="shared" si="242"/>
        <v>0</v>
      </c>
      <c r="BJ1667" s="8" t="s">
        <v>78</v>
      </c>
      <c r="BK1667" s="121">
        <f t="shared" si="243"/>
        <v>0</v>
      </c>
      <c r="BL1667" s="8" t="s">
        <v>161</v>
      </c>
      <c r="BM1667" s="8" t="s">
        <v>3104</v>
      </c>
    </row>
    <row r="1668" spans="2:65" s="23" customFormat="1" ht="25.5" customHeight="1" x14ac:dyDescent="0.45">
      <c r="B1668" s="134"/>
      <c r="C1668" s="135" t="s">
        <v>3105</v>
      </c>
      <c r="D1668" s="135" t="s">
        <v>157</v>
      </c>
      <c r="E1668" s="136" t="s">
        <v>3106</v>
      </c>
      <c r="F1668" s="251" t="s">
        <v>3107</v>
      </c>
      <c r="G1668" s="251"/>
      <c r="H1668" s="251"/>
      <c r="I1668" s="251"/>
      <c r="J1668" s="137" t="s">
        <v>1098</v>
      </c>
      <c r="K1668" s="138">
        <v>142</v>
      </c>
      <c r="L1668" s="252"/>
      <c r="M1668" s="252"/>
      <c r="N1668" s="260">
        <f t="shared" si="253"/>
        <v>0</v>
      </c>
      <c r="O1668" s="261"/>
      <c r="P1668" s="261"/>
      <c r="Q1668" s="262"/>
      <c r="R1668" s="139"/>
      <c r="T1668" s="140"/>
      <c r="U1668" s="34" t="s">
        <v>39</v>
      </c>
      <c r="V1668" s="141">
        <v>0</v>
      </c>
      <c r="W1668" s="141">
        <f t="shared" si="235"/>
        <v>0</v>
      </c>
      <c r="X1668" s="141">
        <v>0</v>
      </c>
      <c r="Y1668" s="141">
        <f t="shared" si="236"/>
        <v>0</v>
      </c>
      <c r="Z1668" s="141">
        <v>0</v>
      </c>
      <c r="AA1668" s="142">
        <f t="shared" si="237"/>
        <v>0</v>
      </c>
      <c r="AR1668" s="8" t="s">
        <v>161</v>
      </c>
      <c r="AT1668" s="8" t="s">
        <v>157</v>
      </c>
      <c r="AU1668" s="8" t="s">
        <v>78</v>
      </c>
      <c r="AY1668" s="8" t="s">
        <v>156</v>
      </c>
      <c r="BE1668" s="143">
        <f t="shared" si="238"/>
        <v>0</v>
      </c>
      <c r="BF1668" s="143">
        <f t="shared" si="239"/>
        <v>0</v>
      </c>
      <c r="BG1668" s="143">
        <f t="shared" si="240"/>
        <v>0</v>
      </c>
      <c r="BH1668" s="143">
        <f t="shared" si="241"/>
        <v>0</v>
      </c>
      <c r="BI1668" s="143">
        <f t="shared" si="242"/>
        <v>0</v>
      </c>
      <c r="BJ1668" s="8" t="s">
        <v>78</v>
      </c>
      <c r="BK1668" s="121">
        <f t="shared" si="243"/>
        <v>0</v>
      </c>
      <c r="BL1668" s="8" t="s">
        <v>161</v>
      </c>
      <c r="BM1668" s="8" t="s">
        <v>3108</v>
      </c>
    </row>
    <row r="1669" spans="2:65" s="23" customFormat="1" ht="16.5" customHeight="1" x14ac:dyDescent="0.45">
      <c r="B1669" s="134"/>
      <c r="C1669" s="135" t="s">
        <v>3109</v>
      </c>
      <c r="D1669" s="135" t="s">
        <v>157</v>
      </c>
      <c r="E1669" s="136" t="s">
        <v>3110</v>
      </c>
      <c r="F1669" s="251" t="s">
        <v>3111</v>
      </c>
      <c r="G1669" s="251"/>
      <c r="H1669" s="251"/>
      <c r="I1669" s="251"/>
      <c r="J1669" s="137" t="s">
        <v>1098</v>
      </c>
      <c r="K1669" s="138">
        <v>16</v>
      </c>
      <c r="L1669" s="252"/>
      <c r="M1669" s="252"/>
      <c r="N1669" s="260">
        <f t="shared" si="253"/>
        <v>0</v>
      </c>
      <c r="O1669" s="261"/>
      <c r="P1669" s="261"/>
      <c r="Q1669" s="262"/>
      <c r="R1669" s="139"/>
      <c r="T1669" s="140"/>
      <c r="U1669" s="34" t="s">
        <v>39</v>
      </c>
      <c r="V1669" s="141">
        <v>0</v>
      </c>
      <c r="W1669" s="141">
        <f t="shared" si="235"/>
        <v>0</v>
      </c>
      <c r="X1669" s="141">
        <v>0</v>
      </c>
      <c r="Y1669" s="141">
        <f t="shared" si="236"/>
        <v>0</v>
      </c>
      <c r="Z1669" s="141">
        <v>0</v>
      </c>
      <c r="AA1669" s="142">
        <f t="shared" si="237"/>
        <v>0</v>
      </c>
      <c r="AR1669" s="8" t="s">
        <v>161</v>
      </c>
      <c r="AT1669" s="8" t="s">
        <v>157</v>
      </c>
      <c r="AU1669" s="8" t="s">
        <v>78</v>
      </c>
      <c r="AY1669" s="8" t="s">
        <v>156</v>
      </c>
      <c r="BE1669" s="143">
        <f t="shared" si="238"/>
        <v>0</v>
      </c>
      <c r="BF1669" s="143">
        <f t="shared" si="239"/>
        <v>0</v>
      </c>
      <c r="BG1669" s="143">
        <f t="shared" si="240"/>
        <v>0</v>
      </c>
      <c r="BH1669" s="143">
        <f t="shared" si="241"/>
        <v>0</v>
      </c>
      <c r="BI1669" s="143">
        <f t="shared" si="242"/>
        <v>0</v>
      </c>
      <c r="BJ1669" s="8" t="s">
        <v>78</v>
      </c>
      <c r="BK1669" s="121">
        <f t="shared" si="243"/>
        <v>0</v>
      </c>
      <c r="BL1669" s="8" t="s">
        <v>161</v>
      </c>
      <c r="BM1669" s="8" t="s">
        <v>3112</v>
      </c>
    </row>
    <row r="1670" spans="2:65" s="23" customFormat="1" ht="25.5" customHeight="1" x14ac:dyDescent="0.45">
      <c r="B1670" s="134"/>
      <c r="C1670" s="135" t="s">
        <v>3113</v>
      </c>
      <c r="D1670" s="135" t="s">
        <v>157</v>
      </c>
      <c r="E1670" s="136" t="s">
        <v>3114</v>
      </c>
      <c r="F1670" s="251" t="s">
        <v>3115</v>
      </c>
      <c r="G1670" s="251"/>
      <c r="H1670" s="251"/>
      <c r="I1670" s="251"/>
      <c r="J1670" s="137" t="s">
        <v>1098</v>
      </c>
      <c r="K1670" s="138">
        <v>2</v>
      </c>
      <c r="L1670" s="252"/>
      <c r="M1670" s="252"/>
      <c r="N1670" s="260">
        <f t="shared" si="253"/>
        <v>0</v>
      </c>
      <c r="O1670" s="261"/>
      <c r="P1670" s="261"/>
      <c r="Q1670" s="262"/>
      <c r="R1670" s="139"/>
      <c r="T1670" s="140"/>
      <c r="U1670" s="34" t="s">
        <v>39</v>
      </c>
      <c r="V1670" s="141">
        <v>0</v>
      </c>
      <c r="W1670" s="141">
        <f t="shared" si="235"/>
        <v>0</v>
      </c>
      <c r="X1670" s="141">
        <v>0</v>
      </c>
      <c r="Y1670" s="141">
        <f t="shared" si="236"/>
        <v>0</v>
      </c>
      <c r="Z1670" s="141">
        <v>0</v>
      </c>
      <c r="AA1670" s="142">
        <f t="shared" si="237"/>
        <v>0</v>
      </c>
      <c r="AR1670" s="8" t="s">
        <v>161</v>
      </c>
      <c r="AT1670" s="8" t="s">
        <v>157</v>
      </c>
      <c r="AU1670" s="8" t="s">
        <v>78</v>
      </c>
      <c r="AY1670" s="8" t="s">
        <v>156</v>
      </c>
      <c r="BE1670" s="143">
        <f t="shared" si="238"/>
        <v>0</v>
      </c>
      <c r="BF1670" s="143">
        <f t="shared" si="239"/>
        <v>0</v>
      </c>
      <c r="BG1670" s="143">
        <f t="shared" si="240"/>
        <v>0</v>
      </c>
      <c r="BH1670" s="143">
        <f t="shared" si="241"/>
        <v>0</v>
      </c>
      <c r="BI1670" s="143">
        <f t="shared" si="242"/>
        <v>0</v>
      </c>
      <c r="BJ1670" s="8" t="s">
        <v>78</v>
      </c>
      <c r="BK1670" s="121">
        <f t="shared" si="243"/>
        <v>0</v>
      </c>
      <c r="BL1670" s="8" t="s">
        <v>161</v>
      </c>
      <c r="BM1670" s="8" t="s">
        <v>3116</v>
      </c>
    </row>
    <row r="1671" spans="2:65" s="23" customFormat="1" ht="16.5" customHeight="1" x14ac:dyDescent="0.45">
      <c r="B1671" s="134"/>
      <c r="C1671" s="135" t="s">
        <v>3117</v>
      </c>
      <c r="D1671" s="135" t="s">
        <v>157</v>
      </c>
      <c r="E1671" s="136" t="s">
        <v>3118</v>
      </c>
      <c r="F1671" s="251" t="s">
        <v>3119</v>
      </c>
      <c r="G1671" s="251"/>
      <c r="H1671" s="251"/>
      <c r="I1671" s="251"/>
      <c r="J1671" s="137" t="s">
        <v>1098</v>
      </c>
      <c r="K1671" s="138">
        <v>6</v>
      </c>
      <c r="L1671" s="252"/>
      <c r="M1671" s="252"/>
      <c r="N1671" s="260">
        <f t="shared" si="253"/>
        <v>0</v>
      </c>
      <c r="O1671" s="261"/>
      <c r="P1671" s="261"/>
      <c r="Q1671" s="262"/>
      <c r="R1671" s="139"/>
      <c r="T1671" s="140"/>
      <c r="U1671" s="34" t="s">
        <v>39</v>
      </c>
      <c r="V1671" s="141">
        <v>0</v>
      </c>
      <c r="W1671" s="141">
        <f t="shared" si="235"/>
        <v>0</v>
      </c>
      <c r="X1671" s="141">
        <v>0</v>
      </c>
      <c r="Y1671" s="141">
        <f t="shared" si="236"/>
        <v>0</v>
      </c>
      <c r="Z1671" s="141">
        <v>0</v>
      </c>
      <c r="AA1671" s="142">
        <f t="shared" si="237"/>
        <v>0</v>
      </c>
      <c r="AR1671" s="8" t="s">
        <v>161</v>
      </c>
      <c r="AT1671" s="8" t="s">
        <v>157</v>
      </c>
      <c r="AU1671" s="8" t="s">
        <v>78</v>
      </c>
      <c r="AY1671" s="8" t="s">
        <v>156</v>
      </c>
      <c r="BE1671" s="143">
        <f t="shared" si="238"/>
        <v>0</v>
      </c>
      <c r="BF1671" s="143">
        <f t="shared" si="239"/>
        <v>0</v>
      </c>
      <c r="BG1671" s="143">
        <f t="shared" si="240"/>
        <v>0</v>
      </c>
      <c r="BH1671" s="143">
        <f t="shared" si="241"/>
        <v>0</v>
      </c>
      <c r="BI1671" s="143">
        <f t="shared" si="242"/>
        <v>0</v>
      </c>
      <c r="BJ1671" s="8" t="s">
        <v>78</v>
      </c>
      <c r="BK1671" s="121">
        <f t="shared" si="243"/>
        <v>0</v>
      </c>
      <c r="BL1671" s="8" t="s">
        <v>161</v>
      </c>
      <c r="BM1671" s="8" t="s">
        <v>3120</v>
      </c>
    </row>
    <row r="1672" spans="2:65" s="23" customFormat="1" ht="16.5" customHeight="1" x14ac:dyDescent="0.45">
      <c r="B1672" s="134"/>
      <c r="C1672" s="135" t="s">
        <v>3121</v>
      </c>
      <c r="D1672" s="135" t="s">
        <v>157</v>
      </c>
      <c r="E1672" s="136" t="s">
        <v>3122</v>
      </c>
      <c r="F1672" s="251" t="s">
        <v>3123</v>
      </c>
      <c r="G1672" s="251"/>
      <c r="H1672" s="251"/>
      <c r="I1672" s="251"/>
      <c r="J1672" s="137" t="s">
        <v>1098</v>
      </c>
      <c r="K1672" s="138">
        <v>10</v>
      </c>
      <c r="L1672" s="252"/>
      <c r="M1672" s="252"/>
      <c r="N1672" s="260">
        <f t="shared" si="253"/>
        <v>0</v>
      </c>
      <c r="O1672" s="261"/>
      <c r="P1672" s="261"/>
      <c r="Q1672" s="262"/>
      <c r="R1672" s="139"/>
      <c r="T1672" s="140"/>
      <c r="U1672" s="34" t="s">
        <v>39</v>
      </c>
      <c r="V1672" s="141">
        <v>0</v>
      </c>
      <c r="W1672" s="141">
        <f t="shared" si="235"/>
        <v>0</v>
      </c>
      <c r="X1672" s="141">
        <v>0</v>
      </c>
      <c r="Y1672" s="141">
        <f t="shared" si="236"/>
        <v>0</v>
      </c>
      <c r="Z1672" s="141">
        <v>0</v>
      </c>
      <c r="AA1672" s="142">
        <f t="shared" si="237"/>
        <v>0</v>
      </c>
      <c r="AR1672" s="8" t="s">
        <v>161</v>
      </c>
      <c r="AT1672" s="8" t="s">
        <v>157</v>
      </c>
      <c r="AU1672" s="8" t="s">
        <v>78</v>
      </c>
      <c r="AY1672" s="8" t="s">
        <v>156</v>
      </c>
      <c r="BE1672" s="143">
        <f t="shared" si="238"/>
        <v>0</v>
      </c>
      <c r="BF1672" s="143">
        <f t="shared" si="239"/>
        <v>0</v>
      </c>
      <c r="BG1672" s="143">
        <f t="shared" si="240"/>
        <v>0</v>
      </c>
      <c r="BH1672" s="143">
        <f t="shared" si="241"/>
        <v>0</v>
      </c>
      <c r="BI1672" s="143">
        <f t="shared" si="242"/>
        <v>0</v>
      </c>
      <c r="BJ1672" s="8" t="s">
        <v>78</v>
      </c>
      <c r="BK1672" s="121">
        <f t="shared" si="243"/>
        <v>0</v>
      </c>
      <c r="BL1672" s="8" t="s">
        <v>161</v>
      </c>
      <c r="BM1672" s="8" t="s">
        <v>3124</v>
      </c>
    </row>
    <row r="1673" spans="2:65" s="23" customFormat="1" ht="16.5" customHeight="1" x14ac:dyDescent="0.45">
      <c r="B1673" s="134"/>
      <c r="C1673" s="135" t="s">
        <v>3125</v>
      </c>
      <c r="D1673" s="135" t="s">
        <v>157</v>
      </c>
      <c r="E1673" s="136" t="s">
        <v>3126</v>
      </c>
      <c r="F1673" s="251" t="s">
        <v>3127</v>
      </c>
      <c r="G1673" s="251"/>
      <c r="H1673" s="251"/>
      <c r="I1673" s="251"/>
      <c r="J1673" s="137" t="s">
        <v>1098</v>
      </c>
      <c r="K1673" s="138">
        <v>1</v>
      </c>
      <c r="L1673" s="252"/>
      <c r="M1673" s="252"/>
      <c r="N1673" s="260">
        <f t="shared" si="253"/>
        <v>0</v>
      </c>
      <c r="O1673" s="261"/>
      <c r="P1673" s="261"/>
      <c r="Q1673" s="262"/>
      <c r="R1673" s="139"/>
      <c r="T1673" s="140"/>
      <c r="U1673" s="34" t="s">
        <v>39</v>
      </c>
      <c r="V1673" s="141">
        <v>0</v>
      </c>
      <c r="W1673" s="141">
        <f t="shared" si="235"/>
        <v>0</v>
      </c>
      <c r="X1673" s="141">
        <v>0</v>
      </c>
      <c r="Y1673" s="141">
        <f t="shared" si="236"/>
        <v>0</v>
      </c>
      <c r="Z1673" s="141">
        <v>0</v>
      </c>
      <c r="AA1673" s="142">
        <f t="shared" si="237"/>
        <v>0</v>
      </c>
      <c r="AR1673" s="8" t="s">
        <v>161</v>
      </c>
      <c r="AT1673" s="8" t="s">
        <v>157</v>
      </c>
      <c r="AU1673" s="8" t="s">
        <v>78</v>
      </c>
      <c r="AY1673" s="8" t="s">
        <v>156</v>
      </c>
      <c r="BE1673" s="143">
        <f t="shared" si="238"/>
        <v>0</v>
      </c>
      <c r="BF1673" s="143">
        <f t="shared" si="239"/>
        <v>0</v>
      </c>
      <c r="BG1673" s="143">
        <f t="shared" si="240"/>
        <v>0</v>
      </c>
      <c r="BH1673" s="143">
        <f t="shared" si="241"/>
        <v>0</v>
      </c>
      <c r="BI1673" s="143">
        <f t="shared" si="242"/>
        <v>0</v>
      </c>
      <c r="BJ1673" s="8" t="s">
        <v>78</v>
      </c>
      <c r="BK1673" s="121">
        <f t="shared" si="243"/>
        <v>0</v>
      </c>
      <c r="BL1673" s="8" t="s">
        <v>161</v>
      </c>
      <c r="BM1673" s="8" t="s">
        <v>3128</v>
      </c>
    </row>
    <row r="1674" spans="2:65" s="23" customFormat="1" ht="25.5" customHeight="1" x14ac:dyDescent="0.45">
      <c r="B1674" s="134"/>
      <c r="C1674" s="179" t="s">
        <v>3129</v>
      </c>
      <c r="D1674" s="179" t="s">
        <v>311</v>
      </c>
      <c r="E1674" s="180" t="s">
        <v>3130</v>
      </c>
      <c r="F1674" s="263" t="s">
        <v>3131</v>
      </c>
      <c r="G1674" s="263"/>
      <c r="H1674" s="263"/>
      <c r="I1674" s="263"/>
      <c r="J1674" s="181" t="s">
        <v>1098</v>
      </c>
      <c r="K1674" s="182">
        <v>1</v>
      </c>
      <c r="L1674" s="264"/>
      <c r="M1674" s="264"/>
      <c r="N1674" s="265">
        <f t="shared" ref="N1674" si="254">ROUND(L1674*K1674,2)</f>
        <v>0</v>
      </c>
      <c r="O1674" s="266"/>
      <c r="P1674" s="266"/>
      <c r="Q1674" s="267"/>
      <c r="R1674" s="139"/>
      <c r="T1674" s="140"/>
      <c r="U1674" s="34" t="s">
        <v>39</v>
      </c>
      <c r="V1674" s="141">
        <v>0</v>
      </c>
      <c r="W1674" s="141">
        <f t="shared" si="235"/>
        <v>0</v>
      </c>
      <c r="X1674" s="141">
        <v>0</v>
      </c>
      <c r="Y1674" s="141">
        <f t="shared" si="236"/>
        <v>0</v>
      </c>
      <c r="Z1674" s="141">
        <v>0</v>
      </c>
      <c r="AA1674" s="142">
        <f t="shared" si="237"/>
        <v>0</v>
      </c>
      <c r="AR1674" s="8" t="s">
        <v>190</v>
      </c>
      <c r="AT1674" s="8" t="s">
        <v>311</v>
      </c>
      <c r="AU1674" s="8" t="s">
        <v>78</v>
      </c>
      <c r="AY1674" s="8" t="s">
        <v>156</v>
      </c>
      <c r="BE1674" s="143">
        <f t="shared" si="238"/>
        <v>0</v>
      </c>
      <c r="BF1674" s="143">
        <f t="shared" si="239"/>
        <v>0</v>
      </c>
      <c r="BG1674" s="143">
        <f t="shared" si="240"/>
        <v>0</v>
      </c>
      <c r="BH1674" s="143">
        <f t="shared" si="241"/>
        <v>0</v>
      </c>
      <c r="BI1674" s="143">
        <f t="shared" si="242"/>
        <v>0</v>
      </c>
      <c r="BJ1674" s="8" t="s">
        <v>78</v>
      </c>
      <c r="BK1674" s="121">
        <f t="shared" si="243"/>
        <v>0</v>
      </c>
      <c r="BL1674" s="8" t="s">
        <v>161</v>
      </c>
      <c r="BM1674" s="8" t="s">
        <v>3132</v>
      </c>
    </row>
    <row r="1675" spans="2:65" s="23" customFormat="1" ht="25.5" customHeight="1" x14ac:dyDescent="0.45">
      <c r="B1675" s="134"/>
      <c r="C1675" s="135" t="s">
        <v>3133</v>
      </c>
      <c r="D1675" s="135" t="s">
        <v>157</v>
      </c>
      <c r="E1675" s="136" t="s">
        <v>3134</v>
      </c>
      <c r="F1675" s="251" t="s">
        <v>3135</v>
      </c>
      <c r="G1675" s="251"/>
      <c r="H1675" s="251"/>
      <c r="I1675" s="251"/>
      <c r="J1675" s="137" t="s">
        <v>1098</v>
      </c>
      <c r="K1675" s="138">
        <v>4</v>
      </c>
      <c r="L1675" s="252"/>
      <c r="M1675" s="252"/>
      <c r="N1675" s="260">
        <f>ROUND(L1675*K1675,2)</f>
        <v>0</v>
      </c>
      <c r="O1675" s="261"/>
      <c r="P1675" s="261"/>
      <c r="Q1675" s="262"/>
      <c r="R1675" s="139"/>
      <c r="T1675" s="140"/>
      <c r="U1675" s="34" t="s">
        <v>39</v>
      </c>
      <c r="V1675" s="141">
        <v>0</v>
      </c>
      <c r="W1675" s="141">
        <f t="shared" si="235"/>
        <v>0</v>
      </c>
      <c r="X1675" s="141">
        <v>0</v>
      </c>
      <c r="Y1675" s="141">
        <f t="shared" si="236"/>
        <v>0</v>
      </c>
      <c r="Z1675" s="141">
        <v>0</v>
      </c>
      <c r="AA1675" s="142">
        <f t="shared" si="237"/>
        <v>0</v>
      </c>
      <c r="AR1675" s="8" t="s">
        <v>161</v>
      </c>
      <c r="AT1675" s="8" t="s">
        <v>157</v>
      </c>
      <c r="AU1675" s="8" t="s">
        <v>78</v>
      </c>
      <c r="AY1675" s="8" t="s">
        <v>156</v>
      </c>
      <c r="BE1675" s="143">
        <f t="shared" si="238"/>
        <v>0</v>
      </c>
      <c r="BF1675" s="143">
        <f t="shared" si="239"/>
        <v>0</v>
      </c>
      <c r="BG1675" s="143">
        <f t="shared" si="240"/>
        <v>0</v>
      </c>
      <c r="BH1675" s="143">
        <f t="shared" si="241"/>
        <v>0</v>
      </c>
      <c r="BI1675" s="143">
        <f t="shared" si="242"/>
        <v>0</v>
      </c>
      <c r="BJ1675" s="8" t="s">
        <v>78</v>
      </c>
      <c r="BK1675" s="121">
        <f t="shared" si="243"/>
        <v>0</v>
      </c>
      <c r="BL1675" s="8" t="s">
        <v>161</v>
      </c>
      <c r="BM1675" s="8" t="s">
        <v>3136</v>
      </c>
    </row>
    <row r="1676" spans="2:65" s="23" customFormat="1" ht="25.5" customHeight="1" x14ac:dyDescent="0.45">
      <c r="B1676" s="134"/>
      <c r="C1676" s="179" t="s">
        <v>3137</v>
      </c>
      <c r="D1676" s="179" t="s">
        <v>311</v>
      </c>
      <c r="E1676" s="180" t="s">
        <v>3138</v>
      </c>
      <c r="F1676" s="263" t="s">
        <v>3139</v>
      </c>
      <c r="G1676" s="263"/>
      <c r="H1676" s="263"/>
      <c r="I1676" s="263"/>
      <c r="J1676" s="181" t="s">
        <v>1098</v>
      </c>
      <c r="K1676" s="182">
        <v>2</v>
      </c>
      <c r="L1676" s="264"/>
      <c r="M1676" s="264"/>
      <c r="N1676" s="265">
        <f t="shared" ref="N1676:N1678" si="255">ROUND(L1676*K1676,2)</f>
        <v>0</v>
      </c>
      <c r="O1676" s="266"/>
      <c r="P1676" s="266"/>
      <c r="Q1676" s="267"/>
      <c r="R1676" s="139"/>
      <c r="T1676" s="140"/>
      <c r="U1676" s="34" t="s">
        <v>39</v>
      </c>
      <c r="V1676" s="141">
        <v>0</v>
      </c>
      <c r="W1676" s="141">
        <f t="shared" si="235"/>
        <v>0</v>
      </c>
      <c r="X1676" s="141">
        <v>0</v>
      </c>
      <c r="Y1676" s="141">
        <f t="shared" si="236"/>
        <v>0</v>
      </c>
      <c r="Z1676" s="141">
        <v>0</v>
      </c>
      <c r="AA1676" s="142">
        <f t="shared" si="237"/>
        <v>0</v>
      </c>
      <c r="AR1676" s="8" t="s">
        <v>190</v>
      </c>
      <c r="AT1676" s="8" t="s">
        <v>311</v>
      </c>
      <c r="AU1676" s="8" t="s">
        <v>78</v>
      </c>
      <c r="AY1676" s="8" t="s">
        <v>156</v>
      </c>
      <c r="BE1676" s="143">
        <f t="shared" si="238"/>
        <v>0</v>
      </c>
      <c r="BF1676" s="143">
        <f t="shared" si="239"/>
        <v>0</v>
      </c>
      <c r="BG1676" s="143">
        <f t="shared" si="240"/>
        <v>0</v>
      </c>
      <c r="BH1676" s="143">
        <f t="shared" si="241"/>
        <v>0</v>
      </c>
      <c r="BI1676" s="143">
        <f t="shared" si="242"/>
        <v>0</v>
      </c>
      <c r="BJ1676" s="8" t="s">
        <v>78</v>
      </c>
      <c r="BK1676" s="121">
        <f t="shared" si="243"/>
        <v>0</v>
      </c>
      <c r="BL1676" s="8" t="s">
        <v>161</v>
      </c>
      <c r="BM1676" s="8" t="s">
        <v>3140</v>
      </c>
    </row>
    <row r="1677" spans="2:65" s="23" customFormat="1" ht="25.5" customHeight="1" x14ac:dyDescent="0.45">
      <c r="B1677" s="134"/>
      <c r="C1677" s="179" t="s">
        <v>3141</v>
      </c>
      <c r="D1677" s="179" t="s">
        <v>311</v>
      </c>
      <c r="E1677" s="180" t="s">
        <v>3142</v>
      </c>
      <c r="F1677" s="263" t="s">
        <v>3143</v>
      </c>
      <c r="G1677" s="263"/>
      <c r="H1677" s="263"/>
      <c r="I1677" s="263"/>
      <c r="J1677" s="181" t="s">
        <v>1098</v>
      </c>
      <c r="K1677" s="182">
        <v>1</v>
      </c>
      <c r="L1677" s="264"/>
      <c r="M1677" s="264"/>
      <c r="N1677" s="265">
        <f t="shared" si="255"/>
        <v>0</v>
      </c>
      <c r="O1677" s="266"/>
      <c r="P1677" s="266"/>
      <c r="Q1677" s="267"/>
      <c r="R1677" s="139"/>
      <c r="T1677" s="140"/>
      <c r="U1677" s="34" t="s">
        <v>39</v>
      </c>
      <c r="V1677" s="141">
        <v>0</v>
      </c>
      <c r="W1677" s="141">
        <f t="shared" si="235"/>
        <v>0</v>
      </c>
      <c r="X1677" s="141">
        <v>0</v>
      </c>
      <c r="Y1677" s="141">
        <f t="shared" si="236"/>
        <v>0</v>
      </c>
      <c r="Z1677" s="141">
        <v>0</v>
      </c>
      <c r="AA1677" s="142">
        <f t="shared" si="237"/>
        <v>0</v>
      </c>
      <c r="AR1677" s="8" t="s">
        <v>190</v>
      </c>
      <c r="AT1677" s="8" t="s">
        <v>311</v>
      </c>
      <c r="AU1677" s="8" t="s">
        <v>78</v>
      </c>
      <c r="AY1677" s="8" t="s">
        <v>156</v>
      </c>
      <c r="BE1677" s="143">
        <f t="shared" si="238"/>
        <v>0</v>
      </c>
      <c r="BF1677" s="143">
        <f t="shared" si="239"/>
        <v>0</v>
      </c>
      <c r="BG1677" s="143">
        <f t="shared" si="240"/>
        <v>0</v>
      </c>
      <c r="BH1677" s="143">
        <f t="shared" si="241"/>
        <v>0</v>
      </c>
      <c r="BI1677" s="143">
        <f t="shared" si="242"/>
        <v>0</v>
      </c>
      <c r="BJ1677" s="8" t="s">
        <v>78</v>
      </c>
      <c r="BK1677" s="121">
        <f t="shared" si="243"/>
        <v>0</v>
      </c>
      <c r="BL1677" s="8" t="s">
        <v>161</v>
      </c>
      <c r="BM1677" s="8" t="s">
        <v>3144</v>
      </c>
    </row>
    <row r="1678" spans="2:65" s="23" customFormat="1" ht="25.5" customHeight="1" x14ac:dyDescent="0.45">
      <c r="B1678" s="134"/>
      <c r="C1678" s="179" t="s">
        <v>3145</v>
      </c>
      <c r="D1678" s="179" t="s">
        <v>311</v>
      </c>
      <c r="E1678" s="180" t="s">
        <v>3146</v>
      </c>
      <c r="F1678" s="263" t="s">
        <v>3147</v>
      </c>
      <c r="G1678" s="263"/>
      <c r="H1678" s="263"/>
      <c r="I1678" s="263"/>
      <c r="J1678" s="181" t="s">
        <v>1098</v>
      </c>
      <c r="K1678" s="182">
        <v>1</v>
      </c>
      <c r="L1678" s="264"/>
      <c r="M1678" s="264"/>
      <c r="N1678" s="265">
        <f t="shared" si="255"/>
        <v>0</v>
      </c>
      <c r="O1678" s="266"/>
      <c r="P1678" s="266"/>
      <c r="Q1678" s="267"/>
      <c r="R1678" s="139"/>
      <c r="T1678" s="140"/>
      <c r="U1678" s="34" t="s">
        <v>39</v>
      </c>
      <c r="V1678" s="141">
        <v>0</v>
      </c>
      <c r="W1678" s="141">
        <f t="shared" si="235"/>
        <v>0</v>
      </c>
      <c r="X1678" s="141">
        <v>0</v>
      </c>
      <c r="Y1678" s="141">
        <f t="shared" si="236"/>
        <v>0</v>
      </c>
      <c r="Z1678" s="141">
        <v>0</v>
      </c>
      <c r="AA1678" s="142">
        <f t="shared" si="237"/>
        <v>0</v>
      </c>
      <c r="AR1678" s="8" t="s">
        <v>190</v>
      </c>
      <c r="AT1678" s="8" t="s">
        <v>311</v>
      </c>
      <c r="AU1678" s="8" t="s">
        <v>78</v>
      </c>
      <c r="AY1678" s="8" t="s">
        <v>156</v>
      </c>
      <c r="BE1678" s="143">
        <f t="shared" si="238"/>
        <v>0</v>
      </c>
      <c r="BF1678" s="143">
        <f t="shared" si="239"/>
        <v>0</v>
      </c>
      <c r="BG1678" s="143">
        <f t="shared" si="240"/>
        <v>0</v>
      </c>
      <c r="BH1678" s="143">
        <f t="shared" si="241"/>
        <v>0</v>
      </c>
      <c r="BI1678" s="143">
        <f t="shared" si="242"/>
        <v>0</v>
      </c>
      <c r="BJ1678" s="8" t="s">
        <v>78</v>
      </c>
      <c r="BK1678" s="121">
        <f t="shared" si="243"/>
        <v>0</v>
      </c>
      <c r="BL1678" s="8" t="s">
        <v>161</v>
      </c>
      <c r="BM1678" s="8" t="s">
        <v>3148</v>
      </c>
    </row>
    <row r="1679" spans="2:65" s="23" customFormat="1" ht="16.5" customHeight="1" x14ac:dyDescent="0.45">
      <c r="B1679" s="134"/>
      <c r="C1679" s="135" t="s">
        <v>3149</v>
      </c>
      <c r="D1679" s="135" t="s">
        <v>157</v>
      </c>
      <c r="E1679" s="136" t="s">
        <v>3150</v>
      </c>
      <c r="F1679" s="251" t="s">
        <v>3151</v>
      </c>
      <c r="G1679" s="251"/>
      <c r="H1679" s="251"/>
      <c r="I1679" s="251"/>
      <c r="J1679" s="137" t="s">
        <v>1098</v>
      </c>
      <c r="K1679" s="138">
        <v>5</v>
      </c>
      <c r="L1679" s="252"/>
      <c r="M1679" s="252"/>
      <c r="N1679" s="260">
        <f>ROUND(L1679*K1679,2)</f>
        <v>0</v>
      </c>
      <c r="O1679" s="261"/>
      <c r="P1679" s="261"/>
      <c r="Q1679" s="262"/>
      <c r="R1679" s="139"/>
      <c r="T1679" s="140"/>
      <c r="U1679" s="34" t="s">
        <v>39</v>
      </c>
      <c r="V1679" s="141">
        <v>0</v>
      </c>
      <c r="W1679" s="141">
        <f t="shared" si="235"/>
        <v>0</v>
      </c>
      <c r="X1679" s="141">
        <v>0</v>
      </c>
      <c r="Y1679" s="141">
        <f t="shared" si="236"/>
        <v>0</v>
      </c>
      <c r="Z1679" s="141">
        <v>0</v>
      </c>
      <c r="AA1679" s="142">
        <f t="shared" si="237"/>
        <v>0</v>
      </c>
      <c r="AR1679" s="8" t="s">
        <v>161</v>
      </c>
      <c r="AT1679" s="8" t="s">
        <v>157</v>
      </c>
      <c r="AU1679" s="8" t="s">
        <v>78</v>
      </c>
      <c r="AY1679" s="8" t="s">
        <v>156</v>
      </c>
      <c r="BE1679" s="143">
        <f t="shared" si="238"/>
        <v>0</v>
      </c>
      <c r="BF1679" s="143">
        <f t="shared" si="239"/>
        <v>0</v>
      </c>
      <c r="BG1679" s="143">
        <f t="shared" si="240"/>
        <v>0</v>
      </c>
      <c r="BH1679" s="143">
        <f t="shared" si="241"/>
        <v>0</v>
      </c>
      <c r="BI1679" s="143">
        <f t="shared" si="242"/>
        <v>0</v>
      </c>
      <c r="BJ1679" s="8" t="s">
        <v>78</v>
      </c>
      <c r="BK1679" s="121">
        <f t="shared" si="243"/>
        <v>0</v>
      </c>
      <c r="BL1679" s="8" t="s">
        <v>161</v>
      </c>
      <c r="BM1679" s="8" t="s">
        <v>3152</v>
      </c>
    </row>
    <row r="1680" spans="2:65" s="23" customFormat="1" ht="25.5" customHeight="1" x14ac:dyDescent="0.45">
      <c r="B1680" s="134"/>
      <c r="C1680" s="179" t="s">
        <v>3153</v>
      </c>
      <c r="D1680" s="179" t="s">
        <v>311</v>
      </c>
      <c r="E1680" s="180" t="s">
        <v>3154</v>
      </c>
      <c r="F1680" s="263" t="s">
        <v>3155</v>
      </c>
      <c r="G1680" s="263"/>
      <c r="H1680" s="263"/>
      <c r="I1680" s="263"/>
      <c r="J1680" s="181" t="s">
        <v>1098</v>
      </c>
      <c r="K1680" s="182">
        <v>5</v>
      </c>
      <c r="L1680" s="264"/>
      <c r="M1680" s="264"/>
      <c r="N1680" s="265">
        <f t="shared" ref="N1680" si="256">ROUND(L1680*K1680,2)</f>
        <v>0</v>
      </c>
      <c r="O1680" s="266"/>
      <c r="P1680" s="266"/>
      <c r="Q1680" s="267"/>
      <c r="R1680" s="139"/>
      <c r="T1680" s="140"/>
      <c r="U1680" s="34" t="s">
        <v>39</v>
      </c>
      <c r="V1680" s="141">
        <v>0</v>
      </c>
      <c r="W1680" s="141">
        <f t="shared" si="235"/>
        <v>0</v>
      </c>
      <c r="X1680" s="141">
        <v>0</v>
      </c>
      <c r="Y1680" s="141">
        <f t="shared" si="236"/>
        <v>0</v>
      </c>
      <c r="Z1680" s="141">
        <v>0</v>
      </c>
      <c r="AA1680" s="142">
        <f t="shared" si="237"/>
        <v>0</v>
      </c>
      <c r="AR1680" s="8" t="s">
        <v>190</v>
      </c>
      <c r="AT1680" s="8" t="s">
        <v>311</v>
      </c>
      <c r="AU1680" s="8" t="s">
        <v>78</v>
      </c>
      <c r="AY1680" s="8" t="s">
        <v>156</v>
      </c>
      <c r="BE1680" s="143">
        <f t="shared" si="238"/>
        <v>0</v>
      </c>
      <c r="BF1680" s="143">
        <f t="shared" si="239"/>
        <v>0</v>
      </c>
      <c r="BG1680" s="143">
        <f t="shared" si="240"/>
        <v>0</v>
      </c>
      <c r="BH1680" s="143">
        <f t="shared" si="241"/>
        <v>0</v>
      </c>
      <c r="BI1680" s="143">
        <f t="shared" si="242"/>
        <v>0</v>
      </c>
      <c r="BJ1680" s="8" t="s">
        <v>78</v>
      </c>
      <c r="BK1680" s="121">
        <f t="shared" si="243"/>
        <v>0</v>
      </c>
      <c r="BL1680" s="8" t="s">
        <v>161</v>
      </c>
      <c r="BM1680" s="8" t="s">
        <v>3156</v>
      </c>
    </row>
    <row r="1681" spans="2:65" s="23" customFormat="1" ht="16.5" customHeight="1" x14ac:dyDescent="0.45">
      <c r="B1681" s="134"/>
      <c r="C1681" s="135" t="s">
        <v>3157</v>
      </c>
      <c r="D1681" s="135" t="s">
        <v>157</v>
      </c>
      <c r="E1681" s="136" t="s">
        <v>3158</v>
      </c>
      <c r="F1681" s="251" t="s">
        <v>3159</v>
      </c>
      <c r="G1681" s="251"/>
      <c r="H1681" s="251"/>
      <c r="I1681" s="251"/>
      <c r="J1681" s="137" t="s">
        <v>1098</v>
      </c>
      <c r="K1681" s="138">
        <v>3</v>
      </c>
      <c r="L1681" s="252"/>
      <c r="M1681" s="252"/>
      <c r="N1681" s="260">
        <f>ROUND(L1681*K1681,2)</f>
        <v>0</v>
      </c>
      <c r="O1681" s="261"/>
      <c r="P1681" s="261"/>
      <c r="Q1681" s="262"/>
      <c r="R1681" s="139"/>
      <c r="T1681" s="140"/>
      <c r="U1681" s="34" t="s">
        <v>39</v>
      </c>
      <c r="V1681" s="141">
        <v>0</v>
      </c>
      <c r="W1681" s="141">
        <f t="shared" si="235"/>
        <v>0</v>
      </c>
      <c r="X1681" s="141">
        <v>0</v>
      </c>
      <c r="Y1681" s="141">
        <f t="shared" si="236"/>
        <v>0</v>
      </c>
      <c r="Z1681" s="141">
        <v>0</v>
      </c>
      <c r="AA1681" s="142">
        <f t="shared" si="237"/>
        <v>0</v>
      </c>
      <c r="AR1681" s="8" t="s">
        <v>161</v>
      </c>
      <c r="AT1681" s="8" t="s">
        <v>157</v>
      </c>
      <c r="AU1681" s="8" t="s">
        <v>78</v>
      </c>
      <c r="AY1681" s="8" t="s">
        <v>156</v>
      </c>
      <c r="BE1681" s="143">
        <f t="shared" si="238"/>
        <v>0</v>
      </c>
      <c r="BF1681" s="143">
        <f t="shared" si="239"/>
        <v>0</v>
      </c>
      <c r="BG1681" s="143">
        <f t="shared" si="240"/>
        <v>0</v>
      </c>
      <c r="BH1681" s="143">
        <f t="shared" si="241"/>
        <v>0</v>
      </c>
      <c r="BI1681" s="143">
        <f t="shared" si="242"/>
        <v>0</v>
      </c>
      <c r="BJ1681" s="8" t="s">
        <v>78</v>
      </c>
      <c r="BK1681" s="121">
        <f t="shared" si="243"/>
        <v>0</v>
      </c>
      <c r="BL1681" s="8" t="s">
        <v>161</v>
      </c>
      <c r="BM1681" s="8" t="s">
        <v>3160</v>
      </c>
    </row>
    <row r="1682" spans="2:65" s="23" customFormat="1" ht="25.5" customHeight="1" x14ac:dyDescent="0.45">
      <c r="B1682" s="134"/>
      <c r="C1682" s="179" t="s">
        <v>3161</v>
      </c>
      <c r="D1682" s="179" t="s">
        <v>311</v>
      </c>
      <c r="E1682" s="180" t="s">
        <v>3162</v>
      </c>
      <c r="F1682" s="263" t="s">
        <v>3163</v>
      </c>
      <c r="G1682" s="263"/>
      <c r="H1682" s="263"/>
      <c r="I1682" s="263"/>
      <c r="J1682" s="181" t="s">
        <v>1098</v>
      </c>
      <c r="K1682" s="182">
        <v>3</v>
      </c>
      <c r="L1682" s="264"/>
      <c r="M1682" s="264"/>
      <c r="N1682" s="265">
        <f t="shared" ref="N1682" si="257">ROUND(L1682*K1682,2)</f>
        <v>0</v>
      </c>
      <c r="O1682" s="266"/>
      <c r="P1682" s="266"/>
      <c r="Q1682" s="267"/>
      <c r="R1682" s="139"/>
      <c r="T1682" s="140"/>
      <c r="U1682" s="34" t="s">
        <v>39</v>
      </c>
      <c r="V1682" s="141">
        <v>0</v>
      </c>
      <c r="W1682" s="141">
        <f t="shared" si="235"/>
        <v>0</v>
      </c>
      <c r="X1682" s="141">
        <v>0</v>
      </c>
      <c r="Y1682" s="141">
        <f t="shared" si="236"/>
        <v>0</v>
      </c>
      <c r="Z1682" s="141">
        <v>0</v>
      </c>
      <c r="AA1682" s="142">
        <f t="shared" si="237"/>
        <v>0</v>
      </c>
      <c r="AR1682" s="8" t="s">
        <v>190</v>
      </c>
      <c r="AT1682" s="8" t="s">
        <v>311</v>
      </c>
      <c r="AU1682" s="8" t="s">
        <v>78</v>
      </c>
      <c r="AY1682" s="8" t="s">
        <v>156</v>
      </c>
      <c r="BE1682" s="143">
        <f t="shared" si="238"/>
        <v>0</v>
      </c>
      <c r="BF1682" s="143">
        <f t="shared" si="239"/>
        <v>0</v>
      </c>
      <c r="BG1682" s="143">
        <f t="shared" si="240"/>
        <v>0</v>
      </c>
      <c r="BH1682" s="143">
        <f t="shared" si="241"/>
        <v>0</v>
      </c>
      <c r="BI1682" s="143">
        <f t="shared" si="242"/>
        <v>0</v>
      </c>
      <c r="BJ1682" s="8" t="s">
        <v>78</v>
      </c>
      <c r="BK1682" s="121">
        <f t="shared" si="243"/>
        <v>0</v>
      </c>
      <c r="BL1682" s="8" t="s">
        <v>161</v>
      </c>
      <c r="BM1682" s="8" t="s">
        <v>3164</v>
      </c>
    </row>
    <row r="1683" spans="2:65" s="23" customFormat="1" ht="16.5" customHeight="1" x14ac:dyDescent="0.45">
      <c r="B1683" s="134"/>
      <c r="C1683" s="135" t="s">
        <v>3165</v>
      </c>
      <c r="D1683" s="135" t="s">
        <v>157</v>
      </c>
      <c r="E1683" s="136" t="s">
        <v>3166</v>
      </c>
      <c r="F1683" s="251" t="s">
        <v>3167</v>
      </c>
      <c r="G1683" s="251"/>
      <c r="H1683" s="251"/>
      <c r="I1683" s="251"/>
      <c r="J1683" s="137" t="s">
        <v>1098</v>
      </c>
      <c r="K1683" s="138">
        <v>19</v>
      </c>
      <c r="L1683" s="252"/>
      <c r="M1683" s="252"/>
      <c r="N1683" s="260">
        <f>ROUND(L1683*K1683,2)</f>
        <v>0</v>
      </c>
      <c r="O1683" s="261"/>
      <c r="P1683" s="261"/>
      <c r="Q1683" s="262"/>
      <c r="R1683" s="139"/>
      <c r="T1683" s="140"/>
      <c r="U1683" s="34" t="s">
        <v>39</v>
      </c>
      <c r="V1683" s="141">
        <v>0</v>
      </c>
      <c r="W1683" s="141">
        <f t="shared" si="235"/>
        <v>0</v>
      </c>
      <c r="X1683" s="141">
        <v>0</v>
      </c>
      <c r="Y1683" s="141">
        <f t="shared" si="236"/>
        <v>0</v>
      </c>
      <c r="Z1683" s="141">
        <v>0</v>
      </c>
      <c r="AA1683" s="142">
        <f t="shared" si="237"/>
        <v>0</v>
      </c>
      <c r="AR1683" s="8" t="s">
        <v>161</v>
      </c>
      <c r="AT1683" s="8" t="s">
        <v>157</v>
      </c>
      <c r="AU1683" s="8" t="s">
        <v>78</v>
      </c>
      <c r="AY1683" s="8" t="s">
        <v>156</v>
      </c>
      <c r="BE1683" s="143">
        <f t="shared" si="238"/>
        <v>0</v>
      </c>
      <c r="BF1683" s="143">
        <f t="shared" si="239"/>
        <v>0</v>
      </c>
      <c r="BG1683" s="143">
        <f t="shared" si="240"/>
        <v>0</v>
      </c>
      <c r="BH1683" s="143">
        <f t="shared" si="241"/>
        <v>0</v>
      </c>
      <c r="BI1683" s="143">
        <f t="shared" si="242"/>
        <v>0</v>
      </c>
      <c r="BJ1683" s="8" t="s">
        <v>78</v>
      </c>
      <c r="BK1683" s="121">
        <f t="shared" si="243"/>
        <v>0</v>
      </c>
      <c r="BL1683" s="8" t="s">
        <v>161</v>
      </c>
      <c r="BM1683" s="8" t="s">
        <v>3168</v>
      </c>
    </row>
    <row r="1684" spans="2:65" s="23" customFormat="1" ht="25.5" customHeight="1" x14ac:dyDescent="0.45">
      <c r="B1684" s="134"/>
      <c r="C1684" s="179" t="s">
        <v>3169</v>
      </c>
      <c r="D1684" s="179" t="s">
        <v>311</v>
      </c>
      <c r="E1684" s="180" t="s">
        <v>3170</v>
      </c>
      <c r="F1684" s="263" t="s">
        <v>3171</v>
      </c>
      <c r="G1684" s="263"/>
      <c r="H1684" s="263"/>
      <c r="I1684" s="263"/>
      <c r="J1684" s="181" t="s">
        <v>1098</v>
      </c>
      <c r="K1684" s="182">
        <v>19</v>
      </c>
      <c r="L1684" s="264"/>
      <c r="M1684" s="264"/>
      <c r="N1684" s="265">
        <f t="shared" ref="N1684" si="258">ROUND(L1684*K1684,2)</f>
        <v>0</v>
      </c>
      <c r="O1684" s="266"/>
      <c r="P1684" s="266"/>
      <c r="Q1684" s="267"/>
      <c r="R1684" s="139"/>
      <c r="T1684" s="140"/>
      <c r="U1684" s="34" t="s">
        <v>39</v>
      </c>
      <c r="V1684" s="141">
        <v>0</v>
      </c>
      <c r="W1684" s="141">
        <f t="shared" si="235"/>
        <v>0</v>
      </c>
      <c r="X1684" s="141">
        <v>0</v>
      </c>
      <c r="Y1684" s="141">
        <f t="shared" si="236"/>
        <v>0</v>
      </c>
      <c r="Z1684" s="141">
        <v>0</v>
      </c>
      <c r="AA1684" s="142">
        <f t="shared" si="237"/>
        <v>0</v>
      </c>
      <c r="AR1684" s="8" t="s">
        <v>190</v>
      </c>
      <c r="AT1684" s="8" t="s">
        <v>311</v>
      </c>
      <c r="AU1684" s="8" t="s">
        <v>78</v>
      </c>
      <c r="AY1684" s="8" t="s">
        <v>156</v>
      </c>
      <c r="BE1684" s="143">
        <f t="shared" si="238"/>
        <v>0</v>
      </c>
      <c r="BF1684" s="143">
        <f t="shared" si="239"/>
        <v>0</v>
      </c>
      <c r="BG1684" s="143">
        <f t="shared" si="240"/>
        <v>0</v>
      </c>
      <c r="BH1684" s="143">
        <f t="shared" si="241"/>
        <v>0</v>
      </c>
      <c r="BI1684" s="143">
        <f t="shared" si="242"/>
        <v>0</v>
      </c>
      <c r="BJ1684" s="8" t="s">
        <v>78</v>
      </c>
      <c r="BK1684" s="121">
        <f t="shared" si="243"/>
        <v>0</v>
      </c>
      <c r="BL1684" s="8" t="s">
        <v>161</v>
      </c>
      <c r="BM1684" s="8" t="s">
        <v>3172</v>
      </c>
    </row>
    <row r="1685" spans="2:65" s="23" customFormat="1" ht="16.5" customHeight="1" x14ac:dyDescent="0.45">
      <c r="B1685" s="134"/>
      <c r="C1685" s="135" t="s">
        <v>3173</v>
      </c>
      <c r="D1685" s="135" t="s">
        <v>157</v>
      </c>
      <c r="E1685" s="136" t="s">
        <v>3174</v>
      </c>
      <c r="F1685" s="251" t="s">
        <v>3175</v>
      </c>
      <c r="G1685" s="251"/>
      <c r="H1685" s="251"/>
      <c r="I1685" s="251"/>
      <c r="J1685" s="137" t="s">
        <v>1098</v>
      </c>
      <c r="K1685" s="138">
        <v>21</v>
      </c>
      <c r="L1685" s="252"/>
      <c r="M1685" s="252"/>
      <c r="N1685" s="260">
        <f>ROUND(L1685*K1685,2)</f>
        <v>0</v>
      </c>
      <c r="O1685" s="261"/>
      <c r="P1685" s="261"/>
      <c r="Q1685" s="262"/>
      <c r="R1685" s="139"/>
      <c r="T1685" s="140"/>
      <c r="U1685" s="34" t="s">
        <v>39</v>
      </c>
      <c r="V1685" s="141">
        <v>0</v>
      </c>
      <c r="W1685" s="141">
        <f t="shared" ref="W1685:W1748" si="259">V1685*K1685</f>
        <v>0</v>
      </c>
      <c r="X1685" s="141">
        <v>0</v>
      </c>
      <c r="Y1685" s="141">
        <f t="shared" ref="Y1685:Y1748" si="260">X1685*K1685</f>
        <v>0</v>
      </c>
      <c r="Z1685" s="141">
        <v>0</v>
      </c>
      <c r="AA1685" s="142">
        <f t="shared" ref="AA1685:AA1748" si="261">Z1685*K1685</f>
        <v>0</v>
      </c>
      <c r="AR1685" s="8" t="s">
        <v>161</v>
      </c>
      <c r="AT1685" s="8" t="s">
        <v>157</v>
      </c>
      <c r="AU1685" s="8" t="s">
        <v>78</v>
      </c>
      <c r="AY1685" s="8" t="s">
        <v>156</v>
      </c>
      <c r="BE1685" s="143">
        <f t="shared" ref="BE1685:BE1748" si="262">IF(U1685="základná",N1685,0)</f>
        <v>0</v>
      </c>
      <c r="BF1685" s="143">
        <f t="shared" ref="BF1685:BF1748" si="263">IF(U1685="znížená",N1685,0)</f>
        <v>0</v>
      </c>
      <c r="BG1685" s="143">
        <f t="shared" ref="BG1685:BG1748" si="264">IF(U1685="zákl. prenesená",N1685,0)</f>
        <v>0</v>
      </c>
      <c r="BH1685" s="143">
        <f t="shared" ref="BH1685:BH1748" si="265">IF(U1685="zníž. prenesená",N1685,0)</f>
        <v>0</v>
      </c>
      <c r="BI1685" s="143">
        <f t="shared" ref="BI1685:BI1748" si="266">IF(U1685="nulová",N1685,0)</f>
        <v>0</v>
      </c>
      <c r="BJ1685" s="8" t="s">
        <v>78</v>
      </c>
      <c r="BK1685" s="121">
        <f t="shared" ref="BK1685:BK1748" si="267">ROUND(L1685*K1685,3)</f>
        <v>0</v>
      </c>
      <c r="BL1685" s="8" t="s">
        <v>161</v>
      </c>
      <c r="BM1685" s="8" t="s">
        <v>3176</v>
      </c>
    </row>
    <row r="1686" spans="2:65" s="23" customFormat="1" ht="25.5" customHeight="1" x14ac:dyDescent="0.45">
      <c r="B1686" s="134"/>
      <c r="C1686" s="179" t="s">
        <v>3177</v>
      </c>
      <c r="D1686" s="179" t="s">
        <v>311</v>
      </c>
      <c r="E1686" s="180" t="s">
        <v>3178</v>
      </c>
      <c r="F1686" s="263" t="s">
        <v>3179</v>
      </c>
      <c r="G1686" s="263"/>
      <c r="H1686" s="263"/>
      <c r="I1686" s="263"/>
      <c r="J1686" s="181" t="s">
        <v>1098</v>
      </c>
      <c r="K1686" s="182">
        <v>21</v>
      </c>
      <c r="L1686" s="264"/>
      <c r="M1686" s="264"/>
      <c r="N1686" s="265">
        <f t="shared" ref="N1686" si="268">ROUND(L1686*K1686,2)</f>
        <v>0</v>
      </c>
      <c r="O1686" s="266"/>
      <c r="P1686" s="266"/>
      <c r="Q1686" s="267"/>
      <c r="R1686" s="139"/>
      <c r="T1686" s="140"/>
      <c r="U1686" s="34" t="s">
        <v>39</v>
      </c>
      <c r="V1686" s="141">
        <v>0</v>
      </c>
      <c r="W1686" s="141">
        <f t="shared" si="259"/>
        <v>0</v>
      </c>
      <c r="X1686" s="141">
        <v>0</v>
      </c>
      <c r="Y1686" s="141">
        <f t="shared" si="260"/>
        <v>0</v>
      </c>
      <c r="Z1686" s="141">
        <v>0</v>
      </c>
      <c r="AA1686" s="142">
        <f t="shared" si="261"/>
        <v>0</v>
      </c>
      <c r="AR1686" s="8" t="s">
        <v>190</v>
      </c>
      <c r="AT1686" s="8" t="s">
        <v>311</v>
      </c>
      <c r="AU1686" s="8" t="s">
        <v>78</v>
      </c>
      <c r="AY1686" s="8" t="s">
        <v>156</v>
      </c>
      <c r="BE1686" s="143">
        <f t="shared" si="262"/>
        <v>0</v>
      </c>
      <c r="BF1686" s="143">
        <f t="shared" si="263"/>
        <v>0</v>
      </c>
      <c r="BG1686" s="143">
        <f t="shared" si="264"/>
        <v>0</v>
      </c>
      <c r="BH1686" s="143">
        <f t="shared" si="265"/>
        <v>0</v>
      </c>
      <c r="BI1686" s="143">
        <f t="shared" si="266"/>
        <v>0</v>
      </c>
      <c r="BJ1686" s="8" t="s">
        <v>78</v>
      </c>
      <c r="BK1686" s="121">
        <f t="shared" si="267"/>
        <v>0</v>
      </c>
      <c r="BL1686" s="8" t="s">
        <v>161</v>
      </c>
      <c r="BM1686" s="8" t="s">
        <v>3180</v>
      </c>
    </row>
    <row r="1687" spans="2:65" s="23" customFormat="1" ht="25.5" customHeight="1" x14ac:dyDescent="0.45">
      <c r="B1687" s="134"/>
      <c r="C1687" s="135" t="s">
        <v>3181</v>
      </c>
      <c r="D1687" s="135" t="s">
        <v>157</v>
      </c>
      <c r="E1687" s="136" t="s">
        <v>3182</v>
      </c>
      <c r="F1687" s="251" t="s">
        <v>3183</v>
      </c>
      <c r="G1687" s="251"/>
      <c r="H1687" s="251"/>
      <c r="I1687" s="251"/>
      <c r="J1687" s="137" t="s">
        <v>1098</v>
      </c>
      <c r="K1687" s="138">
        <v>9</v>
      </c>
      <c r="L1687" s="252"/>
      <c r="M1687" s="252"/>
      <c r="N1687" s="260">
        <f>ROUND(L1687*K1687,2)</f>
        <v>0</v>
      </c>
      <c r="O1687" s="261"/>
      <c r="P1687" s="261"/>
      <c r="Q1687" s="262"/>
      <c r="R1687" s="139"/>
      <c r="T1687" s="140"/>
      <c r="U1687" s="34" t="s">
        <v>39</v>
      </c>
      <c r="V1687" s="141">
        <v>0</v>
      </c>
      <c r="W1687" s="141">
        <f t="shared" si="259"/>
        <v>0</v>
      </c>
      <c r="X1687" s="141">
        <v>0</v>
      </c>
      <c r="Y1687" s="141">
        <f t="shared" si="260"/>
        <v>0</v>
      </c>
      <c r="Z1687" s="141">
        <v>0</v>
      </c>
      <c r="AA1687" s="142">
        <f t="shared" si="261"/>
        <v>0</v>
      </c>
      <c r="AR1687" s="8" t="s">
        <v>161</v>
      </c>
      <c r="AT1687" s="8" t="s">
        <v>157</v>
      </c>
      <c r="AU1687" s="8" t="s">
        <v>78</v>
      </c>
      <c r="AY1687" s="8" t="s">
        <v>156</v>
      </c>
      <c r="BE1687" s="143">
        <f t="shared" si="262"/>
        <v>0</v>
      </c>
      <c r="BF1687" s="143">
        <f t="shared" si="263"/>
        <v>0</v>
      </c>
      <c r="BG1687" s="143">
        <f t="shared" si="264"/>
        <v>0</v>
      </c>
      <c r="BH1687" s="143">
        <f t="shared" si="265"/>
        <v>0</v>
      </c>
      <c r="BI1687" s="143">
        <f t="shared" si="266"/>
        <v>0</v>
      </c>
      <c r="BJ1687" s="8" t="s">
        <v>78</v>
      </c>
      <c r="BK1687" s="121">
        <f t="shared" si="267"/>
        <v>0</v>
      </c>
      <c r="BL1687" s="8" t="s">
        <v>161</v>
      </c>
      <c r="BM1687" s="8" t="s">
        <v>3184</v>
      </c>
    </row>
    <row r="1688" spans="2:65" s="23" customFormat="1" ht="25.5" customHeight="1" x14ac:dyDescent="0.45">
      <c r="B1688" s="134"/>
      <c r="C1688" s="179" t="s">
        <v>3185</v>
      </c>
      <c r="D1688" s="179" t="s">
        <v>311</v>
      </c>
      <c r="E1688" s="180" t="s">
        <v>3186</v>
      </c>
      <c r="F1688" s="263" t="s">
        <v>3187</v>
      </c>
      <c r="G1688" s="263"/>
      <c r="H1688" s="263"/>
      <c r="I1688" s="263"/>
      <c r="J1688" s="181" t="s">
        <v>1098</v>
      </c>
      <c r="K1688" s="182">
        <v>1</v>
      </c>
      <c r="L1688" s="264"/>
      <c r="M1688" s="264"/>
      <c r="N1688" s="265">
        <f t="shared" ref="N1688:N1689" si="269">ROUND(L1688*K1688,2)</f>
        <v>0</v>
      </c>
      <c r="O1688" s="266"/>
      <c r="P1688" s="266"/>
      <c r="Q1688" s="267"/>
      <c r="R1688" s="139"/>
      <c r="T1688" s="140"/>
      <c r="U1688" s="34" t="s">
        <v>39</v>
      </c>
      <c r="V1688" s="141">
        <v>0</v>
      </c>
      <c r="W1688" s="141">
        <f t="shared" si="259"/>
        <v>0</v>
      </c>
      <c r="X1688" s="141">
        <v>0</v>
      </c>
      <c r="Y1688" s="141">
        <f t="shared" si="260"/>
        <v>0</v>
      </c>
      <c r="Z1688" s="141">
        <v>0</v>
      </c>
      <c r="AA1688" s="142">
        <f t="shared" si="261"/>
        <v>0</v>
      </c>
      <c r="AR1688" s="8" t="s">
        <v>190</v>
      </c>
      <c r="AT1688" s="8" t="s">
        <v>311</v>
      </c>
      <c r="AU1688" s="8" t="s">
        <v>78</v>
      </c>
      <c r="AY1688" s="8" t="s">
        <v>156</v>
      </c>
      <c r="BE1688" s="143">
        <f t="shared" si="262"/>
        <v>0</v>
      </c>
      <c r="BF1688" s="143">
        <f t="shared" si="263"/>
        <v>0</v>
      </c>
      <c r="BG1688" s="143">
        <f t="shared" si="264"/>
        <v>0</v>
      </c>
      <c r="BH1688" s="143">
        <f t="shared" si="265"/>
        <v>0</v>
      </c>
      <c r="BI1688" s="143">
        <f t="shared" si="266"/>
        <v>0</v>
      </c>
      <c r="BJ1688" s="8" t="s">
        <v>78</v>
      </c>
      <c r="BK1688" s="121">
        <f t="shared" si="267"/>
        <v>0</v>
      </c>
      <c r="BL1688" s="8" t="s">
        <v>161</v>
      </c>
      <c r="BM1688" s="8" t="s">
        <v>3188</v>
      </c>
    </row>
    <row r="1689" spans="2:65" s="23" customFormat="1" ht="25.5" customHeight="1" x14ac:dyDescent="0.45">
      <c r="B1689" s="134"/>
      <c r="C1689" s="179" t="s">
        <v>3189</v>
      </c>
      <c r="D1689" s="179" t="s">
        <v>311</v>
      </c>
      <c r="E1689" s="180" t="s">
        <v>3190</v>
      </c>
      <c r="F1689" s="263" t="s">
        <v>3191</v>
      </c>
      <c r="G1689" s="263"/>
      <c r="H1689" s="263"/>
      <c r="I1689" s="263"/>
      <c r="J1689" s="181" t="s">
        <v>1098</v>
      </c>
      <c r="K1689" s="182">
        <v>8</v>
      </c>
      <c r="L1689" s="264"/>
      <c r="M1689" s="264"/>
      <c r="N1689" s="265">
        <f t="shared" si="269"/>
        <v>0</v>
      </c>
      <c r="O1689" s="266"/>
      <c r="P1689" s="266"/>
      <c r="Q1689" s="267"/>
      <c r="R1689" s="139"/>
      <c r="T1689" s="140"/>
      <c r="U1689" s="34" t="s">
        <v>39</v>
      </c>
      <c r="V1689" s="141">
        <v>0</v>
      </c>
      <c r="W1689" s="141">
        <f t="shared" si="259"/>
        <v>0</v>
      </c>
      <c r="X1689" s="141">
        <v>0</v>
      </c>
      <c r="Y1689" s="141">
        <f t="shared" si="260"/>
        <v>0</v>
      </c>
      <c r="Z1689" s="141">
        <v>0</v>
      </c>
      <c r="AA1689" s="142">
        <f t="shared" si="261"/>
        <v>0</v>
      </c>
      <c r="AR1689" s="8" t="s">
        <v>190</v>
      </c>
      <c r="AT1689" s="8" t="s">
        <v>311</v>
      </c>
      <c r="AU1689" s="8" t="s">
        <v>78</v>
      </c>
      <c r="AY1689" s="8" t="s">
        <v>156</v>
      </c>
      <c r="BE1689" s="143">
        <f t="shared" si="262"/>
        <v>0</v>
      </c>
      <c r="BF1689" s="143">
        <f t="shared" si="263"/>
        <v>0</v>
      </c>
      <c r="BG1689" s="143">
        <f t="shared" si="264"/>
        <v>0</v>
      </c>
      <c r="BH1689" s="143">
        <f t="shared" si="265"/>
        <v>0</v>
      </c>
      <c r="BI1689" s="143">
        <f t="shared" si="266"/>
        <v>0</v>
      </c>
      <c r="BJ1689" s="8" t="s">
        <v>78</v>
      </c>
      <c r="BK1689" s="121">
        <f t="shared" si="267"/>
        <v>0</v>
      </c>
      <c r="BL1689" s="8" t="s">
        <v>161</v>
      </c>
      <c r="BM1689" s="8" t="s">
        <v>3192</v>
      </c>
    </row>
    <row r="1690" spans="2:65" s="23" customFormat="1" ht="16.5" customHeight="1" x14ac:dyDescent="0.45">
      <c r="B1690" s="134"/>
      <c r="C1690" s="135" t="s">
        <v>3193</v>
      </c>
      <c r="D1690" s="135" t="s">
        <v>157</v>
      </c>
      <c r="E1690" s="136" t="s">
        <v>3194</v>
      </c>
      <c r="F1690" s="251" t="s">
        <v>3195</v>
      </c>
      <c r="G1690" s="251"/>
      <c r="H1690" s="251"/>
      <c r="I1690" s="251"/>
      <c r="J1690" s="137" t="s">
        <v>1098</v>
      </c>
      <c r="K1690" s="138">
        <v>6</v>
      </c>
      <c r="L1690" s="252"/>
      <c r="M1690" s="252"/>
      <c r="N1690" s="260">
        <f>ROUND(L1690*K1690,2)</f>
        <v>0</v>
      </c>
      <c r="O1690" s="261"/>
      <c r="P1690" s="261"/>
      <c r="Q1690" s="262"/>
      <c r="R1690" s="139"/>
      <c r="T1690" s="140"/>
      <c r="U1690" s="34" t="s">
        <v>39</v>
      </c>
      <c r="V1690" s="141">
        <v>0</v>
      </c>
      <c r="W1690" s="141">
        <f t="shared" si="259"/>
        <v>0</v>
      </c>
      <c r="X1690" s="141">
        <v>0</v>
      </c>
      <c r="Y1690" s="141">
        <f t="shared" si="260"/>
        <v>0</v>
      </c>
      <c r="Z1690" s="141">
        <v>0</v>
      </c>
      <c r="AA1690" s="142">
        <f t="shared" si="261"/>
        <v>0</v>
      </c>
      <c r="AR1690" s="8" t="s">
        <v>161</v>
      </c>
      <c r="AT1690" s="8" t="s">
        <v>157</v>
      </c>
      <c r="AU1690" s="8" t="s">
        <v>78</v>
      </c>
      <c r="AY1690" s="8" t="s">
        <v>156</v>
      </c>
      <c r="BE1690" s="143">
        <f t="shared" si="262"/>
        <v>0</v>
      </c>
      <c r="BF1690" s="143">
        <f t="shared" si="263"/>
        <v>0</v>
      </c>
      <c r="BG1690" s="143">
        <f t="shared" si="264"/>
        <v>0</v>
      </c>
      <c r="BH1690" s="143">
        <f t="shared" si="265"/>
        <v>0</v>
      </c>
      <c r="BI1690" s="143">
        <f t="shared" si="266"/>
        <v>0</v>
      </c>
      <c r="BJ1690" s="8" t="s">
        <v>78</v>
      </c>
      <c r="BK1690" s="121">
        <f t="shared" si="267"/>
        <v>0</v>
      </c>
      <c r="BL1690" s="8" t="s">
        <v>161</v>
      </c>
      <c r="BM1690" s="8" t="s">
        <v>3196</v>
      </c>
    </row>
    <row r="1691" spans="2:65" s="23" customFormat="1" ht="25.5" customHeight="1" x14ac:dyDescent="0.45">
      <c r="B1691" s="134"/>
      <c r="C1691" s="179" t="s">
        <v>3197</v>
      </c>
      <c r="D1691" s="179" t="s">
        <v>311</v>
      </c>
      <c r="E1691" s="180" t="s">
        <v>3198</v>
      </c>
      <c r="F1691" s="263" t="s">
        <v>3199</v>
      </c>
      <c r="G1691" s="263"/>
      <c r="H1691" s="263"/>
      <c r="I1691" s="263"/>
      <c r="J1691" s="181" t="s">
        <v>1098</v>
      </c>
      <c r="K1691" s="182">
        <v>6</v>
      </c>
      <c r="L1691" s="264"/>
      <c r="M1691" s="264"/>
      <c r="N1691" s="265">
        <f t="shared" ref="N1691" si="270">ROUND(L1691*K1691,2)</f>
        <v>0</v>
      </c>
      <c r="O1691" s="266"/>
      <c r="P1691" s="266"/>
      <c r="Q1691" s="267"/>
      <c r="R1691" s="139"/>
      <c r="T1691" s="140"/>
      <c r="U1691" s="34" t="s">
        <v>39</v>
      </c>
      <c r="V1691" s="141">
        <v>0</v>
      </c>
      <c r="W1691" s="141">
        <f t="shared" si="259"/>
        <v>0</v>
      </c>
      <c r="X1691" s="141">
        <v>0</v>
      </c>
      <c r="Y1691" s="141">
        <f t="shared" si="260"/>
        <v>0</v>
      </c>
      <c r="Z1691" s="141">
        <v>0</v>
      </c>
      <c r="AA1691" s="142">
        <f t="shared" si="261"/>
        <v>0</v>
      </c>
      <c r="AR1691" s="8" t="s">
        <v>190</v>
      </c>
      <c r="AT1691" s="8" t="s">
        <v>311</v>
      </c>
      <c r="AU1691" s="8" t="s">
        <v>78</v>
      </c>
      <c r="AY1691" s="8" t="s">
        <v>156</v>
      </c>
      <c r="BE1691" s="143">
        <f t="shared" si="262"/>
        <v>0</v>
      </c>
      <c r="BF1691" s="143">
        <f t="shared" si="263"/>
        <v>0</v>
      </c>
      <c r="BG1691" s="143">
        <f t="shared" si="264"/>
        <v>0</v>
      </c>
      <c r="BH1691" s="143">
        <f t="shared" si="265"/>
        <v>0</v>
      </c>
      <c r="BI1691" s="143">
        <f t="shared" si="266"/>
        <v>0</v>
      </c>
      <c r="BJ1691" s="8" t="s">
        <v>78</v>
      </c>
      <c r="BK1691" s="121">
        <f t="shared" si="267"/>
        <v>0</v>
      </c>
      <c r="BL1691" s="8" t="s">
        <v>161</v>
      </c>
      <c r="BM1691" s="8" t="s">
        <v>3200</v>
      </c>
    </row>
    <row r="1692" spans="2:65" s="23" customFormat="1" ht="16.5" customHeight="1" x14ac:dyDescent="0.45">
      <c r="B1692" s="134"/>
      <c r="C1692" s="135" t="s">
        <v>3201</v>
      </c>
      <c r="D1692" s="135" t="s">
        <v>157</v>
      </c>
      <c r="E1692" s="136" t="s">
        <v>3202</v>
      </c>
      <c r="F1692" s="251" t="s">
        <v>3203</v>
      </c>
      <c r="G1692" s="251"/>
      <c r="H1692" s="251"/>
      <c r="I1692" s="251"/>
      <c r="J1692" s="137" t="s">
        <v>1098</v>
      </c>
      <c r="K1692" s="138">
        <v>7</v>
      </c>
      <c r="L1692" s="252"/>
      <c r="M1692" s="252"/>
      <c r="N1692" s="260">
        <f>ROUND(L1692*K1692,2)</f>
        <v>0</v>
      </c>
      <c r="O1692" s="261"/>
      <c r="P1692" s="261"/>
      <c r="Q1692" s="262"/>
      <c r="R1692" s="139"/>
      <c r="T1692" s="140"/>
      <c r="U1692" s="34" t="s">
        <v>39</v>
      </c>
      <c r="V1692" s="141">
        <v>0</v>
      </c>
      <c r="W1692" s="141">
        <f t="shared" si="259"/>
        <v>0</v>
      </c>
      <c r="X1692" s="141">
        <v>0</v>
      </c>
      <c r="Y1692" s="141">
        <f t="shared" si="260"/>
        <v>0</v>
      </c>
      <c r="Z1692" s="141">
        <v>0</v>
      </c>
      <c r="AA1692" s="142">
        <f t="shared" si="261"/>
        <v>0</v>
      </c>
      <c r="AR1692" s="8" t="s">
        <v>161</v>
      </c>
      <c r="AT1692" s="8" t="s">
        <v>157</v>
      </c>
      <c r="AU1692" s="8" t="s">
        <v>78</v>
      </c>
      <c r="AY1692" s="8" t="s">
        <v>156</v>
      </c>
      <c r="BE1692" s="143">
        <f t="shared" si="262"/>
        <v>0</v>
      </c>
      <c r="BF1692" s="143">
        <f t="shared" si="263"/>
        <v>0</v>
      </c>
      <c r="BG1692" s="143">
        <f t="shared" si="264"/>
        <v>0</v>
      </c>
      <c r="BH1692" s="143">
        <f t="shared" si="265"/>
        <v>0</v>
      </c>
      <c r="BI1692" s="143">
        <f t="shared" si="266"/>
        <v>0</v>
      </c>
      <c r="BJ1692" s="8" t="s">
        <v>78</v>
      </c>
      <c r="BK1692" s="121">
        <f t="shared" si="267"/>
        <v>0</v>
      </c>
      <c r="BL1692" s="8" t="s">
        <v>161</v>
      </c>
      <c r="BM1692" s="8" t="s">
        <v>3204</v>
      </c>
    </row>
    <row r="1693" spans="2:65" s="23" customFormat="1" ht="25.5" customHeight="1" x14ac:dyDescent="0.45">
      <c r="B1693" s="134"/>
      <c r="C1693" s="179" t="s">
        <v>3205</v>
      </c>
      <c r="D1693" s="179" t="s">
        <v>311</v>
      </c>
      <c r="E1693" s="180" t="s">
        <v>3206</v>
      </c>
      <c r="F1693" s="263" t="s">
        <v>3207</v>
      </c>
      <c r="G1693" s="263"/>
      <c r="H1693" s="263"/>
      <c r="I1693" s="263"/>
      <c r="J1693" s="181" t="s">
        <v>1098</v>
      </c>
      <c r="K1693" s="182">
        <v>7</v>
      </c>
      <c r="L1693" s="264"/>
      <c r="M1693" s="264"/>
      <c r="N1693" s="265">
        <f t="shared" ref="N1693" si="271">ROUND(L1693*K1693,2)</f>
        <v>0</v>
      </c>
      <c r="O1693" s="266"/>
      <c r="P1693" s="266"/>
      <c r="Q1693" s="267"/>
      <c r="R1693" s="139"/>
      <c r="T1693" s="140"/>
      <c r="U1693" s="34" t="s">
        <v>39</v>
      </c>
      <c r="V1693" s="141">
        <v>0</v>
      </c>
      <c r="W1693" s="141">
        <f t="shared" si="259"/>
        <v>0</v>
      </c>
      <c r="X1693" s="141">
        <v>0</v>
      </c>
      <c r="Y1693" s="141">
        <f t="shared" si="260"/>
        <v>0</v>
      </c>
      <c r="Z1693" s="141">
        <v>0</v>
      </c>
      <c r="AA1693" s="142">
        <f t="shared" si="261"/>
        <v>0</v>
      </c>
      <c r="AR1693" s="8" t="s">
        <v>190</v>
      </c>
      <c r="AT1693" s="8" t="s">
        <v>311</v>
      </c>
      <c r="AU1693" s="8" t="s">
        <v>78</v>
      </c>
      <c r="AY1693" s="8" t="s">
        <v>156</v>
      </c>
      <c r="BE1693" s="143">
        <f t="shared" si="262"/>
        <v>0</v>
      </c>
      <c r="BF1693" s="143">
        <f t="shared" si="263"/>
        <v>0</v>
      </c>
      <c r="BG1693" s="143">
        <f t="shared" si="264"/>
        <v>0</v>
      </c>
      <c r="BH1693" s="143">
        <f t="shared" si="265"/>
        <v>0</v>
      </c>
      <c r="BI1693" s="143">
        <f t="shared" si="266"/>
        <v>0</v>
      </c>
      <c r="BJ1693" s="8" t="s">
        <v>78</v>
      </c>
      <c r="BK1693" s="121">
        <f t="shared" si="267"/>
        <v>0</v>
      </c>
      <c r="BL1693" s="8" t="s">
        <v>161</v>
      </c>
      <c r="BM1693" s="8" t="s">
        <v>3208</v>
      </c>
    </row>
    <row r="1694" spans="2:65" s="23" customFormat="1" ht="25.5" customHeight="1" x14ac:dyDescent="0.45">
      <c r="B1694" s="134"/>
      <c r="C1694" s="135" t="s">
        <v>3209</v>
      </c>
      <c r="D1694" s="135" t="s">
        <v>157</v>
      </c>
      <c r="E1694" s="136" t="s">
        <v>3210</v>
      </c>
      <c r="F1694" s="251" t="s">
        <v>3211</v>
      </c>
      <c r="G1694" s="251"/>
      <c r="H1694" s="251"/>
      <c r="I1694" s="251"/>
      <c r="J1694" s="137" t="s">
        <v>1098</v>
      </c>
      <c r="K1694" s="138">
        <v>259</v>
      </c>
      <c r="L1694" s="252"/>
      <c r="M1694" s="252"/>
      <c r="N1694" s="260">
        <f>ROUND(L1694*K1694,2)</f>
        <v>0</v>
      </c>
      <c r="O1694" s="261"/>
      <c r="P1694" s="261"/>
      <c r="Q1694" s="262"/>
      <c r="R1694" s="139"/>
      <c r="T1694" s="140"/>
      <c r="U1694" s="34" t="s">
        <v>39</v>
      </c>
      <c r="V1694" s="141">
        <v>0</v>
      </c>
      <c r="W1694" s="141">
        <f t="shared" si="259"/>
        <v>0</v>
      </c>
      <c r="X1694" s="141">
        <v>0</v>
      </c>
      <c r="Y1694" s="141">
        <f t="shared" si="260"/>
        <v>0</v>
      </c>
      <c r="Z1694" s="141">
        <v>0</v>
      </c>
      <c r="AA1694" s="142">
        <f t="shared" si="261"/>
        <v>0</v>
      </c>
      <c r="AR1694" s="8" t="s">
        <v>161</v>
      </c>
      <c r="AT1694" s="8" t="s">
        <v>157</v>
      </c>
      <c r="AU1694" s="8" t="s">
        <v>78</v>
      </c>
      <c r="AY1694" s="8" t="s">
        <v>156</v>
      </c>
      <c r="BE1694" s="143">
        <f t="shared" si="262"/>
        <v>0</v>
      </c>
      <c r="BF1694" s="143">
        <f t="shared" si="263"/>
        <v>0</v>
      </c>
      <c r="BG1694" s="143">
        <f t="shared" si="264"/>
        <v>0</v>
      </c>
      <c r="BH1694" s="143">
        <f t="shared" si="265"/>
        <v>0</v>
      </c>
      <c r="BI1694" s="143">
        <f t="shared" si="266"/>
        <v>0</v>
      </c>
      <c r="BJ1694" s="8" t="s">
        <v>78</v>
      </c>
      <c r="BK1694" s="121">
        <f t="shared" si="267"/>
        <v>0</v>
      </c>
      <c r="BL1694" s="8" t="s">
        <v>161</v>
      </c>
      <c r="BM1694" s="8" t="s">
        <v>3212</v>
      </c>
    </row>
    <row r="1695" spans="2:65" s="23" customFormat="1" ht="25.5" customHeight="1" x14ac:dyDescent="0.45">
      <c r="B1695" s="134"/>
      <c r="C1695" s="179" t="s">
        <v>3213</v>
      </c>
      <c r="D1695" s="179" t="s">
        <v>311</v>
      </c>
      <c r="E1695" s="180" t="s">
        <v>3214</v>
      </c>
      <c r="F1695" s="263" t="s">
        <v>3215</v>
      </c>
      <c r="G1695" s="263"/>
      <c r="H1695" s="263"/>
      <c r="I1695" s="263"/>
      <c r="J1695" s="181" t="s">
        <v>1098</v>
      </c>
      <c r="K1695" s="182">
        <v>200</v>
      </c>
      <c r="L1695" s="264"/>
      <c r="M1695" s="264"/>
      <c r="N1695" s="265">
        <f t="shared" ref="N1695:N1700" si="272">ROUND(L1695*K1695,2)</f>
        <v>0</v>
      </c>
      <c r="O1695" s="266"/>
      <c r="P1695" s="266"/>
      <c r="Q1695" s="267"/>
      <c r="R1695" s="139"/>
      <c r="T1695" s="140"/>
      <c r="U1695" s="34" t="s">
        <v>39</v>
      </c>
      <c r="V1695" s="141">
        <v>0</v>
      </c>
      <c r="W1695" s="141">
        <f t="shared" si="259"/>
        <v>0</v>
      </c>
      <c r="X1695" s="141">
        <v>0</v>
      </c>
      <c r="Y1695" s="141">
        <f t="shared" si="260"/>
        <v>0</v>
      </c>
      <c r="Z1695" s="141">
        <v>0</v>
      </c>
      <c r="AA1695" s="142">
        <f t="shared" si="261"/>
        <v>0</v>
      </c>
      <c r="AR1695" s="8" t="s">
        <v>190</v>
      </c>
      <c r="AT1695" s="8" t="s">
        <v>311</v>
      </c>
      <c r="AU1695" s="8" t="s">
        <v>78</v>
      </c>
      <c r="AY1695" s="8" t="s">
        <v>156</v>
      </c>
      <c r="BE1695" s="143">
        <f t="shared" si="262"/>
        <v>0</v>
      </c>
      <c r="BF1695" s="143">
        <f t="shared" si="263"/>
        <v>0</v>
      </c>
      <c r="BG1695" s="143">
        <f t="shared" si="264"/>
        <v>0</v>
      </c>
      <c r="BH1695" s="143">
        <f t="shared" si="265"/>
        <v>0</v>
      </c>
      <c r="BI1695" s="143">
        <f t="shared" si="266"/>
        <v>0</v>
      </c>
      <c r="BJ1695" s="8" t="s">
        <v>78</v>
      </c>
      <c r="BK1695" s="121">
        <f t="shared" si="267"/>
        <v>0</v>
      </c>
      <c r="BL1695" s="8" t="s">
        <v>161</v>
      </c>
      <c r="BM1695" s="8" t="s">
        <v>3216</v>
      </c>
    </row>
    <row r="1696" spans="2:65" s="23" customFormat="1" ht="25.5" customHeight="1" x14ac:dyDescent="0.45">
      <c r="B1696" s="134"/>
      <c r="C1696" s="179" t="s">
        <v>3217</v>
      </c>
      <c r="D1696" s="179" t="s">
        <v>311</v>
      </c>
      <c r="E1696" s="180" t="s">
        <v>3218</v>
      </c>
      <c r="F1696" s="263" t="s">
        <v>3219</v>
      </c>
      <c r="G1696" s="263"/>
      <c r="H1696" s="263"/>
      <c r="I1696" s="263"/>
      <c r="J1696" s="181" t="s">
        <v>1098</v>
      </c>
      <c r="K1696" s="182">
        <v>24</v>
      </c>
      <c r="L1696" s="264"/>
      <c r="M1696" s="264"/>
      <c r="N1696" s="265">
        <f t="shared" si="272"/>
        <v>0</v>
      </c>
      <c r="O1696" s="266"/>
      <c r="P1696" s="266"/>
      <c r="Q1696" s="267"/>
      <c r="R1696" s="139"/>
      <c r="T1696" s="140"/>
      <c r="U1696" s="34" t="s">
        <v>39</v>
      </c>
      <c r="V1696" s="141">
        <v>0</v>
      </c>
      <c r="W1696" s="141">
        <f t="shared" si="259"/>
        <v>0</v>
      </c>
      <c r="X1696" s="141">
        <v>0</v>
      </c>
      <c r="Y1696" s="141">
        <f t="shared" si="260"/>
        <v>0</v>
      </c>
      <c r="Z1696" s="141">
        <v>0</v>
      </c>
      <c r="AA1696" s="142">
        <f t="shared" si="261"/>
        <v>0</v>
      </c>
      <c r="AR1696" s="8" t="s">
        <v>190</v>
      </c>
      <c r="AT1696" s="8" t="s">
        <v>311</v>
      </c>
      <c r="AU1696" s="8" t="s">
        <v>78</v>
      </c>
      <c r="AY1696" s="8" t="s">
        <v>156</v>
      </c>
      <c r="BE1696" s="143">
        <f t="shared" si="262"/>
        <v>0</v>
      </c>
      <c r="BF1696" s="143">
        <f t="shared" si="263"/>
        <v>0</v>
      </c>
      <c r="BG1696" s="143">
        <f t="shared" si="264"/>
        <v>0</v>
      </c>
      <c r="BH1696" s="143">
        <f t="shared" si="265"/>
        <v>0</v>
      </c>
      <c r="BI1696" s="143">
        <f t="shared" si="266"/>
        <v>0</v>
      </c>
      <c r="BJ1696" s="8" t="s">
        <v>78</v>
      </c>
      <c r="BK1696" s="121">
        <f t="shared" si="267"/>
        <v>0</v>
      </c>
      <c r="BL1696" s="8" t="s">
        <v>161</v>
      </c>
      <c r="BM1696" s="8" t="s">
        <v>3220</v>
      </c>
    </row>
    <row r="1697" spans="2:65" s="23" customFormat="1" ht="25.5" customHeight="1" x14ac:dyDescent="0.45">
      <c r="B1697" s="134"/>
      <c r="C1697" s="179" t="s">
        <v>3221</v>
      </c>
      <c r="D1697" s="179" t="s">
        <v>311</v>
      </c>
      <c r="E1697" s="180" t="s">
        <v>3222</v>
      </c>
      <c r="F1697" s="263" t="s">
        <v>3223</v>
      </c>
      <c r="G1697" s="263"/>
      <c r="H1697" s="263"/>
      <c r="I1697" s="263"/>
      <c r="J1697" s="181" t="s">
        <v>1098</v>
      </c>
      <c r="K1697" s="182">
        <v>2</v>
      </c>
      <c r="L1697" s="264"/>
      <c r="M1697" s="264"/>
      <c r="N1697" s="265">
        <f t="shared" si="272"/>
        <v>0</v>
      </c>
      <c r="O1697" s="266"/>
      <c r="P1697" s="266"/>
      <c r="Q1697" s="267"/>
      <c r="R1697" s="139"/>
      <c r="T1697" s="140"/>
      <c r="U1697" s="34" t="s">
        <v>39</v>
      </c>
      <c r="V1697" s="141">
        <v>0</v>
      </c>
      <c r="W1697" s="141">
        <f t="shared" si="259"/>
        <v>0</v>
      </c>
      <c r="X1697" s="141">
        <v>0</v>
      </c>
      <c r="Y1697" s="141">
        <f t="shared" si="260"/>
        <v>0</v>
      </c>
      <c r="Z1697" s="141">
        <v>0</v>
      </c>
      <c r="AA1697" s="142">
        <f t="shared" si="261"/>
        <v>0</v>
      </c>
      <c r="AR1697" s="8" t="s">
        <v>190</v>
      </c>
      <c r="AT1697" s="8" t="s">
        <v>311</v>
      </c>
      <c r="AU1697" s="8" t="s">
        <v>78</v>
      </c>
      <c r="AY1697" s="8" t="s">
        <v>156</v>
      </c>
      <c r="BE1697" s="143">
        <f t="shared" si="262"/>
        <v>0</v>
      </c>
      <c r="BF1697" s="143">
        <f t="shared" si="263"/>
        <v>0</v>
      </c>
      <c r="BG1697" s="143">
        <f t="shared" si="264"/>
        <v>0</v>
      </c>
      <c r="BH1697" s="143">
        <f t="shared" si="265"/>
        <v>0</v>
      </c>
      <c r="BI1697" s="143">
        <f t="shared" si="266"/>
        <v>0</v>
      </c>
      <c r="BJ1697" s="8" t="s">
        <v>78</v>
      </c>
      <c r="BK1697" s="121">
        <f t="shared" si="267"/>
        <v>0</v>
      </c>
      <c r="BL1697" s="8" t="s">
        <v>161</v>
      </c>
      <c r="BM1697" s="8" t="s">
        <v>3224</v>
      </c>
    </row>
    <row r="1698" spans="2:65" s="23" customFormat="1" ht="25.5" customHeight="1" x14ac:dyDescent="0.45">
      <c r="B1698" s="134"/>
      <c r="C1698" s="179" t="s">
        <v>3225</v>
      </c>
      <c r="D1698" s="179" t="s">
        <v>311</v>
      </c>
      <c r="E1698" s="180" t="s">
        <v>3226</v>
      </c>
      <c r="F1698" s="263" t="s">
        <v>3227</v>
      </c>
      <c r="G1698" s="263"/>
      <c r="H1698" s="263"/>
      <c r="I1698" s="263"/>
      <c r="J1698" s="181" t="s">
        <v>1098</v>
      </c>
      <c r="K1698" s="182">
        <v>21</v>
      </c>
      <c r="L1698" s="264"/>
      <c r="M1698" s="264"/>
      <c r="N1698" s="265">
        <f t="shared" si="272"/>
        <v>0</v>
      </c>
      <c r="O1698" s="266"/>
      <c r="P1698" s="266"/>
      <c r="Q1698" s="267"/>
      <c r="R1698" s="139"/>
      <c r="T1698" s="140"/>
      <c r="U1698" s="34" t="s">
        <v>39</v>
      </c>
      <c r="V1698" s="141">
        <v>0</v>
      </c>
      <c r="W1698" s="141">
        <f t="shared" si="259"/>
        <v>0</v>
      </c>
      <c r="X1698" s="141">
        <v>0</v>
      </c>
      <c r="Y1698" s="141">
        <f t="shared" si="260"/>
        <v>0</v>
      </c>
      <c r="Z1698" s="141">
        <v>0</v>
      </c>
      <c r="AA1698" s="142">
        <f t="shared" si="261"/>
        <v>0</v>
      </c>
      <c r="AR1698" s="8" t="s">
        <v>190</v>
      </c>
      <c r="AT1698" s="8" t="s">
        <v>311</v>
      </c>
      <c r="AU1698" s="8" t="s">
        <v>78</v>
      </c>
      <c r="AY1698" s="8" t="s">
        <v>156</v>
      </c>
      <c r="BE1698" s="143">
        <f t="shared" si="262"/>
        <v>0</v>
      </c>
      <c r="BF1698" s="143">
        <f t="shared" si="263"/>
        <v>0</v>
      </c>
      <c r="BG1698" s="143">
        <f t="shared" si="264"/>
        <v>0</v>
      </c>
      <c r="BH1698" s="143">
        <f t="shared" si="265"/>
        <v>0</v>
      </c>
      <c r="BI1698" s="143">
        <f t="shared" si="266"/>
        <v>0</v>
      </c>
      <c r="BJ1698" s="8" t="s">
        <v>78</v>
      </c>
      <c r="BK1698" s="121">
        <f t="shared" si="267"/>
        <v>0</v>
      </c>
      <c r="BL1698" s="8" t="s">
        <v>161</v>
      </c>
      <c r="BM1698" s="8" t="s">
        <v>3228</v>
      </c>
    </row>
    <row r="1699" spans="2:65" s="23" customFormat="1" ht="25.5" customHeight="1" x14ac:dyDescent="0.45">
      <c r="B1699" s="134"/>
      <c r="C1699" s="179" t="s">
        <v>3229</v>
      </c>
      <c r="D1699" s="179" t="s">
        <v>311</v>
      </c>
      <c r="E1699" s="180" t="s">
        <v>3230</v>
      </c>
      <c r="F1699" s="263" t="s">
        <v>3231</v>
      </c>
      <c r="G1699" s="263"/>
      <c r="H1699" s="263"/>
      <c r="I1699" s="263"/>
      <c r="J1699" s="181" t="s">
        <v>1098</v>
      </c>
      <c r="K1699" s="182">
        <v>10</v>
      </c>
      <c r="L1699" s="264"/>
      <c r="M1699" s="264"/>
      <c r="N1699" s="265">
        <f t="shared" si="272"/>
        <v>0</v>
      </c>
      <c r="O1699" s="266"/>
      <c r="P1699" s="266"/>
      <c r="Q1699" s="267"/>
      <c r="R1699" s="139"/>
      <c r="T1699" s="140"/>
      <c r="U1699" s="34" t="s">
        <v>39</v>
      </c>
      <c r="V1699" s="141">
        <v>0</v>
      </c>
      <c r="W1699" s="141">
        <f t="shared" si="259"/>
        <v>0</v>
      </c>
      <c r="X1699" s="141">
        <v>0</v>
      </c>
      <c r="Y1699" s="141">
        <f t="shared" si="260"/>
        <v>0</v>
      </c>
      <c r="Z1699" s="141">
        <v>0</v>
      </c>
      <c r="AA1699" s="142">
        <f t="shared" si="261"/>
        <v>0</v>
      </c>
      <c r="AR1699" s="8" t="s">
        <v>190</v>
      </c>
      <c r="AT1699" s="8" t="s">
        <v>311</v>
      </c>
      <c r="AU1699" s="8" t="s">
        <v>78</v>
      </c>
      <c r="AY1699" s="8" t="s">
        <v>156</v>
      </c>
      <c r="BE1699" s="143">
        <f t="shared" si="262"/>
        <v>0</v>
      </c>
      <c r="BF1699" s="143">
        <f t="shared" si="263"/>
        <v>0</v>
      </c>
      <c r="BG1699" s="143">
        <f t="shared" si="264"/>
        <v>0</v>
      </c>
      <c r="BH1699" s="143">
        <f t="shared" si="265"/>
        <v>0</v>
      </c>
      <c r="BI1699" s="143">
        <f t="shared" si="266"/>
        <v>0</v>
      </c>
      <c r="BJ1699" s="8" t="s">
        <v>78</v>
      </c>
      <c r="BK1699" s="121">
        <f t="shared" si="267"/>
        <v>0</v>
      </c>
      <c r="BL1699" s="8" t="s">
        <v>161</v>
      </c>
      <c r="BM1699" s="8" t="s">
        <v>3232</v>
      </c>
    </row>
    <row r="1700" spans="2:65" s="23" customFormat="1" ht="25.5" customHeight="1" x14ac:dyDescent="0.45">
      <c r="B1700" s="134"/>
      <c r="C1700" s="179" t="s">
        <v>3233</v>
      </c>
      <c r="D1700" s="179" t="s">
        <v>311</v>
      </c>
      <c r="E1700" s="180" t="s">
        <v>3234</v>
      </c>
      <c r="F1700" s="263" t="s">
        <v>3235</v>
      </c>
      <c r="G1700" s="263"/>
      <c r="H1700" s="263"/>
      <c r="I1700" s="263"/>
      <c r="J1700" s="181" t="s">
        <v>1098</v>
      </c>
      <c r="K1700" s="182">
        <v>2</v>
      </c>
      <c r="L1700" s="264"/>
      <c r="M1700" s="264"/>
      <c r="N1700" s="265">
        <f t="shared" si="272"/>
        <v>0</v>
      </c>
      <c r="O1700" s="266"/>
      <c r="P1700" s="266"/>
      <c r="Q1700" s="267"/>
      <c r="R1700" s="139"/>
      <c r="T1700" s="140"/>
      <c r="U1700" s="34" t="s">
        <v>39</v>
      </c>
      <c r="V1700" s="141">
        <v>0</v>
      </c>
      <c r="W1700" s="141">
        <f t="shared" si="259"/>
        <v>0</v>
      </c>
      <c r="X1700" s="141">
        <v>0</v>
      </c>
      <c r="Y1700" s="141">
        <f t="shared" si="260"/>
        <v>0</v>
      </c>
      <c r="Z1700" s="141">
        <v>0</v>
      </c>
      <c r="AA1700" s="142">
        <f t="shared" si="261"/>
        <v>0</v>
      </c>
      <c r="AR1700" s="8" t="s">
        <v>190</v>
      </c>
      <c r="AT1700" s="8" t="s">
        <v>311</v>
      </c>
      <c r="AU1700" s="8" t="s">
        <v>78</v>
      </c>
      <c r="AY1700" s="8" t="s">
        <v>156</v>
      </c>
      <c r="BE1700" s="143">
        <f t="shared" si="262"/>
        <v>0</v>
      </c>
      <c r="BF1700" s="143">
        <f t="shared" si="263"/>
        <v>0</v>
      </c>
      <c r="BG1700" s="143">
        <f t="shared" si="264"/>
        <v>0</v>
      </c>
      <c r="BH1700" s="143">
        <f t="shared" si="265"/>
        <v>0</v>
      </c>
      <c r="BI1700" s="143">
        <f t="shared" si="266"/>
        <v>0</v>
      </c>
      <c r="BJ1700" s="8" t="s">
        <v>78</v>
      </c>
      <c r="BK1700" s="121">
        <f t="shared" si="267"/>
        <v>0</v>
      </c>
      <c r="BL1700" s="8" t="s">
        <v>161</v>
      </c>
      <c r="BM1700" s="8" t="s">
        <v>3236</v>
      </c>
    </row>
    <row r="1701" spans="2:65" s="23" customFormat="1" ht="25.5" customHeight="1" x14ac:dyDescent="0.45">
      <c r="B1701" s="134"/>
      <c r="C1701" s="135" t="s">
        <v>3237</v>
      </c>
      <c r="D1701" s="135" t="s">
        <v>157</v>
      </c>
      <c r="E1701" s="136" t="s">
        <v>3238</v>
      </c>
      <c r="F1701" s="251" t="s">
        <v>3239</v>
      </c>
      <c r="G1701" s="251"/>
      <c r="H1701" s="251"/>
      <c r="I1701" s="251"/>
      <c r="J1701" s="137" t="s">
        <v>1098</v>
      </c>
      <c r="K1701" s="138">
        <v>5</v>
      </c>
      <c r="L1701" s="252"/>
      <c r="M1701" s="252"/>
      <c r="N1701" s="260">
        <f>ROUND(L1701*K1701,2)</f>
        <v>0</v>
      </c>
      <c r="O1701" s="261"/>
      <c r="P1701" s="261"/>
      <c r="Q1701" s="262"/>
      <c r="R1701" s="139"/>
      <c r="T1701" s="140"/>
      <c r="U1701" s="34" t="s">
        <v>39</v>
      </c>
      <c r="V1701" s="141">
        <v>0</v>
      </c>
      <c r="W1701" s="141">
        <f t="shared" si="259"/>
        <v>0</v>
      </c>
      <c r="X1701" s="141">
        <v>0</v>
      </c>
      <c r="Y1701" s="141">
        <f t="shared" si="260"/>
        <v>0</v>
      </c>
      <c r="Z1701" s="141">
        <v>0</v>
      </c>
      <c r="AA1701" s="142">
        <f t="shared" si="261"/>
        <v>0</v>
      </c>
      <c r="AR1701" s="8" t="s">
        <v>161</v>
      </c>
      <c r="AT1701" s="8" t="s">
        <v>157</v>
      </c>
      <c r="AU1701" s="8" t="s">
        <v>78</v>
      </c>
      <c r="AY1701" s="8" t="s">
        <v>156</v>
      </c>
      <c r="BE1701" s="143">
        <f t="shared" si="262"/>
        <v>0</v>
      </c>
      <c r="BF1701" s="143">
        <f t="shared" si="263"/>
        <v>0</v>
      </c>
      <c r="BG1701" s="143">
        <f t="shared" si="264"/>
        <v>0</v>
      </c>
      <c r="BH1701" s="143">
        <f t="shared" si="265"/>
        <v>0</v>
      </c>
      <c r="BI1701" s="143">
        <f t="shared" si="266"/>
        <v>0</v>
      </c>
      <c r="BJ1701" s="8" t="s">
        <v>78</v>
      </c>
      <c r="BK1701" s="121">
        <f t="shared" si="267"/>
        <v>0</v>
      </c>
      <c r="BL1701" s="8" t="s">
        <v>161</v>
      </c>
      <c r="BM1701" s="8" t="s">
        <v>3240</v>
      </c>
    </row>
    <row r="1702" spans="2:65" s="23" customFormat="1" ht="25.5" customHeight="1" x14ac:dyDescent="0.45">
      <c r="B1702" s="134"/>
      <c r="C1702" s="179" t="s">
        <v>3241</v>
      </c>
      <c r="D1702" s="179" t="s">
        <v>311</v>
      </c>
      <c r="E1702" s="180" t="s">
        <v>3242</v>
      </c>
      <c r="F1702" s="263" t="s">
        <v>3243</v>
      </c>
      <c r="G1702" s="263"/>
      <c r="H1702" s="263"/>
      <c r="I1702" s="263"/>
      <c r="J1702" s="181" t="s">
        <v>1098</v>
      </c>
      <c r="K1702" s="182">
        <v>4</v>
      </c>
      <c r="L1702" s="264"/>
      <c r="M1702" s="264"/>
      <c r="N1702" s="265">
        <f t="shared" ref="N1702:N1703" si="273">ROUND(L1702*K1702,2)</f>
        <v>0</v>
      </c>
      <c r="O1702" s="266"/>
      <c r="P1702" s="266"/>
      <c r="Q1702" s="267"/>
      <c r="R1702" s="139"/>
      <c r="T1702" s="140"/>
      <c r="U1702" s="34" t="s">
        <v>39</v>
      </c>
      <c r="V1702" s="141">
        <v>0</v>
      </c>
      <c r="W1702" s="141">
        <f t="shared" si="259"/>
        <v>0</v>
      </c>
      <c r="X1702" s="141">
        <v>0</v>
      </c>
      <c r="Y1702" s="141">
        <f t="shared" si="260"/>
        <v>0</v>
      </c>
      <c r="Z1702" s="141">
        <v>0</v>
      </c>
      <c r="AA1702" s="142">
        <f t="shared" si="261"/>
        <v>0</v>
      </c>
      <c r="AR1702" s="8" t="s">
        <v>190</v>
      </c>
      <c r="AT1702" s="8" t="s">
        <v>311</v>
      </c>
      <c r="AU1702" s="8" t="s">
        <v>78</v>
      </c>
      <c r="AY1702" s="8" t="s">
        <v>156</v>
      </c>
      <c r="BE1702" s="143">
        <f t="shared" si="262"/>
        <v>0</v>
      </c>
      <c r="BF1702" s="143">
        <f t="shared" si="263"/>
        <v>0</v>
      </c>
      <c r="BG1702" s="143">
        <f t="shared" si="264"/>
        <v>0</v>
      </c>
      <c r="BH1702" s="143">
        <f t="shared" si="265"/>
        <v>0</v>
      </c>
      <c r="BI1702" s="143">
        <f t="shared" si="266"/>
        <v>0</v>
      </c>
      <c r="BJ1702" s="8" t="s">
        <v>78</v>
      </c>
      <c r="BK1702" s="121">
        <f t="shared" si="267"/>
        <v>0</v>
      </c>
      <c r="BL1702" s="8" t="s">
        <v>161</v>
      </c>
      <c r="BM1702" s="8" t="s">
        <v>3244</v>
      </c>
    </row>
    <row r="1703" spans="2:65" s="23" customFormat="1" ht="25.5" customHeight="1" x14ac:dyDescent="0.45">
      <c r="B1703" s="134"/>
      <c r="C1703" s="179" t="s">
        <v>3245</v>
      </c>
      <c r="D1703" s="179" t="s">
        <v>311</v>
      </c>
      <c r="E1703" s="180" t="s">
        <v>3246</v>
      </c>
      <c r="F1703" s="263" t="s">
        <v>3247</v>
      </c>
      <c r="G1703" s="263"/>
      <c r="H1703" s="263"/>
      <c r="I1703" s="263"/>
      <c r="J1703" s="181" t="s">
        <v>1098</v>
      </c>
      <c r="K1703" s="182">
        <v>1</v>
      </c>
      <c r="L1703" s="264"/>
      <c r="M1703" s="264"/>
      <c r="N1703" s="265">
        <f t="shared" si="273"/>
        <v>0</v>
      </c>
      <c r="O1703" s="266"/>
      <c r="P1703" s="266"/>
      <c r="Q1703" s="267"/>
      <c r="R1703" s="139"/>
      <c r="T1703" s="140"/>
      <c r="U1703" s="34" t="s">
        <v>39</v>
      </c>
      <c r="V1703" s="141">
        <v>0</v>
      </c>
      <c r="W1703" s="141">
        <f t="shared" si="259"/>
        <v>0</v>
      </c>
      <c r="X1703" s="141">
        <v>0</v>
      </c>
      <c r="Y1703" s="141">
        <f t="shared" si="260"/>
        <v>0</v>
      </c>
      <c r="Z1703" s="141">
        <v>0</v>
      </c>
      <c r="AA1703" s="142">
        <f t="shared" si="261"/>
        <v>0</v>
      </c>
      <c r="AR1703" s="8" t="s">
        <v>190</v>
      </c>
      <c r="AT1703" s="8" t="s">
        <v>311</v>
      </c>
      <c r="AU1703" s="8" t="s">
        <v>78</v>
      </c>
      <c r="AY1703" s="8" t="s">
        <v>156</v>
      </c>
      <c r="BE1703" s="143">
        <f t="shared" si="262"/>
        <v>0</v>
      </c>
      <c r="BF1703" s="143">
        <f t="shared" si="263"/>
        <v>0</v>
      </c>
      <c r="BG1703" s="143">
        <f t="shared" si="264"/>
        <v>0</v>
      </c>
      <c r="BH1703" s="143">
        <f t="shared" si="265"/>
        <v>0</v>
      </c>
      <c r="BI1703" s="143">
        <f t="shared" si="266"/>
        <v>0</v>
      </c>
      <c r="BJ1703" s="8" t="s">
        <v>78</v>
      </c>
      <c r="BK1703" s="121">
        <f t="shared" si="267"/>
        <v>0</v>
      </c>
      <c r="BL1703" s="8" t="s">
        <v>161</v>
      </c>
      <c r="BM1703" s="8" t="s">
        <v>3248</v>
      </c>
    </row>
    <row r="1704" spans="2:65" s="23" customFormat="1" ht="25.5" customHeight="1" x14ac:dyDescent="0.45">
      <c r="B1704" s="134"/>
      <c r="C1704" s="135" t="s">
        <v>3249</v>
      </c>
      <c r="D1704" s="135" t="s">
        <v>157</v>
      </c>
      <c r="E1704" s="136" t="s">
        <v>3250</v>
      </c>
      <c r="F1704" s="251" t="s">
        <v>3251</v>
      </c>
      <c r="G1704" s="251"/>
      <c r="H1704" s="251"/>
      <c r="I1704" s="251"/>
      <c r="J1704" s="137" t="s">
        <v>1098</v>
      </c>
      <c r="K1704" s="138">
        <v>53</v>
      </c>
      <c r="L1704" s="252"/>
      <c r="M1704" s="252"/>
      <c r="N1704" s="260">
        <f>ROUND(L1704*K1704,2)</f>
        <v>0</v>
      </c>
      <c r="O1704" s="261"/>
      <c r="P1704" s="261"/>
      <c r="Q1704" s="262"/>
      <c r="R1704" s="139"/>
      <c r="T1704" s="140"/>
      <c r="U1704" s="34" t="s">
        <v>39</v>
      </c>
      <c r="V1704" s="141">
        <v>0</v>
      </c>
      <c r="W1704" s="141">
        <f t="shared" si="259"/>
        <v>0</v>
      </c>
      <c r="X1704" s="141">
        <v>0</v>
      </c>
      <c r="Y1704" s="141">
        <f t="shared" si="260"/>
        <v>0</v>
      </c>
      <c r="Z1704" s="141">
        <v>0</v>
      </c>
      <c r="AA1704" s="142">
        <f t="shared" si="261"/>
        <v>0</v>
      </c>
      <c r="AR1704" s="8" t="s">
        <v>161</v>
      </c>
      <c r="AT1704" s="8" t="s">
        <v>157</v>
      </c>
      <c r="AU1704" s="8" t="s">
        <v>78</v>
      </c>
      <c r="AY1704" s="8" t="s">
        <v>156</v>
      </c>
      <c r="BE1704" s="143">
        <f t="shared" si="262"/>
        <v>0</v>
      </c>
      <c r="BF1704" s="143">
        <f t="shared" si="263"/>
        <v>0</v>
      </c>
      <c r="BG1704" s="143">
        <f t="shared" si="264"/>
        <v>0</v>
      </c>
      <c r="BH1704" s="143">
        <f t="shared" si="265"/>
        <v>0</v>
      </c>
      <c r="BI1704" s="143">
        <f t="shared" si="266"/>
        <v>0</v>
      </c>
      <c r="BJ1704" s="8" t="s">
        <v>78</v>
      </c>
      <c r="BK1704" s="121">
        <f t="shared" si="267"/>
        <v>0</v>
      </c>
      <c r="BL1704" s="8" t="s">
        <v>161</v>
      </c>
      <c r="BM1704" s="8" t="s">
        <v>3252</v>
      </c>
    </row>
    <row r="1705" spans="2:65" s="23" customFormat="1" ht="25.5" customHeight="1" x14ac:dyDescent="0.45">
      <c r="B1705" s="134"/>
      <c r="C1705" s="179" t="s">
        <v>3253</v>
      </c>
      <c r="D1705" s="179" t="s">
        <v>311</v>
      </c>
      <c r="E1705" s="180" t="s">
        <v>3254</v>
      </c>
      <c r="F1705" s="263" t="s">
        <v>3255</v>
      </c>
      <c r="G1705" s="263"/>
      <c r="H1705" s="263"/>
      <c r="I1705" s="263"/>
      <c r="J1705" s="181" t="s">
        <v>1098</v>
      </c>
      <c r="K1705" s="182">
        <v>53</v>
      </c>
      <c r="L1705" s="264"/>
      <c r="M1705" s="264"/>
      <c r="N1705" s="265">
        <f t="shared" ref="N1705" si="274">ROUND(L1705*K1705,2)</f>
        <v>0</v>
      </c>
      <c r="O1705" s="266"/>
      <c r="P1705" s="266"/>
      <c r="Q1705" s="267"/>
      <c r="R1705" s="139"/>
      <c r="T1705" s="140"/>
      <c r="U1705" s="34" t="s">
        <v>39</v>
      </c>
      <c r="V1705" s="141">
        <v>0</v>
      </c>
      <c r="W1705" s="141">
        <f t="shared" si="259"/>
        <v>0</v>
      </c>
      <c r="X1705" s="141">
        <v>0</v>
      </c>
      <c r="Y1705" s="141">
        <f t="shared" si="260"/>
        <v>0</v>
      </c>
      <c r="Z1705" s="141">
        <v>0</v>
      </c>
      <c r="AA1705" s="142">
        <f t="shared" si="261"/>
        <v>0</v>
      </c>
      <c r="AR1705" s="8" t="s">
        <v>190</v>
      </c>
      <c r="AT1705" s="8" t="s">
        <v>311</v>
      </c>
      <c r="AU1705" s="8" t="s">
        <v>78</v>
      </c>
      <c r="AY1705" s="8" t="s">
        <v>156</v>
      </c>
      <c r="BE1705" s="143">
        <f t="shared" si="262"/>
        <v>0</v>
      </c>
      <c r="BF1705" s="143">
        <f t="shared" si="263"/>
        <v>0</v>
      </c>
      <c r="BG1705" s="143">
        <f t="shared" si="264"/>
        <v>0</v>
      </c>
      <c r="BH1705" s="143">
        <f t="shared" si="265"/>
        <v>0</v>
      </c>
      <c r="BI1705" s="143">
        <f t="shared" si="266"/>
        <v>0</v>
      </c>
      <c r="BJ1705" s="8" t="s">
        <v>78</v>
      </c>
      <c r="BK1705" s="121">
        <f t="shared" si="267"/>
        <v>0</v>
      </c>
      <c r="BL1705" s="8" t="s">
        <v>161</v>
      </c>
      <c r="BM1705" s="8" t="s">
        <v>3256</v>
      </c>
    </row>
    <row r="1706" spans="2:65" s="23" customFormat="1" ht="16.5" customHeight="1" x14ac:dyDescent="0.45">
      <c r="B1706" s="134"/>
      <c r="C1706" s="135" t="s">
        <v>3257</v>
      </c>
      <c r="D1706" s="135" t="s">
        <v>157</v>
      </c>
      <c r="E1706" s="136" t="s">
        <v>3258</v>
      </c>
      <c r="F1706" s="251" t="s">
        <v>3259</v>
      </c>
      <c r="G1706" s="251"/>
      <c r="H1706" s="251"/>
      <c r="I1706" s="251"/>
      <c r="J1706" s="137" t="s">
        <v>3260</v>
      </c>
      <c r="K1706" s="138">
        <v>20</v>
      </c>
      <c r="L1706" s="252"/>
      <c r="M1706" s="252"/>
      <c r="N1706" s="260">
        <f>ROUND(L1706*K1706,2)</f>
        <v>0</v>
      </c>
      <c r="O1706" s="261"/>
      <c r="P1706" s="261"/>
      <c r="Q1706" s="262"/>
      <c r="R1706" s="139"/>
      <c r="T1706" s="140"/>
      <c r="U1706" s="34" t="s">
        <v>39</v>
      </c>
      <c r="V1706" s="141">
        <v>0</v>
      </c>
      <c r="W1706" s="141">
        <f t="shared" si="259"/>
        <v>0</v>
      </c>
      <c r="X1706" s="141">
        <v>0</v>
      </c>
      <c r="Y1706" s="141">
        <f t="shared" si="260"/>
        <v>0</v>
      </c>
      <c r="Z1706" s="141">
        <v>0</v>
      </c>
      <c r="AA1706" s="142">
        <f t="shared" si="261"/>
        <v>0</v>
      </c>
      <c r="AR1706" s="8" t="s">
        <v>161</v>
      </c>
      <c r="AT1706" s="8" t="s">
        <v>157</v>
      </c>
      <c r="AU1706" s="8" t="s">
        <v>78</v>
      </c>
      <c r="AY1706" s="8" t="s">
        <v>156</v>
      </c>
      <c r="BE1706" s="143">
        <f t="shared" si="262"/>
        <v>0</v>
      </c>
      <c r="BF1706" s="143">
        <f t="shared" si="263"/>
        <v>0</v>
      </c>
      <c r="BG1706" s="143">
        <f t="shared" si="264"/>
        <v>0</v>
      </c>
      <c r="BH1706" s="143">
        <f t="shared" si="265"/>
        <v>0</v>
      </c>
      <c r="BI1706" s="143">
        <f t="shared" si="266"/>
        <v>0</v>
      </c>
      <c r="BJ1706" s="8" t="s">
        <v>78</v>
      </c>
      <c r="BK1706" s="121">
        <f t="shared" si="267"/>
        <v>0</v>
      </c>
      <c r="BL1706" s="8" t="s">
        <v>161</v>
      </c>
      <c r="BM1706" s="8" t="s">
        <v>3261</v>
      </c>
    </row>
    <row r="1707" spans="2:65" s="23" customFormat="1" ht="25.5" customHeight="1" x14ac:dyDescent="0.45">
      <c r="B1707" s="134"/>
      <c r="C1707" s="179" t="s">
        <v>3262</v>
      </c>
      <c r="D1707" s="179" t="s">
        <v>311</v>
      </c>
      <c r="E1707" s="180" t="s">
        <v>3263</v>
      </c>
      <c r="F1707" s="263" t="s">
        <v>3264</v>
      </c>
      <c r="G1707" s="263"/>
      <c r="H1707" s="263"/>
      <c r="I1707" s="263"/>
      <c r="J1707" s="181" t="s">
        <v>1098</v>
      </c>
      <c r="K1707" s="182">
        <v>32</v>
      </c>
      <c r="L1707" s="264"/>
      <c r="M1707" s="264"/>
      <c r="N1707" s="265">
        <f t="shared" ref="N1707:N1713" si="275">ROUND(L1707*K1707,2)</f>
        <v>0</v>
      </c>
      <c r="O1707" s="266"/>
      <c r="P1707" s="266"/>
      <c r="Q1707" s="267"/>
      <c r="R1707" s="139"/>
      <c r="T1707" s="140"/>
      <c r="U1707" s="34" t="s">
        <v>39</v>
      </c>
      <c r="V1707" s="141">
        <v>0</v>
      </c>
      <c r="W1707" s="141">
        <f t="shared" si="259"/>
        <v>0</v>
      </c>
      <c r="X1707" s="141">
        <v>0</v>
      </c>
      <c r="Y1707" s="141">
        <f t="shared" si="260"/>
        <v>0</v>
      </c>
      <c r="Z1707" s="141">
        <v>0</v>
      </c>
      <c r="AA1707" s="142">
        <f t="shared" si="261"/>
        <v>0</v>
      </c>
      <c r="AR1707" s="8" t="s">
        <v>190</v>
      </c>
      <c r="AT1707" s="8" t="s">
        <v>311</v>
      </c>
      <c r="AU1707" s="8" t="s">
        <v>78</v>
      </c>
      <c r="AY1707" s="8" t="s">
        <v>156</v>
      </c>
      <c r="BE1707" s="143">
        <f t="shared" si="262"/>
        <v>0</v>
      </c>
      <c r="BF1707" s="143">
        <f t="shared" si="263"/>
        <v>0</v>
      </c>
      <c r="BG1707" s="143">
        <f t="shared" si="264"/>
        <v>0</v>
      </c>
      <c r="BH1707" s="143">
        <f t="shared" si="265"/>
        <v>0</v>
      </c>
      <c r="BI1707" s="143">
        <f t="shared" si="266"/>
        <v>0</v>
      </c>
      <c r="BJ1707" s="8" t="s">
        <v>78</v>
      </c>
      <c r="BK1707" s="121">
        <f t="shared" si="267"/>
        <v>0</v>
      </c>
      <c r="BL1707" s="8" t="s">
        <v>161</v>
      </c>
      <c r="BM1707" s="8" t="s">
        <v>3265</v>
      </c>
    </row>
    <row r="1708" spans="2:65" s="23" customFormat="1" ht="25.5" customHeight="1" x14ac:dyDescent="0.45">
      <c r="B1708" s="134"/>
      <c r="C1708" s="179" t="s">
        <v>3266</v>
      </c>
      <c r="D1708" s="179" t="s">
        <v>311</v>
      </c>
      <c r="E1708" s="180" t="s">
        <v>3267</v>
      </c>
      <c r="F1708" s="263" t="s">
        <v>3268</v>
      </c>
      <c r="G1708" s="263"/>
      <c r="H1708" s="263"/>
      <c r="I1708" s="263"/>
      <c r="J1708" s="181" t="s">
        <v>1098</v>
      </c>
      <c r="K1708" s="182">
        <v>30</v>
      </c>
      <c r="L1708" s="264"/>
      <c r="M1708" s="264"/>
      <c r="N1708" s="265">
        <f t="shared" si="275"/>
        <v>0</v>
      </c>
      <c r="O1708" s="266"/>
      <c r="P1708" s="266"/>
      <c r="Q1708" s="267"/>
      <c r="R1708" s="139"/>
      <c r="T1708" s="140"/>
      <c r="U1708" s="34" t="s">
        <v>39</v>
      </c>
      <c r="V1708" s="141">
        <v>0</v>
      </c>
      <c r="W1708" s="141">
        <f t="shared" si="259"/>
        <v>0</v>
      </c>
      <c r="X1708" s="141">
        <v>0</v>
      </c>
      <c r="Y1708" s="141">
        <f t="shared" si="260"/>
        <v>0</v>
      </c>
      <c r="Z1708" s="141">
        <v>0</v>
      </c>
      <c r="AA1708" s="142">
        <f t="shared" si="261"/>
        <v>0</v>
      </c>
      <c r="AR1708" s="8" t="s">
        <v>190</v>
      </c>
      <c r="AT1708" s="8" t="s">
        <v>311</v>
      </c>
      <c r="AU1708" s="8" t="s">
        <v>78</v>
      </c>
      <c r="AY1708" s="8" t="s">
        <v>156</v>
      </c>
      <c r="BE1708" s="143">
        <f t="shared" si="262"/>
        <v>0</v>
      </c>
      <c r="BF1708" s="143">
        <f t="shared" si="263"/>
        <v>0</v>
      </c>
      <c r="BG1708" s="143">
        <f t="shared" si="264"/>
        <v>0</v>
      </c>
      <c r="BH1708" s="143">
        <f t="shared" si="265"/>
        <v>0</v>
      </c>
      <c r="BI1708" s="143">
        <f t="shared" si="266"/>
        <v>0</v>
      </c>
      <c r="BJ1708" s="8" t="s">
        <v>78</v>
      </c>
      <c r="BK1708" s="121">
        <f t="shared" si="267"/>
        <v>0</v>
      </c>
      <c r="BL1708" s="8" t="s">
        <v>161</v>
      </c>
      <c r="BM1708" s="8" t="s">
        <v>3269</v>
      </c>
    </row>
    <row r="1709" spans="2:65" s="23" customFormat="1" ht="16.5" customHeight="1" x14ac:dyDescent="0.45">
      <c r="B1709" s="134"/>
      <c r="C1709" s="179" t="s">
        <v>3270</v>
      </c>
      <c r="D1709" s="179" t="s">
        <v>311</v>
      </c>
      <c r="E1709" s="180" t="s">
        <v>3271</v>
      </c>
      <c r="F1709" s="263" t="s">
        <v>3272</v>
      </c>
      <c r="G1709" s="263"/>
      <c r="H1709" s="263"/>
      <c r="I1709" s="263"/>
      <c r="J1709" s="181" t="s">
        <v>1098</v>
      </c>
      <c r="K1709" s="182">
        <v>65</v>
      </c>
      <c r="L1709" s="264"/>
      <c r="M1709" s="264"/>
      <c r="N1709" s="265">
        <f t="shared" si="275"/>
        <v>0</v>
      </c>
      <c r="O1709" s="266"/>
      <c r="P1709" s="266"/>
      <c r="Q1709" s="267"/>
      <c r="R1709" s="139"/>
      <c r="T1709" s="140"/>
      <c r="U1709" s="34" t="s">
        <v>39</v>
      </c>
      <c r="V1709" s="141">
        <v>0</v>
      </c>
      <c r="W1709" s="141">
        <f t="shared" si="259"/>
        <v>0</v>
      </c>
      <c r="X1709" s="141">
        <v>0</v>
      </c>
      <c r="Y1709" s="141">
        <f t="shared" si="260"/>
        <v>0</v>
      </c>
      <c r="Z1709" s="141">
        <v>0</v>
      </c>
      <c r="AA1709" s="142">
        <f t="shared" si="261"/>
        <v>0</v>
      </c>
      <c r="AR1709" s="8" t="s">
        <v>190</v>
      </c>
      <c r="AT1709" s="8" t="s">
        <v>311</v>
      </c>
      <c r="AU1709" s="8" t="s">
        <v>78</v>
      </c>
      <c r="AY1709" s="8" t="s">
        <v>156</v>
      </c>
      <c r="BE1709" s="143">
        <f t="shared" si="262"/>
        <v>0</v>
      </c>
      <c r="BF1709" s="143">
        <f t="shared" si="263"/>
        <v>0</v>
      </c>
      <c r="BG1709" s="143">
        <f t="shared" si="264"/>
        <v>0</v>
      </c>
      <c r="BH1709" s="143">
        <f t="shared" si="265"/>
        <v>0</v>
      </c>
      <c r="BI1709" s="143">
        <f t="shared" si="266"/>
        <v>0</v>
      </c>
      <c r="BJ1709" s="8" t="s">
        <v>78</v>
      </c>
      <c r="BK1709" s="121">
        <f t="shared" si="267"/>
        <v>0</v>
      </c>
      <c r="BL1709" s="8" t="s">
        <v>161</v>
      </c>
      <c r="BM1709" s="8" t="s">
        <v>3273</v>
      </c>
    </row>
    <row r="1710" spans="2:65" s="23" customFormat="1" ht="25.5" customHeight="1" x14ac:dyDescent="0.45">
      <c r="B1710" s="134"/>
      <c r="C1710" s="179" t="s">
        <v>3274</v>
      </c>
      <c r="D1710" s="179" t="s">
        <v>311</v>
      </c>
      <c r="E1710" s="180" t="s">
        <v>3275</v>
      </c>
      <c r="F1710" s="263" t="s">
        <v>3276</v>
      </c>
      <c r="G1710" s="263"/>
      <c r="H1710" s="263"/>
      <c r="I1710" s="263"/>
      <c r="J1710" s="181" t="s">
        <v>1098</v>
      </c>
      <c r="K1710" s="182">
        <v>34</v>
      </c>
      <c r="L1710" s="264"/>
      <c r="M1710" s="264"/>
      <c r="N1710" s="265">
        <f t="shared" si="275"/>
        <v>0</v>
      </c>
      <c r="O1710" s="266"/>
      <c r="P1710" s="266"/>
      <c r="Q1710" s="267"/>
      <c r="R1710" s="139"/>
      <c r="T1710" s="140"/>
      <c r="U1710" s="34" t="s">
        <v>39</v>
      </c>
      <c r="V1710" s="141">
        <v>0</v>
      </c>
      <c r="W1710" s="141">
        <f t="shared" si="259"/>
        <v>0</v>
      </c>
      <c r="X1710" s="141">
        <v>0</v>
      </c>
      <c r="Y1710" s="141">
        <f t="shared" si="260"/>
        <v>0</v>
      </c>
      <c r="Z1710" s="141">
        <v>0</v>
      </c>
      <c r="AA1710" s="142">
        <f t="shared" si="261"/>
        <v>0</v>
      </c>
      <c r="AR1710" s="8" t="s">
        <v>190</v>
      </c>
      <c r="AT1710" s="8" t="s">
        <v>311</v>
      </c>
      <c r="AU1710" s="8" t="s">
        <v>78</v>
      </c>
      <c r="AY1710" s="8" t="s">
        <v>156</v>
      </c>
      <c r="BE1710" s="143">
        <f t="shared" si="262"/>
        <v>0</v>
      </c>
      <c r="BF1710" s="143">
        <f t="shared" si="263"/>
        <v>0</v>
      </c>
      <c r="BG1710" s="143">
        <f t="shared" si="264"/>
        <v>0</v>
      </c>
      <c r="BH1710" s="143">
        <f t="shared" si="265"/>
        <v>0</v>
      </c>
      <c r="BI1710" s="143">
        <f t="shared" si="266"/>
        <v>0</v>
      </c>
      <c r="BJ1710" s="8" t="s">
        <v>78</v>
      </c>
      <c r="BK1710" s="121">
        <f t="shared" si="267"/>
        <v>0</v>
      </c>
      <c r="BL1710" s="8" t="s">
        <v>161</v>
      </c>
      <c r="BM1710" s="8" t="s">
        <v>3277</v>
      </c>
    </row>
    <row r="1711" spans="2:65" s="23" customFormat="1" ht="25.5" customHeight="1" x14ac:dyDescent="0.45">
      <c r="B1711" s="134"/>
      <c r="C1711" s="179" t="s">
        <v>3278</v>
      </c>
      <c r="D1711" s="179" t="s">
        <v>311</v>
      </c>
      <c r="E1711" s="180" t="s">
        <v>3279</v>
      </c>
      <c r="F1711" s="263" t="s">
        <v>3280</v>
      </c>
      <c r="G1711" s="263"/>
      <c r="H1711" s="263"/>
      <c r="I1711" s="263"/>
      <c r="J1711" s="181" t="s">
        <v>1098</v>
      </c>
      <c r="K1711" s="182">
        <v>28</v>
      </c>
      <c r="L1711" s="264"/>
      <c r="M1711" s="264"/>
      <c r="N1711" s="265">
        <f t="shared" si="275"/>
        <v>0</v>
      </c>
      <c r="O1711" s="266"/>
      <c r="P1711" s="266"/>
      <c r="Q1711" s="267"/>
      <c r="R1711" s="139"/>
      <c r="T1711" s="140"/>
      <c r="U1711" s="34" t="s">
        <v>39</v>
      </c>
      <c r="V1711" s="141">
        <v>0</v>
      </c>
      <c r="W1711" s="141">
        <f t="shared" si="259"/>
        <v>0</v>
      </c>
      <c r="X1711" s="141">
        <v>0</v>
      </c>
      <c r="Y1711" s="141">
        <f t="shared" si="260"/>
        <v>0</v>
      </c>
      <c r="Z1711" s="141">
        <v>0</v>
      </c>
      <c r="AA1711" s="142">
        <f t="shared" si="261"/>
        <v>0</v>
      </c>
      <c r="AR1711" s="8" t="s">
        <v>190</v>
      </c>
      <c r="AT1711" s="8" t="s">
        <v>311</v>
      </c>
      <c r="AU1711" s="8" t="s">
        <v>78</v>
      </c>
      <c r="AY1711" s="8" t="s">
        <v>156</v>
      </c>
      <c r="BE1711" s="143">
        <f t="shared" si="262"/>
        <v>0</v>
      </c>
      <c r="BF1711" s="143">
        <f t="shared" si="263"/>
        <v>0</v>
      </c>
      <c r="BG1711" s="143">
        <f t="shared" si="264"/>
        <v>0</v>
      </c>
      <c r="BH1711" s="143">
        <f t="shared" si="265"/>
        <v>0</v>
      </c>
      <c r="BI1711" s="143">
        <f t="shared" si="266"/>
        <v>0</v>
      </c>
      <c r="BJ1711" s="8" t="s">
        <v>78</v>
      </c>
      <c r="BK1711" s="121">
        <f t="shared" si="267"/>
        <v>0</v>
      </c>
      <c r="BL1711" s="8" t="s">
        <v>161</v>
      </c>
      <c r="BM1711" s="8" t="s">
        <v>3281</v>
      </c>
    </row>
    <row r="1712" spans="2:65" s="23" customFormat="1" ht="25.5" customHeight="1" x14ac:dyDescent="0.45">
      <c r="B1712" s="134"/>
      <c r="C1712" s="179" t="s">
        <v>3282</v>
      </c>
      <c r="D1712" s="179" t="s">
        <v>311</v>
      </c>
      <c r="E1712" s="180" t="s">
        <v>3283</v>
      </c>
      <c r="F1712" s="263" t="s">
        <v>3284</v>
      </c>
      <c r="G1712" s="263"/>
      <c r="H1712" s="263"/>
      <c r="I1712" s="263"/>
      <c r="J1712" s="181" t="s">
        <v>1098</v>
      </c>
      <c r="K1712" s="182">
        <v>17</v>
      </c>
      <c r="L1712" s="264"/>
      <c r="M1712" s="264"/>
      <c r="N1712" s="265">
        <f t="shared" si="275"/>
        <v>0</v>
      </c>
      <c r="O1712" s="266"/>
      <c r="P1712" s="266"/>
      <c r="Q1712" s="267"/>
      <c r="R1712" s="139"/>
      <c r="T1712" s="140"/>
      <c r="U1712" s="34" t="s">
        <v>39</v>
      </c>
      <c r="V1712" s="141">
        <v>0</v>
      </c>
      <c r="W1712" s="141">
        <f t="shared" si="259"/>
        <v>0</v>
      </c>
      <c r="X1712" s="141">
        <v>0</v>
      </c>
      <c r="Y1712" s="141">
        <f t="shared" si="260"/>
        <v>0</v>
      </c>
      <c r="Z1712" s="141">
        <v>0</v>
      </c>
      <c r="AA1712" s="142">
        <f t="shared" si="261"/>
        <v>0</v>
      </c>
      <c r="AR1712" s="8" t="s">
        <v>190</v>
      </c>
      <c r="AT1712" s="8" t="s">
        <v>311</v>
      </c>
      <c r="AU1712" s="8" t="s">
        <v>78</v>
      </c>
      <c r="AY1712" s="8" t="s">
        <v>156</v>
      </c>
      <c r="BE1712" s="143">
        <f t="shared" si="262"/>
        <v>0</v>
      </c>
      <c r="BF1712" s="143">
        <f t="shared" si="263"/>
        <v>0</v>
      </c>
      <c r="BG1712" s="143">
        <f t="shared" si="264"/>
        <v>0</v>
      </c>
      <c r="BH1712" s="143">
        <f t="shared" si="265"/>
        <v>0</v>
      </c>
      <c r="BI1712" s="143">
        <f t="shared" si="266"/>
        <v>0</v>
      </c>
      <c r="BJ1712" s="8" t="s">
        <v>78</v>
      </c>
      <c r="BK1712" s="121">
        <f t="shared" si="267"/>
        <v>0</v>
      </c>
      <c r="BL1712" s="8" t="s">
        <v>161</v>
      </c>
      <c r="BM1712" s="8" t="s">
        <v>3285</v>
      </c>
    </row>
    <row r="1713" spans="2:65" s="23" customFormat="1" ht="25.5" customHeight="1" x14ac:dyDescent="0.45">
      <c r="B1713" s="134"/>
      <c r="C1713" s="179" t="s">
        <v>3286</v>
      </c>
      <c r="D1713" s="179" t="s">
        <v>311</v>
      </c>
      <c r="E1713" s="180" t="s">
        <v>3287</v>
      </c>
      <c r="F1713" s="263" t="s">
        <v>3288</v>
      </c>
      <c r="G1713" s="263"/>
      <c r="H1713" s="263"/>
      <c r="I1713" s="263"/>
      <c r="J1713" s="181" t="s">
        <v>1098</v>
      </c>
      <c r="K1713" s="182">
        <v>1</v>
      </c>
      <c r="L1713" s="264"/>
      <c r="M1713" s="264"/>
      <c r="N1713" s="265">
        <f t="shared" si="275"/>
        <v>0</v>
      </c>
      <c r="O1713" s="266"/>
      <c r="P1713" s="266"/>
      <c r="Q1713" s="267"/>
      <c r="R1713" s="139"/>
      <c r="T1713" s="140"/>
      <c r="U1713" s="34" t="s">
        <v>39</v>
      </c>
      <c r="V1713" s="141">
        <v>0</v>
      </c>
      <c r="W1713" s="141">
        <f t="shared" si="259"/>
        <v>0</v>
      </c>
      <c r="X1713" s="141">
        <v>0</v>
      </c>
      <c r="Y1713" s="141">
        <f t="shared" si="260"/>
        <v>0</v>
      </c>
      <c r="Z1713" s="141">
        <v>0</v>
      </c>
      <c r="AA1713" s="142">
        <f t="shared" si="261"/>
        <v>0</v>
      </c>
      <c r="AR1713" s="8" t="s">
        <v>190</v>
      </c>
      <c r="AT1713" s="8" t="s">
        <v>311</v>
      </c>
      <c r="AU1713" s="8" t="s">
        <v>78</v>
      </c>
      <c r="AY1713" s="8" t="s">
        <v>156</v>
      </c>
      <c r="BE1713" s="143">
        <f t="shared" si="262"/>
        <v>0</v>
      </c>
      <c r="BF1713" s="143">
        <f t="shared" si="263"/>
        <v>0</v>
      </c>
      <c r="BG1713" s="143">
        <f t="shared" si="264"/>
        <v>0</v>
      </c>
      <c r="BH1713" s="143">
        <f t="shared" si="265"/>
        <v>0</v>
      </c>
      <c r="BI1713" s="143">
        <f t="shared" si="266"/>
        <v>0</v>
      </c>
      <c r="BJ1713" s="8" t="s">
        <v>78</v>
      </c>
      <c r="BK1713" s="121">
        <f t="shared" si="267"/>
        <v>0</v>
      </c>
      <c r="BL1713" s="8" t="s">
        <v>161</v>
      </c>
      <c r="BM1713" s="8" t="s">
        <v>3289</v>
      </c>
    </row>
    <row r="1714" spans="2:65" s="23" customFormat="1" ht="16.5" customHeight="1" x14ac:dyDescent="0.45">
      <c r="B1714" s="134"/>
      <c r="C1714" s="135" t="s">
        <v>3290</v>
      </c>
      <c r="D1714" s="135" t="s">
        <v>157</v>
      </c>
      <c r="E1714" s="136" t="s">
        <v>3291</v>
      </c>
      <c r="F1714" s="251" t="s">
        <v>3292</v>
      </c>
      <c r="G1714" s="251"/>
      <c r="H1714" s="251"/>
      <c r="I1714" s="251"/>
      <c r="J1714" s="137" t="s">
        <v>1098</v>
      </c>
      <c r="K1714" s="138">
        <v>3</v>
      </c>
      <c r="L1714" s="252"/>
      <c r="M1714" s="252"/>
      <c r="N1714" s="260">
        <f>ROUND(L1714*K1714,2)</f>
        <v>0</v>
      </c>
      <c r="O1714" s="261"/>
      <c r="P1714" s="261"/>
      <c r="Q1714" s="262"/>
      <c r="R1714" s="139"/>
      <c r="T1714" s="140"/>
      <c r="U1714" s="34" t="s">
        <v>39</v>
      </c>
      <c r="V1714" s="141">
        <v>0</v>
      </c>
      <c r="W1714" s="141">
        <f t="shared" si="259"/>
        <v>0</v>
      </c>
      <c r="X1714" s="141">
        <v>0</v>
      </c>
      <c r="Y1714" s="141">
        <f t="shared" si="260"/>
        <v>0</v>
      </c>
      <c r="Z1714" s="141">
        <v>0</v>
      </c>
      <c r="AA1714" s="142">
        <f t="shared" si="261"/>
        <v>0</v>
      </c>
      <c r="AR1714" s="8" t="s">
        <v>161</v>
      </c>
      <c r="AT1714" s="8" t="s">
        <v>157</v>
      </c>
      <c r="AU1714" s="8" t="s">
        <v>78</v>
      </c>
      <c r="AY1714" s="8" t="s">
        <v>156</v>
      </c>
      <c r="BE1714" s="143">
        <f t="shared" si="262"/>
        <v>0</v>
      </c>
      <c r="BF1714" s="143">
        <f t="shared" si="263"/>
        <v>0</v>
      </c>
      <c r="BG1714" s="143">
        <f t="shared" si="264"/>
        <v>0</v>
      </c>
      <c r="BH1714" s="143">
        <f t="shared" si="265"/>
        <v>0</v>
      </c>
      <c r="BI1714" s="143">
        <f t="shared" si="266"/>
        <v>0</v>
      </c>
      <c r="BJ1714" s="8" t="s">
        <v>78</v>
      </c>
      <c r="BK1714" s="121">
        <f t="shared" si="267"/>
        <v>0</v>
      </c>
      <c r="BL1714" s="8" t="s">
        <v>161</v>
      </c>
      <c r="BM1714" s="8" t="s">
        <v>3293</v>
      </c>
    </row>
    <row r="1715" spans="2:65" s="23" customFormat="1" ht="25.5" customHeight="1" x14ac:dyDescent="0.45">
      <c r="B1715" s="134"/>
      <c r="C1715" s="179" t="s">
        <v>3294</v>
      </c>
      <c r="D1715" s="179" t="s">
        <v>311</v>
      </c>
      <c r="E1715" s="180" t="s">
        <v>3295</v>
      </c>
      <c r="F1715" s="263" t="s">
        <v>3296</v>
      </c>
      <c r="G1715" s="263"/>
      <c r="H1715" s="263"/>
      <c r="I1715" s="263"/>
      <c r="J1715" s="181" t="s">
        <v>1098</v>
      </c>
      <c r="K1715" s="182">
        <v>3</v>
      </c>
      <c r="L1715" s="264"/>
      <c r="M1715" s="264"/>
      <c r="N1715" s="265">
        <f t="shared" ref="N1715" si="276">ROUND(L1715*K1715,2)</f>
        <v>0</v>
      </c>
      <c r="O1715" s="266"/>
      <c r="P1715" s="266"/>
      <c r="Q1715" s="267"/>
      <c r="R1715" s="139"/>
      <c r="T1715" s="140"/>
      <c r="U1715" s="34" t="s">
        <v>39</v>
      </c>
      <c r="V1715" s="141">
        <v>0</v>
      </c>
      <c r="W1715" s="141">
        <f t="shared" si="259"/>
        <v>0</v>
      </c>
      <c r="X1715" s="141">
        <v>0</v>
      </c>
      <c r="Y1715" s="141">
        <f t="shared" si="260"/>
        <v>0</v>
      </c>
      <c r="Z1715" s="141">
        <v>0</v>
      </c>
      <c r="AA1715" s="142">
        <f t="shared" si="261"/>
        <v>0</v>
      </c>
      <c r="AR1715" s="8" t="s">
        <v>190</v>
      </c>
      <c r="AT1715" s="8" t="s">
        <v>311</v>
      </c>
      <c r="AU1715" s="8" t="s">
        <v>78</v>
      </c>
      <c r="AY1715" s="8" t="s">
        <v>156</v>
      </c>
      <c r="BE1715" s="143">
        <f t="shared" si="262"/>
        <v>0</v>
      </c>
      <c r="BF1715" s="143">
        <f t="shared" si="263"/>
        <v>0</v>
      </c>
      <c r="BG1715" s="143">
        <f t="shared" si="264"/>
        <v>0</v>
      </c>
      <c r="BH1715" s="143">
        <f t="shared" si="265"/>
        <v>0</v>
      </c>
      <c r="BI1715" s="143">
        <f t="shared" si="266"/>
        <v>0</v>
      </c>
      <c r="BJ1715" s="8" t="s">
        <v>78</v>
      </c>
      <c r="BK1715" s="121">
        <f t="shared" si="267"/>
        <v>0</v>
      </c>
      <c r="BL1715" s="8" t="s">
        <v>161</v>
      </c>
      <c r="BM1715" s="8" t="s">
        <v>3297</v>
      </c>
    </row>
    <row r="1716" spans="2:65" s="23" customFormat="1" ht="16.5" customHeight="1" x14ac:dyDescent="0.45">
      <c r="B1716" s="134"/>
      <c r="C1716" s="135" t="s">
        <v>3298</v>
      </c>
      <c r="D1716" s="135" t="s">
        <v>157</v>
      </c>
      <c r="E1716" s="136" t="s">
        <v>3299</v>
      </c>
      <c r="F1716" s="251" t="s">
        <v>3300</v>
      </c>
      <c r="G1716" s="251"/>
      <c r="H1716" s="251"/>
      <c r="I1716" s="251"/>
      <c r="J1716" s="137" t="s">
        <v>1098</v>
      </c>
      <c r="K1716" s="138">
        <v>2</v>
      </c>
      <c r="L1716" s="252"/>
      <c r="M1716" s="252"/>
      <c r="N1716" s="260">
        <f>ROUND(L1716*K1716,2)</f>
        <v>0</v>
      </c>
      <c r="O1716" s="261"/>
      <c r="P1716" s="261"/>
      <c r="Q1716" s="262"/>
      <c r="R1716" s="139"/>
      <c r="T1716" s="140"/>
      <c r="U1716" s="34" t="s">
        <v>39</v>
      </c>
      <c r="V1716" s="141">
        <v>0</v>
      </c>
      <c r="W1716" s="141">
        <f t="shared" si="259"/>
        <v>0</v>
      </c>
      <c r="X1716" s="141">
        <v>0</v>
      </c>
      <c r="Y1716" s="141">
        <f t="shared" si="260"/>
        <v>0</v>
      </c>
      <c r="Z1716" s="141">
        <v>0</v>
      </c>
      <c r="AA1716" s="142">
        <f t="shared" si="261"/>
        <v>0</v>
      </c>
      <c r="AR1716" s="8" t="s">
        <v>161</v>
      </c>
      <c r="AT1716" s="8" t="s">
        <v>157</v>
      </c>
      <c r="AU1716" s="8" t="s">
        <v>78</v>
      </c>
      <c r="AY1716" s="8" t="s">
        <v>156</v>
      </c>
      <c r="BE1716" s="143">
        <f t="shared" si="262"/>
        <v>0</v>
      </c>
      <c r="BF1716" s="143">
        <f t="shared" si="263"/>
        <v>0</v>
      </c>
      <c r="BG1716" s="143">
        <f t="shared" si="264"/>
        <v>0</v>
      </c>
      <c r="BH1716" s="143">
        <f t="shared" si="265"/>
        <v>0</v>
      </c>
      <c r="BI1716" s="143">
        <f t="shared" si="266"/>
        <v>0</v>
      </c>
      <c r="BJ1716" s="8" t="s">
        <v>78</v>
      </c>
      <c r="BK1716" s="121">
        <f t="shared" si="267"/>
        <v>0</v>
      </c>
      <c r="BL1716" s="8" t="s">
        <v>161</v>
      </c>
      <c r="BM1716" s="8" t="s">
        <v>3301</v>
      </c>
    </row>
    <row r="1717" spans="2:65" s="23" customFormat="1" ht="16.5" customHeight="1" x14ac:dyDescent="0.45">
      <c r="B1717" s="134"/>
      <c r="C1717" s="179" t="s">
        <v>3302</v>
      </c>
      <c r="D1717" s="179" t="s">
        <v>311</v>
      </c>
      <c r="E1717" s="180" t="s">
        <v>3303</v>
      </c>
      <c r="F1717" s="263" t="s">
        <v>3304</v>
      </c>
      <c r="G1717" s="263"/>
      <c r="H1717" s="263"/>
      <c r="I1717" s="263"/>
      <c r="J1717" s="181" t="s">
        <v>1098</v>
      </c>
      <c r="K1717" s="182">
        <v>2</v>
      </c>
      <c r="L1717" s="264"/>
      <c r="M1717" s="264"/>
      <c r="N1717" s="265">
        <f t="shared" ref="N1717:N1721" si="277">ROUND(L1717*K1717,2)</f>
        <v>0</v>
      </c>
      <c r="O1717" s="266"/>
      <c r="P1717" s="266"/>
      <c r="Q1717" s="267"/>
      <c r="R1717" s="139"/>
      <c r="T1717" s="140"/>
      <c r="U1717" s="34" t="s">
        <v>39</v>
      </c>
      <c r="V1717" s="141">
        <v>0</v>
      </c>
      <c r="W1717" s="141">
        <f t="shared" si="259"/>
        <v>0</v>
      </c>
      <c r="X1717" s="141">
        <v>0</v>
      </c>
      <c r="Y1717" s="141">
        <f t="shared" si="260"/>
        <v>0</v>
      </c>
      <c r="Z1717" s="141">
        <v>0</v>
      </c>
      <c r="AA1717" s="142">
        <f t="shared" si="261"/>
        <v>0</v>
      </c>
      <c r="AR1717" s="8" t="s">
        <v>190</v>
      </c>
      <c r="AT1717" s="8" t="s">
        <v>311</v>
      </c>
      <c r="AU1717" s="8" t="s">
        <v>78</v>
      </c>
      <c r="AY1717" s="8" t="s">
        <v>156</v>
      </c>
      <c r="BE1717" s="143">
        <f t="shared" si="262"/>
        <v>0</v>
      </c>
      <c r="BF1717" s="143">
        <f t="shared" si="263"/>
        <v>0</v>
      </c>
      <c r="BG1717" s="143">
        <f t="shared" si="264"/>
        <v>0</v>
      </c>
      <c r="BH1717" s="143">
        <f t="shared" si="265"/>
        <v>0</v>
      </c>
      <c r="BI1717" s="143">
        <f t="shared" si="266"/>
        <v>0</v>
      </c>
      <c r="BJ1717" s="8" t="s">
        <v>78</v>
      </c>
      <c r="BK1717" s="121">
        <f t="shared" si="267"/>
        <v>0</v>
      </c>
      <c r="BL1717" s="8" t="s">
        <v>161</v>
      </c>
      <c r="BM1717" s="8" t="s">
        <v>3305</v>
      </c>
    </row>
    <row r="1718" spans="2:65" s="23" customFormat="1" ht="16.5" customHeight="1" x14ac:dyDescent="0.45">
      <c r="B1718" s="134"/>
      <c r="C1718" s="135" t="s">
        <v>3306</v>
      </c>
      <c r="D1718" s="135" t="s">
        <v>157</v>
      </c>
      <c r="E1718" s="136" t="s">
        <v>3307</v>
      </c>
      <c r="F1718" s="251" t="s">
        <v>3308</v>
      </c>
      <c r="G1718" s="251"/>
      <c r="H1718" s="251"/>
      <c r="I1718" s="251"/>
      <c r="J1718" s="137" t="s">
        <v>1098</v>
      </c>
      <c r="K1718" s="138">
        <v>2</v>
      </c>
      <c r="L1718" s="252"/>
      <c r="M1718" s="252"/>
      <c r="N1718" s="260">
        <f t="shared" si="277"/>
        <v>0</v>
      </c>
      <c r="O1718" s="261"/>
      <c r="P1718" s="261"/>
      <c r="Q1718" s="262"/>
      <c r="R1718" s="139"/>
      <c r="T1718" s="140"/>
      <c r="U1718" s="34" t="s">
        <v>39</v>
      </c>
      <c r="V1718" s="141">
        <v>0</v>
      </c>
      <c r="W1718" s="141">
        <f t="shared" si="259"/>
        <v>0</v>
      </c>
      <c r="X1718" s="141">
        <v>0</v>
      </c>
      <c r="Y1718" s="141">
        <f t="shared" si="260"/>
        <v>0</v>
      </c>
      <c r="Z1718" s="141">
        <v>0</v>
      </c>
      <c r="AA1718" s="142">
        <f t="shared" si="261"/>
        <v>0</v>
      </c>
      <c r="AR1718" s="8" t="s">
        <v>161</v>
      </c>
      <c r="AT1718" s="8" t="s">
        <v>157</v>
      </c>
      <c r="AU1718" s="8" t="s">
        <v>78</v>
      </c>
      <c r="AY1718" s="8" t="s">
        <v>156</v>
      </c>
      <c r="BE1718" s="143">
        <f t="shared" si="262"/>
        <v>0</v>
      </c>
      <c r="BF1718" s="143">
        <f t="shared" si="263"/>
        <v>0</v>
      </c>
      <c r="BG1718" s="143">
        <f t="shared" si="264"/>
        <v>0</v>
      </c>
      <c r="BH1718" s="143">
        <f t="shared" si="265"/>
        <v>0</v>
      </c>
      <c r="BI1718" s="143">
        <f t="shared" si="266"/>
        <v>0</v>
      </c>
      <c r="BJ1718" s="8" t="s">
        <v>78</v>
      </c>
      <c r="BK1718" s="121">
        <f t="shared" si="267"/>
        <v>0</v>
      </c>
      <c r="BL1718" s="8" t="s">
        <v>161</v>
      </c>
      <c r="BM1718" s="8" t="s">
        <v>3309</v>
      </c>
    </row>
    <row r="1719" spans="2:65" s="23" customFormat="1" ht="16.5" customHeight="1" x14ac:dyDescent="0.45">
      <c r="B1719" s="134"/>
      <c r="C1719" s="135" t="s">
        <v>3310</v>
      </c>
      <c r="D1719" s="135" t="s">
        <v>157</v>
      </c>
      <c r="E1719" s="136" t="s">
        <v>3311</v>
      </c>
      <c r="F1719" s="251" t="s">
        <v>3312</v>
      </c>
      <c r="G1719" s="251"/>
      <c r="H1719" s="251"/>
      <c r="I1719" s="251"/>
      <c r="J1719" s="137" t="s">
        <v>1098</v>
      </c>
      <c r="K1719" s="138">
        <v>2</v>
      </c>
      <c r="L1719" s="252"/>
      <c r="M1719" s="252"/>
      <c r="N1719" s="260">
        <f t="shared" si="277"/>
        <v>0</v>
      </c>
      <c r="O1719" s="261"/>
      <c r="P1719" s="261"/>
      <c r="Q1719" s="262"/>
      <c r="R1719" s="139"/>
      <c r="T1719" s="140"/>
      <c r="U1719" s="34" t="s">
        <v>39</v>
      </c>
      <c r="V1719" s="141">
        <v>0</v>
      </c>
      <c r="W1719" s="141">
        <f t="shared" si="259"/>
        <v>0</v>
      </c>
      <c r="X1719" s="141">
        <v>0</v>
      </c>
      <c r="Y1719" s="141">
        <f t="shared" si="260"/>
        <v>0</v>
      </c>
      <c r="Z1719" s="141">
        <v>0</v>
      </c>
      <c r="AA1719" s="142">
        <f t="shared" si="261"/>
        <v>0</v>
      </c>
      <c r="AR1719" s="8" t="s">
        <v>161</v>
      </c>
      <c r="AT1719" s="8" t="s">
        <v>157</v>
      </c>
      <c r="AU1719" s="8" t="s">
        <v>78</v>
      </c>
      <c r="AY1719" s="8" t="s">
        <v>156</v>
      </c>
      <c r="BE1719" s="143">
        <f t="shared" si="262"/>
        <v>0</v>
      </c>
      <c r="BF1719" s="143">
        <f t="shared" si="263"/>
        <v>0</v>
      </c>
      <c r="BG1719" s="143">
        <f t="shared" si="264"/>
        <v>0</v>
      </c>
      <c r="BH1719" s="143">
        <f t="shared" si="265"/>
        <v>0</v>
      </c>
      <c r="BI1719" s="143">
        <f t="shared" si="266"/>
        <v>0</v>
      </c>
      <c r="BJ1719" s="8" t="s">
        <v>78</v>
      </c>
      <c r="BK1719" s="121">
        <f t="shared" si="267"/>
        <v>0</v>
      </c>
      <c r="BL1719" s="8" t="s">
        <v>161</v>
      </c>
      <c r="BM1719" s="8" t="s">
        <v>3313</v>
      </c>
    </row>
    <row r="1720" spans="2:65" s="23" customFormat="1" ht="16.5" customHeight="1" x14ac:dyDescent="0.45">
      <c r="B1720" s="134"/>
      <c r="C1720" s="135" t="s">
        <v>3314</v>
      </c>
      <c r="D1720" s="135" t="s">
        <v>157</v>
      </c>
      <c r="E1720" s="136" t="s">
        <v>3315</v>
      </c>
      <c r="F1720" s="251" t="s">
        <v>3316</v>
      </c>
      <c r="G1720" s="251"/>
      <c r="H1720" s="251"/>
      <c r="I1720" s="251"/>
      <c r="J1720" s="137" t="s">
        <v>1098</v>
      </c>
      <c r="K1720" s="138">
        <v>1</v>
      </c>
      <c r="L1720" s="252"/>
      <c r="M1720" s="252"/>
      <c r="N1720" s="260">
        <f t="shared" si="277"/>
        <v>0</v>
      </c>
      <c r="O1720" s="261"/>
      <c r="P1720" s="261"/>
      <c r="Q1720" s="262"/>
      <c r="R1720" s="139"/>
      <c r="T1720" s="140"/>
      <c r="U1720" s="34" t="s">
        <v>39</v>
      </c>
      <c r="V1720" s="141">
        <v>0</v>
      </c>
      <c r="W1720" s="141">
        <f t="shared" si="259"/>
        <v>0</v>
      </c>
      <c r="X1720" s="141">
        <v>0</v>
      </c>
      <c r="Y1720" s="141">
        <f t="shared" si="260"/>
        <v>0</v>
      </c>
      <c r="Z1720" s="141">
        <v>0</v>
      </c>
      <c r="AA1720" s="142">
        <f t="shared" si="261"/>
        <v>0</v>
      </c>
      <c r="AR1720" s="8" t="s">
        <v>161</v>
      </c>
      <c r="AT1720" s="8" t="s">
        <v>157</v>
      </c>
      <c r="AU1720" s="8" t="s">
        <v>78</v>
      </c>
      <c r="AY1720" s="8" t="s">
        <v>156</v>
      </c>
      <c r="BE1720" s="143">
        <f t="shared" si="262"/>
        <v>0</v>
      </c>
      <c r="BF1720" s="143">
        <f t="shared" si="263"/>
        <v>0</v>
      </c>
      <c r="BG1720" s="143">
        <f t="shared" si="264"/>
        <v>0</v>
      </c>
      <c r="BH1720" s="143">
        <f t="shared" si="265"/>
        <v>0</v>
      </c>
      <c r="BI1720" s="143">
        <f t="shared" si="266"/>
        <v>0</v>
      </c>
      <c r="BJ1720" s="8" t="s">
        <v>78</v>
      </c>
      <c r="BK1720" s="121">
        <f t="shared" si="267"/>
        <v>0</v>
      </c>
      <c r="BL1720" s="8" t="s">
        <v>161</v>
      </c>
      <c r="BM1720" s="8" t="s">
        <v>3317</v>
      </c>
    </row>
    <row r="1721" spans="2:65" s="23" customFormat="1" ht="38.25" customHeight="1" x14ac:dyDescent="0.45">
      <c r="B1721" s="134"/>
      <c r="C1721" s="135" t="s">
        <v>3318</v>
      </c>
      <c r="D1721" s="135" t="s">
        <v>157</v>
      </c>
      <c r="E1721" s="136" t="s">
        <v>3319</v>
      </c>
      <c r="F1721" s="251" t="s">
        <v>3320</v>
      </c>
      <c r="G1721" s="251"/>
      <c r="H1721" s="251"/>
      <c r="I1721" s="251"/>
      <c r="J1721" s="137" t="s">
        <v>1098</v>
      </c>
      <c r="K1721" s="138">
        <v>16</v>
      </c>
      <c r="L1721" s="252"/>
      <c r="M1721" s="252"/>
      <c r="N1721" s="260">
        <f t="shared" si="277"/>
        <v>0</v>
      </c>
      <c r="O1721" s="261"/>
      <c r="P1721" s="261"/>
      <c r="Q1721" s="262"/>
      <c r="R1721" s="139"/>
      <c r="T1721" s="140"/>
      <c r="U1721" s="34" t="s">
        <v>39</v>
      </c>
      <c r="V1721" s="141">
        <v>0</v>
      </c>
      <c r="W1721" s="141">
        <f t="shared" si="259"/>
        <v>0</v>
      </c>
      <c r="X1721" s="141">
        <v>0</v>
      </c>
      <c r="Y1721" s="141">
        <f t="shared" si="260"/>
        <v>0</v>
      </c>
      <c r="Z1721" s="141">
        <v>0</v>
      </c>
      <c r="AA1721" s="142">
        <f t="shared" si="261"/>
        <v>0</v>
      </c>
      <c r="AR1721" s="8" t="s">
        <v>161</v>
      </c>
      <c r="AT1721" s="8" t="s">
        <v>157</v>
      </c>
      <c r="AU1721" s="8" t="s">
        <v>78</v>
      </c>
      <c r="AY1721" s="8" t="s">
        <v>156</v>
      </c>
      <c r="BE1721" s="143">
        <f t="shared" si="262"/>
        <v>0</v>
      </c>
      <c r="BF1721" s="143">
        <f t="shared" si="263"/>
        <v>0</v>
      </c>
      <c r="BG1721" s="143">
        <f t="shared" si="264"/>
        <v>0</v>
      </c>
      <c r="BH1721" s="143">
        <f t="shared" si="265"/>
        <v>0</v>
      </c>
      <c r="BI1721" s="143">
        <f t="shared" si="266"/>
        <v>0</v>
      </c>
      <c r="BJ1721" s="8" t="s">
        <v>78</v>
      </c>
      <c r="BK1721" s="121">
        <f t="shared" si="267"/>
        <v>0</v>
      </c>
      <c r="BL1721" s="8" t="s">
        <v>161</v>
      </c>
      <c r="BM1721" s="8" t="s">
        <v>3321</v>
      </c>
    </row>
    <row r="1722" spans="2:65" s="23" customFormat="1" ht="38.25" customHeight="1" x14ac:dyDescent="0.45">
      <c r="B1722" s="134"/>
      <c r="C1722" s="179" t="s">
        <v>3322</v>
      </c>
      <c r="D1722" s="179" t="s">
        <v>311</v>
      </c>
      <c r="E1722" s="180" t="s">
        <v>3323</v>
      </c>
      <c r="F1722" s="263" t="s">
        <v>3324</v>
      </c>
      <c r="G1722" s="263"/>
      <c r="H1722" s="263"/>
      <c r="I1722" s="263"/>
      <c r="J1722" s="181" t="s">
        <v>1098</v>
      </c>
      <c r="K1722" s="182">
        <v>16</v>
      </c>
      <c r="L1722" s="264"/>
      <c r="M1722" s="264"/>
      <c r="N1722" s="265">
        <f t="shared" ref="N1722:N1723" si="278">ROUND(L1722*K1722,2)</f>
        <v>0</v>
      </c>
      <c r="O1722" s="266"/>
      <c r="P1722" s="266"/>
      <c r="Q1722" s="267"/>
      <c r="R1722" s="139"/>
      <c r="T1722" s="140"/>
      <c r="U1722" s="34" t="s">
        <v>39</v>
      </c>
      <c r="V1722" s="141">
        <v>0</v>
      </c>
      <c r="W1722" s="141">
        <f t="shared" si="259"/>
        <v>0</v>
      </c>
      <c r="X1722" s="141">
        <v>0</v>
      </c>
      <c r="Y1722" s="141">
        <f t="shared" si="260"/>
        <v>0</v>
      </c>
      <c r="Z1722" s="141">
        <v>0</v>
      </c>
      <c r="AA1722" s="142">
        <f t="shared" si="261"/>
        <v>0</v>
      </c>
      <c r="AR1722" s="8" t="s">
        <v>190</v>
      </c>
      <c r="AT1722" s="8" t="s">
        <v>311</v>
      </c>
      <c r="AU1722" s="8" t="s">
        <v>78</v>
      </c>
      <c r="AY1722" s="8" t="s">
        <v>156</v>
      </c>
      <c r="BE1722" s="143">
        <f t="shared" si="262"/>
        <v>0</v>
      </c>
      <c r="BF1722" s="143">
        <f t="shared" si="263"/>
        <v>0</v>
      </c>
      <c r="BG1722" s="143">
        <f t="shared" si="264"/>
        <v>0</v>
      </c>
      <c r="BH1722" s="143">
        <f t="shared" si="265"/>
        <v>0</v>
      </c>
      <c r="BI1722" s="143">
        <f t="shared" si="266"/>
        <v>0</v>
      </c>
      <c r="BJ1722" s="8" t="s">
        <v>78</v>
      </c>
      <c r="BK1722" s="121">
        <f t="shared" si="267"/>
        <v>0</v>
      </c>
      <c r="BL1722" s="8" t="s">
        <v>161</v>
      </c>
      <c r="BM1722" s="8" t="s">
        <v>3325</v>
      </c>
    </row>
    <row r="1723" spans="2:65" s="23" customFormat="1" ht="16.5" customHeight="1" x14ac:dyDescent="0.45">
      <c r="B1723" s="134"/>
      <c r="C1723" s="179" t="s">
        <v>3326</v>
      </c>
      <c r="D1723" s="179" t="s">
        <v>311</v>
      </c>
      <c r="E1723" s="180" t="s">
        <v>3327</v>
      </c>
      <c r="F1723" s="263" t="s">
        <v>3328</v>
      </c>
      <c r="G1723" s="263"/>
      <c r="H1723" s="263"/>
      <c r="I1723" s="263"/>
      <c r="J1723" s="181" t="s">
        <v>1098</v>
      </c>
      <c r="K1723" s="182">
        <v>16</v>
      </c>
      <c r="L1723" s="264"/>
      <c r="M1723" s="264"/>
      <c r="N1723" s="265">
        <f t="shared" si="278"/>
        <v>0</v>
      </c>
      <c r="O1723" s="266"/>
      <c r="P1723" s="266"/>
      <c r="Q1723" s="267"/>
      <c r="R1723" s="139"/>
      <c r="T1723" s="140"/>
      <c r="U1723" s="34" t="s">
        <v>39</v>
      </c>
      <c r="V1723" s="141">
        <v>0</v>
      </c>
      <c r="W1723" s="141">
        <f t="shared" si="259"/>
        <v>0</v>
      </c>
      <c r="X1723" s="141">
        <v>0</v>
      </c>
      <c r="Y1723" s="141">
        <f t="shared" si="260"/>
        <v>0</v>
      </c>
      <c r="Z1723" s="141">
        <v>0</v>
      </c>
      <c r="AA1723" s="142">
        <f t="shared" si="261"/>
        <v>0</v>
      </c>
      <c r="AR1723" s="8" t="s">
        <v>190</v>
      </c>
      <c r="AT1723" s="8" t="s">
        <v>311</v>
      </c>
      <c r="AU1723" s="8" t="s">
        <v>78</v>
      </c>
      <c r="AY1723" s="8" t="s">
        <v>156</v>
      </c>
      <c r="BE1723" s="143">
        <f t="shared" si="262"/>
        <v>0</v>
      </c>
      <c r="BF1723" s="143">
        <f t="shared" si="263"/>
        <v>0</v>
      </c>
      <c r="BG1723" s="143">
        <f t="shared" si="264"/>
        <v>0</v>
      </c>
      <c r="BH1723" s="143">
        <f t="shared" si="265"/>
        <v>0</v>
      </c>
      <c r="BI1723" s="143">
        <f t="shared" si="266"/>
        <v>0</v>
      </c>
      <c r="BJ1723" s="8" t="s">
        <v>78</v>
      </c>
      <c r="BK1723" s="121">
        <f t="shared" si="267"/>
        <v>0</v>
      </c>
      <c r="BL1723" s="8" t="s">
        <v>161</v>
      </c>
      <c r="BM1723" s="8" t="s">
        <v>3329</v>
      </c>
    </row>
    <row r="1724" spans="2:65" s="23" customFormat="1" ht="38.25" customHeight="1" x14ac:dyDescent="0.45">
      <c r="B1724" s="134"/>
      <c r="C1724" s="135" t="s">
        <v>3330</v>
      </c>
      <c r="D1724" s="135" t="s">
        <v>157</v>
      </c>
      <c r="E1724" s="136" t="s">
        <v>3331</v>
      </c>
      <c r="F1724" s="251" t="s">
        <v>3332</v>
      </c>
      <c r="G1724" s="251"/>
      <c r="H1724" s="251"/>
      <c r="I1724" s="251"/>
      <c r="J1724" s="137" t="s">
        <v>1098</v>
      </c>
      <c r="K1724" s="138">
        <v>3</v>
      </c>
      <c r="L1724" s="252"/>
      <c r="M1724" s="252"/>
      <c r="N1724" s="260">
        <f>ROUND(L1724*K1724,2)</f>
        <v>0</v>
      </c>
      <c r="O1724" s="261"/>
      <c r="P1724" s="261"/>
      <c r="Q1724" s="262"/>
      <c r="R1724" s="139"/>
      <c r="T1724" s="140"/>
      <c r="U1724" s="34" t="s">
        <v>39</v>
      </c>
      <c r="V1724" s="141">
        <v>0</v>
      </c>
      <c r="W1724" s="141">
        <f t="shared" si="259"/>
        <v>0</v>
      </c>
      <c r="X1724" s="141">
        <v>0</v>
      </c>
      <c r="Y1724" s="141">
        <f t="shared" si="260"/>
        <v>0</v>
      </c>
      <c r="Z1724" s="141">
        <v>0</v>
      </c>
      <c r="AA1724" s="142">
        <f t="shared" si="261"/>
        <v>0</v>
      </c>
      <c r="AR1724" s="8" t="s">
        <v>161</v>
      </c>
      <c r="AT1724" s="8" t="s">
        <v>157</v>
      </c>
      <c r="AU1724" s="8" t="s">
        <v>78</v>
      </c>
      <c r="AY1724" s="8" t="s">
        <v>156</v>
      </c>
      <c r="BE1724" s="143">
        <f t="shared" si="262"/>
        <v>0</v>
      </c>
      <c r="BF1724" s="143">
        <f t="shared" si="263"/>
        <v>0</v>
      </c>
      <c r="BG1724" s="143">
        <f t="shared" si="264"/>
        <v>0</v>
      </c>
      <c r="BH1724" s="143">
        <f t="shared" si="265"/>
        <v>0</v>
      </c>
      <c r="BI1724" s="143">
        <f t="shared" si="266"/>
        <v>0</v>
      </c>
      <c r="BJ1724" s="8" t="s">
        <v>78</v>
      </c>
      <c r="BK1724" s="121">
        <f t="shared" si="267"/>
        <v>0</v>
      </c>
      <c r="BL1724" s="8" t="s">
        <v>161</v>
      </c>
      <c r="BM1724" s="8" t="s">
        <v>3333</v>
      </c>
    </row>
    <row r="1725" spans="2:65" s="23" customFormat="1" ht="38.25" customHeight="1" x14ac:dyDescent="0.45">
      <c r="B1725" s="134"/>
      <c r="C1725" s="179" t="s">
        <v>3334</v>
      </c>
      <c r="D1725" s="179" t="s">
        <v>311</v>
      </c>
      <c r="E1725" s="180" t="s">
        <v>3335</v>
      </c>
      <c r="F1725" s="263" t="s">
        <v>3336</v>
      </c>
      <c r="G1725" s="263"/>
      <c r="H1725" s="263"/>
      <c r="I1725" s="263"/>
      <c r="J1725" s="181" t="s">
        <v>1098</v>
      </c>
      <c r="K1725" s="182">
        <v>3</v>
      </c>
      <c r="L1725" s="264"/>
      <c r="M1725" s="264"/>
      <c r="N1725" s="265">
        <f t="shared" ref="N1725:N1726" si="279">ROUND(L1725*K1725,2)</f>
        <v>0</v>
      </c>
      <c r="O1725" s="266"/>
      <c r="P1725" s="266"/>
      <c r="Q1725" s="267"/>
      <c r="R1725" s="139"/>
      <c r="T1725" s="140"/>
      <c r="U1725" s="34" t="s">
        <v>39</v>
      </c>
      <c r="V1725" s="141">
        <v>0</v>
      </c>
      <c r="W1725" s="141">
        <f t="shared" si="259"/>
        <v>0</v>
      </c>
      <c r="X1725" s="141">
        <v>0</v>
      </c>
      <c r="Y1725" s="141">
        <f t="shared" si="260"/>
        <v>0</v>
      </c>
      <c r="Z1725" s="141">
        <v>0</v>
      </c>
      <c r="AA1725" s="142">
        <f t="shared" si="261"/>
        <v>0</v>
      </c>
      <c r="AR1725" s="8" t="s">
        <v>190</v>
      </c>
      <c r="AT1725" s="8" t="s">
        <v>311</v>
      </c>
      <c r="AU1725" s="8" t="s">
        <v>78</v>
      </c>
      <c r="AY1725" s="8" t="s">
        <v>156</v>
      </c>
      <c r="BE1725" s="143">
        <f t="shared" si="262"/>
        <v>0</v>
      </c>
      <c r="BF1725" s="143">
        <f t="shared" si="263"/>
        <v>0</v>
      </c>
      <c r="BG1725" s="143">
        <f t="shared" si="264"/>
        <v>0</v>
      </c>
      <c r="BH1725" s="143">
        <f t="shared" si="265"/>
        <v>0</v>
      </c>
      <c r="BI1725" s="143">
        <f t="shared" si="266"/>
        <v>0</v>
      </c>
      <c r="BJ1725" s="8" t="s">
        <v>78</v>
      </c>
      <c r="BK1725" s="121">
        <f t="shared" si="267"/>
        <v>0</v>
      </c>
      <c r="BL1725" s="8" t="s">
        <v>161</v>
      </c>
      <c r="BM1725" s="8" t="s">
        <v>3337</v>
      </c>
    </row>
    <row r="1726" spans="2:65" s="23" customFormat="1" ht="16.5" customHeight="1" x14ac:dyDescent="0.45">
      <c r="B1726" s="134"/>
      <c r="C1726" s="179" t="s">
        <v>3338</v>
      </c>
      <c r="D1726" s="179" t="s">
        <v>311</v>
      </c>
      <c r="E1726" s="180" t="s">
        <v>3339</v>
      </c>
      <c r="F1726" s="263" t="s">
        <v>3340</v>
      </c>
      <c r="G1726" s="263"/>
      <c r="H1726" s="263"/>
      <c r="I1726" s="263"/>
      <c r="J1726" s="181" t="s">
        <v>1098</v>
      </c>
      <c r="K1726" s="182">
        <v>3</v>
      </c>
      <c r="L1726" s="264"/>
      <c r="M1726" s="264"/>
      <c r="N1726" s="265">
        <f t="shared" si="279"/>
        <v>0</v>
      </c>
      <c r="O1726" s="266"/>
      <c r="P1726" s="266"/>
      <c r="Q1726" s="267"/>
      <c r="R1726" s="139"/>
      <c r="T1726" s="140"/>
      <c r="U1726" s="34" t="s">
        <v>39</v>
      </c>
      <c r="V1726" s="141">
        <v>0</v>
      </c>
      <c r="W1726" s="141">
        <f t="shared" si="259"/>
        <v>0</v>
      </c>
      <c r="X1726" s="141">
        <v>0</v>
      </c>
      <c r="Y1726" s="141">
        <f t="shared" si="260"/>
        <v>0</v>
      </c>
      <c r="Z1726" s="141">
        <v>0</v>
      </c>
      <c r="AA1726" s="142">
        <f t="shared" si="261"/>
        <v>0</v>
      </c>
      <c r="AR1726" s="8" t="s">
        <v>190</v>
      </c>
      <c r="AT1726" s="8" t="s">
        <v>311</v>
      </c>
      <c r="AU1726" s="8" t="s">
        <v>78</v>
      </c>
      <c r="AY1726" s="8" t="s">
        <v>156</v>
      </c>
      <c r="BE1726" s="143">
        <f t="shared" si="262"/>
        <v>0</v>
      </c>
      <c r="BF1726" s="143">
        <f t="shared" si="263"/>
        <v>0</v>
      </c>
      <c r="BG1726" s="143">
        <f t="shared" si="264"/>
        <v>0</v>
      </c>
      <c r="BH1726" s="143">
        <f t="shared" si="265"/>
        <v>0</v>
      </c>
      <c r="BI1726" s="143">
        <f t="shared" si="266"/>
        <v>0</v>
      </c>
      <c r="BJ1726" s="8" t="s">
        <v>78</v>
      </c>
      <c r="BK1726" s="121">
        <f t="shared" si="267"/>
        <v>0</v>
      </c>
      <c r="BL1726" s="8" t="s">
        <v>161</v>
      </c>
      <c r="BM1726" s="8" t="s">
        <v>3341</v>
      </c>
    </row>
    <row r="1727" spans="2:65" s="23" customFormat="1" ht="38.25" customHeight="1" x14ac:dyDescent="0.45">
      <c r="B1727" s="134"/>
      <c r="C1727" s="135" t="s">
        <v>3342</v>
      </c>
      <c r="D1727" s="135" t="s">
        <v>157</v>
      </c>
      <c r="E1727" s="136" t="s">
        <v>3343</v>
      </c>
      <c r="F1727" s="251" t="s">
        <v>3344</v>
      </c>
      <c r="G1727" s="251"/>
      <c r="H1727" s="251"/>
      <c r="I1727" s="251"/>
      <c r="J1727" s="137" t="s">
        <v>1098</v>
      </c>
      <c r="K1727" s="138">
        <v>7</v>
      </c>
      <c r="L1727" s="252"/>
      <c r="M1727" s="252"/>
      <c r="N1727" s="260">
        <f>ROUND(L1727*K1727,2)</f>
        <v>0</v>
      </c>
      <c r="O1727" s="261"/>
      <c r="P1727" s="261"/>
      <c r="Q1727" s="262"/>
      <c r="R1727" s="139"/>
      <c r="T1727" s="140"/>
      <c r="U1727" s="34" t="s">
        <v>39</v>
      </c>
      <c r="V1727" s="141">
        <v>0</v>
      </c>
      <c r="W1727" s="141">
        <f t="shared" si="259"/>
        <v>0</v>
      </c>
      <c r="X1727" s="141">
        <v>0</v>
      </c>
      <c r="Y1727" s="141">
        <f t="shared" si="260"/>
        <v>0</v>
      </c>
      <c r="Z1727" s="141">
        <v>0</v>
      </c>
      <c r="AA1727" s="142">
        <f t="shared" si="261"/>
        <v>0</v>
      </c>
      <c r="AR1727" s="8" t="s">
        <v>161</v>
      </c>
      <c r="AT1727" s="8" t="s">
        <v>157</v>
      </c>
      <c r="AU1727" s="8" t="s">
        <v>78</v>
      </c>
      <c r="AY1727" s="8" t="s">
        <v>156</v>
      </c>
      <c r="BE1727" s="143">
        <f t="shared" si="262"/>
        <v>0</v>
      </c>
      <c r="BF1727" s="143">
        <f t="shared" si="263"/>
        <v>0</v>
      </c>
      <c r="BG1727" s="143">
        <f t="shared" si="264"/>
        <v>0</v>
      </c>
      <c r="BH1727" s="143">
        <f t="shared" si="265"/>
        <v>0</v>
      </c>
      <c r="BI1727" s="143">
        <f t="shared" si="266"/>
        <v>0</v>
      </c>
      <c r="BJ1727" s="8" t="s">
        <v>78</v>
      </c>
      <c r="BK1727" s="121">
        <f t="shared" si="267"/>
        <v>0</v>
      </c>
      <c r="BL1727" s="8" t="s">
        <v>161</v>
      </c>
      <c r="BM1727" s="8" t="s">
        <v>3345</v>
      </c>
    </row>
    <row r="1728" spans="2:65" s="23" customFormat="1" ht="38.25" customHeight="1" x14ac:dyDescent="0.45">
      <c r="B1728" s="134"/>
      <c r="C1728" s="179" t="s">
        <v>3346</v>
      </c>
      <c r="D1728" s="179" t="s">
        <v>311</v>
      </c>
      <c r="E1728" s="180" t="s">
        <v>3347</v>
      </c>
      <c r="F1728" s="263" t="s">
        <v>3348</v>
      </c>
      <c r="G1728" s="263"/>
      <c r="H1728" s="263"/>
      <c r="I1728" s="263"/>
      <c r="J1728" s="181" t="s">
        <v>1098</v>
      </c>
      <c r="K1728" s="182">
        <v>7</v>
      </c>
      <c r="L1728" s="264"/>
      <c r="M1728" s="264"/>
      <c r="N1728" s="265">
        <f t="shared" ref="N1728:N1729" si="280">ROUND(L1728*K1728,2)</f>
        <v>0</v>
      </c>
      <c r="O1728" s="266"/>
      <c r="P1728" s="266"/>
      <c r="Q1728" s="267"/>
      <c r="R1728" s="139"/>
      <c r="T1728" s="140"/>
      <c r="U1728" s="34" t="s">
        <v>39</v>
      </c>
      <c r="V1728" s="141">
        <v>0</v>
      </c>
      <c r="W1728" s="141">
        <f t="shared" si="259"/>
        <v>0</v>
      </c>
      <c r="X1728" s="141">
        <v>0</v>
      </c>
      <c r="Y1728" s="141">
        <f t="shared" si="260"/>
        <v>0</v>
      </c>
      <c r="Z1728" s="141">
        <v>0</v>
      </c>
      <c r="AA1728" s="142">
        <f t="shared" si="261"/>
        <v>0</v>
      </c>
      <c r="AR1728" s="8" t="s">
        <v>190</v>
      </c>
      <c r="AT1728" s="8" t="s">
        <v>311</v>
      </c>
      <c r="AU1728" s="8" t="s">
        <v>78</v>
      </c>
      <c r="AY1728" s="8" t="s">
        <v>156</v>
      </c>
      <c r="BE1728" s="143">
        <f t="shared" si="262"/>
        <v>0</v>
      </c>
      <c r="BF1728" s="143">
        <f t="shared" si="263"/>
        <v>0</v>
      </c>
      <c r="BG1728" s="143">
        <f t="shared" si="264"/>
        <v>0</v>
      </c>
      <c r="BH1728" s="143">
        <f t="shared" si="265"/>
        <v>0</v>
      </c>
      <c r="BI1728" s="143">
        <f t="shared" si="266"/>
        <v>0</v>
      </c>
      <c r="BJ1728" s="8" t="s">
        <v>78</v>
      </c>
      <c r="BK1728" s="121">
        <f t="shared" si="267"/>
        <v>0</v>
      </c>
      <c r="BL1728" s="8" t="s">
        <v>161</v>
      </c>
      <c r="BM1728" s="8" t="s">
        <v>3349</v>
      </c>
    </row>
    <row r="1729" spans="2:65" s="23" customFormat="1" ht="16.5" customHeight="1" x14ac:dyDescent="0.45">
      <c r="B1729" s="134"/>
      <c r="C1729" s="179" t="s">
        <v>3350</v>
      </c>
      <c r="D1729" s="179" t="s">
        <v>311</v>
      </c>
      <c r="E1729" s="180" t="s">
        <v>3351</v>
      </c>
      <c r="F1729" s="263" t="s">
        <v>3352</v>
      </c>
      <c r="G1729" s="263"/>
      <c r="H1729" s="263"/>
      <c r="I1729" s="263"/>
      <c r="J1729" s="181" t="s">
        <v>1098</v>
      </c>
      <c r="K1729" s="182">
        <v>7</v>
      </c>
      <c r="L1729" s="264"/>
      <c r="M1729" s="264"/>
      <c r="N1729" s="265">
        <f t="shared" si="280"/>
        <v>0</v>
      </c>
      <c r="O1729" s="266"/>
      <c r="P1729" s="266"/>
      <c r="Q1729" s="267"/>
      <c r="R1729" s="139"/>
      <c r="T1729" s="140"/>
      <c r="U1729" s="34" t="s">
        <v>39</v>
      </c>
      <c r="V1729" s="141">
        <v>0</v>
      </c>
      <c r="W1729" s="141">
        <f t="shared" si="259"/>
        <v>0</v>
      </c>
      <c r="X1729" s="141">
        <v>0</v>
      </c>
      <c r="Y1729" s="141">
        <f t="shared" si="260"/>
        <v>0</v>
      </c>
      <c r="Z1729" s="141">
        <v>0</v>
      </c>
      <c r="AA1729" s="142">
        <f t="shared" si="261"/>
        <v>0</v>
      </c>
      <c r="AR1729" s="8" t="s">
        <v>190</v>
      </c>
      <c r="AT1729" s="8" t="s">
        <v>311</v>
      </c>
      <c r="AU1729" s="8" t="s">
        <v>78</v>
      </c>
      <c r="AY1729" s="8" t="s">
        <v>156</v>
      </c>
      <c r="BE1729" s="143">
        <f t="shared" si="262"/>
        <v>0</v>
      </c>
      <c r="BF1729" s="143">
        <f t="shared" si="263"/>
        <v>0</v>
      </c>
      <c r="BG1729" s="143">
        <f t="shared" si="264"/>
        <v>0</v>
      </c>
      <c r="BH1729" s="143">
        <f t="shared" si="265"/>
        <v>0</v>
      </c>
      <c r="BI1729" s="143">
        <f t="shared" si="266"/>
        <v>0</v>
      </c>
      <c r="BJ1729" s="8" t="s">
        <v>78</v>
      </c>
      <c r="BK1729" s="121">
        <f t="shared" si="267"/>
        <v>0</v>
      </c>
      <c r="BL1729" s="8" t="s">
        <v>161</v>
      </c>
      <c r="BM1729" s="8" t="s">
        <v>3353</v>
      </c>
    </row>
    <row r="1730" spans="2:65" s="23" customFormat="1" ht="25.5" customHeight="1" x14ac:dyDescent="0.45">
      <c r="B1730" s="134"/>
      <c r="C1730" s="135" t="s">
        <v>3354</v>
      </c>
      <c r="D1730" s="135" t="s">
        <v>157</v>
      </c>
      <c r="E1730" s="136" t="s">
        <v>3355</v>
      </c>
      <c r="F1730" s="251" t="s">
        <v>3356</v>
      </c>
      <c r="G1730" s="251"/>
      <c r="H1730" s="251"/>
      <c r="I1730" s="251"/>
      <c r="J1730" s="137" t="s">
        <v>1098</v>
      </c>
      <c r="K1730" s="138">
        <v>23</v>
      </c>
      <c r="L1730" s="252"/>
      <c r="M1730" s="252"/>
      <c r="N1730" s="260">
        <f>ROUND(L1730*K1730,2)</f>
        <v>0</v>
      </c>
      <c r="O1730" s="261"/>
      <c r="P1730" s="261"/>
      <c r="Q1730" s="262"/>
      <c r="R1730" s="139"/>
      <c r="T1730" s="140"/>
      <c r="U1730" s="34" t="s">
        <v>39</v>
      </c>
      <c r="V1730" s="141">
        <v>0</v>
      </c>
      <c r="W1730" s="141">
        <f t="shared" si="259"/>
        <v>0</v>
      </c>
      <c r="X1730" s="141">
        <v>0</v>
      </c>
      <c r="Y1730" s="141">
        <f t="shared" si="260"/>
        <v>0</v>
      </c>
      <c r="Z1730" s="141">
        <v>0</v>
      </c>
      <c r="AA1730" s="142">
        <f t="shared" si="261"/>
        <v>0</v>
      </c>
      <c r="AR1730" s="8" t="s">
        <v>161</v>
      </c>
      <c r="AT1730" s="8" t="s">
        <v>157</v>
      </c>
      <c r="AU1730" s="8" t="s">
        <v>78</v>
      </c>
      <c r="AY1730" s="8" t="s">
        <v>156</v>
      </c>
      <c r="BE1730" s="143">
        <f t="shared" si="262"/>
        <v>0</v>
      </c>
      <c r="BF1730" s="143">
        <f t="shared" si="263"/>
        <v>0</v>
      </c>
      <c r="BG1730" s="143">
        <f t="shared" si="264"/>
        <v>0</v>
      </c>
      <c r="BH1730" s="143">
        <f t="shared" si="265"/>
        <v>0</v>
      </c>
      <c r="BI1730" s="143">
        <f t="shared" si="266"/>
        <v>0</v>
      </c>
      <c r="BJ1730" s="8" t="s">
        <v>78</v>
      </c>
      <c r="BK1730" s="121">
        <f t="shared" si="267"/>
        <v>0</v>
      </c>
      <c r="BL1730" s="8" t="s">
        <v>161</v>
      </c>
      <c r="BM1730" s="8" t="s">
        <v>3357</v>
      </c>
    </row>
    <row r="1731" spans="2:65" s="23" customFormat="1" ht="38.25" customHeight="1" x14ac:dyDescent="0.45">
      <c r="B1731" s="134"/>
      <c r="C1731" s="179" t="s">
        <v>3358</v>
      </c>
      <c r="D1731" s="179" t="s">
        <v>311</v>
      </c>
      <c r="E1731" s="180" t="s">
        <v>3359</v>
      </c>
      <c r="F1731" s="263" t="s">
        <v>3360</v>
      </c>
      <c r="G1731" s="263"/>
      <c r="H1731" s="263"/>
      <c r="I1731" s="263"/>
      <c r="J1731" s="181" t="s">
        <v>1098</v>
      </c>
      <c r="K1731" s="182">
        <v>23</v>
      </c>
      <c r="L1731" s="264"/>
      <c r="M1731" s="264"/>
      <c r="N1731" s="265">
        <f t="shared" ref="N1731" si="281">ROUND(L1731*K1731,2)</f>
        <v>0</v>
      </c>
      <c r="O1731" s="266"/>
      <c r="P1731" s="266"/>
      <c r="Q1731" s="267"/>
      <c r="R1731" s="139"/>
      <c r="T1731" s="140"/>
      <c r="U1731" s="34" t="s">
        <v>39</v>
      </c>
      <c r="V1731" s="141">
        <v>0</v>
      </c>
      <c r="W1731" s="141">
        <f t="shared" si="259"/>
        <v>0</v>
      </c>
      <c r="X1731" s="141">
        <v>0</v>
      </c>
      <c r="Y1731" s="141">
        <f t="shared" si="260"/>
        <v>0</v>
      </c>
      <c r="Z1731" s="141">
        <v>0</v>
      </c>
      <c r="AA1731" s="142">
        <f t="shared" si="261"/>
        <v>0</v>
      </c>
      <c r="AR1731" s="8" t="s">
        <v>190</v>
      </c>
      <c r="AT1731" s="8" t="s">
        <v>311</v>
      </c>
      <c r="AU1731" s="8" t="s">
        <v>78</v>
      </c>
      <c r="AY1731" s="8" t="s">
        <v>156</v>
      </c>
      <c r="BE1731" s="143">
        <f t="shared" si="262"/>
        <v>0</v>
      </c>
      <c r="BF1731" s="143">
        <f t="shared" si="263"/>
        <v>0</v>
      </c>
      <c r="BG1731" s="143">
        <f t="shared" si="264"/>
        <v>0</v>
      </c>
      <c r="BH1731" s="143">
        <f t="shared" si="265"/>
        <v>0</v>
      </c>
      <c r="BI1731" s="143">
        <f t="shared" si="266"/>
        <v>0</v>
      </c>
      <c r="BJ1731" s="8" t="s">
        <v>78</v>
      </c>
      <c r="BK1731" s="121">
        <f t="shared" si="267"/>
        <v>0</v>
      </c>
      <c r="BL1731" s="8" t="s">
        <v>161</v>
      </c>
      <c r="BM1731" s="8" t="s">
        <v>3361</v>
      </c>
    </row>
    <row r="1732" spans="2:65" s="23" customFormat="1" ht="25.5" customHeight="1" x14ac:dyDescent="0.45">
      <c r="B1732" s="134"/>
      <c r="C1732" s="135" t="s">
        <v>3362</v>
      </c>
      <c r="D1732" s="135" t="s">
        <v>157</v>
      </c>
      <c r="E1732" s="136" t="s">
        <v>3363</v>
      </c>
      <c r="F1732" s="251" t="s">
        <v>3364</v>
      </c>
      <c r="G1732" s="251"/>
      <c r="H1732" s="251"/>
      <c r="I1732" s="251"/>
      <c r="J1732" s="137" t="s">
        <v>1098</v>
      </c>
      <c r="K1732" s="138">
        <v>24</v>
      </c>
      <c r="L1732" s="252"/>
      <c r="M1732" s="252"/>
      <c r="N1732" s="260">
        <f>ROUND(L1732*K1732,2)</f>
        <v>0</v>
      </c>
      <c r="O1732" s="261"/>
      <c r="P1732" s="261"/>
      <c r="Q1732" s="262"/>
      <c r="R1732" s="139"/>
      <c r="T1732" s="140"/>
      <c r="U1732" s="34" t="s">
        <v>39</v>
      </c>
      <c r="V1732" s="141">
        <v>0</v>
      </c>
      <c r="W1732" s="141">
        <f t="shared" si="259"/>
        <v>0</v>
      </c>
      <c r="X1732" s="141">
        <v>0</v>
      </c>
      <c r="Y1732" s="141">
        <f t="shared" si="260"/>
        <v>0</v>
      </c>
      <c r="Z1732" s="141">
        <v>0</v>
      </c>
      <c r="AA1732" s="142">
        <f t="shared" si="261"/>
        <v>0</v>
      </c>
      <c r="AR1732" s="8" t="s">
        <v>161</v>
      </c>
      <c r="AT1732" s="8" t="s">
        <v>157</v>
      </c>
      <c r="AU1732" s="8" t="s">
        <v>78</v>
      </c>
      <c r="AY1732" s="8" t="s">
        <v>156</v>
      </c>
      <c r="BE1732" s="143">
        <f t="shared" si="262"/>
        <v>0</v>
      </c>
      <c r="BF1732" s="143">
        <f t="shared" si="263"/>
        <v>0</v>
      </c>
      <c r="BG1732" s="143">
        <f t="shared" si="264"/>
        <v>0</v>
      </c>
      <c r="BH1732" s="143">
        <f t="shared" si="265"/>
        <v>0</v>
      </c>
      <c r="BI1732" s="143">
        <f t="shared" si="266"/>
        <v>0</v>
      </c>
      <c r="BJ1732" s="8" t="s">
        <v>78</v>
      </c>
      <c r="BK1732" s="121">
        <f t="shared" si="267"/>
        <v>0</v>
      </c>
      <c r="BL1732" s="8" t="s">
        <v>161</v>
      </c>
      <c r="BM1732" s="8" t="s">
        <v>3365</v>
      </c>
    </row>
    <row r="1733" spans="2:65" s="23" customFormat="1" ht="25.5" customHeight="1" x14ac:dyDescent="0.45">
      <c r="B1733" s="134"/>
      <c r="C1733" s="179" t="s">
        <v>3366</v>
      </c>
      <c r="D1733" s="179" t="s">
        <v>311</v>
      </c>
      <c r="E1733" s="180" t="s">
        <v>3367</v>
      </c>
      <c r="F1733" s="263" t="s">
        <v>3368</v>
      </c>
      <c r="G1733" s="263"/>
      <c r="H1733" s="263"/>
      <c r="I1733" s="263"/>
      <c r="J1733" s="181" t="s">
        <v>1098</v>
      </c>
      <c r="K1733" s="182">
        <v>24</v>
      </c>
      <c r="L1733" s="264"/>
      <c r="M1733" s="264"/>
      <c r="N1733" s="265">
        <f t="shared" ref="N1733" si="282">ROUND(L1733*K1733,2)</f>
        <v>0</v>
      </c>
      <c r="O1733" s="266"/>
      <c r="P1733" s="266"/>
      <c r="Q1733" s="267"/>
      <c r="R1733" s="139"/>
      <c r="T1733" s="140"/>
      <c r="U1733" s="34" t="s">
        <v>39</v>
      </c>
      <c r="V1733" s="141">
        <v>0</v>
      </c>
      <c r="W1733" s="141">
        <f t="shared" si="259"/>
        <v>0</v>
      </c>
      <c r="X1733" s="141">
        <v>0</v>
      </c>
      <c r="Y1733" s="141">
        <f t="shared" si="260"/>
        <v>0</v>
      </c>
      <c r="Z1733" s="141">
        <v>0</v>
      </c>
      <c r="AA1733" s="142">
        <f t="shared" si="261"/>
        <v>0</v>
      </c>
      <c r="AR1733" s="8" t="s">
        <v>190</v>
      </c>
      <c r="AT1733" s="8" t="s">
        <v>311</v>
      </c>
      <c r="AU1733" s="8" t="s">
        <v>78</v>
      </c>
      <c r="AY1733" s="8" t="s">
        <v>156</v>
      </c>
      <c r="BE1733" s="143">
        <f t="shared" si="262"/>
        <v>0</v>
      </c>
      <c r="BF1733" s="143">
        <f t="shared" si="263"/>
        <v>0</v>
      </c>
      <c r="BG1733" s="143">
        <f t="shared" si="264"/>
        <v>0</v>
      </c>
      <c r="BH1733" s="143">
        <f t="shared" si="265"/>
        <v>0</v>
      </c>
      <c r="BI1733" s="143">
        <f t="shared" si="266"/>
        <v>0</v>
      </c>
      <c r="BJ1733" s="8" t="s">
        <v>78</v>
      </c>
      <c r="BK1733" s="121">
        <f t="shared" si="267"/>
        <v>0</v>
      </c>
      <c r="BL1733" s="8" t="s">
        <v>161</v>
      </c>
      <c r="BM1733" s="8" t="s">
        <v>3369</v>
      </c>
    </row>
    <row r="1734" spans="2:65" s="23" customFormat="1" ht="25.5" customHeight="1" x14ac:dyDescent="0.45">
      <c r="B1734" s="134"/>
      <c r="C1734" s="135" t="s">
        <v>3370</v>
      </c>
      <c r="D1734" s="135" t="s">
        <v>157</v>
      </c>
      <c r="E1734" s="136" t="s">
        <v>3371</v>
      </c>
      <c r="F1734" s="251" t="s">
        <v>3372</v>
      </c>
      <c r="G1734" s="251"/>
      <c r="H1734" s="251"/>
      <c r="I1734" s="251"/>
      <c r="J1734" s="137" t="s">
        <v>1098</v>
      </c>
      <c r="K1734" s="138">
        <v>3</v>
      </c>
      <c r="L1734" s="252"/>
      <c r="M1734" s="252"/>
      <c r="N1734" s="260">
        <f>ROUND(L1734*K1734,2)</f>
        <v>0</v>
      </c>
      <c r="O1734" s="261"/>
      <c r="P1734" s="261"/>
      <c r="Q1734" s="262"/>
      <c r="R1734" s="139"/>
      <c r="T1734" s="140"/>
      <c r="U1734" s="34" t="s">
        <v>39</v>
      </c>
      <c r="V1734" s="141">
        <v>0</v>
      </c>
      <c r="W1734" s="141">
        <f t="shared" si="259"/>
        <v>0</v>
      </c>
      <c r="X1734" s="141">
        <v>0</v>
      </c>
      <c r="Y1734" s="141">
        <f t="shared" si="260"/>
        <v>0</v>
      </c>
      <c r="Z1734" s="141">
        <v>0</v>
      </c>
      <c r="AA1734" s="142">
        <f t="shared" si="261"/>
        <v>0</v>
      </c>
      <c r="AR1734" s="8" t="s">
        <v>161</v>
      </c>
      <c r="AT1734" s="8" t="s">
        <v>157</v>
      </c>
      <c r="AU1734" s="8" t="s">
        <v>78</v>
      </c>
      <c r="AY1734" s="8" t="s">
        <v>156</v>
      </c>
      <c r="BE1734" s="143">
        <f t="shared" si="262"/>
        <v>0</v>
      </c>
      <c r="BF1734" s="143">
        <f t="shared" si="263"/>
        <v>0</v>
      </c>
      <c r="BG1734" s="143">
        <f t="shared" si="264"/>
        <v>0</v>
      </c>
      <c r="BH1734" s="143">
        <f t="shared" si="265"/>
        <v>0</v>
      </c>
      <c r="BI1734" s="143">
        <f t="shared" si="266"/>
        <v>0</v>
      </c>
      <c r="BJ1734" s="8" t="s">
        <v>78</v>
      </c>
      <c r="BK1734" s="121">
        <f t="shared" si="267"/>
        <v>0</v>
      </c>
      <c r="BL1734" s="8" t="s">
        <v>161</v>
      </c>
      <c r="BM1734" s="8" t="s">
        <v>3373</v>
      </c>
    </row>
    <row r="1735" spans="2:65" s="23" customFormat="1" ht="38.25" customHeight="1" x14ac:dyDescent="0.45">
      <c r="B1735" s="134"/>
      <c r="C1735" s="179" t="s">
        <v>3374</v>
      </c>
      <c r="D1735" s="179" t="s">
        <v>311</v>
      </c>
      <c r="E1735" s="180" t="s">
        <v>3375</v>
      </c>
      <c r="F1735" s="263" t="s">
        <v>3376</v>
      </c>
      <c r="G1735" s="263"/>
      <c r="H1735" s="263"/>
      <c r="I1735" s="263"/>
      <c r="J1735" s="181" t="s">
        <v>1098</v>
      </c>
      <c r="K1735" s="182">
        <v>3</v>
      </c>
      <c r="L1735" s="264"/>
      <c r="M1735" s="264"/>
      <c r="N1735" s="265">
        <f t="shared" ref="N1735" si="283">ROUND(L1735*K1735,2)</f>
        <v>0</v>
      </c>
      <c r="O1735" s="266"/>
      <c r="P1735" s="266"/>
      <c r="Q1735" s="267"/>
      <c r="R1735" s="139"/>
      <c r="T1735" s="140"/>
      <c r="U1735" s="34" t="s">
        <v>39</v>
      </c>
      <c r="V1735" s="141">
        <v>0</v>
      </c>
      <c r="W1735" s="141">
        <f t="shared" si="259"/>
        <v>0</v>
      </c>
      <c r="X1735" s="141">
        <v>0</v>
      </c>
      <c r="Y1735" s="141">
        <f t="shared" si="260"/>
        <v>0</v>
      </c>
      <c r="Z1735" s="141">
        <v>0</v>
      </c>
      <c r="AA1735" s="142">
        <f t="shared" si="261"/>
        <v>0</v>
      </c>
      <c r="AR1735" s="8" t="s">
        <v>190</v>
      </c>
      <c r="AT1735" s="8" t="s">
        <v>311</v>
      </c>
      <c r="AU1735" s="8" t="s">
        <v>78</v>
      </c>
      <c r="AY1735" s="8" t="s">
        <v>156</v>
      </c>
      <c r="BE1735" s="143">
        <f t="shared" si="262"/>
        <v>0</v>
      </c>
      <c r="BF1735" s="143">
        <f t="shared" si="263"/>
        <v>0</v>
      </c>
      <c r="BG1735" s="143">
        <f t="shared" si="264"/>
        <v>0</v>
      </c>
      <c r="BH1735" s="143">
        <f t="shared" si="265"/>
        <v>0</v>
      </c>
      <c r="BI1735" s="143">
        <f t="shared" si="266"/>
        <v>0</v>
      </c>
      <c r="BJ1735" s="8" t="s">
        <v>78</v>
      </c>
      <c r="BK1735" s="121">
        <f t="shared" si="267"/>
        <v>0</v>
      </c>
      <c r="BL1735" s="8" t="s">
        <v>161</v>
      </c>
      <c r="BM1735" s="8" t="s">
        <v>3377</v>
      </c>
    </row>
    <row r="1736" spans="2:65" s="23" customFormat="1" ht="25.5" customHeight="1" x14ac:dyDescent="0.45">
      <c r="B1736" s="134"/>
      <c r="C1736" s="135" t="s">
        <v>3378</v>
      </c>
      <c r="D1736" s="135" t="s">
        <v>157</v>
      </c>
      <c r="E1736" s="136" t="s">
        <v>3379</v>
      </c>
      <c r="F1736" s="251" t="s">
        <v>3380</v>
      </c>
      <c r="G1736" s="251"/>
      <c r="H1736" s="251"/>
      <c r="I1736" s="251"/>
      <c r="J1736" s="137" t="s">
        <v>1098</v>
      </c>
      <c r="K1736" s="138">
        <v>18</v>
      </c>
      <c r="L1736" s="252"/>
      <c r="M1736" s="252"/>
      <c r="N1736" s="260">
        <f>ROUND(L1736*K1736,2)</f>
        <v>0</v>
      </c>
      <c r="O1736" s="261"/>
      <c r="P1736" s="261"/>
      <c r="Q1736" s="262"/>
      <c r="R1736" s="139"/>
      <c r="T1736" s="140"/>
      <c r="U1736" s="34" t="s">
        <v>39</v>
      </c>
      <c r="V1736" s="141">
        <v>0</v>
      </c>
      <c r="W1736" s="141">
        <f t="shared" si="259"/>
        <v>0</v>
      </c>
      <c r="X1736" s="141">
        <v>0</v>
      </c>
      <c r="Y1736" s="141">
        <f t="shared" si="260"/>
        <v>0</v>
      </c>
      <c r="Z1736" s="141">
        <v>0</v>
      </c>
      <c r="AA1736" s="142">
        <f t="shared" si="261"/>
        <v>0</v>
      </c>
      <c r="AR1736" s="8" t="s">
        <v>161</v>
      </c>
      <c r="AT1736" s="8" t="s">
        <v>157</v>
      </c>
      <c r="AU1736" s="8" t="s">
        <v>78</v>
      </c>
      <c r="AY1736" s="8" t="s">
        <v>156</v>
      </c>
      <c r="BE1736" s="143">
        <f t="shared" si="262"/>
        <v>0</v>
      </c>
      <c r="BF1736" s="143">
        <f t="shared" si="263"/>
        <v>0</v>
      </c>
      <c r="BG1736" s="143">
        <f t="shared" si="264"/>
        <v>0</v>
      </c>
      <c r="BH1736" s="143">
        <f t="shared" si="265"/>
        <v>0</v>
      </c>
      <c r="BI1736" s="143">
        <f t="shared" si="266"/>
        <v>0</v>
      </c>
      <c r="BJ1736" s="8" t="s">
        <v>78</v>
      </c>
      <c r="BK1736" s="121">
        <f t="shared" si="267"/>
        <v>0</v>
      </c>
      <c r="BL1736" s="8" t="s">
        <v>161</v>
      </c>
      <c r="BM1736" s="8" t="s">
        <v>3381</v>
      </c>
    </row>
    <row r="1737" spans="2:65" s="23" customFormat="1" ht="38.25" customHeight="1" x14ac:dyDescent="0.45">
      <c r="B1737" s="134"/>
      <c r="C1737" s="179" t="s">
        <v>3382</v>
      </c>
      <c r="D1737" s="179" t="s">
        <v>311</v>
      </c>
      <c r="E1737" s="180" t="s">
        <v>3383</v>
      </c>
      <c r="F1737" s="263" t="s">
        <v>3384</v>
      </c>
      <c r="G1737" s="263"/>
      <c r="H1737" s="263"/>
      <c r="I1737" s="263"/>
      <c r="J1737" s="181" t="s">
        <v>1098</v>
      </c>
      <c r="K1737" s="182">
        <v>18</v>
      </c>
      <c r="L1737" s="264"/>
      <c r="M1737" s="264"/>
      <c r="N1737" s="265">
        <f t="shared" ref="N1737" si="284">ROUND(L1737*K1737,2)</f>
        <v>0</v>
      </c>
      <c r="O1737" s="266"/>
      <c r="P1737" s="266"/>
      <c r="Q1737" s="267"/>
      <c r="R1737" s="139"/>
      <c r="T1737" s="140"/>
      <c r="U1737" s="34" t="s">
        <v>39</v>
      </c>
      <c r="V1737" s="141">
        <v>0</v>
      </c>
      <c r="W1737" s="141">
        <f t="shared" si="259"/>
        <v>0</v>
      </c>
      <c r="X1737" s="141">
        <v>0</v>
      </c>
      <c r="Y1737" s="141">
        <f t="shared" si="260"/>
        <v>0</v>
      </c>
      <c r="Z1737" s="141">
        <v>0</v>
      </c>
      <c r="AA1737" s="142">
        <f t="shared" si="261"/>
        <v>0</v>
      </c>
      <c r="AR1737" s="8" t="s">
        <v>190</v>
      </c>
      <c r="AT1737" s="8" t="s">
        <v>311</v>
      </c>
      <c r="AU1737" s="8" t="s">
        <v>78</v>
      </c>
      <c r="AY1737" s="8" t="s">
        <v>156</v>
      </c>
      <c r="BE1737" s="143">
        <f t="shared" si="262"/>
        <v>0</v>
      </c>
      <c r="BF1737" s="143">
        <f t="shared" si="263"/>
        <v>0</v>
      </c>
      <c r="BG1737" s="143">
        <f t="shared" si="264"/>
        <v>0</v>
      </c>
      <c r="BH1737" s="143">
        <f t="shared" si="265"/>
        <v>0</v>
      </c>
      <c r="BI1737" s="143">
        <f t="shared" si="266"/>
        <v>0</v>
      </c>
      <c r="BJ1737" s="8" t="s">
        <v>78</v>
      </c>
      <c r="BK1737" s="121">
        <f t="shared" si="267"/>
        <v>0</v>
      </c>
      <c r="BL1737" s="8" t="s">
        <v>161</v>
      </c>
      <c r="BM1737" s="8" t="s">
        <v>3385</v>
      </c>
    </row>
    <row r="1738" spans="2:65" s="23" customFormat="1" ht="25.5" customHeight="1" x14ac:dyDescent="0.45">
      <c r="B1738" s="134"/>
      <c r="C1738" s="135" t="s">
        <v>3386</v>
      </c>
      <c r="D1738" s="135" t="s">
        <v>157</v>
      </c>
      <c r="E1738" s="136" t="s">
        <v>3387</v>
      </c>
      <c r="F1738" s="251" t="s">
        <v>3388</v>
      </c>
      <c r="G1738" s="251"/>
      <c r="H1738" s="251"/>
      <c r="I1738" s="251"/>
      <c r="J1738" s="137" t="s">
        <v>1098</v>
      </c>
      <c r="K1738" s="138">
        <v>8</v>
      </c>
      <c r="L1738" s="252"/>
      <c r="M1738" s="252"/>
      <c r="N1738" s="260">
        <f>ROUND(L1738*K1738,2)</f>
        <v>0</v>
      </c>
      <c r="O1738" s="261"/>
      <c r="P1738" s="261"/>
      <c r="Q1738" s="262"/>
      <c r="R1738" s="139"/>
      <c r="T1738" s="140"/>
      <c r="U1738" s="34" t="s">
        <v>39</v>
      </c>
      <c r="V1738" s="141">
        <v>0</v>
      </c>
      <c r="W1738" s="141">
        <f t="shared" si="259"/>
        <v>0</v>
      </c>
      <c r="X1738" s="141">
        <v>0</v>
      </c>
      <c r="Y1738" s="141">
        <f t="shared" si="260"/>
        <v>0</v>
      </c>
      <c r="Z1738" s="141">
        <v>0</v>
      </c>
      <c r="AA1738" s="142">
        <f t="shared" si="261"/>
        <v>0</v>
      </c>
      <c r="AR1738" s="8" t="s">
        <v>161</v>
      </c>
      <c r="AT1738" s="8" t="s">
        <v>157</v>
      </c>
      <c r="AU1738" s="8" t="s">
        <v>78</v>
      </c>
      <c r="AY1738" s="8" t="s">
        <v>156</v>
      </c>
      <c r="BE1738" s="143">
        <f t="shared" si="262"/>
        <v>0</v>
      </c>
      <c r="BF1738" s="143">
        <f t="shared" si="263"/>
        <v>0</v>
      </c>
      <c r="BG1738" s="143">
        <f t="shared" si="264"/>
        <v>0</v>
      </c>
      <c r="BH1738" s="143">
        <f t="shared" si="265"/>
        <v>0</v>
      </c>
      <c r="BI1738" s="143">
        <f t="shared" si="266"/>
        <v>0</v>
      </c>
      <c r="BJ1738" s="8" t="s">
        <v>78</v>
      </c>
      <c r="BK1738" s="121">
        <f t="shared" si="267"/>
        <v>0</v>
      </c>
      <c r="BL1738" s="8" t="s">
        <v>161</v>
      </c>
      <c r="BM1738" s="8" t="s">
        <v>3389</v>
      </c>
    </row>
    <row r="1739" spans="2:65" s="23" customFormat="1" ht="38.25" customHeight="1" x14ac:dyDescent="0.45">
      <c r="B1739" s="134"/>
      <c r="C1739" s="179" t="s">
        <v>3390</v>
      </c>
      <c r="D1739" s="179" t="s">
        <v>311</v>
      </c>
      <c r="E1739" s="180" t="s">
        <v>3391</v>
      </c>
      <c r="F1739" s="263" t="s">
        <v>3392</v>
      </c>
      <c r="G1739" s="263"/>
      <c r="H1739" s="263"/>
      <c r="I1739" s="263"/>
      <c r="J1739" s="181" t="s">
        <v>1098</v>
      </c>
      <c r="K1739" s="182">
        <v>8</v>
      </c>
      <c r="L1739" s="264"/>
      <c r="M1739" s="264"/>
      <c r="N1739" s="265">
        <f t="shared" ref="N1739" si="285">ROUND(L1739*K1739,2)</f>
        <v>0</v>
      </c>
      <c r="O1739" s="266"/>
      <c r="P1739" s="266"/>
      <c r="Q1739" s="267"/>
      <c r="R1739" s="139"/>
      <c r="T1739" s="140"/>
      <c r="U1739" s="34" t="s">
        <v>39</v>
      </c>
      <c r="V1739" s="141">
        <v>0</v>
      </c>
      <c r="W1739" s="141">
        <f t="shared" si="259"/>
        <v>0</v>
      </c>
      <c r="X1739" s="141">
        <v>0</v>
      </c>
      <c r="Y1739" s="141">
        <f t="shared" si="260"/>
        <v>0</v>
      </c>
      <c r="Z1739" s="141">
        <v>0</v>
      </c>
      <c r="AA1739" s="142">
        <f t="shared" si="261"/>
        <v>0</v>
      </c>
      <c r="AR1739" s="8" t="s">
        <v>190</v>
      </c>
      <c r="AT1739" s="8" t="s">
        <v>311</v>
      </c>
      <c r="AU1739" s="8" t="s">
        <v>78</v>
      </c>
      <c r="AY1739" s="8" t="s">
        <v>156</v>
      </c>
      <c r="BE1739" s="143">
        <f t="shared" si="262"/>
        <v>0</v>
      </c>
      <c r="BF1739" s="143">
        <f t="shared" si="263"/>
        <v>0</v>
      </c>
      <c r="BG1739" s="143">
        <f t="shared" si="264"/>
        <v>0</v>
      </c>
      <c r="BH1739" s="143">
        <f t="shared" si="265"/>
        <v>0</v>
      </c>
      <c r="BI1739" s="143">
        <f t="shared" si="266"/>
        <v>0</v>
      </c>
      <c r="BJ1739" s="8" t="s">
        <v>78</v>
      </c>
      <c r="BK1739" s="121">
        <f t="shared" si="267"/>
        <v>0</v>
      </c>
      <c r="BL1739" s="8" t="s">
        <v>161</v>
      </c>
      <c r="BM1739" s="8" t="s">
        <v>3393</v>
      </c>
    </row>
    <row r="1740" spans="2:65" s="23" customFormat="1" ht="25.5" customHeight="1" x14ac:dyDescent="0.45">
      <c r="B1740" s="134"/>
      <c r="C1740" s="135" t="s">
        <v>3394</v>
      </c>
      <c r="D1740" s="135" t="s">
        <v>157</v>
      </c>
      <c r="E1740" s="136" t="s">
        <v>3395</v>
      </c>
      <c r="F1740" s="251" t="s">
        <v>3396</v>
      </c>
      <c r="G1740" s="251"/>
      <c r="H1740" s="251"/>
      <c r="I1740" s="251"/>
      <c r="J1740" s="137" t="s">
        <v>1098</v>
      </c>
      <c r="K1740" s="138">
        <v>9</v>
      </c>
      <c r="L1740" s="252"/>
      <c r="M1740" s="252"/>
      <c r="N1740" s="260">
        <f>ROUND(L1740*K1740,2)</f>
        <v>0</v>
      </c>
      <c r="O1740" s="261"/>
      <c r="P1740" s="261"/>
      <c r="Q1740" s="262"/>
      <c r="R1740" s="139"/>
      <c r="T1740" s="140"/>
      <c r="U1740" s="34" t="s">
        <v>39</v>
      </c>
      <c r="V1740" s="141">
        <v>0</v>
      </c>
      <c r="W1740" s="141">
        <f t="shared" si="259"/>
        <v>0</v>
      </c>
      <c r="X1740" s="141">
        <v>0</v>
      </c>
      <c r="Y1740" s="141">
        <f t="shared" si="260"/>
        <v>0</v>
      </c>
      <c r="Z1740" s="141">
        <v>0</v>
      </c>
      <c r="AA1740" s="142">
        <f t="shared" si="261"/>
        <v>0</v>
      </c>
      <c r="AR1740" s="8" t="s">
        <v>161</v>
      </c>
      <c r="AT1740" s="8" t="s">
        <v>157</v>
      </c>
      <c r="AU1740" s="8" t="s">
        <v>78</v>
      </c>
      <c r="AY1740" s="8" t="s">
        <v>156</v>
      </c>
      <c r="BE1740" s="143">
        <f t="shared" si="262"/>
        <v>0</v>
      </c>
      <c r="BF1740" s="143">
        <f t="shared" si="263"/>
        <v>0</v>
      </c>
      <c r="BG1740" s="143">
        <f t="shared" si="264"/>
        <v>0</v>
      </c>
      <c r="BH1740" s="143">
        <f t="shared" si="265"/>
        <v>0</v>
      </c>
      <c r="BI1740" s="143">
        <f t="shared" si="266"/>
        <v>0</v>
      </c>
      <c r="BJ1740" s="8" t="s">
        <v>78</v>
      </c>
      <c r="BK1740" s="121">
        <f t="shared" si="267"/>
        <v>0</v>
      </c>
      <c r="BL1740" s="8" t="s">
        <v>161</v>
      </c>
      <c r="BM1740" s="8" t="s">
        <v>3397</v>
      </c>
    </row>
    <row r="1741" spans="2:65" s="23" customFormat="1" ht="38.25" customHeight="1" x14ac:dyDescent="0.45">
      <c r="B1741" s="134"/>
      <c r="C1741" s="179" t="s">
        <v>3398</v>
      </c>
      <c r="D1741" s="179" t="s">
        <v>311</v>
      </c>
      <c r="E1741" s="180" t="s">
        <v>3399</v>
      </c>
      <c r="F1741" s="263" t="s">
        <v>3400</v>
      </c>
      <c r="G1741" s="263"/>
      <c r="H1741" s="263"/>
      <c r="I1741" s="263"/>
      <c r="J1741" s="181" t="s">
        <v>1098</v>
      </c>
      <c r="K1741" s="182">
        <v>9</v>
      </c>
      <c r="L1741" s="264"/>
      <c r="M1741" s="264"/>
      <c r="N1741" s="265">
        <f t="shared" ref="N1741" si="286">ROUND(L1741*K1741,2)</f>
        <v>0</v>
      </c>
      <c r="O1741" s="266"/>
      <c r="P1741" s="266"/>
      <c r="Q1741" s="267"/>
      <c r="R1741" s="139"/>
      <c r="T1741" s="140"/>
      <c r="U1741" s="34" t="s">
        <v>39</v>
      </c>
      <c r="V1741" s="141">
        <v>0</v>
      </c>
      <c r="W1741" s="141">
        <f t="shared" si="259"/>
        <v>0</v>
      </c>
      <c r="X1741" s="141">
        <v>0</v>
      </c>
      <c r="Y1741" s="141">
        <f t="shared" si="260"/>
        <v>0</v>
      </c>
      <c r="Z1741" s="141">
        <v>0</v>
      </c>
      <c r="AA1741" s="142">
        <f t="shared" si="261"/>
        <v>0</v>
      </c>
      <c r="AR1741" s="8" t="s">
        <v>190</v>
      </c>
      <c r="AT1741" s="8" t="s">
        <v>311</v>
      </c>
      <c r="AU1741" s="8" t="s">
        <v>78</v>
      </c>
      <c r="AY1741" s="8" t="s">
        <v>156</v>
      </c>
      <c r="BE1741" s="143">
        <f t="shared" si="262"/>
        <v>0</v>
      </c>
      <c r="BF1741" s="143">
        <f t="shared" si="263"/>
        <v>0</v>
      </c>
      <c r="BG1741" s="143">
        <f t="shared" si="264"/>
        <v>0</v>
      </c>
      <c r="BH1741" s="143">
        <f t="shared" si="265"/>
        <v>0</v>
      </c>
      <c r="BI1741" s="143">
        <f t="shared" si="266"/>
        <v>0</v>
      </c>
      <c r="BJ1741" s="8" t="s">
        <v>78</v>
      </c>
      <c r="BK1741" s="121">
        <f t="shared" si="267"/>
        <v>0</v>
      </c>
      <c r="BL1741" s="8" t="s">
        <v>161</v>
      </c>
      <c r="BM1741" s="8" t="s">
        <v>3401</v>
      </c>
    </row>
    <row r="1742" spans="2:65" s="23" customFormat="1" ht="25.5" customHeight="1" x14ac:dyDescent="0.45">
      <c r="B1742" s="134"/>
      <c r="C1742" s="135" t="s">
        <v>3402</v>
      </c>
      <c r="D1742" s="135" t="s">
        <v>157</v>
      </c>
      <c r="E1742" s="136" t="s">
        <v>3403</v>
      </c>
      <c r="F1742" s="251" t="s">
        <v>3404</v>
      </c>
      <c r="G1742" s="251"/>
      <c r="H1742" s="251"/>
      <c r="I1742" s="251"/>
      <c r="J1742" s="137" t="s">
        <v>1098</v>
      </c>
      <c r="K1742" s="138">
        <v>3</v>
      </c>
      <c r="L1742" s="252"/>
      <c r="M1742" s="252"/>
      <c r="N1742" s="260">
        <f>ROUND(L1742*K1742,2)</f>
        <v>0</v>
      </c>
      <c r="O1742" s="261"/>
      <c r="P1742" s="261"/>
      <c r="Q1742" s="262"/>
      <c r="R1742" s="139"/>
      <c r="T1742" s="140"/>
      <c r="U1742" s="34" t="s">
        <v>39</v>
      </c>
      <c r="V1742" s="141">
        <v>0</v>
      </c>
      <c r="W1742" s="141">
        <f t="shared" si="259"/>
        <v>0</v>
      </c>
      <c r="X1742" s="141">
        <v>0</v>
      </c>
      <c r="Y1742" s="141">
        <f t="shared" si="260"/>
        <v>0</v>
      </c>
      <c r="Z1742" s="141">
        <v>0</v>
      </c>
      <c r="AA1742" s="142">
        <f t="shared" si="261"/>
        <v>0</v>
      </c>
      <c r="AR1742" s="8" t="s">
        <v>161</v>
      </c>
      <c r="AT1742" s="8" t="s">
        <v>157</v>
      </c>
      <c r="AU1742" s="8" t="s">
        <v>78</v>
      </c>
      <c r="AY1742" s="8" t="s">
        <v>156</v>
      </c>
      <c r="BE1742" s="143">
        <f t="shared" si="262"/>
        <v>0</v>
      </c>
      <c r="BF1742" s="143">
        <f t="shared" si="263"/>
        <v>0</v>
      </c>
      <c r="BG1742" s="143">
        <f t="shared" si="264"/>
        <v>0</v>
      </c>
      <c r="BH1742" s="143">
        <f t="shared" si="265"/>
        <v>0</v>
      </c>
      <c r="BI1742" s="143">
        <f t="shared" si="266"/>
        <v>0</v>
      </c>
      <c r="BJ1742" s="8" t="s">
        <v>78</v>
      </c>
      <c r="BK1742" s="121">
        <f t="shared" si="267"/>
        <v>0</v>
      </c>
      <c r="BL1742" s="8" t="s">
        <v>161</v>
      </c>
      <c r="BM1742" s="8" t="s">
        <v>3405</v>
      </c>
    </row>
    <row r="1743" spans="2:65" s="23" customFormat="1" ht="38.25" customHeight="1" x14ac:dyDescent="0.45">
      <c r="B1743" s="134"/>
      <c r="C1743" s="179" t="s">
        <v>3406</v>
      </c>
      <c r="D1743" s="179" t="s">
        <v>311</v>
      </c>
      <c r="E1743" s="180" t="s">
        <v>3407</v>
      </c>
      <c r="F1743" s="263" t="s">
        <v>3408</v>
      </c>
      <c r="G1743" s="263"/>
      <c r="H1743" s="263"/>
      <c r="I1743" s="263"/>
      <c r="J1743" s="181" t="s">
        <v>1098</v>
      </c>
      <c r="K1743" s="182">
        <v>3</v>
      </c>
      <c r="L1743" s="264"/>
      <c r="M1743" s="264"/>
      <c r="N1743" s="265">
        <f t="shared" ref="N1743" si="287">ROUND(L1743*K1743,2)</f>
        <v>0</v>
      </c>
      <c r="O1743" s="266"/>
      <c r="P1743" s="266"/>
      <c r="Q1743" s="267"/>
      <c r="R1743" s="139"/>
      <c r="T1743" s="140"/>
      <c r="U1743" s="34" t="s">
        <v>39</v>
      </c>
      <c r="V1743" s="141">
        <v>0</v>
      </c>
      <c r="W1743" s="141">
        <f t="shared" si="259"/>
        <v>0</v>
      </c>
      <c r="X1743" s="141">
        <v>0</v>
      </c>
      <c r="Y1743" s="141">
        <f t="shared" si="260"/>
        <v>0</v>
      </c>
      <c r="Z1743" s="141">
        <v>0</v>
      </c>
      <c r="AA1743" s="142">
        <f t="shared" si="261"/>
        <v>0</v>
      </c>
      <c r="AR1743" s="8" t="s">
        <v>190</v>
      </c>
      <c r="AT1743" s="8" t="s">
        <v>311</v>
      </c>
      <c r="AU1743" s="8" t="s">
        <v>78</v>
      </c>
      <c r="AY1743" s="8" t="s">
        <v>156</v>
      </c>
      <c r="BE1743" s="143">
        <f t="shared" si="262"/>
        <v>0</v>
      </c>
      <c r="BF1743" s="143">
        <f t="shared" si="263"/>
        <v>0</v>
      </c>
      <c r="BG1743" s="143">
        <f t="shared" si="264"/>
        <v>0</v>
      </c>
      <c r="BH1743" s="143">
        <f t="shared" si="265"/>
        <v>0</v>
      </c>
      <c r="BI1743" s="143">
        <f t="shared" si="266"/>
        <v>0</v>
      </c>
      <c r="BJ1743" s="8" t="s">
        <v>78</v>
      </c>
      <c r="BK1743" s="121">
        <f t="shared" si="267"/>
        <v>0</v>
      </c>
      <c r="BL1743" s="8" t="s">
        <v>161</v>
      </c>
      <c r="BM1743" s="8" t="s">
        <v>3409</v>
      </c>
    </row>
    <row r="1744" spans="2:65" s="23" customFormat="1" ht="25.5" customHeight="1" x14ac:dyDescent="0.45">
      <c r="B1744" s="134"/>
      <c r="C1744" s="135" t="s">
        <v>3410</v>
      </c>
      <c r="D1744" s="135" t="s">
        <v>157</v>
      </c>
      <c r="E1744" s="136" t="s">
        <v>3411</v>
      </c>
      <c r="F1744" s="251" t="s">
        <v>3412</v>
      </c>
      <c r="G1744" s="251"/>
      <c r="H1744" s="251"/>
      <c r="I1744" s="251"/>
      <c r="J1744" s="137" t="s">
        <v>1098</v>
      </c>
      <c r="K1744" s="138">
        <v>9</v>
      </c>
      <c r="L1744" s="252"/>
      <c r="M1744" s="252"/>
      <c r="N1744" s="260">
        <f>ROUND(L1744*K1744,2)</f>
        <v>0</v>
      </c>
      <c r="O1744" s="261"/>
      <c r="P1744" s="261"/>
      <c r="Q1744" s="262"/>
      <c r="R1744" s="139"/>
      <c r="T1744" s="140"/>
      <c r="U1744" s="34" t="s">
        <v>39</v>
      </c>
      <c r="V1744" s="141">
        <v>0</v>
      </c>
      <c r="W1744" s="141">
        <f t="shared" si="259"/>
        <v>0</v>
      </c>
      <c r="X1744" s="141">
        <v>0</v>
      </c>
      <c r="Y1744" s="141">
        <f t="shared" si="260"/>
        <v>0</v>
      </c>
      <c r="Z1744" s="141">
        <v>0</v>
      </c>
      <c r="AA1744" s="142">
        <f t="shared" si="261"/>
        <v>0</v>
      </c>
      <c r="AR1744" s="8" t="s">
        <v>161</v>
      </c>
      <c r="AT1744" s="8" t="s">
        <v>157</v>
      </c>
      <c r="AU1744" s="8" t="s">
        <v>78</v>
      </c>
      <c r="AY1744" s="8" t="s">
        <v>156</v>
      </c>
      <c r="BE1744" s="143">
        <f t="shared" si="262"/>
        <v>0</v>
      </c>
      <c r="BF1744" s="143">
        <f t="shared" si="263"/>
        <v>0</v>
      </c>
      <c r="BG1744" s="143">
        <f t="shared" si="264"/>
        <v>0</v>
      </c>
      <c r="BH1744" s="143">
        <f t="shared" si="265"/>
        <v>0</v>
      </c>
      <c r="BI1744" s="143">
        <f t="shared" si="266"/>
        <v>0</v>
      </c>
      <c r="BJ1744" s="8" t="s">
        <v>78</v>
      </c>
      <c r="BK1744" s="121">
        <f t="shared" si="267"/>
        <v>0</v>
      </c>
      <c r="BL1744" s="8" t="s">
        <v>161</v>
      </c>
      <c r="BM1744" s="8" t="s">
        <v>3413</v>
      </c>
    </row>
    <row r="1745" spans="2:65" s="23" customFormat="1" ht="38.25" customHeight="1" x14ac:dyDescent="0.45">
      <c r="B1745" s="134"/>
      <c r="C1745" s="179" t="s">
        <v>3414</v>
      </c>
      <c r="D1745" s="179" t="s">
        <v>311</v>
      </c>
      <c r="E1745" s="180" t="s">
        <v>3415</v>
      </c>
      <c r="F1745" s="263" t="s">
        <v>3416</v>
      </c>
      <c r="G1745" s="263"/>
      <c r="H1745" s="263"/>
      <c r="I1745" s="263"/>
      <c r="J1745" s="181" t="s">
        <v>1098</v>
      </c>
      <c r="K1745" s="182">
        <v>9</v>
      </c>
      <c r="L1745" s="264"/>
      <c r="M1745" s="264"/>
      <c r="N1745" s="265">
        <f t="shared" ref="N1745" si="288">ROUND(L1745*K1745,2)</f>
        <v>0</v>
      </c>
      <c r="O1745" s="266"/>
      <c r="P1745" s="266"/>
      <c r="Q1745" s="267"/>
      <c r="R1745" s="139"/>
      <c r="T1745" s="140"/>
      <c r="U1745" s="34" t="s">
        <v>39</v>
      </c>
      <c r="V1745" s="141">
        <v>0</v>
      </c>
      <c r="W1745" s="141">
        <f t="shared" si="259"/>
        <v>0</v>
      </c>
      <c r="X1745" s="141">
        <v>0</v>
      </c>
      <c r="Y1745" s="141">
        <f t="shared" si="260"/>
        <v>0</v>
      </c>
      <c r="Z1745" s="141">
        <v>0</v>
      </c>
      <c r="AA1745" s="142">
        <f t="shared" si="261"/>
        <v>0</v>
      </c>
      <c r="AR1745" s="8" t="s">
        <v>190</v>
      </c>
      <c r="AT1745" s="8" t="s">
        <v>311</v>
      </c>
      <c r="AU1745" s="8" t="s">
        <v>78</v>
      </c>
      <c r="AY1745" s="8" t="s">
        <v>156</v>
      </c>
      <c r="BE1745" s="143">
        <f t="shared" si="262"/>
        <v>0</v>
      </c>
      <c r="BF1745" s="143">
        <f t="shared" si="263"/>
        <v>0</v>
      </c>
      <c r="BG1745" s="143">
        <f t="shared" si="264"/>
        <v>0</v>
      </c>
      <c r="BH1745" s="143">
        <f t="shared" si="265"/>
        <v>0</v>
      </c>
      <c r="BI1745" s="143">
        <f t="shared" si="266"/>
        <v>0</v>
      </c>
      <c r="BJ1745" s="8" t="s">
        <v>78</v>
      </c>
      <c r="BK1745" s="121">
        <f t="shared" si="267"/>
        <v>0</v>
      </c>
      <c r="BL1745" s="8" t="s">
        <v>161</v>
      </c>
      <c r="BM1745" s="8" t="s">
        <v>3417</v>
      </c>
    </row>
    <row r="1746" spans="2:65" s="23" customFormat="1" ht="25.5" customHeight="1" x14ac:dyDescent="0.45">
      <c r="B1746" s="134"/>
      <c r="C1746" s="135" t="s">
        <v>3418</v>
      </c>
      <c r="D1746" s="135" t="s">
        <v>157</v>
      </c>
      <c r="E1746" s="136" t="s">
        <v>3419</v>
      </c>
      <c r="F1746" s="251" t="s">
        <v>3420</v>
      </c>
      <c r="G1746" s="251"/>
      <c r="H1746" s="251"/>
      <c r="I1746" s="251"/>
      <c r="J1746" s="137" t="s">
        <v>1098</v>
      </c>
      <c r="K1746" s="138">
        <v>2</v>
      </c>
      <c r="L1746" s="252"/>
      <c r="M1746" s="252"/>
      <c r="N1746" s="260">
        <f>ROUND(L1746*K1746,2)</f>
        <v>0</v>
      </c>
      <c r="O1746" s="261"/>
      <c r="P1746" s="261"/>
      <c r="Q1746" s="262"/>
      <c r="R1746" s="139"/>
      <c r="T1746" s="140"/>
      <c r="U1746" s="34" t="s">
        <v>39</v>
      </c>
      <c r="V1746" s="141">
        <v>0</v>
      </c>
      <c r="W1746" s="141">
        <f t="shared" si="259"/>
        <v>0</v>
      </c>
      <c r="X1746" s="141">
        <v>0</v>
      </c>
      <c r="Y1746" s="141">
        <f t="shared" si="260"/>
        <v>0</v>
      </c>
      <c r="Z1746" s="141">
        <v>0</v>
      </c>
      <c r="AA1746" s="142">
        <f t="shared" si="261"/>
        <v>0</v>
      </c>
      <c r="AR1746" s="8" t="s">
        <v>161</v>
      </c>
      <c r="AT1746" s="8" t="s">
        <v>157</v>
      </c>
      <c r="AU1746" s="8" t="s">
        <v>78</v>
      </c>
      <c r="AY1746" s="8" t="s">
        <v>156</v>
      </c>
      <c r="BE1746" s="143">
        <f t="shared" si="262"/>
        <v>0</v>
      </c>
      <c r="BF1746" s="143">
        <f t="shared" si="263"/>
        <v>0</v>
      </c>
      <c r="BG1746" s="143">
        <f t="shared" si="264"/>
        <v>0</v>
      </c>
      <c r="BH1746" s="143">
        <f t="shared" si="265"/>
        <v>0</v>
      </c>
      <c r="BI1746" s="143">
        <f t="shared" si="266"/>
        <v>0</v>
      </c>
      <c r="BJ1746" s="8" t="s">
        <v>78</v>
      </c>
      <c r="BK1746" s="121">
        <f t="shared" si="267"/>
        <v>0</v>
      </c>
      <c r="BL1746" s="8" t="s">
        <v>161</v>
      </c>
      <c r="BM1746" s="8" t="s">
        <v>3421</v>
      </c>
    </row>
    <row r="1747" spans="2:65" s="23" customFormat="1" ht="38.25" customHeight="1" x14ac:dyDescent="0.45">
      <c r="B1747" s="134"/>
      <c r="C1747" s="179" t="s">
        <v>3422</v>
      </c>
      <c r="D1747" s="179" t="s">
        <v>311</v>
      </c>
      <c r="E1747" s="180" t="s">
        <v>3423</v>
      </c>
      <c r="F1747" s="263" t="s">
        <v>3424</v>
      </c>
      <c r="G1747" s="263"/>
      <c r="H1747" s="263"/>
      <c r="I1747" s="263"/>
      <c r="J1747" s="181" t="s">
        <v>1098</v>
      </c>
      <c r="K1747" s="182">
        <v>2</v>
      </c>
      <c r="L1747" s="264"/>
      <c r="M1747" s="264"/>
      <c r="N1747" s="265">
        <f t="shared" ref="N1747" si="289">ROUND(L1747*K1747,2)</f>
        <v>0</v>
      </c>
      <c r="O1747" s="266"/>
      <c r="P1747" s="266"/>
      <c r="Q1747" s="267"/>
      <c r="R1747" s="139"/>
      <c r="T1747" s="140"/>
      <c r="U1747" s="34" t="s">
        <v>39</v>
      </c>
      <c r="V1747" s="141">
        <v>0</v>
      </c>
      <c r="W1747" s="141">
        <f t="shared" si="259"/>
        <v>0</v>
      </c>
      <c r="X1747" s="141">
        <v>0</v>
      </c>
      <c r="Y1747" s="141">
        <f t="shared" si="260"/>
        <v>0</v>
      </c>
      <c r="Z1747" s="141">
        <v>0</v>
      </c>
      <c r="AA1747" s="142">
        <f t="shared" si="261"/>
        <v>0</v>
      </c>
      <c r="AR1747" s="8" t="s">
        <v>190</v>
      </c>
      <c r="AT1747" s="8" t="s">
        <v>311</v>
      </c>
      <c r="AU1747" s="8" t="s">
        <v>78</v>
      </c>
      <c r="AY1747" s="8" t="s">
        <v>156</v>
      </c>
      <c r="BE1747" s="143">
        <f t="shared" si="262"/>
        <v>0</v>
      </c>
      <c r="BF1747" s="143">
        <f t="shared" si="263"/>
        <v>0</v>
      </c>
      <c r="BG1747" s="143">
        <f t="shared" si="264"/>
        <v>0</v>
      </c>
      <c r="BH1747" s="143">
        <f t="shared" si="265"/>
        <v>0</v>
      </c>
      <c r="BI1747" s="143">
        <f t="shared" si="266"/>
        <v>0</v>
      </c>
      <c r="BJ1747" s="8" t="s">
        <v>78</v>
      </c>
      <c r="BK1747" s="121">
        <f t="shared" si="267"/>
        <v>0</v>
      </c>
      <c r="BL1747" s="8" t="s">
        <v>161</v>
      </c>
      <c r="BM1747" s="8" t="s">
        <v>3425</v>
      </c>
    </row>
    <row r="1748" spans="2:65" s="23" customFormat="1" ht="38.25" customHeight="1" x14ac:dyDescent="0.45">
      <c r="B1748" s="134"/>
      <c r="C1748" s="135" t="s">
        <v>3426</v>
      </c>
      <c r="D1748" s="135" t="s">
        <v>157</v>
      </c>
      <c r="E1748" s="136" t="s">
        <v>3427</v>
      </c>
      <c r="F1748" s="251" t="s">
        <v>3428</v>
      </c>
      <c r="G1748" s="251"/>
      <c r="H1748" s="251"/>
      <c r="I1748" s="251"/>
      <c r="J1748" s="137" t="s">
        <v>1098</v>
      </c>
      <c r="K1748" s="138">
        <v>90</v>
      </c>
      <c r="L1748" s="252"/>
      <c r="M1748" s="252"/>
      <c r="N1748" s="260">
        <f>ROUND(L1748*K1748,2)</f>
        <v>0</v>
      </c>
      <c r="O1748" s="261"/>
      <c r="P1748" s="261"/>
      <c r="Q1748" s="262"/>
      <c r="R1748" s="139"/>
      <c r="T1748" s="140"/>
      <c r="U1748" s="34" t="s">
        <v>39</v>
      </c>
      <c r="V1748" s="141">
        <v>0</v>
      </c>
      <c r="W1748" s="141">
        <f t="shared" si="259"/>
        <v>0</v>
      </c>
      <c r="X1748" s="141">
        <v>0</v>
      </c>
      <c r="Y1748" s="141">
        <f t="shared" si="260"/>
        <v>0</v>
      </c>
      <c r="Z1748" s="141">
        <v>0</v>
      </c>
      <c r="AA1748" s="142">
        <f t="shared" si="261"/>
        <v>0</v>
      </c>
      <c r="AR1748" s="8" t="s">
        <v>161</v>
      </c>
      <c r="AT1748" s="8" t="s">
        <v>157</v>
      </c>
      <c r="AU1748" s="8" t="s">
        <v>78</v>
      </c>
      <c r="AY1748" s="8" t="s">
        <v>156</v>
      </c>
      <c r="BE1748" s="143">
        <f t="shared" si="262"/>
        <v>0</v>
      </c>
      <c r="BF1748" s="143">
        <f t="shared" si="263"/>
        <v>0</v>
      </c>
      <c r="BG1748" s="143">
        <f t="shared" si="264"/>
        <v>0</v>
      </c>
      <c r="BH1748" s="143">
        <f t="shared" si="265"/>
        <v>0</v>
      </c>
      <c r="BI1748" s="143">
        <f t="shared" si="266"/>
        <v>0</v>
      </c>
      <c r="BJ1748" s="8" t="s">
        <v>78</v>
      </c>
      <c r="BK1748" s="121">
        <f t="shared" si="267"/>
        <v>0</v>
      </c>
      <c r="BL1748" s="8" t="s">
        <v>161</v>
      </c>
      <c r="BM1748" s="8" t="s">
        <v>3429</v>
      </c>
    </row>
    <row r="1749" spans="2:65" s="23" customFormat="1" ht="38.25" customHeight="1" x14ac:dyDescent="0.45">
      <c r="B1749" s="134"/>
      <c r="C1749" s="179" t="s">
        <v>3430</v>
      </c>
      <c r="D1749" s="179" t="s">
        <v>311</v>
      </c>
      <c r="E1749" s="180" t="s">
        <v>3431</v>
      </c>
      <c r="F1749" s="263" t="s">
        <v>3432</v>
      </c>
      <c r="G1749" s="263"/>
      <c r="H1749" s="263"/>
      <c r="I1749" s="263"/>
      <c r="J1749" s="181" t="s">
        <v>1098</v>
      </c>
      <c r="K1749" s="182">
        <v>90</v>
      </c>
      <c r="L1749" s="264"/>
      <c r="M1749" s="264"/>
      <c r="N1749" s="265">
        <f t="shared" ref="N1749" si="290">ROUND(L1749*K1749,2)</f>
        <v>0</v>
      </c>
      <c r="O1749" s="266"/>
      <c r="P1749" s="266"/>
      <c r="Q1749" s="267"/>
      <c r="R1749" s="139"/>
      <c r="T1749" s="140"/>
      <c r="U1749" s="34" t="s">
        <v>39</v>
      </c>
      <c r="V1749" s="141">
        <v>0</v>
      </c>
      <c r="W1749" s="141">
        <f t="shared" ref="W1749:W1812" si="291">V1749*K1749</f>
        <v>0</v>
      </c>
      <c r="X1749" s="141">
        <v>0</v>
      </c>
      <c r="Y1749" s="141">
        <f t="shared" ref="Y1749:Y1812" si="292">X1749*K1749</f>
        <v>0</v>
      </c>
      <c r="Z1749" s="141">
        <v>0</v>
      </c>
      <c r="AA1749" s="142">
        <f t="shared" ref="AA1749:AA1812" si="293">Z1749*K1749</f>
        <v>0</v>
      </c>
      <c r="AR1749" s="8" t="s">
        <v>190</v>
      </c>
      <c r="AT1749" s="8" t="s">
        <v>311</v>
      </c>
      <c r="AU1749" s="8" t="s">
        <v>78</v>
      </c>
      <c r="AY1749" s="8" t="s">
        <v>156</v>
      </c>
      <c r="BE1749" s="143">
        <f t="shared" ref="BE1749:BE1812" si="294">IF(U1749="základná",N1749,0)</f>
        <v>0</v>
      </c>
      <c r="BF1749" s="143">
        <f t="shared" ref="BF1749:BF1812" si="295">IF(U1749="znížená",N1749,0)</f>
        <v>0</v>
      </c>
      <c r="BG1749" s="143">
        <f t="shared" ref="BG1749:BG1812" si="296">IF(U1749="zákl. prenesená",N1749,0)</f>
        <v>0</v>
      </c>
      <c r="BH1749" s="143">
        <f t="shared" ref="BH1749:BH1812" si="297">IF(U1749="zníž. prenesená",N1749,0)</f>
        <v>0</v>
      </c>
      <c r="BI1749" s="143">
        <f t="shared" ref="BI1749:BI1812" si="298">IF(U1749="nulová",N1749,0)</f>
        <v>0</v>
      </c>
      <c r="BJ1749" s="8" t="s">
        <v>78</v>
      </c>
      <c r="BK1749" s="121">
        <f t="shared" ref="BK1749:BK1812" si="299">ROUND(L1749*K1749,3)</f>
        <v>0</v>
      </c>
      <c r="BL1749" s="8" t="s">
        <v>161</v>
      </c>
      <c r="BM1749" s="8" t="s">
        <v>3433</v>
      </c>
    </row>
    <row r="1750" spans="2:65" s="23" customFormat="1" ht="25.5" customHeight="1" x14ac:dyDescent="0.45">
      <c r="B1750" s="134"/>
      <c r="C1750" s="135" t="s">
        <v>3434</v>
      </c>
      <c r="D1750" s="135" t="s">
        <v>157</v>
      </c>
      <c r="E1750" s="136" t="s">
        <v>3435</v>
      </c>
      <c r="F1750" s="251" t="s">
        <v>3436</v>
      </c>
      <c r="G1750" s="251"/>
      <c r="H1750" s="251"/>
      <c r="I1750" s="251"/>
      <c r="J1750" s="137" t="s">
        <v>1098</v>
      </c>
      <c r="K1750" s="138">
        <v>24</v>
      </c>
      <c r="L1750" s="252"/>
      <c r="M1750" s="252"/>
      <c r="N1750" s="260">
        <f>ROUND(L1750*K1750,2)</f>
        <v>0</v>
      </c>
      <c r="O1750" s="261"/>
      <c r="P1750" s="261"/>
      <c r="Q1750" s="262"/>
      <c r="R1750" s="139"/>
      <c r="T1750" s="140"/>
      <c r="U1750" s="34" t="s">
        <v>39</v>
      </c>
      <c r="V1750" s="141">
        <v>0</v>
      </c>
      <c r="W1750" s="141">
        <f t="shared" si="291"/>
        <v>0</v>
      </c>
      <c r="X1750" s="141">
        <v>0</v>
      </c>
      <c r="Y1750" s="141">
        <f t="shared" si="292"/>
        <v>0</v>
      </c>
      <c r="Z1750" s="141">
        <v>0</v>
      </c>
      <c r="AA1750" s="142">
        <f t="shared" si="293"/>
        <v>0</v>
      </c>
      <c r="AR1750" s="8" t="s">
        <v>161</v>
      </c>
      <c r="AT1750" s="8" t="s">
        <v>157</v>
      </c>
      <c r="AU1750" s="8" t="s">
        <v>78</v>
      </c>
      <c r="AY1750" s="8" t="s">
        <v>156</v>
      </c>
      <c r="BE1750" s="143">
        <f t="shared" si="294"/>
        <v>0</v>
      </c>
      <c r="BF1750" s="143">
        <f t="shared" si="295"/>
        <v>0</v>
      </c>
      <c r="BG1750" s="143">
        <f t="shared" si="296"/>
        <v>0</v>
      </c>
      <c r="BH1750" s="143">
        <f t="shared" si="297"/>
        <v>0</v>
      </c>
      <c r="BI1750" s="143">
        <f t="shared" si="298"/>
        <v>0</v>
      </c>
      <c r="BJ1750" s="8" t="s">
        <v>78</v>
      </c>
      <c r="BK1750" s="121">
        <f t="shared" si="299"/>
        <v>0</v>
      </c>
      <c r="BL1750" s="8" t="s">
        <v>161</v>
      </c>
      <c r="BM1750" s="8" t="s">
        <v>3437</v>
      </c>
    </row>
    <row r="1751" spans="2:65" s="23" customFormat="1" ht="38.25" customHeight="1" x14ac:dyDescent="0.45">
      <c r="B1751" s="134"/>
      <c r="C1751" s="179" t="s">
        <v>3438</v>
      </c>
      <c r="D1751" s="179" t="s">
        <v>311</v>
      </c>
      <c r="E1751" s="180" t="s">
        <v>3439</v>
      </c>
      <c r="F1751" s="263" t="s">
        <v>3440</v>
      </c>
      <c r="G1751" s="263"/>
      <c r="H1751" s="263"/>
      <c r="I1751" s="263"/>
      <c r="J1751" s="181" t="s">
        <v>1098</v>
      </c>
      <c r="K1751" s="182">
        <v>24</v>
      </c>
      <c r="L1751" s="264"/>
      <c r="M1751" s="264"/>
      <c r="N1751" s="265">
        <f t="shared" ref="N1751" si="300">ROUND(L1751*K1751,2)</f>
        <v>0</v>
      </c>
      <c r="O1751" s="266"/>
      <c r="P1751" s="266"/>
      <c r="Q1751" s="267"/>
      <c r="R1751" s="139"/>
      <c r="T1751" s="140"/>
      <c r="U1751" s="34" t="s">
        <v>39</v>
      </c>
      <c r="V1751" s="141">
        <v>0</v>
      </c>
      <c r="W1751" s="141">
        <f t="shared" si="291"/>
        <v>0</v>
      </c>
      <c r="X1751" s="141">
        <v>0</v>
      </c>
      <c r="Y1751" s="141">
        <f t="shared" si="292"/>
        <v>0</v>
      </c>
      <c r="Z1751" s="141">
        <v>0</v>
      </c>
      <c r="AA1751" s="142">
        <f t="shared" si="293"/>
        <v>0</v>
      </c>
      <c r="AR1751" s="8" t="s">
        <v>190</v>
      </c>
      <c r="AT1751" s="8" t="s">
        <v>311</v>
      </c>
      <c r="AU1751" s="8" t="s">
        <v>78</v>
      </c>
      <c r="AY1751" s="8" t="s">
        <v>156</v>
      </c>
      <c r="BE1751" s="143">
        <f t="shared" si="294"/>
        <v>0</v>
      </c>
      <c r="BF1751" s="143">
        <f t="shared" si="295"/>
        <v>0</v>
      </c>
      <c r="BG1751" s="143">
        <f t="shared" si="296"/>
        <v>0</v>
      </c>
      <c r="BH1751" s="143">
        <f t="shared" si="297"/>
        <v>0</v>
      </c>
      <c r="BI1751" s="143">
        <f t="shared" si="298"/>
        <v>0</v>
      </c>
      <c r="BJ1751" s="8" t="s">
        <v>78</v>
      </c>
      <c r="BK1751" s="121">
        <f t="shared" si="299"/>
        <v>0</v>
      </c>
      <c r="BL1751" s="8" t="s">
        <v>161</v>
      </c>
      <c r="BM1751" s="8" t="s">
        <v>3441</v>
      </c>
    </row>
    <row r="1752" spans="2:65" s="23" customFormat="1" ht="25.5" customHeight="1" x14ac:dyDescent="0.45">
      <c r="B1752" s="134"/>
      <c r="C1752" s="135" t="s">
        <v>3442</v>
      </c>
      <c r="D1752" s="135" t="s">
        <v>157</v>
      </c>
      <c r="E1752" s="136" t="s">
        <v>3443</v>
      </c>
      <c r="F1752" s="251" t="s">
        <v>3444</v>
      </c>
      <c r="G1752" s="251"/>
      <c r="H1752" s="251"/>
      <c r="I1752" s="251"/>
      <c r="J1752" s="137" t="s">
        <v>1098</v>
      </c>
      <c r="K1752" s="138">
        <v>2</v>
      </c>
      <c r="L1752" s="252"/>
      <c r="M1752" s="252"/>
      <c r="N1752" s="260">
        <f>ROUND(L1752*K1752,2)</f>
        <v>0</v>
      </c>
      <c r="O1752" s="261"/>
      <c r="P1752" s="261"/>
      <c r="Q1752" s="262"/>
      <c r="R1752" s="139"/>
      <c r="T1752" s="140"/>
      <c r="U1752" s="34" t="s">
        <v>39</v>
      </c>
      <c r="V1752" s="141">
        <v>0</v>
      </c>
      <c r="W1752" s="141">
        <f t="shared" si="291"/>
        <v>0</v>
      </c>
      <c r="X1752" s="141">
        <v>0</v>
      </c>
      <c r="Y1752" s="141">
        <f t="shared" si="292"/>
        <v>0</v>
      </c>
      <c r="Z1752" s="141">
        <v>0</v>
      </c>
      <c r="AA1752" s="142">
        <f t="shared" si="293"/>
        <v>0</v>
      </c>
      <c r="AR1752" s="8" t="s">
        <v>161</v>
      </c>
      <c r="AT1752" s="8" t="s">
        <v>157</v>
      </c>
      <c r="AU1752" s="8" t="s">
        <v>78</v>
      </c>
      <c r="AY1752" s="8" t="s">
        <v>156</v>
      </c>
      <c r="BE1752" s="143">
        <f t="shared" si="294"/>
        <v>0</v>
      </c>
      <c r="BF1752" s="143">
        <f t="shared" si="295"/>
        <v>0</v>
      </c>
      <c r="BG1752" s="143">
        <f t="shared" si="296"/>
        <v>0</v>
      </c>
      <c r="BH1752" s="143">
        <f t="shared" si="297"/>
        <v>0</v>
      </c>
      <c r="BI1752" s="143">
        <f t="shared" si="298"/>
        <v>0</v>
      </c>
      <c r="BJ1752" s="8" t="s">
        <v>78</v>
      </c>
      <c r="BK1752" s="121">
        <f t="shared" si="299"/>
        <v>0</v>
      </c>
      <c r="BL1752" s="8" t="s">
        <v>161</v>
      </c>
      <c r="BM1752" s="8" t="s">
        <v>3445</v>
      </c>
    </row>
    <row r="1753" spans="2:65" s="23" customFormat="1" ht="38.25" customHeight="1" x14ac:dyDescent="0.45">
      <c r="B1753" s="134"/>
      <c r="C1753" s="179" t="s">
        <v>3446</v>
      </c>
      <c r="D1753" s="179" t="s">
        <v>311</v>
      </c>
      <c r="E1753" s="180" t="s">
        <v>3447</v>
      </c>
      <c r="F1753" s="263" t="s">
        <v>3448</v>
      </c>
      <c r="G1753" s="263"/>
      <c r="H1753" s="263"/>
      <c r="I1753" s="263"/>
      <c r="J1753" s="181" t="s">
        <v>1098</v>
      </c>
      <c r="K1753" s="182">
        <v>2</v>
      </c>
      <c r="L1753" s="264"/>
      <c r="M1753" s="264"/>
      <c r="N1753" s="265">
        <f t="shared" ref="N1753" si="301">ROUND(L1753*K1753,2)</f>
        <v>0</v>
      </c>
      <c r="O1753" s="266"/>
      <c r="P1753" s="266"/>
      <c r="Q1753" s="267"/>
      <c r="R1753" s="139"/>
      <c r="T1753" s="140"/>
      <c r="U1753" s="34" t="s">
        <v>39</v>
      </c>
      <c r="V1753" s="141">
        <v>0</v>
      </c>
      <c r="W1753" s="141">
        <f t="shared" si="291"/>
        <v>0</v>
      </c>
      <c r="X1753" s="141">
        <v>0</v>
      </c>
      <c r="Y1753" s="141">
        <f t="shared" si="292"/>
        <v>0</v>
      </c>
      <c r="Z1753" s="141">
        <v>0</v>
      </c>
      <c r="AA1753" s="142">
        <f t="shared" si="293"/>
        <v>0</v>
      </c>
      <c r="AR1753" s="8" t="s">
        <v>190</v>
      </c>
      <c r="AT1753" s="8" t="s">
        <v>311</v>
      </c>
      <c r="AU1753" s="8" t="s">
        <v>78</v>
      </c>
      <c r="AY1753" s="8" t="s">
        <v>156</v>
      </c>
      <c r="BE1753" s="143">
        <f t="shared" si="294"/>
        <v>0</v>
      </c>
      <c r="BF1753" s="143">
        <f t="shared" si="295"/>
        <v>0</v>
      </c>
      <c r="BG1753" s="143">
        <f t="shared" si="296"/>
        <v>0</v>
      </c>
      <c r="BH1753" s="143">
        <f t="shared" si="297"/>
        <v>0</v>
      </c>
      <c r="BI1753" s="143">
        <f t="shared" si="298"/>
        <v>0</v>
      </c>
      <c r="BJ1753" s="8" t="s">
        <v>78</v>
      </c>
      <c r="BK1753" s="121">
        <f t="shared" si="299"/>
        <v>0</v>
      </c>
      <c r="BL1753" s="8" t="s">
        <v>161</v>
      </c>
      <c r="BM1753" s="8" t="s">
        <v>3449</v>
      </c>
    </row>
    <row r="1754" spans="2:65" s="23" customFormat="1" ht="25.5" customHeight="1" x14ac:dyDescent="0.45">
      <c r="B1754" s="134"/>
      <c r="C1754" s="135" t="s">
        <v>3450</v>
      </c>
      <c r="D1754" s="135" t="s">
        <v>157</v>
      </c>
      <c r="E1754" s="136" t="s">
        <v>3451</v>
      </c>
      <c r="F1754" s="251" t="s">
        <v>3452</v>
      </c>
      <c r="G1754" s="251"/>
      <c r="H1754" s="251"/>
      <c r="I1754" s="251"/>
      <c r="J1754" s="137" t="s">
        <v>1098</v>
      </c>
      <c r="K1754" s="138">
        <v>2</v>
      </c>
      <c r="L1754" s="252"/>
      <c r="M1754" s="252"/>
      <c r="N1754" s="260">
        <f>ROUND(L1754*K1754,2)</f>
        <v>0</v>
      </c>
      <c r="O1754" s="261"/>
      <c r="P1754" s="261"/>
      <c r="Q1754" s="262"/>
      <c r="R1754" s="139"/>
      <c r="T1754" s="140"/>
      <c r="U1754" s="34" t="s">
        <v>39</v>
      </c>
      <c r="V1754" s="141">
        <v>0</v>
      </c>
      <c r="W1754" s="141">
        <f t="shared" si="291"/>
        <v>0</v>
      </c>
      <c r="X1754" s="141">
        <v>0</v>
      </c>
      <c r="Y1754" s="141">
        <f t="shared" si="292"/>
        <v>0</v>
      </c>
      <c r="Z1754" s="141">
        <v>0</v>
      </c>
      <c r="AA1754" s="142">
        <f t="shared" si="293"/>
        <v>0</v>
      </c>
      <c r="AR1754" s="8" t="s">
        <v>161</v>
      </c>
      <c r="AT1754" s="8" t="s">
        <v>157</v>
      </c>
      <c r="AU1754" s="8" t="s">
        <v>78</v>
      </c>
      <c r="AY1754" s="8" t="s">
        <v>156</v>
      </c>
      <c r="BE1754" s="143">
        <f t="shared" si="294"/>
        <v>0</v>
      </c>
      <c r="BF1754" s="143">
        <f t="shared" si="295"/>
        <v>0</v>
      </c>
      <c r="BG1754" s="143">
        <f t="shared" si="296"/>
        <v>0</v>
      </c>
      <c r="BH1754" s="143">
        <f t="shared" si="297"/>
        <v>0</v>
      </c>
      <c r="BI1754" s="143">
        <f t="shared" si="298"/>
        <v>0</v>
      </c>
      <c r="BJ1754" s="8" t="s">
        <v>78</v>
      </c>
      <c r="BK1754" s="121">
        <f t="shared" si="299"/>
        <v>0</v>
      </c>
      <c r="BL1754" s="8" t="s">
        <v>161</v>
      </c>
      <c r="BM1754" s="8" t="s">
        <v>3453</v>
      </c>
    </row>
    <row r="1755" spans="2:65" s="23" customFormat="1" ht="38.25" customHeight="1" x14ac:dyDescent="0.45">
      <c r="B1755" s="134"/>
      <c r="C1755" s="179" t="s">
        <v>3454</v>
      </c>
      <c r="D1755" s="179" t="s">
        <v>311</v>
      </c>
      <c r="E1755" s="180" t="s">
        <v>3455</v>
      </c>
      <c r="F1755" s="263" t="s">
        <v>3456</v>
      </c>
      <c r="G1755" s="263"/>
      <c r="H1755" s="263"/>
      <c r="I1755" s="263"/>
      <c r="J1755" s="181" t="s">
        <v>1098</v>
      </c>
      <c r="K1755" s="182">
        <v>2</v>
      </c>
      <c r="L1755" s="264"/>
      <c r="M1755" s="264"/>
      <c r="N1755" s="265">
        <f t="shared" ref="N1755" si="302">ROUND(L1755*K1755,2)</f>
        <v>0</v>
      </c>
      <c r="O1755" s="266"/>
      <c r="P1755" s="266"/>
      <c r="Q1755" s="267"/>
      <c r="R1755" s="139"/>
      <c r="T1755" s="140"/>
      <c r="U1755" s="34" t="s">
        <v>39</v>
      </c>
      <c r="V1755" s="141">
        <v>0</v>
      </c>
      <c r="W1755" s="141">
        <f t="shared" si="291"/>
        <v>0</v>
      </c>
      <c r="X1755" s="141">
        <v>0</v>
      </c>
      <c r="Y1755" s="141">
        <f t="shared" si="292"/>
        <v>0</v>
      </c>
      <c r="Z1755" s="141">
        <v>0</v>
      </c>
      <c r="AA1755" s="142">
        <f t="shared" si="293"/>
        <v>0</v>
      </c>
      <c r="AR1755" s="8" t="s">
        <v>190</v>
      </c>
      <c r="AT1755" s="8" t="s">
        <v>311</v>
      </c>
      <c r="AU1755" s="8" t="s">
        <v>78</v>
      </c>
      <c r="AY1755" s="8" t="s">
        <v>156</v>
      </c>
      <c r="BE1755" s="143">
        <f t="shared" si="294"/>
        <v>0</v>
      </c>
      <c r="BF1755" s="143">
        <f t="shared" si="295"/>
        <v>0</v>
      </c>
      <c r="BG1755" s="143">
        <f t="shared" si="296"/>
        <v>0</v>
      </c>
      <c r="BH1755" s="143">
        <f t="shared" si="297"/>
        <v>0</v>
      </c>
      <c r="BI1755" s="143">
        <f t="shared" si="298"/>
        <v>0</v>
      </c>
      <c r="BJ1755" s="8" t="s">
        <v>78</v>
      </c>
      <c r="BK1755" s="121">
        <f t="shared" si="299"/>
        <v>0</v>
      </c>
      <c r="BL1755" s="8" t="s">
        <v>161</v>
      </c>
      <c r="BM1755" s="8" t="s">
        <v>3457</v>
      </c>
    </row>
    <row r="1756" spans="2:65" s="23" customFormat="1" ht="25.5" customHeight="1" x14ac:dyDescent="0.45">
      <c r="B1756" s="134"/>
      <c r="C1756" s="135" t="s">
        <v>3458</v>
      </c>
      <c r="D1756" s="135" t="s">
        <v>157</v>
      </c>
      <c r="E1756" s="136" t="s">
        <v>3459</v>
      </c>
      <c r="F1756" s="251" t="s">
        <v>3460</v>
      </c>
      <c r="G1756" s="251"/>
      <c r="H1756" s="251"/>
      <c r="I1756" s="251"/>
      <c r="J1756" s="137" t="s">
        <v>1098</v>
      </c>
      <c r="K1756" s="138">
        <v>14</v>
      </c>
      <c r="L1756" s="252"/>
      <c r="M1756" s="252"/>
      <c r="N1756" s="260">
        <f>ROUND(L1756*K1756,2)</f>
        <v>0</v>
      </c>
      <c r="O1756" s="261"/>
      <c r="P1756" s="261"/>
      <c r="Q1756" s="262"/>
      <c r="R1756" s="139"/>
      <c r="T1756" s="140"/>
      <c r="U1756" s="34" t="s">
        <v>39</v>
      </c>
      <c r="V1756" s="141">
        <v>0</v>
      </c>
      <c r="W1756" s="141">
        <f t="shared" si="291"/>
        <v>0</v>
      </c>
      <c r="X1756" s="141">
        <v>0</v>
      </c>
      <c r="Y1756" s="141">
        <f t="shared" si="292"/>
        <v>0</v>
      </c>
      <c r="Z1756" s="141">
        <v>0</v>
      </c>
      <c r="AA1756" s="142">
        <f t="shared" si="293"/>
        <v>0</v>
      </c>
      <c r="AR1756" s="8" t="s">
        <v>161</v>
      </c>
      <c r="AT1756" s="8" t="s">
        <v>157</v>
      </c>
      <c r="AU1756" s="8" t="s">
        <v>78</v>
      </c>
      <c r="AY1756" s="8" t="s">
        <v>156</v>
      </c>
      <c r="BE1756" s="143">
        <f t="shared" si="294"/>
        <v>0</v>
      </c>
      <c r="BF1756" s="143">
        <f t="shared" si="295"/>
        <v>0</v>
      </c>
      <c r="BG1756" s="143">
        <f t="shared" si="296"/>
        <v>0</v>
      </c>
      <c r="BH1756" s="143">
        <f t="shared" si="297"/>
        <v>0</v>
      </c>
      <c r="BI1756" s="143">
        <f t="shared" si="298"/>
        <v>0</v>
      </c>
      <c r="BJ1756" s="8" t="s">
        <v>78</v>
      </c>
      <c r="BK1756" s="121">
        <f t="shared" si="299"/>
        <v>0</v>
      </c>
      <c r="BL1756" s="8" t="s">
        <v>161</v>
      </c>
      <c r="BM1756" s="8" t="s">
        <v>3461</v>
      </c>
    </row>
    <row r="1757" spans="2:65" s="23" customFormat="1" ht="38.25" customHeight="1" x14ac:dyDescent="0.45">
      <c r="B1757" s="134"/>
      <c r="C1757" s="179" t="s">
        <v>3462</v>
      </c>
      <c r="D1757" s="179" t="s">
        <v>311</v>
      </c>
      <c r="E1757" s="180" t="s">
        <v>3463</v>
      </c>
      <c r="F1757" s="263" t="s">
        <v>3464</v>
      </c>
      <c r="G1757" s="263"/>
      <c r="H1757" s="263"/>
      <c r="I1757" s="263"/>
      <c r="J1757" s="181" t="s">
        <v>1098</v>
      </c>
      <c r="K1757" s="182">
        <v>1</v>
      </c>
      <c r="L1757" s="264"/>
      <c r="M1757" s="264"/>
      <c r="N1757" s="265">
        <f t="shared" ref="N1757:N1759" si="303">ROUND(L1757*K1757,2)</f>
        <v>0</v>
      </c>
      <c r="O1757" s="266"/>
      <c r="P1757" s="266"/>
      <c r="Q1757" s="267"/>
      <c r="R1757" s="139"/>
      <c r="T1757" s="140"/>
      <c r="U1757" s="34" t="s">
        <v>39</v>
      </c>
      <c r="V1757" s="141">
        <v>0</v>
      </c>
      <c r="W1757" s="141">
        <f t="shared" si="291"/>
        <v>0</v>
      </c>
      <c r="X1757" s="141">
        <v>0</v>
      </c>
      <c r="Y1757" s="141">
        <f t="shared" si="292"/>
        <v>0</v>
      </c>
      <c r="Z1757" s="141">
        <v>0</v>
      </c>
      <c r="AA1757" s="142">
        <f t="shared" si="293"/>
        <v>0</v>
      </c>
      <c r="AR1757" s="8" t="s">
        <v>190</v>
      </c>
      <c r="AT1757" s="8" t="s">
        <v>311</v>
      </c>
      <c r="AU1757" s="8" t="s">
        <v>78</v>
      </c>
      <c r="AY1757" s="8" t="s">
        <v>156</v>
      </c>
      <c r="BE1757" s="143">
        <f t="shared" si="294"/>
        <v>0</v>
      </c>
      <c r="BF1757" s="143">
        <f t="shared" si="295"/>
        <v>0</v>
      </c>
      <c r="BG1757" s="143">
        <f t="shared" si="296"/>
        <v>0</v>
      </c>
      <c r="BH1757" s="143">
        <f t="shared" si="297"/>
        <v>0</v>
      </c>
      <c r="BI1757" s="143">
        <f t="shared" si="298"/>
        <v>0</v>
      </c>
      <c r="BJ1757" s="8" t="s">
        <v>78</v>
      </c>
      <c r="BK1757" s="121">
        <f t="shared" si="299"/>
        <v>0</v>
      </c>
      <c r="BL1757" s="8" t="s">
        <v>161</v>
      </c>
      <c r="BM1757" s="8" t="s">
        <v>3465</v>
      </c>
    </row>
    <row r="1758" spans="2:65" s="23" customFormat="1" ht="38.25" customHeight="1" x14ac:dyDescent="0.45">
      <c r="B1758" s="134"/>
      <c r="C1758" s="179" t="s">
        <v>3466</v>
      </c>
      <c r="D1758" s="179" t="s">
        <v>311</v>
      </c>
      <c r="E1758" s="180" t="s">
        <v>3467</v>
      </c>
      <c r="F1758" s="263" t="s">
        <v>3468</v>
      </c>
      <c r="G1758" s="263"/>
      <c r="H1758" s="263"/>
      <c r="I1758" s="263"/>
      <c r="J1758" s="181" t="s">
        <v>1098</v>
      </c>
      <c r="K1758" s="182">
        <v>13</v>
      </c>
      <c r="L1758" s="264"/>
      <c r="M1758" s="264"/>
      <c r="N1758" s="265">
        <f t="shared" si="303"/>
        <v>0</v>
      </c>
      <c r="O1758" s="266"/>
      <c r="P1758" s="266"/>
      <c r="Q1758" s="267"/>
      <c r="R1758" s="139"/>
      <c r="T1758" s="140"/>
      <c r="U1758" s="34" t="s">
        <v>39</v>
      </c>
      <c r="V1758" s="141">
        <v>0</v>
      </c>
      <c r="W1758" s="141">
        <f t="shared" si="291"/>
        <v>0</v>
      </c>
      <c r="X1758" s="141">
        <v>0</v>
      </c>
      <c r="Y1758" s="141">
        <f t="shared" si="292"/>
        <v>0</v>
      </c>
      <c r="Z1758" s="141">
        <v>0</v>
      </c>
      <c r="AA1758" s="142">
        <f t="shared" si="293"/>
        <v>0</v>
      </c>
      <c r="AR1758" s="8" t="s">
        <v>190</v>
      </c>
      <c r="AT1758" s="8" t="s">
        <v>311</v>
      </c>
      <c r="AU1758" s="8" t="s">
        <v>78</v>
      </c>
      <c r="AY1758" s="8" t="s">
        <v>156</v>
      </c>
      <c r="BE1758" s="143">
        <f t="shared" si="294"/>
        <v>0</v>
      </c>
      <c r="BF1758" s="143">
        <f t="shared" si="295"/>
        <v>0</v>
      </c>
      <c r="BG1758" s="143">
        <f t="shared" si="296"/>
        <v>0</v>
      </c>
      <c r="BH1758" s="143">
        <f t="shared" si="297"/>
        <v>0</v>
      </c>
      <c r="BI1758" s="143">
        <f t="shared" si="298"/>
        <v>0</v>
      </c>
      <c r="BJ1758" s="8" t="s">
        <v>78</v>
      </c>
      <c r="BK1758" s="121">
        <f t="shared" si="299"/>
        <v>0</v>
      </c>
      <c r="BL1758" s="8" t="s">
        <v>161</v>
      </c>
      <c r="BM1758" s="8" t="s">
        <v>3469</v>
      </c>
    </row>
    <row r="1759" spans="2:65" s="23" customFormat="1" ht="25.5" customHeight="1" x14ac:dyDescent="0.45">
      <c r="B1759" s="134"/>
      <c r="C1759" s="179" t="s">
        <v>3470</v>
      </c>
      <c r="D1759" s="179" t="s">
        <v>311</v>
      </c>
      <c r="E1759" s="180" t="s">
        <v>3471</v>
      </c>
      <c r="F1759" s="263" t="s">
        <v>3472</v>
      </c>
      <c r="G1759" s="263"/>
      <c r="H1759" s="263"/>
      <c r="I1759" s="263"/>
      <c r="J1759" s="181" t="s">
        <v>1098</v>
      </c>
      <c r="K1759" s="182">
        <v>12</v>
      </c>
      <c r="L1759" s="264"/>
      <c r="M1759" s="264"/>
      <c r="N1759" s="265">
        <f t="shared" si="303"/>
        <v>0</v>
      </c>
      <c r="O1759" s="266"/>
      <c r="P1759" s="266"/>
      <c r="Q1759" s="267"/>
      <c r="R1759" s="139"/>
      <c r="T1759" s="140"/>
      <c r="U1759" s="34" t="s">
        <v>39</v>
      </c>
      <c r="V1759" s="141">
        <v>0</v>
      </c>
      <c r="W1759" s="141">
        <f t="shared" si="291"/>
        <v>0</v>
      </c>
      <c r="X1759" s="141">
        <v>0</v>
      </c>
      <c r="Y1759" s="141">
        <f t="shared" si="292"/>
        <v>0</v>
      </c>
      <c r="Z1759" s="141">
        <v>0</v>
      </c>
      <c r="AA1759" s="142">
        <f t="shared" si="293"/>
        <v>0</v>
      </c>
      <c r="AR1759" s="8" t="s">
        <v>190</v>
      </c>
      <c r="AT1759" s="8" t="s">
        <v>311</v>
      </c>
      <c r="AU1759" s="8" t="s">
        <v>78</v>
      </c>
      <c r="AY1759" s="8" t="s">
        <v>156</v>
      </c>
      <c r="BE1759" s="143">
        <f t="shared" si="294"/>
        <v>0</v>
      </c>
      <c r="BF1759" s="143">
        <f t="shared" si="295"/>
        <v>0</v>
      </c>
      <c r="BG1759" s="143">
        <f t="shared" si="296"/>
        <v>0</v>
      </c>
      <c r="BH1759" s="143">
        <f t="shared" si="297"/>
        <v>0</v>
      </c>
      <c r="BI1759" s="143">
        <f t="shared" si="298"/>
        <v>0</v>
      </c>
      <c r="BJ1759" s="8" t="s">
        <v>78</v>
      </c>
      <c r="BK1759" s="121">
        <f t="shared" si="299"/>
        <v>0</v>
      </c>
      <c r="BL1759" s="8" t="s">
        <v>161</v>
      </c>
      <c r="BM1759" s="8" t="s">
        <v>3473</v>
      </c>
    </row>
    <row r="1760" spans="2:65" s="23" customFormat="1" ht="16.5" customHeight="1" x14ac:dyDescent="0.45">
      <c r="B1760" s="134"/>
      <c r="C1760" s="135" t="s">
        <v>3474</v>
      </c>
      <c r="D1760" s="135" t="s">
        <v>157</v>
      </c>
      <c r="E1760" s="136" t="s">
        <v>3475</v>
      </c>
      <c r="F1760" s="251" t="s">
        <v>3476</v>
      </c>
      <c r="G1760" s="251"/>
      <c r="H1760" s="251"/>
      <c r="I1760" s="251"/>
      <c r="J1760" s="137" t="s">
        <v>1098</v>
      </c>
      <c r="K1760" s="138">
        <v>50</v>
      </c>
      <c r="L1760" s="252"/>
      <c r="M1760" s="252"/>
      <c r="N1760" s="260">
        <f>ROUND(L1760*K1760,2)</f>
        <v>0</v>
      </c>
      <c r="O1760" s="261"/>
      <c r="P1760" s="261"/>
      <c r="Q1760" s="262"/>
      <c r="R1760" s="139"/>
      <c r="T1760" s="140"/>
      <c r="U1760" s="34" t="s">
        <v>39</v>
      </c>
      <c r="V1760" s="141">
        <v>0</v>
      </c>
      <c r="W1760" s="141">
        <f t="shared" si="291"/>
        <v>0</v>
      </c>
      <c r="X1760" s="141">
        <v>0</v>
      </c>
      <c r="Y1760" s="141">
        <f t="shared" si="292"/>
        <v>0</v>
      </c>
      <c r="Z1760" s="141">
        <v>0</v>
      </c>
      <c r="AA1760" s="142">
        <f t="shared" si="293"/>
        <v>0</v>
      </c>
      <c r="AR1760" s="8" t="s">
        <v>161</v>
      </c>
      <c r="AT1760" s="8" t="s">
        <v>157</v>
      </c>
      <c r="AU1760" s="8" t="s">
        <v>78</v>
      </c>
      <c r="AY1760" s="8" t="s">
        <v>156</v>
      </c>
      <c r="BE1760" s="143">
        <f t="shared" si="294"/>
        <v>0</v>
      </c>
      <c r="BF1760" s="143">
        <f t="shared" si="295"/>
        <v>0</v>
      </c>
      <c r="BG1760" s="143">
        <f t="shared" si="296"/>
        <v>0</v>
      </c>
      <c r="BH1760" s="143">
        <f t="shared" si="297"/>
        <v>0</v>
      </c>
      <c r="BI1760" s="143">
        <f t="shared" si="298"/>
        <v>0</v>
      </c>
      <c r="BJ1760" s="8" t="s">
        <v>78</v>
      </c>
      <c r="BK1760" s="121">
        <f t="shared" si="299"/>
        <v>0</v>
      </c>
      <c r="BL1760" s="8" t="s">
        <v>161</v>
      </c>
      <c r="BM1760" s="8" t="s">
        <v>3477</v>
      </c>
    </row>
    <row r="1761" spans="2:65" s="23" customFormat="1" ht="16.5" customHeight="1" x14ac:dyDescent="0.45">
      <c r="B1761" s="134"/>
      <c r="C1761" s="179" t="s">
        <v>3478</v>
      </c>
      <c r="D1761" s="179" t="s">
        <v>311</v>
      </c>
      <c r="E1761" s="180" t="s">
        <v>3479</v>
      </c>
      <c r="F1761" s="263" t="s">
        <v>3480</v>
      </c>
      <c r="G1761" s="263"/>
      <c r="H1761" s="263"/>
      <c r="I1761" s="263"/>
      <c r="J1761" s="181" t="s">
        <v>1098</v>
      </c>
      <c r="K1761" s="182">
        <v>50</v>
      </c>
      <c r="L1761" s="264"/>
      <c r="M1761" s="264"/>
      <c r="N1761" s="265">
        <f t="shared" ref="N1761" si="304">ROUND(L1761*K1761,2)</f>
        <v>0</v>
      </c>
      <c r="O1761" s="266"/>
      <c r="P1761" s="266"/>
      <c r="Q1761" s="267"/>
      <c r="R1761" s="139"/>
      <c r="T1761" s="140"/>
      <c r="U1761" s="34" t="s">
        <v>39</v>
      </c>
      <c r="V1761" s="141">
        <v>0</v>
      </c>
      <c r="W1761" s="141">
        <f t="shared" si="291"/>
        <v>0</v>
      </c>
      <c r="X1761" s="141">
        <v>0</v>
      </c>
      <c r="Y1761" s="141">
        <f t="shared" si="292"/>
        <v>0</v>
      </c>
      <c r="Z1761" s="141">
        <v>0</v>
      </c>
      <c r="AA1761" s="142">
        <f t="shared" si="293"/>
        <v>0</v>
      </c>
      <c r="AR1761" s="8" t="s">
        <v>190</v>
      </c>
      <c r="AT1761" s="8" t="s">
        <v>311</v>
      </c>
      <c r="AU1761" s="8" t="s">
        <v>78</v>
      </c>
      <c r="AY1761" s="8" t="s">
        <v>156</v>
      </c>
      <c r="BE1761" s="143">
        <f t="shared" si="294"/>
        <v>0</v>
      </c>
      <c r="BF1761" s="143">
        <f t="shared" si="295"/>
        <v>0</v>
      </c>
      <c r="BG1761" s="143">
        <f t="shared" si="296"/>
        <v>0</v>
      </c>
      <c r="BH1761" s="143">
        <f t="shared" si="297"/>
        <v>0</v>
      </c>
      <c r="BI1761" s="143">
        <f t="shared" si="298"/>
        <v>0</v>
      </c>
      <c r="BJ1761" s="8" t="s">
        <v>78</v>
      </c>
      <c r="BK1761" s="121">
        <f t="shared" si="299"/>
        <v>0</v>
      </c>
      <c r="BL1761" s="8" t="s">
        <v>161</v>
      </c>
      <c r="BM1761" s="8" t="s">
        <v>3481</v>
      </c>
    </row>
    <row r="1762" spans="2:65" s="23" customFormat="1" ht="25.5" customHeight="1" x14ac:dyDescent="0.45">
      <c r="B1762" s="134"/>
      <c r="C1762" s="135" t="s">
        <v>3482</v>
      </c>
      <c r="D1762" s="135" t="s">
        <v>157</v>
      </c>
      <c r="E1762" s="136" t="s">
        <v>3483</v>
      </c>
      <c r="F1762" s="251" t="s">
        <v>3484</v>
      </c>
      <c r="G1762" s="251"/>
      <c r="H1762" s="251"/>
      <c r="I1762" s="251"/>
      <c r="J1762" s="137" t="s">
        <v>358</v>
      </c>
      <c r="K1762" s="138">
        <v>2000</v>
      </c>
      <c r="L1762" s="252"/>
      <c r="M1762" s="252"/>
      <c r="N1762" s="260">
        <f>ROUND(L1762*K1762,2)</f>
        <v>0</v>
      </c>
      <c r="O1762" s="261"/>
      <c r="P1762" s="261"/>
      <c r="Q1762" s="262"/>
      <c r="R1762" s="139"/>
      <c r="T1762" s="140"/>
      <c r="U1762" s="34" t="s">
        <v>39</v>
      </c>
      <c r="V1762" s="141">
        <v>0</v>
      </c>
      <c r="W1762" s="141">
        <f t="shared" si="291"/>
        <v>0</v>
      </c>
      <c r="X1762" s="141">
        <v>0</v>
      </c>
      <c r="Y1762" s="141">
        <f t="shared" si="292"/>
        <v>0</v>
      </c>
      <c r="Z1762" s="141">
        <v>0</v>
      </c>
      <c r="AA1762" s="142">
        <f t="shared" si="293"/>
        <v>0</v>
      </c>
      <c r="AR1762" s="8" t="s">
        <v>161</v>
      </c>
      <c r="AT1762" s="8" t="s">
        <v>157</v>
      </c>
      <c r="AU1762" s="8" t="s">
        <v>78</v>
      </c>
      <c r="AY1762" s="8" t="s">
        <v>156</v>
      </c>
      <c r="BE1762" s="143">
        <f t="shared" si="294"/>
        <v>0</v>
      </c>
      <c r="BF1762" s="143">
        <f t="shared" si="295"/>
        <v>0</v>
      </c>
      <c r="BG1762" s="143">
        <f t="shared" si="296"/>
        <v>0</v>
      </c>
      <c r="BH1762" s="143">
        <f t="shared" si="297"/>
        <v>0</v>
      </c>
      <c r="BI1762" s="143">
        <f t="shared" si="298"/>
        <v>0</v>
      </c>
      <c r="BJ1762" s="8" t="s">
        <v>78</v>
      </c>
      <c r="BK1762" s="121">
        <f t="shared" si="299"/>
        <v>0</v>
      </c>
      <c r="BL1762" s="8" t="s">
        <v>161</v>
      </c>
      <c r="BM1762" s="8" t="s">
        <v>3485</v>
      </c>
    </row>
    <row r="1763" spans="2:65" s="23" customFormat="1" ht="25.5" customHeight="1" x14ac:dyDescent="0.45">
      <c r="B1763" s="134"/>
      <c r="C1763" s="179" t="s">
        <v>3486</v>
      </c>
      <c r="D1763" s="179" t="s">
        <v>311</v>
      </c>
      <c r="E1763" s="180" t="s">
        <v>3487</v>
      </c>
      <c r="F1763" s="263" t="s">
        <v>3488</v>
      </c>
      <c r="G1763" s="263"/>
      <c r="H1763" s="263"/>
      <c r="I1763" s="263"/>
      <c r="J1763" s="181" t="s">
        <v>358</v>
      </c>
      <c r="K1763" s="182">
        <v>140</v>
      </c>
      <c r="L1763" s="264"/>
      <c r="M1763" s="264"/>
      <c r="N1763" s="265">
        <f t="shared" ref="N1763:N1766" si="305">ROUND(L1763*K1763,2)</f>
        <v>0</v>
      </c>
      <c r="O1763" s="266"/>
      <c r="P1763" s="266"/>
      <c r="Q1763" s="267"/>
      <c r="R1763" s="139"/>
      <c r="T1763" s="140"/>
      <c r="U1763" s="34" t="s">
        <v>39</v>
      </c>
      <c r="V1763" s="141">
        <v>0</v>
      </c>
      <c r="W1763" s="141">
        <f t="shared" si="291"/>
        <v>0</v>
      </c>
      <c r="X1763" s="141">
        <v>0</v>
      </c>
      <c r="Y1763" s="141">
        <f t="shared" si="292"/>
        <v>0</v>
      </c>
      <c r="Z1763" s="141">
        <v>0</v>
      </c>
      <c r="AA1763" s="142">
        <f t="shared" si="293"/>
        <v>0</v>
      </c>
      <c r="AR1763" s="8" t="s">
        <v>190</v>
      </c>
      <c r="AT1763" s="8" t="s">
        <v>311</v>
      </c>
      <c r="AU1763" s="8" t="s">
        <v>78</v>
      </c>
      <c r="AY1763" s="8" t="s">
        <v>156</v>
      </c>
      <c r="BE1763" s="143">
        <f t="shared" si="294"/>
        <v>0</v>
      </c>
      <c r="BF1763" s="143">
        <f t="shared" si="295"/>
        <v>0</v>
      </c>
      <c r="BG1763" s="143">
        <f t="shared" si="296"/>
        <v>0</v>
      </c>
      <c r="BH1763" s="143">
        <f t="shared" si="297"/>
        <v>0</v>
      </c>
      <c r="BI1763" s="143">
        <f t="shared" si="298"/>
        <v>0</v>
      </c>
      <c r="BJ1763" s="8" t="s">
        <v>78</v>
      </c>
      <c r="BK1763" s="121">
        <f t="shared" si="299"/>
        <v>0</v>
      </c>
      <c r="BL1763" s="8" t="s">
        <v>161</v>
      </c>
      <c r="BM1763" s="8" t="s">
        <v>3489</v>
      </c>
    </row>
    <row r="1764" spans="2:65" s="23" customFormat="1" ht="25.5" customHeight="1" x14ac:dyDescent="0.45">
      <c r="B1764" s="134"/>
      <c r="C1764" s="179" t="s">
        <v>3490</v>
      </c>
      <c r="D1764" s="179" t="s">
        <v>311</v>
      </c>
      <c r="E1764" s="180" t="s">
        <v>3491</v>
      </c>
      <c r="F1764" s="263" t="s">
        <v>3492</v>
      </c>
      <c r="G1764" s="263"/>
      <c r="H1764" s="263"/>
      <c r="I1764" s="263"/>
      <c r="J1764" s="181" t="s">
        <v>358</v>
      </c>
      <c r="K1764" s="182">
        <v>1260</v>
      </c>
      <c r="L1764" s="264"/>
      <c r="M1764" s="264"/>
      <c r="N1764" s="265">
        <f t="shared" si="305"/>
        <v>0</v>
      </c>
      <c r="O1764" s="266"/>
      <c r="P1764" s="266"/>
      <c r="Q1764" s="267"/>
      <c r="R1764" s="139"/>
      <c r="T1764" s="140"/>
      <c r="U1764" s="34" t="s">
        <v>39</v>
      </c>
      <c r="V1764" s="141">
        <v>0</v>
      </c>
      <c r="W1764" s="141">
        <f t="shared" si="291"/>
        <v>0</v>
      </c>
      <c r="X1764" s="141">
        <v>0</v>
      </c>
      <c r="Y1764" s="141">
        <f t="shared" si="292"/>
        <v>0</v>
      </c>
      <c r="Z1764" s="141">
        <v>0</v>
      </c>
      <c r="AA1764" s="142">
        <f t="shared" si="293"/>
        <v>0</v>
      </c>
      <c r="AR1764" s="8" t="s">
        <v>190</v>
      </c>
      <c r="AT1764" s="8" t="s">
        <v>311</v>
      </c>
      <c r="AU1764" s="8" t="s">
        <v>78</v>
      </c>
      <c r="AY1764" s="8" t="s">
        <v>156</v>
      </c>
      <c r="BE1764" s="143">
        <f t="shared" si="294"/>
        <v>0</v>
      </c>
      <c r="BF1764" s="143">
        <f t="shared" si="295"/>
        <v>0</v>
      </c>
      <c r="BG1764" s="143">
        <f t="shared" si="296"/>
        <v>0</v>
      </c>
      <c r="BH1764" s="143">
        <f t="shared" si="297"/>
        <v>0</v>
      </c>
      <c r="BI1764" s="143">
        <f t="shared" si="298"/>
        <v>0</v>
      </c>
      <c r="BJ1764" s="8" t="s">
        <v>78</v>
      </c>
      <c r="BK1764" s="121">
        <f t="shared" si="299"/>
        <v>0</v>
      </c>
      <c r="BL1764" s="8" t="s">
        <v>161</v>
      </c>
      <c r="BM1764" s="8" t="s">
        <v>3493</v>
      </c>
    </row>
    <row r="1765" spans="2:65" s="23" customFormat="1" ht="25.5" customHeight="1" x14ac:dyDescent="0.45">
      <c r="B1765" s="134"/>
      <c r="C1765" s="179" t="s">
        <v>3494</v>
      </c>
      <c r="D1765" s="179" t="s">
        <v>311</v>
      </c>
      <c r="E1765" s="180" t="s">
        <v>3495</v>
      </c>
      <c r="F1765" s="263" t="s">
        <v>3496</v>
      </c>
      <c r="G1765" s="263"/>
      <c r="H1765" s="263"/>
      <c r="I1765" s="263"/>
      <c r="J1765" s="181" t="s">
        <v>358</v>
      </c>
      <c r="K1765" s="182">
        <v>280</v>
      </c>
      <c r="L1765" s="264"/>
      <c r="M1765" s="264"/>
      <c r="N1765" s="265">
        <f t="shared" si="305"/>
        <v>0</v>
      </c>
      <c r="O1765" s="266"/>
      <c r="P1765" s="266"/>
      <c r="Q1765" s="267"/>
      <c r="R1765" s="139"/>
      <c r="T1765" s="140"/>
      <c r="U1765" s="34" t="s">
        <v>39</v>
      </c>
      <c r="V1765" s="141">
        <v>0</v>
      </c>
      <c r="W1765" s="141">
        <f t="shared" si="291"/>
        <v>0</v>
      </c>
      <c r="X1765" s="141">
        <v>0</v>
      </c>
      <c r="Y1765" s="141">
        <f t="shared" si="292"/>
        <v>0</v>
      </c>
      <c r="Z1765" s="141">
        <v>0</v>
      </c>
      <c r="AA1765" s="142">
        <f t="shared" si="293"/>
        <v>0</v>
      </c>
      <c r="AR1765" s="8" t="s">
        <v>190</v>
      </c>
      <c r="AT1765" s="8" t="s">
        <v>311</v>
      </c>
      <c r="AU1765" s="8" t="s">
        <v>78</v>
      </c>
      <c r="AY1765" s="8" t="s">
        <v>156</v>
      </c>
      <c r="BE1765" s="143">
        <f t="shared" si="294"/>
        <v>0</v>
      </c>
      <c r="BF1765" s="143">
        <f t="shared" si="295"/>
        <v>0</v>
      </c>
      <c r="BG1765" s="143">
        <f t="shared" si="296"/>
        <v>0</v>
      </c>
      <c r="BH1765" s="143">
        <f t="shared" si="297"/>
        <v>0</v>
      </c>
      <c r="BI1765" s="143">
        <f t="shared" si="298"/>
        <v>0</v>
      </c>
      <c r="BJ1765" s="8" t="s">
        <v>78</v>
      </c>
      <c r="BK1765" s="121">
        <f t="shared" si="299"/>
        <v>0</v>
      </c>
      <c r="BL1765" s="8" t="s">
        <v>161</v>
      </c>
      <c r="BM1765" s="8" t="s">
        <v>3497</v>
      </c>
    </row>
    <row r="1766" spans="2:65" s="23" customFormat="1" ht="25.5" customHeight="1" x14ac:dyDescent="0.45">
      <c r="B1766" s="134"/>
      <c r="C1766" s="179" t="s">
        <v>3498</v>
      </c>
      <c r="D1766" s="179" t="s">
        <v>311</v>
      </c>
      <c r="E1766" s="180" t="s">
        <v>3499</v>
      </c>
      <c r="F1766" s="263" t="s">
        <v>3500</v>
      </c>
      <c r="G1766" s="263"/>
      <c r="H1766" s="263"/>
      <c r="I1766" s="263"/>
      <c r="J1766" s="181" t="s">
        <v>358</v>
      </c>
      <c r="K1766" s="182">
        <v>320</v>
      </c>
      <c r="L1766" s="264"/>
      <c r="M1766" s="264"/>
      <c r="N1766" s="265">
        <f t="shared" si="305"/>
        <v>0</v>
      </c>
      <c r="O1766" s="266"/>
      <c r="P1766" s="266"/>
      <c r="Q1766" s="267"/>
      <c r="R1766" s="139"/>
      <c r="T1766" s="140"/>
      <c r="U1766" s="34" t="s">
        <v>39</v>
      </c>
      <c r="V1766" s="141">
        <v>0</v>
      </c>
      <c r="W1766" s="141">
        <f t="shared" si="291"/>
        <v>0</v>
      </c>
      <c r="X1766" s="141">
        <v>0</v>
      </c>
      <c r="Y1766" s="141">
        <f t="shared" si="292"/>
        <v>0</v>
      </c>
      <c r="Z1766" s="141">
        <v>0</v>
      </c>
      <c r="AA1766" s="142">
        <f t="shared" si="293"/>
        <v>0</v>
      </c>
      <c r="AR1766" s="8" t="s">
        <v>190</v>
      </c>
      <c r="AT1766" s="8" t="s">
        <v>311</v>
      </c>
      <c r="AU1766" s="8" t="s">
        <v>78</v>
      </c>
      <c r="AY1766" s="8" t="s">
        <v>156</v>
      </c>
      <c r="BE1766" s="143">
        <f t="shared" si="294"/>
        <v>0</v>
      </c>
      <c r="BF1766" s="143">
        <f t="shared" si="295"/>
        <v>0</v>
      </c>
      <c r="BG1766" s="143">
        <f t="shared" si="296"/>
        <v>0</v>
      </c>
      <c r="BH1766" s="143">
        <f t="shared" si="297"/>
        <v>0</v>
      </c>
      <c r="BI1766" s="143">
        <f t="shared" si="298"/>
        <v>0</v>
      </c>
      <c r="BJ1766" s="8" t="s">
        <v>78</v>
      </c>
      <c r="BK1766" s="121">
        <f t="shared" si="299"/>
        <v>0</v>
      </c>
      <c r="BL1766" s="8" t="s">
        <v>161</v>
      </c>
      <c r="BM1766" s="8" t="s">
        <v>3501</v>
      </c>
    </row>
    <row r="1767" spans="2:65" s="23" customFormat="1" ht="16.5" customHeight="1" x14ac:dyDescent="0.45">
      <c r="B1767" s="134"/>
      <c r="C1767" s="135" t="s">
        <v>3502</v>
      </c>
      <c r="D1767" s="135" t="s">
        <v>157</v>
      </c>
      <c r="E1767" s="136" t="s">
        <v>3503</v>
      </c>
      <c r="F1767" s="251" t="s">
        <v>3504</v>
      </c>
      <c r="G1767" s="251"/>
      <c r="H1767" s="251"/>
      <c r="I1767" s="251"/>
      <c r="J1767" s="137" t="s">
        <v>358</v>
      </c>
      <c r="K1767" s="138">
        <v>90</v>
      </c>
      <c r="L1767" s="252"/>
      <c r="M1767" s="252"/>
      <c r="N1767" s="260">
        <f>ROUND(L1767*K1767,2)</f>
        <v>0</v>
      </c>
      <c r="O1767" s="261"/>
      <c r="P1767" s="261"/>
      <c r="Q1767" s="262"/>
      <c r="R1767" s="139"/>
      <c r="T1767" s="140"/>
      <c r="U1767" s="34" t="s">
        <v>39</v>
      </c>
      <c r="V1767" s="141">
        <v>0</v>
      </c>
      <c r="W1767" s="141">
        <f t="shared" si="291"/>
        <v>0</v>
      </c>
      <c r="X1767" s="141">
        <v>0</v>
      </c>
      <c r="Y1767" s="141">
        <f t="shared" si="292"/>
        <v>0</v>
      </c>
      <c r="Z1767" s="141">
        <v>0</v>
      </c>
      <c r="AA1767" s="142">
        <f t="shared" si="293"/>
        <v>0</v>
      </c>
      <c r="AR1767" s="8" t="s">
        <v>161</v>
      </c>
      <c r="AT1767" s="8" t="s">
        <v>157</v>
      </c>
      <c r="AU1767" s="8" t="s">
        <v>78</v>
      </c>
      <c r="AY1767" s="8" t="s">
        <v>156</v>
      </c>
      <c r="BE1767" s="143">
        <f t="shared" si="294"/>
        <v>0</v>
      </c>
      <c r="BF1767" s="143">
        <f t="shared" si="295"/>
        <v>0</v>
      </c>
      <c r="BG1767" s="143">
        <f t="shared" si="296"/>
        <v>0</v>
      </c>
      <c r="BH1767" s="143">
        <f t="shared" si="297"/>
        <v>0</v>
      </c>
      <c r="BI1767" s="143">
        <f t="shared" si="298"/>
        <v>0</v>
      </c>
      <c r="BJ1767" s="8" t="s">
        <v>78</v>
      </c>
      <c r="BK1767" s="121">
        <f t="shared" si="299"/>
        <v>0</v>
      </c>
      <c r="BL1767" s="8" t="s">
        <v>161</v>
      </c>
      <c r="BM1767" s="8" t="s">
        <v>3505</v>
      </c>
    </row>
    <row r="1768" spans="2:65" s="23" customFormat="1" ht="16.5" customHeight="1" x14ac:dyDescent="0.45">
      <c r="B1768" s="134"/>
      <c r="C1768" s="179" t="s">
        <v>3506</v>
      </c>
      <c r="D1768" s="179" t="s">
        <v>311</v>
      </c>
      <c r="E1768" s="180" t="s">
        <v>3507</v>
      </c>
      <c r="F1768" s="263" t="s">
        <v>3508</v>
      </c>
      <c r="G1768" s="263"/>
      <c r="H1768" s="263"/>
      <c r="I1768" s="263"/>
      <c r="J1768" s="181" t="s">
        <v>358</v>
      </c>
      <c r="K1768" s="182">
        <v>4</v>
      </c>
      <c r="L1768" s="264"/>
      <c r="M1768" s="264"/>
      <c r="N1768" s="265">
        <f t="shared" ref="N1768:N1769" si="306">ROUND(L1768*K1768,2)</f>
        <v>0</v>
      </c>
      <c r="O1768" s="266"/>
      <c r="P1768" s="266"/>
      <c r="Q1768" s="267"/>
      <c r="R1768" s="139"/>
      <c r="T1768" s="140"/>
      <c r="U1768" s="34" t="s">
        <v>39</v>
      </c>
      <c r="V1768" s="141">
        <v>0</v>
      </c>
      <c r="W1768" s="141">
        <f t="shared" si="291"/>
        <v>0</v>
      </c>
      <c r="X1768" s="141">
        <v>0</v>
      </c>
      <c r="Y1768" s="141">
        <f t="shared" si="292"/>
        <v>0</v>
      </c>
      <c r="Z1768" s="141">
        <v>0</v>
      </c>
      <c r="AA1768" s="142">
        <f t="shared" si="293"/>
        <v>0</v>
      </c>
      <c r="AR1768" s="8" t="s">
        <v>190</v>
      </c>
      <c r="AT1768" s="8" t="s">
        <v>311</v>
      </c>
      <c r="AU1768" s="8" t="s">
        <v>78</v>
      </c>
      <c r="AY1768" s="8" t="s">
        <v>156</v>
      </c>
      <c r="BE1768" s="143">
        <f t="shared" si="294"/>
        <v>0</v>
      </c>
      <c r="BF1768" s="143">
        <f t="shared" si="295"/>
        <v>0</v>
      </c>
      <c r="BG1768" s="143">
        <f t="shared" si="296"/>
        <v>0</v>
      </c>
      <c r="BH1768" s="143">
        <f t="shared" si="297"/>
        <v>0</v>
      </c>
      <c r="BI1768" s="143">
        <f t="shared" si="298"/>
        <v>0</v>
      </c>
      <c r="BJ1768" s="8" t="s">
        <v>78</v>
      </c>
      <c r="BK1768" s="121">
        <f t="shared" si="299"/>
        <v>0</v>
      </c>
      <c r="BL1768" s="8" t="s">
        <v>161</v>
      </c>
      <c r="BM1768" s="8" t="s">
        <v>3509</v>
      </c>
    </row>
    <row r="1769" spans="2:65" s="23" customFormat="1" ht="25.5" customHeight="1" x14ac:dyDescent="0.45">
      <c r="B1769" s="134"/>
      <c r="C1769" s="179" t="s">
        <v>3510</v>
      </c>
      <c r="D1769" s="179" t="s">
        <v>311</v>
      </c>
      <c r="E1769" s="180" t="s">
        <v>3511</v>
      </c>
      <c r="F1769" s="263" t="s">
        <v>3512</v>
      </c>
      <c r="G1769" s="263"/>
      <c r="H1769" s="263"/>
      <c r="I1769" s="263"/>
      <c r="J1769" s="181" t="s">
        <v>358</v>
      </c>
      <c r="K1769" s="182">
        <v>86</v>
      </c>
      <c r="L1769" s="264"/>
      <c r="M1769" s="264"/>
      <c r="N1769" s="265">
        <f t="shared" si="306"/>
        <v>0</v>
      </c>
      <c r="O1769" s="266"/>
      <c r="P1769" s="266"/>
      <c r="Q1769" s="267"/>
      <c r="R1769" s="139"/>
      <c r="T1769" s="140"/>
      <c r="U1769" s="34" t="s">
        <v>39</v>
      </c>
      <c r="V1769" s="141">
        <v>0</v>
      </c>
      <c r="W1769" s="141">
        <f t="shared" si="291"/>
        <v>0</v>
      </c>
      <c r="X1769" s="141">
        <v>0</v>
      </c>
      <c r="Y1769" s="141">
        <f t="shared" si="292"/>
        <v>0</v>
      </c>
      <c r="Z1769" s="141">
        <v>0</v>
      </c>
      <c r="AA1769" s="142">
        <f t="shared" si="293"/>
        <v>0</v>
      </c>
      <c r="AR1769" s="8" t="s">
        <v>190</v>
      </c>
      <c r="AT1769" s="8" t="s">
        <v>311</v>
      </c>
      <c r="AU1769" s="8" t="s">
        <v>78</v>
      </c>
      <c r="AY1769" s="8" t="s">
        <v>156</v>
      </c>
      <c r="BE1769" s="143">
        <f t="shared" si="294"/>
        <v>0</v>
      </c>
      <c r="BF1769" s="143">
        <f t="shared" si="295"/>
        <v>0</v>
      </c>
      <c r="BG1769" s="143">
        <f t="shared" si="296"/>
        <v>0</v>
      </c>
      <c r="BH1769" s="143">
        <f t="shared" si="297"/>
        <v>0</v>
      </c>
      <c r="BI1769" s="143">
        <f t="shared" si="298"/>
        <v>0</v>
      </c>
      <c r="BJ1769" s="8" t="s">
        <v>78</v>
      </c>
      <c r="BK1769" s="121">
        <f t="shared" si="299"/>
        <v>0</v>
      </c>
      <c r="BL1769" s="8" t="s">
        <v>161</v>
      </c>
      <c r="BM1769" s="8" t="s">
        <v>3513</v>
      </c>
    </row>
    <row r="1770" spans="2:65" s="23" customFormat="1" ht="16.5" customHeight="1" x14ac:dyDescent="0.45">
      <c r="B1770" s="134"/>
      <c r="C1770" s="135" t="s">
        <v>3514</v>
      </c>
      <c r="D1770" s="135" t="s">
        <v>157</v>
      </c>
      <c r="E1770" s="136" t="s">
        <v>3515</v>
      </c>
      <c r="F1770" s="251" t="s">
        <v>3516</v>
      </c>
      <c r="G1770" s="251"/>
      <c r="H1770" s="251"/>
      <c r="I1770" s="251"/>
      <c r="J1770" s="137" t="s">
        <v>358</v>
      </c>
      <c r="K1770" s="138">
        <v>418</v>
      </c>
      <c r="L1770" s="252"/>
      <c r="M1770" s="252"/>
      <c r="N1770" s="260">
        <f>ROUND(L1770*K1770,2)</f>
        <v>0</v>
      </c>
      <c r="O1770" s="261"/>
      <c r="P1770" s="261"/>
      <c r="Q1770" s="262"/>
      <c r="R1770" s="139"/>
      <c r="T1770" s="140"/>
      <c r="U1770" s="34" t="s">
        <v>39</v>
      </c>
      <c r="V1770" s="141">
        <v>0</v>
      </c>
      <c r="W1770" s="141">
        <f t="shared" si="291"/>
        <v>0</v>
      </c>
      <c r="X1770" s="141">
        <v>0</v>
      </c>
      <c r="Y1770" s="141">
        <f t="shared" si="292"/>
        <v>0</v>
      </c>
      <c r="Z1770" s="141">
        <v>0</v>
      </c>
      <c r="AA1770" s="142">
        <f t="shared" si="293"/>
        <v>0</v>
      </c>
      <c r="AR1770" s="8" t="s">
        <v>161</v>
      </c>
      <c r="AT1770" s="8" t="s">
        <v>157</v>
      </c>
      <c r="AU1770" s="8" t="s">
        <v>78</v>
      </c>
      <c r="AY1770" s="8" t="s">
        <v>156</v>
      </c>
      <c r="BE1770" s="143">
        <f t="shared" si="294"/>
        <v>0</v>
      </c>
      <c r="BF1770" s="143">
        <f t="shared" si="295"/>
        <v>0</v>
      </c>
      <c r="BG1770" s="143">
        <f t="shared" si="296"/>
        <v>0</v>
      </c>
      <c r="BH1770" s="143">
        <f t="shared" si="297"/>
        <v>0</v>
      </c>
      <c r="BI1770" s="143">
        <f t="shared" si="298"/>
        <v>0</v>
      </c>
      <c r="BJ1770" s="8" t="s">
        <v>78</v>
      </c>
      <c r="BK1770" s="121">
        <f t="shared" si="299"/>
        <v>0</v>
      </c>
      <c r="BL1770" s="8" t="s">
        <v>161</v>
      </c>
      <c r="BM1770" s="8" t="s">
        <v>3517</v>
      </c>
    </row>
    <row r="1771" spans="2:65" s="23" customFormat="1" ht="25.5" customHeight="1" x14ac:dyDescent="0.45">
      <c r="B1771" s="134"/>
      <c r="C1771" s="179" t="s">
        <v>3518</v>
      </c>
      <c r="D1771" s="179" t="s">
        <v>311</v>
      </c>
      <c r="E1771" s="180" t="s">
        <v>3519</v>
      </c>
      <c r="F1771" s="263" t="s">
        <v>3520</v>
      </c>
      <c r="G1771" s="263"/>
      <c r="H1771" s="263"/>
      <c r="I1771" s="263"/>
      <c r="J1771" s="181" t="s">
        <v>358</v>
      </c>
      <c r="K1771" s="182">
        <v>418</v>
      </c>
      <c r="L1771" s="264"/>
      <c r="M1771" s="264"/>
      <c r="N1771" s="265">
        <f t="shared" ref="N1771" si="307">ROUND(L1771*K1771,2)</f>
        <v>0</v>
      </c>
      <c r="O1771" s="266"/>
      <c r="P1771" s="266"/>
      <c r="Q1771" s="267"/>
      <c r="R1771" s="139"/>
      <c r="T1771" s="140"/>
      <c r="U1771" s="34" t="s">
        <v>39</v>
      </c>
      <c r="V1771" s="141">
        <v>0</v>
      </c>
      <c r="W1771" s="141">
        <f t="shared" si="291"/>
        <v>0</v>
      </c>
      <c r="X1771" s="141">
        <v>0</v>
      </c>
      <c r="Y1771" s="141">
        <f t="shared" si="292"/>
        <v>0</v>
      </c>
      <c r="Z1771" s="141">
        <v>0</v>
      </c>
      <c r="AA1771" s="142">
        <f t="shared" si="293"/>
        <v>0</v>
      </c>
      <c r="AR1771" s="8" t="s">
        <v>190</v>
      </c>
      <c r="AT1771" s="8" t="s">
        <v>311</v>
      </c>
      <c r="AU1771" s="8" t="s">
        <v>78</v>
      </c>
      <c r="AY1771" s="8" t="s">
        <v>156</v>
      </c>
      <c r="BE1771" s="143">
        <f t="shared" si="294"/>
        <v>0</v>
      </c>
      <c r="BF1771" s="143">
        <f t="shared" si="295"/>
        <v>0</v>
      </c>
      <c r="BG1771" s="143">
        <f t="shared" si="296"/>
        <v>0</v>
      </c>
      <c r="BH1771" s="143">
        <f t="shared" si="297"/>
        <v>0</v>
      </c>
      <c r="BI1771" s="143">
        <f t="shared" si="298"/>
        <v>0</v>
      </c>
      <c r="BJ1771" s="8" t="s">
        <v>78</v>
      </c>
      <c r="BK1771" s="121">
        <f t="shared" si="299"/>
        <v>0</v>
      </c>
      <c r="BL1771" s="8" t="s">
        <v>161</v>
      </c>
      <c r="BM1771" s="8" t="s">
        <v>3521</v>
      </c>
    </row>
    <row r="1772" spans="2:65" s="23" customFormat="1" ht="16.5" customHeight="1" x14ac:dyDescent="0.45">
      <c r="B1772" s="134"/>
      <c r="C1772" s="135" t="s">
        <v>3522</v>
      </c>
      <c r="D1772" s="135" t="s">
        <v>157</v>
      </c>
      <c r="E1772" s="136" t="s">
        <v>3523</v>
      </c>
      <c r="F1772" s="251" t="s">
        <v>3524</v>
      </c>
      <c r="G1772" s="251"/>
      <c r="H1772" s="251"/>
      <c r="I1772" s="251"/>
      <c r="J1772" s="137" t="s">
        <v>358</v>
      </c>
      <c r="K1772" s="138">
        <v>64</v>
      </c>
      <c r="L1772" s="252"/>
      <c r="M1772" s="252"/>
      <c r="N1772" s="260">
        <f>ROUND(L1772*K1772,2)</f>
        <v>0</v>
      </c>
      <c r="O1772" s="261"/>
      <c r="P1772" s="261"/>
      <c r="Q1772" s="262"/>
      <c r="R1772" s="139"/>
      <c r="T1772" s="140"/>
      <c r="U1772" s="34" t="s">
        <v>39</v>
      </c>
      <c r="V1772" s="141">
        <v>0</v>
      </c>
      <c r="W1772" s="141">
        <f t="shared" si="291"/>
        <v>0</v>
      </c>
      <c r="X1772" s="141">
        <v>0</v>
      </c>
      <c r="Y1772" s="141">
        <f t="shared" si="292"/>
        <v>0</v>
      </c>
      <c r="Z1772" s="141">
        <v>0</v>
      </c>
      <c r="AA1772" s="142">
        <f t="shared" si="293"/>
        <v>0</v>
      </c>
      <c r="AR1772" s="8" t="s">
        <v>161</v>
      </c>
      <c r="AT1772" s="8" t="s">
        <v>157</v>
      </c>
      <c r="AU1772" s="8" t="s">
        <v>78</v>
      </c>
      <c r="AY1772" s="8" t="s">
        <v>156</v>
      </c>
      <c r="BE1772" s="143">
        <f t="shared" si="294"/>
        <v>0</v>
      </c>
      <c r="BF1772" s="143">
        <f t="shared" si="295"/>
        <v>0</v>
      </c>
      <c r="BG1772" s="143">
        <f t="shared" si="296"/>
        <v>0</v>
      </c>
      <c r="BH1772" s="143">
        <f t="shared" si="297"/>
        <v>0</v>
      </c>
      <c r="BI1772" s="143">
        <f t="shared" si="298"/>
        <v>0</v>
      </c>
      <c r="BJ1772" s="8" t="s">
        <v>78</v>
      </c>
      <c r="BK1772" s="121">
        <f t="shared" si="299"/>
        <v>0</v>
      </c>
      <c r="BL1772" s="8" t="s">
        <v>161</v>
      </c>
      <c r="BM1772" s="8" t="s">
        <v>3525</v>
      </c>
    </row>
    <row r="1773" spans="2:65" s="23" customFormat="1" ht="25.5" customHeight="1" x14ac:dyDescent="0.45">
      <c r="B1773" s="134"/>
      <c r="C1773" s="179" t="s">
        <v>3526</v>
      </c>
      <c r="D1773" s="179" t="s">
        <v>311</v>
      </c>
      <c r="E1773" s="180" t="s">
        <v>3527</v>
      </c>
      <c r="F1773" s="263" t="s">
        <v>3528</v>
      </c>
      <c r="G1773" s="263"/>
      <c r="H1773" s="263"/>
      <c r="I1773" s="263"/>
      <c r="J1773" s="181" t="s">
        <v>358</v>
      </c>
      <c r="K1773" s="182">
        <v>64</v>
      </c>
      <c r="L1773" s="264"/>
      <c r="M1773" s="264"/>
      <c r="N1773" s="265">
        <f t="shared" ref="N1773" si="308">ROUND(L1773*K1773,2)</f>
        <v>0</v>
      </c>
      <c r="O1773" s="266"/>
      <c r="P1773" s="266"/>
      <c r="Q1773" s="267"/>
      <c r="R1773" s="139"/>
      <c r="T1773" s="140"/>
      <c r="U1773" s="34" t="s">
        <v>39</v>
      </c>
      <c r="V1773" s="141">
        <v>0</v>
      </c>
      <c r="W1773" s="141">
        <f t="shared" si="291"/>
        <v>0</v>
      </c>
      <c r="X1773" s="141">
        <v>0</v>
      </c>
      <c r="Y1773" s="141">
        <f t="shared" si="292"/>
        <v>0</v>
      </c>
      <c r="Z1773" s="141">
        <v>0</v>
      </c>
      <c r="AA1773" s="142">
        <f t="shared" si="293"/>
        <v>0</v>
      </c>
      <c r="AR1773" s="8" t="s">
        <v>190</v>
      </c>
      <c r="AT1773" s="8" t="s">
        <v>311</v>
      </c>
      <c r="AU1773" s="8" t="s">
        <v>78</v>
      </c>
      <c r="AY1773" s="8" t="s">
        <v>156</v>
      </c>
      <c r="BE1773" s="143">
        <f t="shared" si="294"/>
        <v>0</v>
      </c>
      <c r="BF1773" s="143">
        <f t="shared" si="295"/>
        <v>0</v>
      </c>
      <c r="BG1773" s="143">
        <f t="shared" si="296"/>
        <v>0</v>
      </c>
      <c r="BH1773" s="143">
        <f t="shared" si="297"/>
        <v>0</v>
      </c>
      <c r="BI1773" s="143">
        <f t="shared" si="298"/>
        <v>0</v>
      </c>
      <c r="BJ1773" s="8" t="s">
        <v>78</v>
      </c>
      <c r="BK1773" s="121">
        <f t="shared" si="299"/>
        <v>0</v>
      </c>
      <c r="BL1773" s="8" t="s">
        <v>161</v>
      </c>
      <c r="BM1773" s="8" t="s">
        <v>3529</v>
      </c>
    </row>
    <row r="1774" spans="2:65" s="23" customFormat="1" ht="16.5" customHeight="1" x14ac:dyDescent="0.45">
      <c r="B1774" s="134"/>
      <c r="C1774" s="135" t="s">
        <v>3530</v>
      </c>
      <c r="D1774" s="135" t="s">
        <v>157</v>
      </c>
      <c r="E1774" s="136" t="s">
        <v>3531</v>
      </c>
      <c r="F1774" s="251" t="s">
        <v>3532</v>
      </c>
      <c r="G1774" s="251"/>
      <c r="H1774" s="251"/>
      <c r="I1774" s="251"/>
      <c r="J1774" s="137" t="s">
        <v>358</v>
      </c>
      <c r="K1774" s="138">
        <v>3920</v>
      </c>
      <c r="L1774" s="252"/>
      <c r="M1774" s="252"/>
      <c r="N1774" s="260">
        <f>ROUND(L1774*K1774,2)</f>
        <v>0</v>
      </c>
      <c r="O1774" s="261"/>
      <c r="P1774" s="261"/>
      <c r="Q1774" s="262"/>
      <c r="R1774" s="139"/>
      <c r="T1774" s="140"/>
      <c r="U1774" s="34" t="s">
        <v>39</v>
      </c>
      <c r="V1774" s="141">
        <v>0</v>
      </c>
      <c r="W1774" s="141">
        <f t="shared" si="291"/>
        <v>0</v>
      </c>
      <c r="X1774" s="141">
        <v>0</v>
      </c>
      <c r="Y1774" s="141">
        <f t="shared" si="292"/>
        <v>0</v>
      </c>
      <c r="Z1774" s="141">
        <v>0</v>
      </c>
      <c r="AA1774" s="142">
        <f t="shared" si="293"/>
        <v>0</v>
      </c>
      <c r="AR1774" s="8" t="s">
        <v>161</v>
      </c>
      <c r="AT1774" s="8" t="s">
        <v>157</v>
      </c>
      <c r="AU1774" s="8" t="s">
        <v>78</v>
      </c>
      <c r="AY1774" s="8" t="s">
        <v>156</v>
      </c>
      <c r="BE1774" s="143">
        <f t="shared" si="294"/>
        <v>0</v>
      </c>
      <c r="BF1774" s="143">
        <f t="shared" si="295"/>
        <v>0</v>
      </c>
      <c r="BG1774" s="143">
        <f t="shared" si="296"/>
        <v>0</v>
      </c>
      <c r="BH1774" s="143">
        <f t="shared" si="297"/>
        <v>0</v>
      </c>
      <c r="BI1774" s="143">
        <f t="shared" si="298"/>
        <v>0</v>
      </c>
      <c r="BJ1774" s="8" t="s">
        <v>78</v>
      </c>
      <c r="BK1774" s="121">
        <f t="shared" si="299"/>
        <v>0</v>
      </c>
      <c r="BL1774" s="8" t="s">
        <v>161</v>
      </c>
      <c r="BM1774" s="8" t="s">
        <v>3533</v>
      </c>
    </row>
    <row r="1775" spans="2:65" s="23" customFormat="1" ht="16.5" customHeight="1" x14ac:dyDescent="0.45">
      <c r="B1775" s="134"/>
      <c r="C1775" s="179" t="s">
        <v>3534</v>
      </c>
      <c r="D1775" s="179" t="s">
        <v>311</v>
      </c>
      <c r="E1775" s="180" t="s">
        <v>3535</v>
      </c>
      <c r="F1775" s="263" t="s">
        <v>3536</v>
      </c>
      <c r="G1775" s="263"/>
      <c r="H1775" s="263"/>
      <c r="I1775" s="263"/>
      <c r="J1775" s="181" t="s">
        <v>358</v>
      </c>
      <c r="K1775" s="182">
        <v>352</v>
      </c>
      <c r="L1775" s="264"/>
      <c r="M1775" s="264"/>
      <c r="N1775" s="265">
        <f t="shared" ref="N1775:N1778" si="309">ROUND(L1775*K1775,2)</f>
        <v>0</v>
      </c>
      <c r="O1775" s="266"/>
      <c r="P1775" s="266"/>
      <c r="Q1775" s="267"/>
      <c r="R1775" s="139"/>
      <c r="T1775" s="140"/>
      <c r="U1775" s="34" t="s">
        <v>39</v>
      </c>
      <c r="V1775" s="141">
        <v>0</v>
      </c>
      <c r="W1775" s="141">
        <f t="shared" si="291"/>
        <v>0</v>
      </c>
      <c r="X1775" s="141">
        <v>0</v>
      </c>
      <c r="Y1775" s="141">
        <f t="shared" si="292"/>
        <v>0</v>
      </c>
      <c r="Z1775" s="141">
        <v>0</v>
      </c>
      <c r="AA1775" s="142">
        <f t="shared" si="293"/>
        <v>0</v>
      </c>
      <c r="AR1775" s="8" t="s">
        <v>190</v>
      </c>
      <c r="AT1775" s="8" t="s">
        <v>311</v>
      </c>
      <c r="AU1775" s="8" t="s">
        <v>78</v>
      </c>
      <c r="AY1775" s="8" t="s">
        <v>156</v>
      </c>
      <c r="BE1775" s="143">
        <f t="shared" si="294"/>
        <v>0</v>
      </c>
      <c r="BF1775" s="143">
        <f t="shared" si="295"/>
        <v>0</v>
      </c>
      <c r="BG1775" s="143">
        <f t="shared" si="296"/>
        <v>0</v>
      </c>
      <c r="BH1775" s="143">
        <f t="shared" si="297"/>
        <v>0</v>
      </c>
      <c r="BI1775" s="143">
        <f t="shared" si="298"/>
        <v>0</v>
      </c>
      <c r="BJ1775" s="8" t="s">
        <v>78</v>
      </c>
      <c r="BK1775" s="121">
        <f t="shared" si="299"/>
        <v>0</v>
      </c>
      <c r="BL1775" s="8" t="s">
        <v>161</v>
      </c>
      <c r="BM1775" s="8" t="s">
        <v>3537</v>
      </c>
    </row>
    <row r="1776" spans="2:65" s="23" customFormat="1" ht="16.5" customHeight="1" x14ac:dyDescent="0.45">
      <c r="B1776" s="134"/>
      <c r="C1776" s="179" t="s">
        <v>3538</v>
      </c>
      <c r="D1776" s="179" t="s">
        <v>311</v>
      </c>
      <c r="E1776" s="180" t="s">
        <v>3539</v>
      </c>
      <c r="F1776" s="263" t="s">
        <v>3540</v>
      </c>
      <c r="G1776" s="263"/>
      <c r="H1776" s="263"/>
      <c r="I1776" s="263"/>
      <c r="J1776" s="181" t="s">
        <v>358</v>
      </c>
      <c r="K1776" s="182">
        <v>46</v>
      </c>
      <c r="L1776" s="264"/>
      <c r="M1776" s="264"/>
      <c r="N1776" s="265">
        <f t="shared" si="309"/>
        <v>0</v>
      </c>
      <c r="O1776" s="266"/>
      <c r="P1776" s="266"/>
      <c r="Q1776" s="267"/>
      <c r="R1776" s="139"/>
      <c r="T1776" s="140"/>
      <c r="U1776" s="34" t="s">
        <v>39</v>
      </c>
      <c r="V1776" s="141">
        <v>0</v>
      </c>
      <c r="W1776" s="141">
        <f t="shared" si="291"/>
        <v>0</v>
      </c>
      <c r="X1776" s="141">
        <v>0</v>
      </c>
      <c r="Y1776" s="141">
        <f t="shared" si="292"/>
        <v>0</v>
      </c>
      <c r="Z1776" s="141">
        <v>0</v>
      </c>
      <c r="AA1776" s="142">
        <f t="shared" si="293"/>
        <v>0</v>
      </c>
      <c r="AR1776" s="8" t="s">
        <v>190</v>
      </c>
      <c r="AT1776" s="8" t="s">
        <v>311</v>
      </c>
      <c r="AU1776" s="8" t="s">
        <v>78</v>
      </c>
      <c r="AY1776" s="8" t="s">
        <v>156</v>
      </c>
      <c r="BE1776" s="143">
        <f t="shared" si="294"/>
        <v>0</v>
      </c>
      <c r="BF1776" s="143">
        <f t="shared" si="295"/>
        <v>0</v>
      </c>
      <c r="BG1776" s="143">
        <f t="shared" si="296"/>
        <v>0</v>
      </c>
      <c r="BH1776" s="143">
        <f t="shared" si="297"/>
        <v>0</v>
      </c>
      <c r="BI1776" s="143">
        <f t="shared" si="298"/>
        <v>0</v>
      </c>
      <c r="BJ1776" s="8" t="s">
        <v>78</v>
      </c>
      <c r="BK1776" s="121">
        <f t="shared" si="299"/>
        <v>0</v>
      </c>
      <c r="BL1776" s="8" t="s">
        <v>161</v>
      </c>
      <c r="BM1776" s="8" t="s">
        <v>3541</v>
      </c>
    </row>
    <row r="1777" spans="2:65" s="23" customFormat="1" ht="25.5" customHeight="1" x14ac:dyDescent="0.45">
      <c r="B1777" s="134"/>
      <c r="C1777" s="179" t="s">
        <v>3542</v>
      </c>
      <c r="D1777" s="179" t="s">
        <v>311</v>
      </c>
      <c r="E1777" s="180" t="s">
        <v>3543</v>
      </c>
      <c r="F1777" s="263" t="s">
        <v>3544</v>
      </c>
      <c r="G1777" s="263"/>
      <c r="H1777" s="263"/>
      <c r="I1777" s="263"/>
      <c r="J1777" s="181" t="s">
        <v>358</v>
      </c>
      <c r="K1777" s="182">
        <v>3284</v>
      </c>
      <c r="L1777" s="264"/>
      <c r="M1777" s="264"/>
      <c r="N1777" s="265">
        <f t="shared" si="309"/>
        <v>0</v>
      </c>
      <c r="O1777" s="266"/>
      <c r="P1777" s="266"/>
      <c r="Q1777" s="267"/>
      <c r="R1777" s="139"/>
      <c r="T1777" s="140"/>
      <c r="U1777" s="34" t="s">
        <v>39</v>
      </c>
      <c r="V1777" s="141">
        <v>0</v>
      </c>
      <c r="W1777" s="141">
        <f t="shared" si="291"/>
        <v>0</v>
      </c>
      <c r="X1777" s="141">
        <v>0</v>
      </c>
      <c r="Y1777" s="141">
        <f t="shared" si="292"/>
        <v>0</v>
      </c>
      <c r="Z1777" s="141">
        <v>0</v>
      </c>
      <c r="AA1777" s="142">
        <f t="shared" si="293"/>
        <v>0</v>
      </c>
      <c r="AR1777" s="8" t="s">
        <v>190</v>
      </c>
      <c r="AT1777" s="8" t="s">
        <v>311</v>
      </c>
      <c r="AU1777" s="8" t="s">
        <v>78</v>
      </c>
      <c r="AY1777" s="8" t="s">
        <v>156</v>
      </c>
      <c r="BE1777" s="143">
        <f t="shared" si="294"/>
        <v>0</v>
      </c>
      <c r="BF1777" s="143">
        <f t="shared" si="295"/>
        <v>0</v>
      </c>
      <c r="BG1777" s="143">
        <f t="shared" si="296"/>
        <v>0</v>
      </c>
      <c r="BH1777" s="143">
        <f t="shared" si="297"/>
        <v>0</v>
      </c>
      <c r="BI1777" s="143">
        <f t="shared" si="298"/>
        <v>0</v>
      </c>
      <c r="BJ1777" s="8" t="s">
        <v>78</v>
      </c>
      <c r="BK1777" s="121">
        <f t="shared" si="299"/>
        <v>0</v>
      </c>
      <c r="BL1777" s="8" t="s">
        <v>161</v>
      </c>
      <c r="BM1777" s="8" t="s">
        <v>3545</v>
      </c>
    </row>
    <row r="1778" spans="2:65" s="23" customFormat="1" ht="25.5" customHeight="1" x14ac:dyDescent="0.45">
      <c r="B1778" s="134"/>
      <c r="C1778" s="179" t="s">
        <v>3546</v>
      </c>
      <c r="D1778" s="179" t="s">
        <v>311</v>
      </c>
      <c r="E1778" s="180" t="s">
        <v>3547</v>
      </c>
      <c r="F1778" s="263" t="s">
        <v>3548</v>
      </c>
      <c r="G1778" s="263"/>
      <c r="H1778" s="263"/>
      <c r="I1778" s="263"/>
      <c r="J1778" s="181" t="s">
        <v>358</v>
      </c>
      <c r="K1778" s="182">
        <v>238</v>
      </c>
      <c r="L1778" s="264"/>
      <c r="M1778" s="264"/>
      <c r="N1778" s="265">
        <f t="shared" si="309"/>
        <v>0</v>
      </c>
      <c r="O1778" s="266"/>
      <c r="P1778" s="266"/>
      <c r="Q1778" s="267"/>
      <c r="R1778" s="139"/>
      <c r="T1778" s="140"/>
      <c r="U1778" s="34" t="s">
        <v>39</v>
      </c>
      <c r="V1778" s="141">
        <v>0</v>
      </c>
      <c r="W1778" s="141">
        <f t="shared" si="291"/>
        <v>0</v>
      </c>
      <c r="X1778" s="141">
        <v>0</v>
      </c>
      <c r="Y1778" s="141">
        <f t="shared" si="292"/>
        <v>0</v>
      </c>
      <c r="Z1778" s="141">
        <v>0</v>
      </c>
      <c r="AA1778" s="142">
        <f t="shared" si="293"/>
        <v>0</v>
      </c>
      <c r="AR1778" s="8" t="s">
        <v>190</v>
      </c>
      <c r="AT1778" s="8" t="s">
        <v>311</v>
      </c>
      <c r="AU1778" s="8" t="s">
        <v>78</v>
      </c>
      <c r="AY1778" s="8" t="s">
        <v>156</v>
      </c>
      <c r="BE1778" s="143">
        <f t="shared" si="294"/>
        <v>0</v>
      </c>
      <c r="BF1778" s="143">
        <f t="shared" si="295"/>
        <v>0</v>
      </c>
      <c r="BG1778" s="143">
        <f t="shared" si="296"/>
        <v>0</v>
      </c>
      <c r="BH1778" s="143">
        <f t="shared" si="297"/>
        <v>0</v>
      </c>
      <c r="BI1778" s="143">
        <f t="shared" si="298"/>
        <v>0</v>
      </c>
      <c r="BJ1778" s="8" t="s">
        <v>78</v>
      </c>
      <c r="BK1778" s="121">
        <f t="shared" si="299"/>
        <v>0</v>
      </c>
      <c r="BL1778" s="8" t="s">
        <v>161</v>
      </c>
      <c r="BM1778" s="8" t="s">
        <v>3549</v>
      </c>
    </row>
    <row r="1779" spans="2:65" s="23" customFormat="1" ht="16.5" customHeight="1" x14ac:dyDescent="0.45">
      <c r="B1779" s="134"/>
      <c r="C1779" s="135" t="s">
        <v>3550</v>
      </c>
      <c r="D1779" s="135" t="s">
        <v>157</v>
      </c>
      <c r="E1779" s="136" t="s">
        <v>3551</v>
      </c>
      <c r="F1779" s="251" t="s">
        <v>3552</v>
      </c>
      <c r="G1779" s="251"/>
      <c r="H1779" s="251"/>
      <c r="I1779" s="251"/>
      <c r="J1779" s="137" t="s">
        <v>358</v>
      </c>
      <c r="K1779" s="138">
        <v>3576</v>
      </c>
      <c r="L1779" s="252"/>
      <c r="M1779" s="252"/>
      <c r="N1779" s="260">
        <f>ROUND(L1779*K1779,2)</f>
        <v>0</v>
      </c>
      <c r="O1779" s="261"/>
      <c r="P1779" s="261"/>
      <c r="Q1779" s="262"/>
      <c r="R1779" s="139"/>
      <c r="T1779" s="140"/>
      <c r="U1779" s="34" t="s">
        <v>39</v>
      </c>
      <c r="V1779" s="141">
        <v>0</v>
      </c>
      <c r="W1779" s="141">
        <f t="shared" si="291"/>
        <v>0</v>
      </c>
      <c r="X1779" s="141">
        <v>0</v>
      </c>
      <c r="Y1779" s="141">
        <f t="shared" si="292"/>
        <v>0</v>
      </c>
      <c r="Z1779" s="141">
        <v>0</v>
      </c>
      <c r="AA1779" s="142">
        <f t="shared" si="293"/>
        <v>0</v>
      </c>
      <c r="AR1779" s="8" t="s">
        <v>161</v>
      </c>
      <c r="AT1779" s="8" t="s">
        <v>157</v>
      </c>
      <c r="AU1779" s="8" t="s">
        <v>78</v>
      </c>
      <c r="AY1779" s="8" t="s">
        <v>156</v>
      </c>
      <c r="BE1779" s="143">
        <f t="shared" si="294"/>
        <v>0</v>
      </c>
      <c r="BF1779" s="143">
        <f t="shared" si="295"/>
        <v>0</v>
      </c>
      <c r="BG1779" s="143">
        <f t="shared" si="296"/>
        <v>0</v>
      </c>
      <c r="BH1779" s="143">
        <f t="shared" si="297"/>
        <v>0</v>
      </c>
      <c r="BI1779" s="143">
        <f t="shared" si="298"/>
        <v>0</v>
      </c>
      <c r="BJ1779" s="8" t="s">
        <v>78</v>
      </c>
      <c r="BK1779" s="121">
        <f t="shared" si="299"/>
        <v>0</v>
      </c>
      <c r="BL1779" s="8" t="s">
        <v>161</v>
      </c>
      <c r="BM1779" s="8" t="s">
        <v>3553</v>
      </c>
    </row>
    <row r="1780" spans="2:65" s="23" customFormat="1" ht="25.5" customHeight="1" x14ac:dyDescent="0.45">
      <c r="B1780" s="134"/>
      <c r="C1780" s="179" t="s">
        <v>3554</v>
      </c>
      <c r="D1780" s="179" t="s">
        <v>311</v>
      </c>
      <c r="E1780" s="180" t="s">
        <v>3555</v>
      </c>
      <c r="F1780" s="263" t="s">
        <v>3556</v>
      </c>
      <c r="G1780" s="263"/>
      <c r="H1780" s="263"/>
      <c r="I1780" s="263"/>
      <c r="J1780" s="181" t="s">
        <v>358</v>
      </c>
      <c r="K1780" s="182">
        <v>3576</v>
      </c>
      <c r="L1780" s="264"/>
      <c r="M1780" s="264"/>
      <c r="N1780" s="265">
        <f t="shared" ref="N1780" si="310">ROUND(L1780*K1780,2)</f>
        <v>0</v>
      </c>
      <c r="O1780" s="266"/>
      <c r="P1780" s="266"/>
      <c r="Q1780" s="267"/>
      <c r="R1780" s="139"/>
      <c r="T1780" s="140"/>
      <c r="U1780" s="34" t="s">
        <v>39</v>
      </c>
      <c r="V1780" s="141">
        <v>0</v>
      </c>
      <c r="W1780" s="141">
        <f t="shared" si="291"/>
        <v>0</v>
      </c>
      <c r="X1780" s="141">
        <v>0</v>
      </c>
      <c r="Y1780" s="141">
        <f t="shared" si="292"/>
        <v>0</v>
      </c>
      <c r="Z1780" s="141">
        <v>0</v>
      </c>
      <c r="AA1780" s="142">
        <f t="shared" si="293"/>
        <v>0</v>
      </c>
      <c r="AR1780" s="8" t="s">
        <v>190</v>
      </c>
      <c r="AT1780" s="8" t="s">
        <v>311</v>
      </c>
      <c r="AU1780" s="8" t="s">
        <v>78</v>
      </c>
      <c r="AY1780" s="8" t="s">
        <v>156</v>
      </c>
      <c r="BE1780" s="143">
        <f t="shared" si="294"/>
        <v>0</v>
      </c>
      <c r="BF1780" s="143">
        <f t="shared" si="295"/>
        <v>0</v>
      </c>
      <c r="BG1780" s="143">
        <f t="shared" si="296"/>
        <v>0</v>
      </c>
      <c r="BH1780" s="143">
        <f t="shared" si="297"/>
        <v>0</v>
      </c>
      <c r="BI1780" s="143">
        <f t="shared" si="298"/>
        <v>0</v>
      </c>
      <c r="BJ1780" s="8" t="s">
        <v>78</v>
      </c>
      <c r="BK1780" s="121">
        <f t="shared" si="299"/>
        <v>0</v>
      </c>
      <c r="BL1780" s="8" t="s">
        <v>161</v>
      </c>
      <c r="BM1780" s="8" t="s">
        <v>3557</v>
      </c>
    </row>
    <row r="1781" spans="2:65" s="23" customFormat="1" ht="16.5" customHeight="1" x14ac:dyDescent="0.45">
      <c r="B1781" s="134"/>
      <c r="C1781" s="135" t="s">
        <v>3558</v>
      </c>
      <c r="D1781" s="135" t="s">
        <v>157</v>
      </c>
      <c r="E1781" s="136" t="s">
        <v>3559</v>
      </c>
      <c r="F1781" s="251" t="s">
        <v>3560</v>
      </c>
      <c r="G1781" s="251"/>
      <c r="H1781" s="251"/>
      <c r="I1781" s="251"/>
      <c r="J1781" s="137" t="s">
        <v>358</v>
      </c>
      <c r="K1781" s="138">
        <v>40</v>
      </c>
      <c r="L1781" s="252"/>
      <c r="M1781" s="252"/>
      <c r="N1781" s="260">
        <f>ROUND(L1781*K1781,2)</f>
        <v>0</v>
      </c>
      <c r="O1781" s="261"/>
      <c r="P1781" s="261"/>
      <c r="Q1781" s="262"/>
      <c r="R1781" s="139"/>
      <c r="T1781" s="140"/>
      <c r="U1781" s="34" t="s">
        <v>39</v>
      </c>
      <c r="V1781" s="141">
        <v>0</v>
      </c>
      <c r="W1781" s="141">
        <f t="shared" si="291"/>
        <v>0</v>
      </c>
      <c r="X1781" s="141">
        <v>0</v>
      </c>
      <c r="Y1781" s="141">
        <f t="shared" si="292"/>
        <v>0</v>
      </c>
      <c r="Z1781" s="141">
        <v>0</v>
      </c>
      <c r="AA1781" s="142">
        <f t="shared" si="293"/>
        <v>0</v>
      </c>
      <c r="AR1781" s="8" t="s">
        <v>161</v>
      </c>
      <c r="AT1781" s="8" t="s">
        <v>157</v>
      </c>
      <c r="AU1781" s="8" t="s">
        <v>78</v>
      </c>
      <c r="AY1781" s="8" t="s">
        <v>156</v>
      </c>
      <c r="BE1781" s="143">
        <f t="shared" si="294"/>
        <v>0</v>
      </c>
      <c r="BF1781" s="143">
        <f t="shared" si="295"/>
        <v>0</v>
      </c>
      <c r="BG1781" s="143">
        <f t="shared" si="296"/>
        <v>0</v>
      </c>
      <c r="BH1781" s="143">
        <f t="shared" si="297"/>
        <v>0</v>
      </c>
      <c r="BI1781" s="143">
        <f t="shared" si="298"/>
        <v>0</v>
      </c>
      <c r="BJ1781" s="8" t="s">
        <v>78</v>
      </c>
      <c r="BK1781" s="121">
        <f t="shared" si="299"/>
        <v>0</v>
      </c>
      <c r="BL1781" s="8" t="s">
        <v>161</v>
      </c>
      <c r="BM1781" s="8" t="s">
        <v>3561</v>
      </c>
    </row>
    <row r="1782" spans="2:65" s="23" customFormat="1" ht="25.5" customHeight="1" x14ac:dyDescent="0.45">
      <c r="B1782" s="134"/>
      <c r="C1782" s="179" t="s">
        <v>3562</v>
      </c>
      <c r="D1782" s="179" t="s">
        <v>311</v>
      </c>
      <c r="E1782" s="180" t="s">
        <v>3563</v>
      </c>
      <c r="F1782" s="263" t="s">
        <v>3564</v>
      </c>
      <c r="G1782" s="263"/>
      <c r="H1782" s="263"/>
      <c r="I1782" s="263"/>
      <c r="J1782" s="181" t="s">
        <v>358</v>
      </c>
      <c r="K1782" s="182">
        <v>36</v>
      </c>
      <c r="L1782" s="264"/>
      <c r="M1782" s="264"/>
      <c r="N1782" s="265">
        <f t="shared" ref="N1782:N1783" si="311">ROUND(L1782*K1782,2)</f>
        <v>0</v>
      </c>
      <c r="O1782" s="266"/>
      <c r="P1782" s="266"/>
      <c r="Q1782" s="267"/>
      <c r="R1782" s="139"/>
      <c r="T1782" s="140"/>
      <c r="U1782" s="34" t="s">
        <v>39</v>
      </c>
      <c r="V1782" s="141">
        <v>0</v>
      </c>
      <c r="W1782" s="141">
        <f t="shared" si="291"/>
        <v>0</v>
      </c>
      <c r="X1782" s="141">
        <v>0</v>
      </c>
      <c r="Y1782" s="141">
        <f t="shared" si="292"/>
        <v>0</v>
      </c>
      <c r="Z1782" s="141">
        <v>0</v>
      </c>
      <c r="AA1782" s="142">
        <f t="shared" si="293"/>
        <v>0</v>
      </c>
      <c r="AR1782" s="8" t="s">
        <v>190</v>
      </c>
      <c r="AT1782" s="8" t="s">
        <v>311</v>
      </c>
      <c r="AU1782" s="8" t="s">
        <v>78</v>
      </c>
      <c r="AY1782" s="8" t="s">
        <v>156</v>
      </c>
      <c r="BE1782" s="143">
        <f t="shared" si="294"/>
        <v>0</v>
      </c>
      <c r="BF1782" s="143">
        <f t="shared" si="295"/>
        <v>0</v>
      </c>
      <c r="BG1782" s="143">
        <f t="shared" si="296"/>
        <v>0</v>
      </c>
      <c r="BH1782" s="143">
        <f t="shared" si="297"/>
        <v>0</v>
      </c>
      <c r="BI1782" s="143">
        <f t="shared" si="298"/>
        <v>0</v>
      </c>
      <c r="BJ1782" s="8" t="s">
        <v>78</v>
      </c>
      <c r="BK1782" s="121">
        <f t="shared" si="299"/>
        <v>0</v>
      </c>
      <c r="BL1782" s="8" t="s">
        <v>161</v>
      </c>
      <c r="BM1782" s="8" t="s">
        <v>3565</v>
      </c>
    </row>
    <row r="1783" spans="2:65" s="23" customFormat="1" ht="25.5" customHeight="1" x14ac:dyDescent="0.45">
      <c r="B1783" s="134"/>
      <c r="C1783" s="179" t="s">
        <v>3566</v>
      </c>
      <c r="D1783" s="179" t="s">
        <v>311</v>
      </c>
      <c r="E1783" s="180" t="s">
        <v>3567</v>
      </c>
      <c r="F1783" s="263" t="s">
        <v>3568</v>
      </c>
      <c r="G1783" s="263"/>
      <c r="H1783" s="263"/>
      <c r="I1783" s="263"/>
      <c r="J1783" s="181" t="s">
        <v>358</v>
      </c>
      <c r="K1783" s="182">
        <v>4</v>
      </c>
      <c r="L1783" s="264"/>
      <c r="M1783" s="264"/>
      <c r="N1783" s="265">
        <f t="shared" si="311"/>
        <v>0</v>
      </c>
      <c r="O1783" s="266"/>
      <c r="P1783" s="266"/>
      <c r="Q1783" s="267"/>
      <c r="R1783" s="139"/>
      <c r="T1783" s="140"/>
      <c r="U1783" s="34" t="s">
        <v>39</v>
      </c>
      <c r="V1783" s="141">
        <v>0</v>
      </c>
      <c r="W1783" s="141">
        <f t="shared" si="291"/>
        <v>0</v>
      </c>
      <c r="X1783" s="141">
        <v>0</v>
      </c>
      <c r="Y1783" s="141">
        <f t="shared" si="292"/>
        <v>0</v>
      </c>
      <c r="Z1783" s="141">
        <v>0</v>
      </c>
      <c r="AA1783" s="142">
        <f t="shared" si="293"/>
        <v>0</v>
      </c>
      <c r="AR1783" s="8" t="s">
        <v>190</v>
      </c>
      <c r="AT1783" s="8" t="s">
        <v>311</v>
      </c>
      <c r="AU1783" s="8" t="s">
        <v>78</v>
      </c>
      <c r="AY1783" s="8" t="s">
        <v>156</v>
      </c>
      <c r="BE1783" s="143">
        <f t="shared" si="294"/>
        <v>0</v>
      </c>
      <c r="BF1783" s="143">
        <f t="shared" si="295"/>
        <v>0</v>
      </c>
      <c r="BG1783" s="143">
        <f t="shared" si="296"/>
        <v>0</v>
      </c>
      <c r="BH1783" s="143">
        <f t="shared" si="297"/>
        <v>0</v>
      </c>
      <c r="BI1783" s="143">
        <f t="shared" si="298"/>
        <v>0</v>
      </c>
      <c r="BJ1783" s="8" t="s">
        <v>78</v>
      </c>
      <c r="BK1783" s="121">
        <f t="shared" si="299"/>
        <v>0</v>
      </c>
      <c r="BL1783" s="8" t="s">
        <v>161</v>
      </c>
      <c r="BM1783" s="8" t="s">
        <v>3569</v>
      </c>
    </row>
    <row r="1784" spans="2:65" s="23" customFormat="1" ht="16.5" customHeight="1" x14ac:dyDescent="0.45">
      <c r="B1784" s="134"/>
      <c r="C1784" s="135" t="s">
        <v>3570</v>
      </c>
      <c r="D1784" s="135" t="s">
        <v>157</v>
      </c>
      <c r="E1784" s="136" t="s">
        <v>3571</v>
      </c>
      <c r="F1784" s="251" t="s">
        <v>3572</v>
      </c>
      <c r="G1784" s="251"/>
      <c r="H1784" s="251"/>
      <c r="I1784" s="251"/>
      <c r="J1784" s="137" t="s">
        <v>358</v>
      </c>
      <c r="K1784" s="138">
        <v>490</v>
      </c>
      <c r="L1784" s="252"/>
      <c r="M1784" s="252"/>
      <c r="N1784" s="260">
        <f>ROUND(L1784*K1784,2)</f>
        <v>0</v>
      </c>
      <c r="O1784" s="261"/>
      <c r="P1784" s="261"/>
      <c r="Q1784" s="262"/>
      <c r="R1784" s="139"/>
      <c r="T1784" s="140"/>
      <c r="U1784" s="34" t="s">
        <v>39</v>
      </c>
      <c r="V1784" s="141">
        <v>0</v>
      </c>
      <c r="W1784" s="141">
        <f t="shared" si="291"/>
        <v>0</v>
      </c>
      <c r="X1784" s="141">
        <v>0</v>
      </c>
      <c r="Y1784" s="141">
        <f t="shared" si="292"/>
        <v>0</v>
      </c>
      <c r="Z1784" s="141">
        <v>0</v>
      </c>
      <c r="AA1784" s="142">
        <f t="shared" si="293"/>
        <v>0</v>
      </c>
      <c r="AR1784" s="8" t="s">
        <v>161</v>
      </c>
      <c r="AT1784" s="8" t="s">
        <v>157</v>
      </c>
      <c r="AU1784" s="8" t="s">
        <v>78</v>
      </c>
      <c r="AY1784" s="8" t="s">
        <v>156</v>
      </c>
      <c r="BE1784" s="143">
        <f t="shared" si="294"/>
        <v>0</v>
      </c>
      <c r="BF1784" s="143">
        <f t="shared" si="295"/>
        <v>0</v>
      </c>
      <c r="BG1784" s="143">
        <f t="shared" si="296"/>
        <v>0</v>
      </c>
      <c r="BH1784" s="143">
        <f t="shared" si="297"/>
        <v>0</v>
      </c>
      <c r="BI1784" s="143">
        <f t="shared" si="298"/>
        <v>0</v>
      </c>
      <c r="BJ1784" s="8" t="s">
        <v>78</v>
      </c>
      <c r="BK1784" s="121">
        <f t="shared" si="299"/>
        <v>0</v>
      </c>
      <c r="BL1784" s="8" t="s">
        <v>161</v>
      </c>
      <c r="BM1784" s="8" t="s">
        <v>3573</v>
      </c>
    </row>
    <row r="1785" spans="2:65" s="23" customFormat="1" ht="16.5" customHeight="1" x14ac:dyDescent="0.45">
      <c r="B1785" s="134"/>
      <c r="C1785" s="179" t="s">
        <v>3574</v>
      </c>
      <c r="D1785" s="179" t="s">
        <v>311</v>
      </c>
      <c r="E1785" s="180" t="s">
        <v>3575</v>
      </c>
      <c r="F1785" s="263" t="s">
        <v>3576</v>
      </c>
      <c r="G1785" s="263"/>
      <c r="H1785" s="263"/>
      <c r="I1785" s="263"/>
      <c r="J1785" s="181" t="s">
        <v>358</v>
      </c>
      <c r="K1785" s="182">
        <v>38</v>
      </c>
      <c r="L1785" s="264"/>
      <c r="M1785" s="264"/>
      <c r="N1785" s="265">
        <f t="shared" ref="N1785:N1786" si="312">ROUND(L1785*K1785,2)</f>
        <v>0</v>
      </c>
      <c r="O1785" s="266"/>
      <c r="P1785" s="266"/>
      <c r="Q1785" s="267"/>
      <c r="R1785" s="139"/>
      <c r="T1785" s="140"/>
      <c r="U1785" s="34" t="s">
        <v>39</v>
      </c>
      <c r="V1785" s="141">
        <v>0</v>
      </c>
      <c r="W1785" s="141">
        <f t="shared" si="291"/>
        <v>0</v>
      </c>
      <c r="X1785" s="141">
        <v>0</v>
      </c>
      <c r="Y1785" s="141">
        <f t="shared" si="292"/>
        <v>0</v>
      </c>
      <c r="Z1785" s="141">
        <v>0</v>
      </c>
      <c r="AA1785" s="142">
        <f t="shared" si="293"/>
        <v>0</v>
      </c>
      <c r="AR1785" s="8" t="s">
        <v>190</v>
      </c>
      <c r="AT1785" s="8" t="s">
        <v>311</v>
      </c>
      <c r="AU1785" s="8" t="s">
        <v>78</v>
      </c>
      <c r="AY1785" s="8" t="s">
        <v>156</v>
      </c>
      <c r="BE1785" s="143">
        <f t="shared" si="294"/>
        <v>0</v>
      </c>
      <c r="BF1785" s="143">
        <f t="shared" si="295"/>
        <v>0</v>
      </c>
      <c r="BG1785" s="143">
        <f t="shared" si="296"/>
        <v>0</v>
      </c>
      <c r="BH1785" s="143">
        <f t="shared" si="297"/>
        <v>0</v>
      </c>
      <c r="BI1785" s="143">
        <f t="shared" si="298"/>
        <v>0</v>
      </c>
      <c r="BJ1785" s="8" t="s">
        <v>78</v>
      </c>
      <c r="BK1785" s="121">
        <f t="shared" si="299"/>
        <v>0</v>
      </c>
      <c r="BL1785" s="8" t="s">
        <v>161</v>
      </c>
      <c r="BM1785" s="8" t="s">
        <v>3577</v>
      </c>
    </row>
    <row r="1786" spans="2:65" s="23" customFormat="1" ht="25.5" customHeight="1" x14ac:dyDescent="0.45">
      <c r="B1786" s="134"/>
      <c r="C1786" s="179" t="s">
        <v>3578</v>
      </c>
      <c r="D1786" s="179" t="s">
        <v>311</v>
      </c>
      <c r="E1786" s="180" t="s">
        <v>3579</v>
      </c>
      <c r="F1786" s="263" t="s">
        <v>3580</v>
      </c>
      <c r="G1786" s="263"/>
      <c r="H1786" s="263"/>
      <c r="I1786" s="263"/>
      <c r="J1786" s="181" t="s">
        <v>358</v>
      </c>
      <c r="K1786" s="182">
        <v>452</v>
      </c>
      <c r="L1786" s="264"/>
      <c r="M1786" s="264"/>
      <c r="N1786" s="265">
        <f t="shared" si="312"/>
        <v>0</v>
      </c>
      <c r="O1786" s="266"/>
      <c r="P1786" s="266"/>
      <c r="Q1786" s="267"/>
      <c r="R1786" s="139"/>
      <c r="T1786" s="140"/>
      <c r="U1786" s="34" t="s">
        <v>39</v>
      </c>
      <c r="V1786" s="141">
        <v>0</v>
      </c>
      <c r="W1786" s="141">
        <f t="shared" si="291"/>
        <v>0</v>
      </c>
      <c r="X1786" s="141">
        <v>0</v>
      </c>
      <c r="Y1786" s="141">
        <f t="shared" si="292"/>
        <v>0</v>
      </c>
      <c r="Z1786" s="141">
        <v>0</v>
      </c>
      <c r="AA1786" s="142">
        <f t="shared" si="293"/>
        <v>0</v>
      </c>
      <c r="AR1786" s="8" t="s">
        <v>190</v>
      </c>
      <c r="AT1786" s="8" t="s">
        <v>311</v>
      </c>
      <c r="AU1786" s="8" t="s">
        <v>78</v>
      </c>
      <c r="AY1786" s="8" t="s">
        <v>156</v>
      </c>
      <c r="BE1786" s="143">
        <f t="shared" si="294"/>
        <v>0</v>
      </c>
      <c r="BF1786" s="143">
        <f t="shared" si="295"/>
        <v>0</v>
      </c>
      <c r="BG1786" s="143">
        <f t="shared" si="296"/>
        <v>0</v>
      </c>
      <c r="BH1786" s="143">
        <f t="shared" si="297"/>
        <v>0</v>
      </c>
      <c r="BI1786" s="143">
        <f t="shared" si="298"/>
        <v>0</v>
      </c>
      <c r="BJ1786" s="8" t="s">
        <v>78</v>
      </c>
      <c r="BK1786" s="121">
        <f t="shared" si="299"/>
        <v>0</v>
      </c>
      <c r="BL1786" s="8" t="s">
        <v>161</v>
      </c>
      <c r="BM1786" s="8" t="s">
        <v>3581</v>
      </c>
    </row>
    <row r="1787" spans="2:65" s="23" customFormat="1" ht="16.5" customHeight="1" x14ac:dyDescent="0.45">
      <c r="B1787" s="134"/>
      <c r="C1787" s="135" t="s">
        <v>3582</v>
      </c>
      <c r="D1787" s="135" t="s">
        <v>157</v>
      </c>
      <c r="E1787" s="136" t="s">
        <v>3583</v>
      </c>
      <c r="F1787" s="251" t="s">
        <v>3584</v>
      </c>
      <c r="G1787" s="251"/>
      <c r="H1787" s="251"/>
      <c r="I1787" s="251"/>
      <c r="J1787" s="137" t="s">
        <v>358</v>
      </c>
      <c r="K1787" s="138">
        <v>16</v>
      </c>
      <c r="L1787" s="252"/>
      <c r="M1787" s="252"/>
      <c r="N1787" s="260">
        <f>ROUND(L1787*K1787,2)</f>
        <v>0</v>
      </c>
      <c r="O1787" s="261"/>
      <c r="P1787" s="261"/>
      <c r="Q1787" s="262"/>
      <c r="R1787" s="139"/>
      <c r="T1787" s="140"/>
      <c r="U1787" s="34" t="s">
        <v>39</v>
      </c>
      <c r="V1787" s="141">
        <v>0</v>
      </c>
      <c r="W1787" s="141">
        <f t="shared" si="291"/>
        <v>0</v>
      </c>
      <c r="X1787" s="141">
        <v>0</v>
      </c>
      <c r="Y1787" s="141">
        <f t="shared" si="292"/>
        <v>0</v>
      </c>
      <c r="Z1787" s="141">
        <v>0</v>
      </c>
      <c r="AA1787" s="142">
        <f t="shared" si="293"/>
        <v>0</v>
      </c>
      <c r="AR1787" s="8" t="s">
        <v>161</v>
      </c>
      <c r="AT1787" s="8" t="s">
        <v>157</v>
      </c>
      <c r="AU1787" s="8" t="s">
        <v>78</v>
      </c>
      <c r="AY1787" s="8" t="s">
        <v>156</v>
      </c>
      <c r="BE1787" s="143">
        <f t="shared" si="294"/>
        <v>0</v>
      </c>
      <c r="BF1787" s="143">
        <f t="shared" si="295"/>
        <v>0</v>
      </c>
      <c r="BG1787" s="143">
        <f t="shared" si="296"/>
        <v>0</v>
      </c>
      <c r="BH1787" s="143">
        <f t="shared" si="297"/>
        <v>0</v>
      </c>
      <c r="BI1787" s="143">
        <f t="shared" si="298"/>
        <v>0</v>
      </c>
      <c r="BJ1787" s="8" t="s">
        <v>78</v>
      </c>
      <c r="BK1787" s="121">
        <f t="shared" si="299"/>
        <v>0</v>
      </c>
      <c r="BL1787" s="8" t="s">
        <v>161</v>
      </c>
      <c r="BM1787" s="8" t="s">
        <v>3585</v>
      </c>
    </row>
    <row r="1788" spans="2:65" s="23" customFormat="1" ht="16.5" customHeight="1" x14ac:dyDescent="0.45">
      <c r="B1788" s="134"/>
      <c r="C1788" s="179" t="s">
        <v>3586</v>
      </c>
      <c r="D1788" s="179" t="s">
        <v>311</v>
      </c>
      <c r="E1788" s="180" t="s">
        <v>3587</v>
      </c>
      <c r="F1788" s="263" t="s">
        <v>3588</v>
      </c>
      <c r="G1788" s="263"/>
      <c r="H1788" s="263"/>
      <c r="I1788" s="263"/>
      <c r="J1788" s="181" t="s">
        <v>358</v>
      </c>
      <c r="K1788" s="182">
        <v>16</v>
      </c>
      <c r="L1788" s="264"/>
      <c r="M1788" s="264"/>
      <c r="N1788" s="265">
        <f t="shared" ref="N1788" si="313">ROUND(L1788*K1788,2)</f>
        <v>0</v>
      </c>
      <c r="O1788" s="266"/>
      <c r="P1788" s="266"/>
      <c r="Q1788" s="267"/>
      <c r="R1788" s="139"/>
      <c r="T1788" s="140"/>
      <c r="U1788" s="34" t="s">
        <v>39</v>
      </c>
      <c r="V1788" s="141">
        <v>0</v>
      </c>
      <c r="W1788" s="141">
        <f t="shared" si="291"/>
        <v>0</v>
      </c>
      <c r="X1788" s="141">
        <v>0</v>
      </c>
      <c r="Y1788" s="141">
        <f t="shared" si="292"/>
        <v>0</v>
      </c>
      <c r="Z1788" s="141">
        <v>0</v>
      </c>
      <c r="AA1788" s="142">
        <f t="shared" si="293"/>
        <v>0</v>
      </c>
      <c r="AR1788" s="8" t="s">
        <v>190</v>
      </c>
      <c r="AT1788" s="8" t="s">
        <v>311</v>
      </c>
      <c r="AU1788" s="8" t="s">
        <v>78</v>
      </c>
      <c r="AY1788" s="8" t="s">
        <v>156</v>
      </c>
      <c r="BE1788" s="143">
        <f t="shared" si="294"/>
        <v>0</v>
      </c>
      <c r="BF1788" s="143">
        <f t="shared" si="295"/>
        <v>0</v>
      </c>
      <c r="BG1788" s="143">
        <f t="shared" si="296"/>
        <v>0</v>
      </c>
      <c r="BH1788" s="143">
        <f t="shared" si="297"/>
        <v>0</v>
      </c>
      <c r="BI1788" s="143">
        <f t="shared" si="298"/>
        <v>0</v>
      </c>
      <c r="BJ1788" s="8" t="s">
        <v>78</v>
      </c>
      <c r="BK1788" s="121">
        <f t="shared" si="299"/>
        <v>0</v>
      </c>
      <c r="BL1788" s="8" t="s">
        <v>161</v>
      </c>
      <c r="BM1788" s="8" t="s">
        <v>3589</v>
      </c>
    </row>
    <row r="1789" spans="2:65" s="23" customFormat="1" ht="16.5" customHeight="1" x14ac:dyDescent="0.45">
      <c r="B1789" s="134"/>
      <c r="C1789" s="135" t="s">
        <v>3590</v>
      </c>
      <c r="D1789" s="135" t="s">
        <v>157</v>
      </c>
      <c r="E1789" s="136" t="s">
        <v>3591</v>
      </c>
      <c r="F1789" s="251" t="s">
        <v>3592</v>
      </c>
      <c r="G1789" s="251"/>
      <c r="H1789" s="251"/>
      <c r="I1789" s="251"/>
      <c r="J1789" s="137" t="s">
        <v>358</v>
      </c>
      <c r="K1789" s="138">
        <v>172</v>
      </c>
      <c r="L1789" s="252"/>
      <c r="M1789" s="252"/>
      <c r="N1789" s="260">
        <f>ROUND(L1789*K1789,2)</f>
        <v>0</v>
      </c>
      <c r="O1789" s="261"/>
      <c r="P1789" s="261"/>
      <c r="Q1789" s="262"/>
      <c r="R1789" s="139"/>
      <c r="T1789" s="140"/>
      <c r="U1789" s="34" t="s">
        <v>39</v>
      </c>
      <c r="V1789" s="141">
        <v>0</v>
      </c>
      <c r="W1789" s="141">
        <f t="shared" si="291"/>
        <v>0</v>
      </c>
      <c r="X1789" s="141">
        <v>0</v>
      </c>
      <c r="Y1789" s="141">
        <f t="shared" si="292"/>
        <v>0</v>
      </c>
      <c r="Z1789" s="141">
        <v>0</v>
      </c>
      <c r="AA1789" s="142">
        <f t="shared" si="293"/>
        <v>0</v>
      </c>
      <c r="AR1789" s="8" t="s">
        <v>161</v>
      </c>
      <c r="AT1789" s="8" t="s">
        <v>157</v>
      </c>
      <c r="AU1789" s="8" t="s">
        <v>78</v>
      </c>
      <c r="AY1789" s="8" t="s">
        <v>156</v>
      </c>
      <c r="BE1789" s="143">
        <f t="shared" si="294"/>
        <v>0</v>
      </c>
      <c r="BF1789" s="143">
        <f t="shared" si="295"/>
        <v>0</v>
      </c>
      <c r="BG1789" s="143">
        <f t="shared" si="296"/>
        <v>0</v>
      </c>
      <c r="BH1789" s="143">
        <f t="shared" si="297"/>
        <v>0</v>
      </c>
      <c r="BI1789" s="143">
        <f t="shared" si="298"/>
        <v>0</v>
      </c>
      <c r="BJ1789" s="8" t="s">
        <v>78</v>
      </c>
      <c r="BK1789" s="121">
        <f t="shared" si="299"/>
        <v>0</v>
      </c>
      <c r="BL1789" s="8" t="s">
        <v>161</v>
      </c>
      <c r="BM1789" s="8" t="s">
        <v>3593</v>
      </c>
    </row>
    <row r="1790" spans="2:65" s="23" customFormat="1" ht="16.5" customHeight="1" x14ac:dyDescent="0.45">
      <c r="B1790" s="134"/>
      <c r="C1790" s="179" t="s">
        <v>3594</v>
      </c>
      <c r="D1790" s="179" t="s">
        <v>311</v>
      </c>
      <c r="E1790" s="180" t="s">
        <v>3595</v>
      </c>
      <c r="F1790" s="263" t="s">
        <v>3596</v>
      </c>
      <c r="G1790" s="263"/>
      <c r="H1790" s="263"/>
      <c r="I1790" s="263"/>
      <c r="J1790" s="181" t="s">
        <v>358</v>
      </c>
      <c r="K1790" s="182">
        <v>58</v>
      </c>
      <c r="L1790" s="264"/>
      <c r="M1790" s="264"/>
      <c r="N1790" s="265">
        <f t="shared" ref="N1790:N1792" si="314">ROUND(L1790*K1790,2)</f>
        <v>0</v>
      </c>
      <c r="O1790" s="266"/>
      <c r="P1790" s="266"/>
      <c r="Q1790" s="267"/>
      <c r="R1790" s="139"/>
      <c r="T1790" s="140"/>
      <c r="U1790" s="34" t="s">
        <v>39</v>
      </c>
      <c r="V1790" s="141">
        <v>0</v>
      </c>
      <c r="W1790" s="141">
        <f t="shared" si="291"/>
        <v>0</v>
      </c>
      <c r="X1790" s="141">
        <v>0</v>
      </c>
      <c r="Y1790" s="141">
        <f t="shared" si="292"/>
        <v>0</v>
      </c>
      <c r="Z1790" s="141">
        <v>0</v>
      </c>
      <c r="AA1790" s="142">
        <f t="shared" si="293"/>
        <v>0</v>
      </c>
      <c r="AR1790" s="8" t="s">
        <v>190</v>
      </c>
      <c r="AT1790" s="8" t="s">
        <v>311</v>
      </c>
      <c r="AU1790" s="8" t="s">
        <v>78</v>
      </c>
      <c r="AY1790" s="8" t="s">
        <v>156</v>
      </c>
      <c r="BE1790" s="143">
        <f t="shared" si="294"/>
        <v>0</v>
      </c>
      <c r="BF1790" s="143">
        <f t="shared" si="295"/>
        <v>0</v>
      </c>
      <c r="BG1790" s="143">
        <f t="shared" si="296"/>
        <v>0</v>
      </c>
      <c r="BH1790" s="143">
        <f t="shared" si="297"/>
        <v>0</v>
      </c>
      <c r="BI1790" s="143">
        <f t="shared" si="298"/>
        <v>0</v>
      </c>
      <c r="BJ1790" s="8" t="s">
        <v>78</v>
      </c>
      <c r="BK1790" s="121">
        <f t="shared" si="299"/>
        <v>0</v>
      </c>
      <c r="BL1790" s="8" t="s">
        <v>161</v>
      </c>
      <c r="BM1790" s="8" t="s">
        <v>3597</v>
      </c>
    </row>
    <row r="1791" spans="2:65" s="23" customFormat="1" ht="16.5" customHeight="1" x14ac:dyDescent="0.45">
      <c r="B1791" s="134"/>
      <c r="C1791" s="179" t="s">
        <v>3598</v>
      </c>
      <c r="D1791" s="179" t="s">
        <v>311</v>
      </c>
      <c r="E1791" s="180" t="s">
        <v>3599</v>
      </c>
      <c r="F1791" s="263" t="s">
        <v>3600</v>
      </c>
      <c r="G1791" s="263"/>
      <c r="H1791" s="263"/>
      <c r="I1791" s="263"/>
      <c r="J1791" s="181" t="s">
        <v>358</v>
      </c>
      <c r="K1791" s="182">
        <v>94</v>
      </c>
      <c r="L1791" s="264"/>
      <c r="M1791" s="264"/>
      <c r="N1791" s="265">
        <f t="shared" si="314"/>
        <v>0</v>
      </c>
      <c r="O1791" s="266"/>
      <c r="P1791" s="266"/>
      <c r="Q1791" s="267"/>
      <c r="R1791" s="139"/>
      <c r="T1791" s="140"/>
      <c r="U1791" s="34" t="s">
        <v>39</v>
      </c>
      <c r="V1791" s="141">
        <v>0</v>
      </c>
      <c r="W1791" s="141">
        <f t="shared" si="291"/>
        <v>0</v>
      </c>
      <c r="X1791" s="141">
        <v>0</v>
      </c>
      <c r="Y1791" s="141">
        <f t="shared" si="292"/>
        <v>0</v>
      </c>
      <c r="Z1791" s="141">
        <v>0</v>
      </c>
      <c r="AA1791" s="142">
        <f t="shared" si="293"/>
        <v>0</v>
      </c>
      <c r="AR1791" s="8" t="s">
        <v>190</v>
      </c>
      <c r="AT1791" s="8" t="s">
        <v>311</v>
      </c>
      <c r="AU1791" s="8" t="s">
        <v>78</v>
      </c>
      <c r="AY1791" s="8" t="s">
        <v>156</v>
      </c>
      <c r="BE1791" s="143">
        <f t="shared" si="294"/>
        <v>0</v>
      </c>
      <c r="BF1791" s="143">
        <f t="shared" si="295"/>
        <v>0</v>
      </c>
      <c r="BG1791" s="143">
        <f t="shared" si="296"/>
        <v>0</v>
      </c>
      <c r="BH1791" s="143">
        <f t="shared" si="297"/>
        <v>0</v>
      </c>
      <c r="BI1791" s="143">
        <f t="shared" si="298"/>
        <v>0</v>
      </c>
      <c r="BJ1791" s="8" t="s">
        <v>78</v>
      </c>
      <c r="BK1791" s="121">
        <f t="shared" si="299"/>
        <v>0</v>
      </c>
      <c r="BL1791" s="8" t="s">
        <v>161</v>
      </c>
      <c r="BM1791" s="8" t="s">
        <v>3601</v>
      </c>
    </row>
    <row r="1792" spans="2:65" s="23" customFormat="1" ht="16.5" customHeight="1" x14ac:dyDescent="0.45">
      <c r="B1792" s="134"/>
      <c r="C1792" s="179" t="s">
        <v>3602</v>
      </c>
      <c r="D1792" s="179" t="s">
        <v>311</v>
      </c>
      <c r="E1792" s="180" t="s">
        <v>3603</v>
      </c>
      <c r="F1792" s="263" t="s">
        <v>3604</v>
      </c>
      <c r="G1792" s="263"/>
      <c r="H1792" s="263"/>
      <c r="I1792" s="263"/>
      <c r="J1792" s="181" t="s">
        <v>358</v>
      </c>
      <c r="K1792" s="182">
        <v>20</v>
      </c>
      <c r="L1792" s="264"/>
      <c r="M1792" s="264"/>
      <c r="N1792" s="265">
        <f t="shared" si="314"/>
        <v>0</v>
      </c>
      <c r="O1792" s="266"/>
      <c r="P1792" s="266"/>
      <c r="Q1792" s="267"/>
      <c r="R1792" s="139"/>
      <c r="T1792" s="140"/>
      <c r="U1792" s="34" t="s">
        <v>39</v>
      </c>
      <c r="V1792" s="141">
        <v>0</v>
      </c>
      <c r="W1792" s="141">
        <f t="shared" si="291"/>
        <v>0</v>
      </c>
      <c r="X1792" s="141">
        <v>0</v>
      </c>
      <c r="Y1792" s="141">
        <f t="shared" si="292"/>
        <v>0</v>
      </c>
      <c r="Z1792" s="141">
        <v>0</v>
      </c>
      <c r="AA1792" s="142">
        <f t="shared" si="293"/>
        <v>0</v>
      </c>
      <c r="AR1792" s="8" t="s">
        <v>190</v>
      </c>
      <c r="AT1792" s="8" t="s">
        <v>311</v>
      </c>
      <c r="AU1792" s="8" t="s">
        <v>78</v>
      </c>
      <c r="AY1792" s="8" t="s">
        <v>156</v>
      </c>
      <c r="BE1792" s="143">
        <f t="shared" si="294"/>
        <v>0</v>
      </c>
      <c r="BF1792" s="143">
        <f t="shared" si="295"/>
        <v>0</v>
      </c>
      <c r="BG1792" s="143">
        <f t="shared" si="296"/>
        <v>0</v>
      </c>
      <c r="BH1792" s="143">
        <f t="shared" si="297"/>
        <v>0</v>
      </c>
      <c r="BI1792" s="143">
        <f t="shared" si="298"/>
        <v>0</v>
      </c>
      <c r="BJ1792" s="8" t="s">
        <v>78</v>
      </c>
      <c r="BK1792" s="121">
        <f t="shared" si="299"/>
        <v>0</v>
      </c>
      <c r="BL1792" s="8" t="s">
        <v>161</v>
      </c>
      <c r="BM1792" s="8" t="s">
        <v>3605</v>
      </c>
    </row>
    <row r="1793" spans="2:65" s="23" customFormat="1" ht="16.5" customHeight="1" x14ac:dyDescent="0.45">
      <c r="B1793" s="134"/>
      <c r="C1793" s="135" t="s">
        <v>3606</v>
      </c>
      <c r="D1793" s="135" t="s">
        <v>157</v>
      </c>
      <c r="E1793" s="136" t="s">
        <v>3607</v>
      </c>
      <c r="F1793" s="251" t="s">
        <v>3608</v>
      </c>
      <c r="G1793" s="251"/>
      <c r="H1793" s="251"/>
      <c r="I1793" s="251"/>
      <c r="J1793" s="137" t="s">
        <v>358</v>
      </c>
      <c r="K1793" s="138">
        <v>86</v>
      </c>
      <c r="L1793" s="252"/>
      <c r="M1793" s="252"/>
      <c r="N1793" s="260">
        <f>ROUND(L1793*K1793,2)</f>
        <v>0</v>
      </c>
      <c r="O1793" s="261"/>
      <c r="P1793" s="261"/>
      <c r="Q1793" s="262"/>
      <c r="R1793" s="139"/>
      <c r="T1793" s="140"/>
      <c r="U1793" s="34" t="s">
        <v>39</v>
      </c>
      <c r="V1793" s="141">
        <v>0</v>
      </c>
      <c r="W1793" s="141">
        <f t="shared" si="291"/>
        <v>0</v>
      </c>
      <c r="X1793" s="141">
        <v>0</v>
      </c>
      <c r="Y1793" s="141">
        <f t="shared" si="292"/>
        <v>0</v>
      </c>
      <c r="Z1793" s="141">
        <v>0</v>
      </c>
      <c r="AA1793" s="142">
        <f t="shared" si="293"/>
        <v>0</v>
      </c>
      <c r="AR1793" s="8" t="s">
        <v>161</v>
      </c>
      <c r="AT1793" s="8" t="s">
        <v>157</v>
      </c>
      <c r="AU1793" s="8" t="s">
        <v>78</v>
      </c>
      <c r="AY1793" s="8" t="s">
        <v>156</v>
      </c>
      <c r="BE1793" s="143">
        <f t="shared" si="294"/>
        <v>0</v>
      </c>
      <c r="BF1793" s="143">
        <f t="shared" si="295"/>
        <v>0</v>
      </c>
      <c r="BG1793" s="143">
        <f t="shared" si="296"/>
        <v>0</v>
      </c>
      <c r="BH1793" s="143">
        <f t="shared" si="297"/>
        <v>0</v>
      </c>
      <c r="BI1793" s="143">
        <f t="shared" si="298"/>
        <v>0</v>
      </c>
      <c r="BJ1793" s="8" t="s">
        <v>78</v>
      </c>
      <c r="BK1793" s="121">
        <f t="shared" si="299"/>
        <v>0</v>
      </c>
      <c r="BL1793" s="8" t="s">
        <v>161</v>
      </c>
      <c r="BM1793" s="8" t="s">
        <v>3609</v>
      </c>
    </row>
    <row r="1794" spans="2:65" s="23" customFormat="1" ht="25.5" customHeight="1" x14ac:dyDescent="0.45">
      <c r="B1794" s="134"/>
      <c r="C1794" s="179" t="s">
        <v>3610</v>
      </c>
      <c r="D1794" s="179" t="s">
        <v>311</v>
      </c>
      <c r="E1794" s="180" t="s">
        <v>3611</v>
      </c>
      <c r="F1794" s="263" t="s">
        <v>3612</v>
      </c>
      <c r="G1794" s="263"/>
      <c r="H1794" s="263"/>
      <c r="I1794" s="263"/>
      <c r="J1794" s="181" t="s">
        <v>358</v>
      </c>
      <c r="K1794" s="182">
        <v>86</v>
      </c>
      <c r="L1794" s="264"/>
      <c r="M1794" s="264"/>
      <c r="N1794" s="265">
        <f t="shared" ref="N1794" si="315">ROUND(L1794*K1794,2)</f>
        <v>0</v>
      </c>
      <c r="O1794" s="266"/>
      <c r="P1794" s="266"/>
      <c r="Q1794" s="267"/>
      <c r="R1794" s="139"/>
      <c r="T1794" s="140"/>
      <c r="U1794" s="34" t="s">
        <v>39</v>
      </c>
      <c r="V1794" s="141">
        <v>0</v>
      </c>
      <c r="W1794" s="141">
        <f t="shared" si="291"/>
        <v>0</v>
      </c>
      <c r="X1794" s="141">
        <v>0</v>
      </c>
      <c r="Y1794" s="141">
        <f t="shared" si="292"/>
        <v>0</v>
      </c>
      <c r="Z1794" s="141">
        <v>0</v>
      </c>
      <c r="AA1794" s="142">
        <f t="shared" si="293"/>
        <v>0</v>
      </c>
      <c r="AR1794" s="8" t="s">
        <v>190</v>
      </c>
      <c r="AT1794" s="8" t="s">
        <v>311</v>
      </c>
      <c r="AU1794" s="8" t="s">
        <v>78</v>
      </c>
      <c r="AY1794" s="8" t="s">
        <v>156</v>
      </c>
      <c r="BE1794" s="143">
        <f t="shared" si="294"/>
        <v>0</v>
      </c>
      <c r="BF1794" s="143">
        <f t="shared" si="295"/>
        <v>0</v>
      </c>
      <c r="BG1794" s="143">
        <f t="shared" si="296"/>
        <v>0</v>
      </c>
      <c r="BH1794" s="143">
        <f t="shared" si="297"/>
        <v>0</v>
      </c>
      <c r="BI1794" s="143">
        <f t="shared" si="298"/>
        <v>0</v>
      </c>
      <c r="BJ1794" s="8" t="s">
        <v>78</v>
      </c>
      <c r="BK1794" s="121">
        <f t="shared" si="299"/>
        <v>0</v>
      </c>
      <c r="BL1794" s="8" t="s">
        <v>161</v>
      </c>
      <c r="BM1794" s="8" t="s">
        <v>3613</v>
      </c>
    </row>
    <row r="1795" spans="2:65" s="23" customFormat="1" ht="16.5" customHeight="1" x14ac:dyDescent="0.45">
      <c r="B1795" s="134"/>
      <c r="C1795" s="135" t="s">
        <v>3614</v>
      </c>
      <c r="D1795" s="135" t="s">
        <v>157</v>
      </c>
      <c r="E1795" s="136" t="s">
        <v>3615</v>
      </c>
      <c r="F1795" s="251" t="s">
        <v>3616</v>
      </c>
      <c r="G1795" s="251"/>
      <c r="H1795" s="251"/>
      <c r="I1795" s="251"/>
      <c r="J1795" s="137" t="s">
        <v>358</v>
      </c>
      <c r="K1795" s="138">
        <v>254</v>
      </c>
      <c r="L1795" s="252"/>
      <c r="M1795" s="252"/>
      <c r="N1795" s="260">
        <f>ROUND(L1795*K1795,2)</f>
        <v>0</v>
      </c>
      <c r="O1795" s="261"/>
      <c r="P1795" s="261"/>
      <c r="Q1795" s="262"/>
      <c r="R1795" s="139"/>
      <c r="T1795" s="140"/>
      <c r="U1795" s="34" t="s">
        <v>39</v>
      </c>
      <c r="V1795" s="141">
        <v>0</v>
      </c>
      <c r="W1795" s="141">
        <f t="shared" si="291"/>
        <v>0</v>
      </c>
      <c r="X1795" s="141">
        <v>0</v>
      </c>
      <c r="Y1795" s="141">
        <f t="shared" si="292"/>
        <v>0</v>
      </c>
      <c r="Z1795" s="141">
        <v>0</v>
      </c>
      <c r="AA1795" s="142">
        <f t="shared" si="293"/>
        <v>0</v>
      </c>
      <c r="AR1795" s="8" t="s">
        <v>161</v>
      </c>
      <c r="AT1795" s="8" t="s">
        <v>157</v>
      </c>
      <c r="AU1795" s="8" t="s">
        <v>78</v>
      </c>
      <c r="AY1795" s="8" t="s">
        <v>156</v>
      </c>
      <c r="BE1795" s="143">
        <f t="shared" si="294"/>
        <v>0</v>
      </c>
      <c r="BF1795" s="143">
        <f t="shared" si="295"/>
        <v>0</v>
      </c>
      <c r="BG1795" s="143">
        <f t="shared" si="296"/>
        <v>0</v>
      </c>
      <c r="BH1795" s="143">
        <f t="shared" si="297"/>
        <v>0</v>
      </c>
      <c r="BI1795" s="143">
        <f t="shared" si="298"/>
        <v>0</v>
      </c>
      <c r="BJ1795" s="8" t="s">
        <v>78</v>
      </c>
      <c r="BK1795" s="121">
        <f t="shared" si="299"/>
        <v>0</v>
      </c>
      <c r="BL1795" s="8" t="s">
        <v>161</v>
      </c>
      <c r="BM1795" s="8" t="s">
        <v>3617</v>
      </c>
    </row>
    <row r="1796" spans="2:65" s="23" customFormat="1" ht="25.5" customHeight="1" x14ac:dyDescent="0.45">
      <c r="B1796" s="134"/>
      <c r="C1796" s="179" t="s">
        <v>3618</v>
      </c>
      <c r="D1796" s="179" t="s">
        <v>311</v>
      </c>
      <c r="E1796" s="180" t="s">
        <v>3619</v>
      </c>
      <c r="F1796" s="263" t="s">
        <v>3620</v>
      </c>
      <c r="G1796" s="263"/>
      <c r="H1796" s="263"/>
      <c r="I1796" s="263"/>
      <c r="J1796" s="181" t="s">
        <v>358</v>
      </c>
      <c r="K1796" s="182">
        <v>254</v>
      </c>
      <c r="L1796" s="264"/>
      <c r="M1796" s="264"/>
      <c r="N1796" s="265">
        <f t="shared" ref="N1796" si="316">ROUND(L1796*K1796,2)</f>
        <v>0</v>
      </c>
      <c r="O1796" s="266"/>
      <c r="P1796" s="266"/>
      <c r="Q1796" s="267"/>
      <c r="R1796" s="139"/>
      <c r="T1796" s="140"/>
      <c r="U1796" s="34" t="s">
        <v>39</v>
      </c>
      <c r="V1796" s="141">
        <v>0</v>
      </c>
      <c r="W1796" s="141">
        <f t="shared" si="291"/>
        <v>0</v>
      </c>
      <c r="X1796" s="141">
        <v>0</v>
      </c>
      <c r="Y1796" s="141">
        <f t="shared" si="292"/>
        <v>0</v>
      </c>
      <c r="Z1796" s="141">
        <v>0</v>
      </c>
      <c r="AA1796" s="142">
        <f t="shared" si="293"/>
        <v>0</v>
      </c>
      <c r="AR1796" s="8" t="s">
        <v>190</v>
      </c>
      <c r="AT1796" s="8" t="s">
        <v>311</v>
      </c>
      <c r="AU1796" s="8" t="s">
        <v>78</v>
      </c>
      <c r="AY1796" s="8" t="s">
        <v>156</v>
      </c>
      <c r="BE1796" s="143">
        <f t="shared" si="294"/>
        <v>0</v>
      </c>
      <c r="BF1796" s="143">
        <f t="shared" si="295"/>
        <v>0</v>
      </c>
      <c r="BG1796" s="143">
        <f t="shared" si="296"/>
        <v>0</v>
      </c>
      <c r="BH1796" s="143">
        <f t="shared" si="297"/>
        <v>0</v>
      </c>
      <c r="BI1796" s="143">
        <f t="shared" si="298"/>
        <v>0</v>
      </c>
      <c r="BJ1796" s="8" t="s">
        <v>78</v>
      </c>
      <c r="BK1796" s="121">
        <f t="shared" si="299"/>
        <v>0</v>
      </c>
      <c r="BL1796" s="8" t="s">
        <v>161</v>
      </c>
      <c r="BM1796" s="8" t="s">
        <v>3621</v>
      </c>
    </row>
    <row r="1797" spans="2:65" s="23" customFormat="1" ht="16.5" customHeight="1" x14ac:dyDescent="0.45">
      <c r="B1797" s="134"/>
      <c r="C1797" s="135" t="s">
        <v>3622</v>
      </c>
      <c r="D1797" s="135" t="s">
        <v>157</v>
      </c>
      <c r="E1797" s="136" t="s">
        <v>3623</v>
      </c>
      <c r="F1797" s="251" t="s">
        <v>3624</v>
      </c>
      <c r="G1797" s="251"/>
      <c r="H1797" s="251"/>
      <c r="I1797" s="251"/>
      <c r="J1797" s="137" t="s">
        <v>358</v>
      </c>
      <c r="K1797" s="138">
        <v>16</v>
      </c>
      <c r="L1797" s="252"/>
      <c r="M1797" s="252"/>
      <c r="N1797" s="260">
        <f>ROUND(L1797*K1797,2)</f>
        <v>0</v>
      </c>
      <c r="O1797" s="261"/>
      <c r="P1797" s="261"/>
      <c r="Q1797" s="262"/>
      <c r="R1797" s="139"/>
      <c r="T1797" s="140"/>
      <c r="U1797" s="34" t="s">
        <v>39</v>
      </c>
      <c r="V1797" s="141">
        <v>0</v>
      </c>
      <c r="W1797" s="141">
        <f t="shared" si="291"/>
        <v>0</v>
      </c>
      <c r="X1797" s="141">
        <v>0</v>
      </c>
      <c r="Y1797" s="141">
        <f t="shared" si="292"/>
        <v>0</v>
      </c>
      <c r="Z1797" s="141">
        <v>0</v>
      </c>
      <c r="AA1797" s="142">
        <f t="shared" si="293"/>
        <v>0</v>
      </c>
      <c r="AR1797" s="8" t="s">
        <v>161</v>
      </c>
      <c r="AT1797" s="8" t="s">
        <v>157</v>
      </c>
      <c r="AU1797" s="8" t="s">
        <v>78</v>
      </c>
      <c r="AY1797" s="8" t="s">
        <v>156</v>
      </c>
      <c r="BE1797" s="143">
        <f t="shared" si="294"/>
        <v>0</v>
      </c>
      <c r="BF1797" s="143">
        <f t="shared" si="295"/>
        <v>0</v>
      </c>
      <c r="BG1797" s="143">
        <f t="shared" si="296"/>
        <v>0</v>
      </c>
      <c r="BH1797" s="143">
        <f t="shared" si="297"/>
        <v>0</v>
      </c>
      <c r="BI1797" s="143">
        <f t="shared" si="298"/>
        <v>0</v>
      </c>
      <c r="BJ1797" s="8" t="s">
        <v>78</v>
      </c>
      <c r="BK1797" s="121">
        <f t="shared" si="299"/>
        <v>0</v>
      </c>
      <c r="BL1797" s="8" t="s">
        <v>161</v>
      </c>
      <c r="BM1797" s="8" t="s">
        <v>3625</v>
      </c>
    </row>
    <row r="1798" spans="2:65" s="23" customFormat="1" ht="25.5" customHeight="1" x14ac:dyDescent="0.45">
      <c r="B1798" s="134"/>
      <c r="C1798" s="179" t="s">
        <v>3626</v>
      </c>
      <c r="D1798" s="179" t="s">
        <v>311</v>
      </c>
      <c r="E1798" s="180" t="s">
        <v>3627</v>
      </c>
      <c r="F1798" s="263" t="s">
        <v>3628</v>
      </c>
      <c r="G1798" s="263"/>
      <c r="H1798" s="263"/>
      <c r="I1798" s="263"/>
      <c r="J1798" s="181" t="s">
        <v>358</v>
      </c>
      <c r="K1798" s="182">
        <v>16</v>
      </c>
      <c r="L1798" s="264"/>
      <c r="M1798" s="264"/>
      <c r="N1798" s="265">
        <f t="shared" ref="N1798" si="317">ROUND(L1798*K1798,2)</f>
        <v>0</v>
      </c>
      <c r="O1798" s="266"/>
      <c r="P1798" s="266"/>
      <c r="Q1798" s="267"/>
      <c r="R1798" s="139"/>
      <c r="T1798" s="140"/>
      <c r="U1798" s="34" t="s">
        <v>39</v>
      </c>
      <c r="V1798" s="141">
        <v>0</v>
      </c>
      <c r="W1798" s="141">
        <f t="shared" si="291"/>
        <v>0</v>
      </c>
      <c r="X1798" s="141">
        <v>0</v>
      </c>
      <c r="Y1798" s="141">
        <f t="shared" si="292"/>
        <v>0</v>
      </c>
      <c r="Z1798" s="141">
        <v>0</v>
      </c>
      <c r="AA1798" s="142">
        <f t="shared" si="293"/>
        <v>0</v>
      </c>
      <c r="AR1798" s="8" t="s">
        <v>190</v>
      </c>
      <c r="AT1798" s="8" t="s">
        <v>311</v>
      </c>
      <c r="AU1798" s="8" t="s">
        <v>78</v>
      </c>
      <c r="AY1798" s="8" t="s">
        <v>156</v>
      </c>
      <c r="BE1798" s="143">
        <f t="shared" si="294"/>
        <v>0</v>
      </c>
      <c r="BF1798" s="143">
        <f t="shared" si="295"/>
        <v>0</v>
      </c>
      <c r="BG1798" s="143">
        <f t="shared" si="296"/>
        <v>0</v>
      </c>
      <c r="BH1798" s="143">
        <f t="shared" si="297"/>
        <v>0</v>
      </c>
      <c r="BI1798" s="143">
        <f t="shared" si="298"/>
        <v>0</v>
      </c>
      <c r="BJ1798" s="8" t="s">
        <v>78</v>
      </c>
      <c r="BK1798" s="121">
        <f t="shared" si="299"/>
        <v>0</v>
      </c>
      <c r="BL1798" s="8" t="s">
        <v>161</v>
      </c>
      <c r="BM1798" s="8" t="s">
        <v>3629</v>
      </c>
    </row>
    <row r="1799" spans="2:65" s="23" customFormat="1" ht="16.5" customHeight="1" x14ac:dyDescent="0.45">
      <c r="B1799" s="134"/>
      <c r="C1799" s="135" t="s">
        <v>3630</v>
      </c>
      <c r="D1799" s="135" t="s">
        <v>157</v>
      </c>
      <c r="E1799" s="136" t="s">
        <v>3631</v>
      </c>
      <c r="F1799" s="251" t="s">
        <v>3632</v>
      </c>
      <c r="G1799" s="251"/>
      <c r="H1799" s="251"/>
      <c r="I1799" s="251"/>
      <c r="J1799" s="137" t="s">
        <v>358</v>
      </c>
      <c r="K1799" s="138">
        <v>98</v>
      </c>
      <c r="L1799" s="252"/>
      <c r="M1799" s="252"/>
      <c r="N1799" s="260">
        <f>ROUND(L1799*K1799,2)</f>
        <v>0</v>
      </c>
      <c r="O1799" s="261"/>
      <c r="P1799" s="261"/>
      <c r="Q1799" s="262"/>
      <c r="R1799" s="139"/>
      <c r="T1799" s="140"/>
      <c r="U1799" s="34" t="s">
        <v>39</v>
      </c>
      <c r="V1799" s="141">
        <v>0</v>
      </c>
      <c r="W1799" s="141">
        <f t="shared" si="291"/>
        <v>0</v>
      </c>
      <c r="X1799" s="141">
        <v>0</v>
      </c>
      <c r="Y1799" s="141">
        <f t="shared" si="292"/>
        <v>0</v>
      </c>
      <c r="Z1799" s="141">
        <v>0</v>
      </c>
      <c r="AA1799" s="142">
        <f t="shared" si="293"/>
        <v>0</v>
      </c>
      <c r="AR1799" s="8" t="s">
        <v>161</v>
      </c>
      <c r="AT1799" s="8" t="s">
        <v>157</v>
      </c>
      <c r="AU1799" s="8" t="s">
        <v>78</v>
      </c>
      <c r="AY1799" s="8" t="s">
        <v>156</v>
      </c>
      <c r="BE1799" s="143">
        <f t="shared" si="294"/>
        <v>0</v>
      </c>
      <c r="BF1799" s="143">
        <f t="shared" si="295"/>
        <v>0</v>
      </c>
      <c r="BG1799" s="143">
        <f t="shared" si="296"/>
        <v>0</v>
      </c>
      <c r="BH1799" s="143">
        <f t="shared" si="297"/>
        <v>0</v>
      </c>
      <c r="BI1799" s="143">
        <f t="shared" si="298"/>
        <v>0</v>
      </c>
      <c r="BJ1799" s="8" t="s">
        <v>78</v>
      </c>
      <c r="BK1799" s="121">
        <f t="shared" si="299"/>
        <v>0</v>
      </c>
      <c r="BL1799" s="8" t="s">
        <v>161</v>
      </c>
      <c r="BM1799" s="8" t="s">
        <v>3633</v>
      </c>
    </row>
    <row r="1800" spans="2:65" s="23" customFormat="1" ht="16.5" customHeight="1" x14ac:dyDescent="0.45">
      <c r="B1800" s="134"/>
      <c r="C1800" s="179" t="s">
        <v>3634</v>
      </c>
      <c r="D1800" s="179" t="s">
        <v>311</v>
      </c>
      <c r="E1800" s="180" t="s">
        <v>3635</v>
      </c>
      <c r="F1800" s="263" t="s">
        <v>3636</v>
      </c>
      <c r="G1800" s="263"/>
      <c r="H1800" s="263"/>
      <c r="I1800" s="263"/>
      <c r="J1800" s="181" t="s">
        <v>358</v>
      </c>
      <c r="K1800" s="182">
        <v>98</v>
      </c>
      <c r="L1800" s="264"/>
      <c r="M1800" s="264"/>
      <c r="N1800" s="265">
        <f t="shared" ref="N1800" si="318">ROUND(L1800*K1800,2)</f>
        <v>0</v>
      </c>
      <c r="O1800" s="266"/>
      <c r="P1800" s="266"/>
      <c r="Q1800" s="267"/>
      <c r="R1800" s="139"/>
      <c r="T1800" s="140"/>
      <c r="U1800" s="34" t="s">
        <v>39</v>
      </c>
      <c r="V1800" s="141">
        <v>0</v>
      </c>
      <c r="W1800" s="141">
        <f t="shared" si="291"/>
        <v>0</v>
      </c>
      <c r="X1800" s="141">
        <v>0</v>
      </c>
      <c r="Y1800" s="141">
        <f t="shared" si="292"/>
        <v>0</v>
      </c>
      <c r="Z1800" s="141">
        <v>0</v>
      </c>
      <c r="AA1800" s="142">
        <f t="shared" si="293"/>
        <v>0</v>
      </c>
      <c r="AR1800" s="8" t="s">
        <v>190</v>
      </c>
      <c r="AT1800" s="8" t="s">
        <v>311</v>
      </c>
      <c r="AU1800" s="8" t="s">
        <v>78</v>
      </c>
      <c r="AY1800" s="8" t="s">
        <v>156</v>
      </c>
      <c r="BE1800" s="143">
        <f t="shared" si="294"/>
        <v>0</v>
      </c>
      <c r="BF1800" s="143">
        <f t="shared" si="295"/>
        <v>0</v>
      </c>
      <c r="BG1800" s="143">
        <f t="shared" si="296"/>
        <v>0</v>
      </c>
      <c r="BH1800" s="143">
        <f t="shared" si="297"/>
        <v>0</v>
      </c>
      <c r="BI1800" s="143">
        <f t="shared" si="298"/>
        <v>0</v>
      </c>
      <c r="BJ1800" s="8" t="s">
        <v>78</v>
      </c>
      <c r="BK1800" s="121">
        <f t="shared" si="299"/>
        <v>0</v>
      </c>
      <c r="BL1800" s="8" t="s">
        <v>161</v>
      </c>
      <c r="BM1800" s="8" t="s">
        <v>3637</v>
      </c>
    </row>
    <row r="1801" spans="2:65" s="23" customFormat="1" ht="16.5" customHeight="1" x14ac:dyDescent="0.45">
      <c r="B1801" s="134"/>
      <c r="C1801" s="135" t="s">
        <v>3638</v>
      </c>
      <c r="D1801" s="135" t="s">
        <v>157</v>
      </c>
      <c r="E1801" s="136" t="s">
        <v>3639</v>
      </c>
      <c r="F1801" s="251" t="s">
        <v>3640</v>
      </c>
      <c r="G1801" s="251"/>
      <c r="H1801" s="251"/>
      <c r="I1801" s="251"/>
      <c r="J1801" s="137" t="s">
        <v>1098</v>
      </c>
      <c r="K1801" s="138">
        <v>2750</v>
      </c>
      <c r="L1801" s="252"/>
      <c r="M1801" s="252"/>
      <c r="N1801" s="260">
        <f>ROUND(L1801*K1801,2)</f>
        <v>0</v>
      </c>
      <c r="O1801" s="261"/>
      <c r="P1801" s="261"/>
      <c r="Q1801" s="262"/>
      <c r="R1801" s="139"/>
      <c r="T1801" s="140"/>
      <c r="U1801" s="34" t="s">
        <v>39</v>
      </c>
      <c r="V1801" s="141">
        <v>0</v>
      </c>
      <c r="W1801" s="141">
        <f t="shared" si="291"/>
        <v>0</v>
      </c>
      <c r="X1801" s="141">
        <v>0</v>
      </c>
      <c r="Y1801" s="141">
        <f t="shared" si="292"/>
        <v>0</v>
      </c>
      <c r="Z1801" s="141">
        <v>0</v>
      </c>
      <c r="AA1801" s="142">
        <f t="shared" si="293"/>
        <v>0</v>
      </c>
      <c r="AR1801" s="8" t="s">
        <v>161</v>
      </c>
      <c r="AT1801" s="8" t="s">
        <v>157</v>
      </c>
      <c r="AU1801" s="8" t="s">
        <v>78</v>
      </c>
      <c r="AY1801" s="8" t="s">
        <v>156</v>
      </c>
      <c r="BE1801" s="143">
        <f t="shared" si="294"/>
        <v>0</v>
      </c>
      <c r="BF1801" s="143">
        <f t="shared" si="295"/>
        <v>0</v>
      </c>
      <c r="BG1801" s="143">
        <f t="shared" si="296"/>
        <v>0</v>
      </c>
      <c r="BH1801" s="143">
        <f t="shared" si="297"/>
        <v>0</v>
      </c>
      <c r="BI1801" s="143">
        <f t="shared" si="298"/>
        <v>0</v>
      </c>
      <c r="BJ1801" s="8" t="s">
        <v>78</v>
      </c>
      <c r="BK1801" s="121">
        <f t="shared" si="299"/>
        <v>0</v>
      </c>
      <c r="BL1801" s="8" t="s">
        <v>161</v>
      </c>
      <c r="BM1801" s="8" t="s">
        <v>3641</v>
      </c>
    </row>
    <row r="1802" spans="2:65" s="23" customFormat="1" ht="16.5" customHeight="1" x14ac:dyDescent="0.45">
      <c r="B1802" s="134"/>
      <c r="C1802" s="179" t="s">
        <v>3642</v>
      </c>
      <c r="D1802" s="179" t="s">
        <v>311</v>
      </c>
      <c r="E1802" s="180" t="s">
        <v>3643</v>
      </c>
      <c r="F1802" s="263" t="s">
        <v>3644</v>
      </c>
      <c r="G1802" s="263"/>
      <c r="H1802" s="263"/>
      <c r="I1802" s="263"/>
      <c r="J1802" s="181" t="s">
        <v>1098</v>
      </c>
      <c r="K1802" s="182">
        <v>2750</v>
      </c>
      <c r="L1802" s="264"/>
      <c r="M1802" s="264"/>
      <c r="N1802" s="265">
        <f t="shared" ref="N1802" si="319">ROUND(L1802*K1802,2)</f>
        <v>0</v>
      </c>
      <c r="O1802" s="266"/>
      <c r="P1802" s="266"/>
      <c r="Q1802" s="267"/>
      <c r="R1802" s="139"/>
      <c r="T1802" s="140"/>
      <c r="U1802" s="34" t="s">
        <v>39</v>
      </c>
      <c r="V1802" s="141">
        <v>0</v>
      </c>
      <c r="W1802" s="141">
        <f t="shared" si="291"/>
        <v>0</v>
      </c>
      <c r="X1802" s="141">
        <v>0</v>
      </c>
      <c r="Y1802" s="141">
        <f t="shared" si="292"/>
        <v>0</v>
      </c>
      <c r="Z1802" s="141">
        <v>0</v>
      </c>
      <c r="AA1802" s="142">
        <f t="shared" si="293"/>
        <v>0</v>
      </c>
      <c r="AR1802" s="8" t="s">
        <v>190</v>
      </c>
      <c r="AT1802" s="8" t="s">
        <v>311</v>
      </c>
      <c r="AU1802" s="8" t="s">
        <v>78</v>
      </c>
      <c r="AY1802" s="8" t="s">
        <v>156</v>
      </c>
      <c r="BE1802" s="143">
        <f t="shared" si="294"/>
        <v>0</v>
      </c>
      <c r="BF1802" s="143">
        <f t="shared" si="295"/>
        <v>0</v>
      </c>
      <c r="BG1802" s="143">
        <f t="shared" si="296"/>
        <v>0</v>
      </c>
      <c r="BH1802" s="143">
        <f t="shared" si="297"/>
        <v>0</v>
      </c>
      <c r="BI1802" s="143">
        <f t="shared" si="298"/>
        <v>0</v>
      </c>
      <c r="BJ1802" s="8" t="s">
        <v>78</v>
      </c>
      <c r="BK1802" s="121">
        <f t="shared" si="299"/>
        <v>0</v>
      </c>
      <c r="BL1802" s="8" t="s">
        <v>161</v>
      </c>
      <c r="BM1802" s="8" t="s">
        <v>3645</v>
      </c>
    </row>
    <row r="1803" spans="2:65" s="23" customFormat="1" ht="16.5" customHeight="1" x14ac:dyDescent="0.45">
      <c r="B1803" s="134"/>
      <c r="C1803" s="135" t="s">
        <v>3646</v>
      </c>
      <c r="D1803" s="135" t="s">
        <v>157</v>
      </c>
      <c r="E1803" s="136" t="s">
        <v>3647</v>
      </c>
      <c r="F1803" s="251" t="s">
        <v>3648</v>
      </c>
      <c r="G1803" s="251"/>
      <c r="H1803" s="251"/>
      <c r="I1803" s="251"/>
      <c r="J1803" s="137" t="s">
        <v>1098</v>
      </c>
      <c r="K1803" s="138">
        <v>14</v>
      </c>
      <c r="L1803" s="252"/>
      <c r="M1803" s="252"/>
      <c r="N1803" s="260">
        <f>ROUND(L1803*K1803,2)</f>
        <v>0</v>
      </c>
      <c r="O1803" s="261"/>
      <c r="P1803" s="261"/>
      <c r="Q1803" s="262"/>
      <c r="R1803" s="139"/>
      <c r="T1803" s="140"/>
      <c r="U1803" s="34" t="s">
        <v>39</v>
      </c>
      <c r="V1803" s="141">
        <v>0</v>
      </c>
      <c r="W1803" s="141">
        <f t="shared" si="291"/>
        <v>0</v>
      </c>
      <c r="X1803" s="141">
        <v>0</v>
      </c>
      <c r="Y1803" s="141">
        <f t="shared" si="292"/>
        <v>0</v>
      </c>
      <c r="Z1803" s="141">
        <v>0</v>
      </c>
      <c r="AA1803" s="142">
        <f t="shared" si="293"/>
        <v>0</v>
      </c>
      <c r="AR1803" s="8" t="s">
        <v>161</v>
      </c>
      <c r="AT1803" s="8" t="s">
        <v>157</v>
      </c>
      <c r="AU1803" s="8" t="s">
        <v>78</v>
      </c>
      <c r="AY1803" s="8" t="s">
        <v>156</v>
      </c>
      <c r="BE1803" s="143">
        <f t="shared" si="294"/>
        <v>0</v>
      </c>
      <c r="BF1803" s="143">
        <f t="shared" si="295"/>
        <v>0</v>
      </c>
      <c r="BG1803" s="143">
        <f t="shared" si="296"/>
        <v>0</v>
      </c>
      <c r="BH1803" s="143">
        <f t="shared" si="297"/>
        <v>0</v>
      </c>
      <c r="BI1803" s="143">
        <f t="shared" si="298"/>
        <v>0</v>
      </c>
      <c r="BJ1803" s="8" t="s">
        <v>78</v>
      </c>
      <c r="BK1803" s="121">
        <f t="shared" si="299"/>
        <v>0</v>
      </c>
      <c r="BL1803" s="8" t="s">
        <v>161</v>
      </c>
      <c r="BM1803" s="8" t="s">
        <v>3649</v>
      </c>
    </row>
    <row r="1804" spans="2:65" s="23" customFormat="1" ht="25.5" customHeight="1" x14ac:dyDescent="0.45">
      <c r="B1804" s="134"/>
      <c r="C1804" s="179" t="s">
        <v>3650</v>
      </c>
      <c r="D1804" s="179" t="s">
        <v>311</v>
      </c>
      <c r="E1804" s="180" t="s">
        <v>3651</v>
      </c>
      <c r="F1804" s="263" t="s">
        <v>3652</v>
      </c>
      <c r="G1804" s="263"/>
      <c r="H1804" s="263"/>
      <c r="I1804" s="263"/>
      <c r="J1804" s="181" t="s">
        <v>1098</v>
      </c>
      <c r="K1804" s="182">
        <v>10</v>
      </c>
      <c r="L1804" s="264"/>
      <c r="M1804" s="264"/>
      <c r="N1804" s="265">
        <f t="shared" ref="N1804:N1805" si="320">ROUND(L1804*K1804,2)</f>
        <v>0</v>
      </c>
      <c r="O1804" s="266"/>
      <c r="P1804" s="266"/>
      <c r="Q1804" s="267"/>
      <c r="R1804" s="139"/>
      <c r="T1804" s="140"/>
      <c r="U1804" s="34" t="s">
        <v>39</v>
      </c>
      <c r="V1804" s="141">
        <v>0</v>
      </c>
      <c r="W1804" s="141">
        <f t="shared" si="291"/>
        <v>0</v>
      </c>
      <c r="X1804" s="141">
        <v>0</v>
      </c>
      <c r="Y1804" s="141">
        <f t="shared" si="292"/>
        <v>0</v>
      </c>
      <c r="Z1804" s="141">
        <v>0</v>
      </c>
      <c r="AA1804" s="142">
        <f t="shared" si="293"/>
        <v>0</v>
      </c>
      <c r="AR1804" s="8" t="s">
        <v>190</v>
      </c>
      <c r="AT1804" s="8" t="s">
        <v>311</v>
      </c>
      <c r="AU1804" s="8" t="s">
        <v>78</v>
      </c>
      <c r="AY1804" s="8" t="s">
        <v>156</v>
      </c>
      <c r="BE1804" s="143">
        <f t="shared" si="294"/>
        <v>0</v>
      </c>
      <c r="BF1804" s="143">
        <f t="shared" si="295"/>
        <v>0</v>
      </c>
      <c r="BG1804" s="143">
        <f t="shared" si="296"/>
        <v>0</v>
      </c>
      <c r="BH1804" s="143">
        <f t="shared" si="297"/>
        <v>0</v>
      </c>
      <c r="BI1804" s="143">
        <f t="shared" si="298"/>
        <v>0</v>
      </c>
      <c r="BJ1804" s="8" t="s">
        <v>78</v>
      </c>
      <c r="BK1804" s="121">
        <f t="shared" si="299"/>
        <v>0</v>
      </c>
      <c r="BL1804" s="8" t="s">
        <v>161</v>
      </c>
      <c r="BM1804" s="8" t="s">
        <v>3653</v>
      </c>
    </row>
    <row r="1805" spans="2:65" s="23" customFormat="1" ht="25.5" customHeight="1" x14ac:dyDescent="0.45">
      <c r="B1805" s="134"/>
      <c r="C1805" s="179" t="s">
        <v>3654</v>
      </c>
      <c r="D1805" s="179" t="s">
        <v>311</v>
      </c>
      <c r="E1805" s="180" t="s">
        <v>3655</v>
      </c>
      <c r="F1805" s="263" t="s">
        <v>3656</v>
      </c>
      <c r="G1805" s="263"/>
      <c r="H1805" s="263"/>
      <c r="I1805" s="263"/>
      <c r="J1805" s="181" t="s">
        <v>1098</v>
      </c>
      <c r="K1805" s="182">
        <v>4</v>
      </c>
      <c r="L1805" s="264"/>
      <c r="M1805" s="264"/>
      <c r="N1805" s="265">
        <f t="shared" si="320"/>
        <v>0</v>
      </c>
      <c r="O1805" s="266"/>
      <c r="P1805" s="266"/>
      <c r="Q1805" s="267"/>
      <c r="R1805" s="139"/>
      <c r="T1805" s="140"/>
      <c r="U1805" s="34" t="s">
        <v>39</v>
      </c>
      <c r="V1805" s="141">
        <v>0</v>
      </c>
      <c r="W1805" s="141">
        <f t="shared" si="291"/>
        <v>0</v>
      </c>
      <c r="X1805" s="141">
        <v>0</v>
      </c>
      <c r="Y1805" s="141">
        <f t="shared" si="292"/>
        <v>0</v>
      </c>
      <c r="Z1805" s="141">
        <v>0</v>
      </c>
      <c r="AA1805" s="142">
        <f t="shared" si="293"/>
        <v>0</v>
      </c>
      <c r="AR1805" s="8" t="s">
        <v>190</v>
      </c>
      <c r="AT1805" s="8" t="s">
        <v>311</v>
      </c>
      <c r="AU1805" s="8" t="s">
        <v>78</v>
      </c>
      <c r="AY1805" s="8" t="s">
        <v>156</v>
      </c>
      <c r="BE1805" s="143">
        <f t="shared" si="294"/>
        <v>0</v>
      </c>
      <c r="BF1805" s="143">
        <f t="shared" si="295"/>
        <v>0</v>
      </c>
      <c r="BG1805" s="143">
        <f t="shared" si="296"/>
        <v>0</v>
      </c>
      <c r="BH1805" s="143">
        <f t="shared" si="297"/>
        <v>0</v>
      </c>
      <c r="BI1805" s="143">
        <f t="shared" si="298"/>
        <v>0</v>
      </c>
      <c r="BJ1805" s="8" t="s">
        <v>78</v>
      </c>
      <c r="BK1805" s="121">
        <f t="shared" si="299"/>
        <v>0</v>
      </c>
      <c r="BL1805" s="8" t="s">
        <v>161</v>
      </c>
      <c r="BM1805" s="8" t="s">
        <v>3657</v>
      </c>
    </row>
    <row r="1806" spans="2:65" s="23" customFormat="1" ht="25.5" customHeight="1" x14ac:dyDescent="0.45">
      <c r="B1806" s="134"/>
      <c r="C1806" s="135" t="s">
        <v>3658</v>
      </c>
      <c r="D1806" s="135" t="s">
        <v>157</v>
      </c>
      <c r="E1806" s="136" t="s">
        <v>3659</v>
      </c>
      <c r="F1806" s="251" t="s">
        <v>3660</v>
      </c>
      <c r="G1806" s="251"/>
      <c r="H1806" s="251"/>
      <c r="I1806" s="251"/>
      <c r="J1806" s="137" t="s">
        <v>1098</v>
      </c>
      <c r="K1806" s="138">
        <v>2</v>
      </c>
      <c r="L1806" s="252"/>
      <c r="M1806" s="252"/>
      <c r="N1806" s="260">
        <f>ROUND(L1806*K1806,2)</f>
        <v>0</v>
      </c>
      <c r="O1806" s="261"/>
      <c r="P1806" s="261"/>
      <c r="Q1806" s="262"/>
      <c r="R1806" s="139"/>
      <c r="T1806" s="140"/>
      <c r="U1806" s="34" t="s">
        <v>39</v>
      </c>
      <c r="V1806" s="141">
        <v>0</v>
      </c>
      <c r="W1806" s="141">
        <f t="shared" si="291"/>
        <v>0</v>
      </c>
      <c r="X1806" s="141">
        <v>0</v>
      </c>
      <c r="Y1806" s="141">
        <f t="shared" si="292"/>
        <v>0</v>
      </c>
      <c r="Z1806" s="141">
        <v>0</v>
      </c>
      <c r="AA1806" s="142">
        <f t="shared" si="293"/>
        <v>0</v>
      </c>
      <c r="AR1806" s="8" t="s">
        <v>161</v>
      </c>
      <c r="AT1806" s="8" t="s">
        <v>157</v>
      </c>
      <c r="AU1806" s="8" t="s">
        <v>78</v>
      </c>
      <c r="AY1806" s="8" t="s">
        <v>156</v>
      </c>
      <c r="BE1806" s="143">
        <f t="shared" si="294"/>
        <v>0</v>
      </c>
      <c r="BF1806" s="143">
        <f t="shared" si="295"/>
        <v>0</v>
      </c>
      <c r="BG1806" s="143">
        <f t="shared" si="296"/>
        <v>0</v>
      </c>
      <c r="BH1806" s="143">
        <f t="shared" si="297"/>
        <v>0</v>
      </c>
      <c r="BI1806" s="143">
        <f t="shared" si="298"/>
        <v>0</v>
      </c>
      <c r="BJ1806" s="8" t="s">
        <v>78</v>
      </c>
      <c r="BK1806" s="121">
        <f t="shared" si="299"/>
        <v>0</v>
      </c>
      <c r="BL1806" s="8" t="s">
        <v>161</v>
      </c>
      <c r="BM1806" s="8" t="s">
        <v>3661</v>
      </c>
    </row>
    <row r="1807" spans="2:65" s="23" customFormat="1" ht="16.5" customHeight="1" x14ac:dyDescent="0.45">
      <c r="B1807" s="134"/>
      <c r="C1807" s="179" t="s">
        <v>3662</v>
      </c>
      <c r="D1807" s="179" t="s">
        <v>311</v>
      </c>
      <c r="E1807" s="180" t="s">
        <v>3663</v>
      </c>
      <c r="F1807" s="263" t="s">
        <v>3664</v>
      </c>
      <c r="G1807" s="263"/>
      <c r="H1807" s="263"/>
      <c r="I1807" s="263"/>
      <c r="J1807" s="181" t="s">
        <v>1098</v>
      </c>
      <c r="K1807" s="182">
        <v>2</v>
      </c>
      <c r="L1807" s="264"/>
      <c r="M1807" s="264"/>
      <c r="N1807" s="265">
        <f t="shared" ref="N1807" si="321">ROUND(L1807*K1807,2)</f>
        <v>0</v>
      </c>
      <c r="O1807" s="266"/>
      <c r="P1807" s="266"/>
      <c r="Q1807" s="267"/>
      <c r="R1807" s="139"/>
      <c r="T1807" s="140"/>
      <c r="U1807" s="34" t="s">
        <v>39</v>
      </c>
      <c r="V1807" s="141">
        <v>0</v>
      </c>
      <c r="W1807" s="141">
        <f t="shared" si="291"/>
        <v>0</v>
      </c>
      <c r="X1807" s="141">
        <v>0</v>
      </c>
      <c r="Y1807" s="141">
        <f t="shared" si="292"/>
        <v>0</v>
      </c>
      <c r="Z1807" s="141">
        <v>0</v>
      </c>
      <c r="AA1807" s="142">
        <f t="shared" si="293"/>
        <v>0</v>
      </c>
      <c r="AR1807" s="8" t="s">
        <v>190</v>
      </c>
      <c r="AT1807" s="8" t="s">
        <v>311</v>
      </c>
      <c r="AU1807" s="8" t="s">
        <v>78</v>
      </c>
      <c r="AY1807" s="8" t="s">
        <v>156</v>
      </c>
      <c r="BE1807" s="143">
        <f t="shared" si="294"/>
        <v>0</v>
      </c>
      <c r="BF1807" s="143">
        <f t="shared" si="295"/>
        <v>0</v>
      </c>
      <c r="BG1807" s="143">
        <f t="shared" si="296"/>
        <v>0</v>
      </c>
      <c r="BH1807" s="143">
        <f t="shared" si="297"/>
        <v>0</v>
      </c>
      <c r="BI1807" s="143">
        <f t="shared" si="298"/>
        <v>0</v>
      </c>
      <c r="BJ1807" s="8" t="s">
        <v>78</v>
      </c>
      <c r="BK1807" s="121">
        <f t="shared" si="299"/>
        <v>0</v>
      </c>
      <c r="BL1807" s="8" t="s">
        <v>161</v>
      </c>
      <c r="BM1807" s="8" t="s">
        <v>3665</v>
      </c>
    </row>
    <row r="1808" spans="2:65" s="23" customFormat="1" ht="25.5" customHeight="1" x14ac:dyDescent="0.45">
      <c r="B1808" s="134"/>
      <c r="C1808" s="135" t="s">
        <v>3666</v>
      </c>
      <c r="D1808" s="135" t="s">
        <v>157</v>
      </c>
      <c r="E1808" s="136" t="s">
        <v>3667</v>
      </c>
      <c r="F1808" s="251" t="s">
        <v>3668</v>
      </c>
      <c r="G1808" s="251"/>
      <c r="H1808" s="251"/>
      <c r="I1808" s="251"/>
      <c r="J1808" s="137" t="s">
        <v>1098</v>
      </c>
      <c r="K1808" s="138">
        <v>2</v>
      </c>
      <c r="L1808" s="252"/>
      <c r="M1808" s="252"/>
      <c r="N1808" s="260">
        <f>ROUND(L1808*K1808,2)</f>
        <v>0</v>
      </c>
      <c r="O1808" s="261"/>
      <c r="P1808" s="261"/>
      <c r="Q1808" s="262"/>
      <c r="R1808" s="139"/>
      <c r="T1808" s="140"/>
      <c r="U1808" s="34" t="s">
        <v>39</v>
      </c>
      <c r="V1808" s="141">
        <v>0</v>
      </c>
      <c r="W1808" s="141">
        <f t="shared" si="291"/>
        <v>0</v>
      </c>
      <c r="X1808" s="141">
        <v>0</v>
      </c>
      <c r="Y1808" s="141">
        <f t="shared" si="292"/>
        <v>0</v>
      </c>
      <c r="Z1808" s="141">
        <v>0</v>
      </c>
      <c r="AA1808" s="142">
        <f t="shared" si="293"/>
        <v>0</v>
      </c>
      <c r="AR1808" s="8" t="s">
        <v>161</v>
      </c>
      <c r="AT1808" s="8" t="s">
        <v>157</v>
      </c>
      <c r="AU1808" s="8" t="s">
        <v>78</v>
      </c>
      <c r="AY1808" s="8" t="s">
        <v>156</v>
      </c>
      <c r="BE1808" s="143">
        <f t="shared" si="294"/>
        <v>0</v>
      </c>
      <c r="BF1808" s="143">
        <f t="shared" si="295"/>
        <v>0</v>
      </c>
      <c r="BG1808" s="143">
        <f t="shared" si="296"/>
        <v>0</v>
      </c>
      <c r="BH1808" s="143">
        <f t="shared" si="297"/>
        <v>0</v>
      </c>
      <c r="BI1808" s="143">
        <f t="shared" si="298"/>
        <v>0</v>
      </c>
      <c r="BJ1808" s="8" t="s">
        <v>78</v>
      </c>
      <c r="BK1808" s="121">
        <f t="shared" si="299"/>
        <v>0</v>
      </c>
      <c r="BL1808" s="8" t="s">
        <v>161</v>
      </c>
      <c r="BM1808" s="8" t="s">
        <v>3669</v>
      </c>
    </row>
    <row r="1809" spans="2:65" s="23" customFormat="1" ht="25.5" customHeight="1" x14ac:dyDescent="0.45">
      <c r="B1809" s="134"/>
      <c r="C1809" s="179" t="s">
        <v>3670</v>
      </c>
      <c r="D1809" s="179" t="s">
        <v>311</v>
      </c>
      <c r="E1809" s="180" t="s">
        <v>3671</v>
      </c>
      <c r="F1809" s="263" t="s">
        <v>3672</v>
      </c>
      <c r="G1809" s="263"/>
      <c r="H1809" s="263"/>
      <c r="I1809" s="263"/>
      <c r="J1809" s="181" t="s">
        <v>1098</v>
      </c>
      <c r="K1809" s="182">
        <v>2</v>
      </c>
      <c r="L1809" s="264"/>
      <c r="M1809" s="264"/>
      <c r="N1809" s="265">
        <f t="shared" ref="N1809" si="322">ROUND(L1809*K1809,2)</f>
        <v>0</v>
      </c>
      <c r="O1809" s="266"/>
      <c r="P1809" s="266"/>
      <c r="Q1809" s="267"/>
      <c r="R1809" s="139"/>
      <c r="T1809" s="140"/>
      <c r="U1809" s="34" t="s">
        <v>39</v>
      </c>
      <c r="V1809" s="141">
        <v>0</v>
      </c>
      <c r="W1809" s="141">
        <f t="shared" si="291"/>
        <v>0</v>
      </c>
      <c r="X1809" s="141">
        <v>0</v>
      </c>
      <c r="Y1809" s="141">
        <f t="shared" si="292"/>
        <v>0</v>
      </c>
      <c r="Z1809" s="141">
        <v>0</v>
      </c>
      <c r="AA1809" s="142">
        <f t="shared" si="293"/>
        <v>0</v>
      </c>
      <c r="AR1809" s="8" t="s">
        <v>190</v>
      </c>
      <c r="AT1809" s="8" t="s">
        <v>311</v>
      </c>
      <c r="AU1809" s="8" t="s">
        <v>78</v>
      </c>
      <c r="AY1809" s="8" t="s">
        <v>156</v>
      </c>
      <c r="BE1809" s="143">
        <f t="shared" si="294"/>
        <v>0</v>
      </c>
      <c r="BF1809" s="143">
        <f t="shared" si="295"/>
        <v>0</v>
      </c>
      <c r="BG1809" s="143">
        <f t="shared" si="296"/>
        <v>0</v>
      </c>
      <c r="BH1809" s="143">
        <f t="shared" si="297"/>
        <v>0</v>
      </c>
      <c r="BI1809" s="143">
        <f t="shared" si="298"/>
        <v>0</v>
      </c>
      <c r="BJ1809" s="8" t="s">
        <v>78</v>
      </c>
      <c r="BK1809" s="121">
        <f t="shared" si="299"/>
        <v>0</v>
      </c>
      <c r="BL1809" s="8" t="s">
        <v>161</v>
      </c>
      <c r="BM1809" s="8" t="s">
        <v>3673</v>
      </c>
    </row>
    <row r="1810" spans="2:65" s="23" customFormat="1" ht="25.5" customHeight="1" x14ac:dyDescent="0.45">
      <c r="B1810" s="134"/>
      <c r="C1810" s="135" t="s">
        <v>3674</v>
      </c>
      <c r="D1810" s="135" t="s">
        <v>157</v>
      </c>
      <c r="E1810" s="136" t="s">
        <v>3675</v>
      </c>
      <c r="F1810" s="251" t="s">
        <v>3676</v>
      </c>
      <c r="G1810" s="251"/>
      <c r="H1810" s="251"/>
      <c r="I1810" s="251"/>
      <c r="J1810" s="137" t="s">
        <v>1098</v>
      </c>
      <c r="K1810" s="138">
        <v>2</v>
      </c>
      <c r="L1810" s="252"/>
      <c r="M1810" s="252"/>
      <c r="N1810" s="260">
        <f>ROUND(L1810*K1810,2)</f>
        <v>0</v>
      </c>
      <c r="O1810" s="261"/>
      <c r="P1810" s="261"/>
      <c r="Q1810" s="262"/>
      <c r="R1810" s="139"/>
      <c r="T1810" s="140"/>
      <c r="U1810" s="34" t="s">
        <v>39</v>
      </c>
      <c r="V1810" s="141">
        <v>0</v>
      </c>
      <c r="W1810" s="141">
        <f t="shared" si="291"/>
        <v>0</v>
      </c>
      <c r="X1810" s="141">
        <v>0</v>
      </c>
      <c r="Y1810" s="141">
        <f t="shared" si="292"/>
        <v>0</v>
      </c>
      <c r="Z1810" s="141">
        <v>0</v>
      </c>
      <c r="AA1810" s="142">
        <f t="shared" si="293"/>
        <v>0</v>
      </c>
      <c r="AR1810" s="8" t="s">
        <v>161</v>
      </c>
      <c r="AT1810" s="8" t="s">
        <v>157</v>
      </c>
      <c r="AU1810" s="8" t="s">
        <v>78</v>
      </c>
      <c r="AY1810" s="8" t="s">
        <v>156</v>
      </c>
      <c r="BE1810" s="143">
        <f t="shared" si="294"/>
        <v>0</v>
      </c>
      <c r="BF1810" s="143">
        <f t="shared" si="295"/>
        <v>0</v>
      </c>
      <c r="BG1810" s="143">
        <f t="shared" si="296"/>
        <v>0</v>
      </c>
      <c r="BH1810" s="143">
        <f t="shared" si="297"/>
        <v>0</v>
      </c>
      <c r="BI1810" s="143">
        <f t="shared" si="298"/>
        <v>0</v>
      </c>
      <c r="BJ1810" s="8" t="s">
        <v>78</v>
      </c>
      <c r="BK1810" s="121">
        <f t="shared" si="299"/>
        <v>0</v>
      </c>
      <c r="BL1810" s="8" t="s">
        <v>161</v>
      </c>
      <c r="BM1810" s="8" t="s">
        <v>3677</v>
      </c>
    </row>
    <row r="1811" spans="2:65" s="23" customFormat="1" ht="25.5" customHeight="1" x14ac:dyDescent="0.45">
      <c r="B1811" s="134"/>
      <c r="C1811" s="179" t="s">
        <v>3678</v>
      </c>
      <c r="D1811" s="179" t="s">
        <v>311</v>
      </c>
      <c r="E1811" s="180" t="s">
        <v>3679</v>
      </c>
      <c r="F1811" s="263" t="s">
        <v>3680</v>
      </c>
      <c r="G1811" s="263"/>
      <c r="H1811" s="263"/>
      <c r="I1811" s="263"/>
      <c r="J1811" s="181" t="s">
        <v>1098</v>
      </c>
      <c r="K1811" s="182">
        <v>2</v>
      </c>
      <c r="L1811" s="264"/>
      <c r="M1811" s="264"/>
      <c r="N1811" s="265">
        <f t="shared" ref="N1811" si="323">ROUND(L1811*K1811,2)</f>
        <v>0</v>
      </c>
      <c r="O1811" s="266"/>
      <c r="P1811" s="266"/>
      <c r="Q1811" s="267"/>
      <c r="R1811" s="139"/>
      <c r="T1811" s="140"/>
      <c r="U1811" s="34" t="s">
        <v>39</v>
      </c>
      <c r="V1811" s="141">
        <v>0</v>
      </c>
      <c r="W1811" s="141">
        <f t="shared" si="291"/>
        <v>0</v>
      </c>
      <c r="X1811" s="141">
        <v>0</v>
      </c>
      <c r="Y1811" s="141">
        <f t="shared" si="292"/>
        <v>0</v>
      </c>
      <c r="Z1811" s="141">
        <v>0</v>
      </c>
      <c r="AA1811" s="142">
        <f t="shared" si="293"/>
        <v>0</v>
      </c>
      <c r="AR1811" s="8" t="s">
        <v>190</v>
      </c>
      <c r="AT1811" s="8" t="s">
        <v>311</v>
      </c>
      <c r="AU1811" s="8" t="s">
        <v>78</v>
      </c>
      <c r="AY1811" s="8" t="s">
        <v>156</v>
      </c>
      <c r="BE1811" s="143">
        <f t="shared" si="294"/>
        <v>0</v>
      </c>
      <c r="BF1811" s="143">
        <f t="shared" si="295"/>
        <v>0</v>
      </c>
      <c r="BG1811" s="143">
        <f t="shared" si="296"/>
        <v>0</v>
      </c>
      <c r="BH1811" s="143">
        <f t="shared" si="297"/>
        <v>0</v>
      </c>
      <c r="BI1811" s="143">
        <f t="shared" si="298"/>
        <v>0</v>
      </c>
      <c r="BJ1811" s="8" t="s">
        <v>78</v>
      </c>
      <c r="BK1811" s="121">
        <f t="shared" si="299"/>
        <v>0</v>
      </c>
      <c r="BL1811" s="8" t="s">
        <v>161</v>
      </c>
      <c r="BM1811" s="8" t="s">
        <v>3681</v>
      </c>
    </row>
    <row r="1812" spans="2:65" s="23" customFormat="1" ht="25.5" customHeight="1" x14ac:dyDescent="0.45">
      <c r="B1812" s="134"/>
      <c r="C1812" s="135" t="s">
        <v>3682</v>
      </c>
      <c r="D1812" s="135" t="s">
        <v>157</v>
      </c>
      <c r="E1812" s="136" t="s">
        <v>3683</v>
      </c>
      <c r="F1812" s="251" t="s">
        <v>3684</v>
      </c>
      <c r="G1812" s="251"/>
      <c r="H1812" s="251"/>
      <c r="I1812" s="251"/>
      <c r="J1812" s="137" t="s">
        <v>1098</v>
      </c>
      <c r="K1812" s="138">
        <v>1</v>
      </c>
      <c r="L1812" s="252"/>
      <c r="M1812" s="252"/>
      <c r="N1812" s="260">
        <f>ROUND(L1812*K1812,2)</f>
        <v>0</v>
      </c>
      <c r="O1812" s="261"/>
      <c r="P1812" s="261"/>
      <c r="Q1812" s="262"/>
      <c r="R1812" s="139"/>
      <c r="T1812" s="140"/>
      <c r="U1812" s="34" t="s">
        <v>39</v>
      </c>
      <c r="V1812" s="141">
        <v>0</v>
      </c>
      <c r="W1812" s="141">
        <f t="shared" si="291"/>
        <v>0</v>
      </c>
      <c r="X1812" s="141">
        <v>0</v>
      </c>
      <c r="Y1812" s="141">
        <f t="shared" si="292"/>
        <v>0</v>
      </c>
      <c r="Z1812" s="141">
        <v>0</v>
      </c>
      <c r="AA1812" s="142">
        <f t="shared" si="293"/>
        <v>0</v>
      </c>
      <c r="AR1812" s="8" t="s">
        <v>161</v>
      </c>
      <c r="AT1812" s="8" t="s">
        <v>157</v>
      </c>
      <c r="AU1812" s="8" t="s">
        <v>78</v>
      </c>
      <c r="AY1812" s="8" t="s">
        <v>156</v>
      </c>
      <c r="BE1812" s="143">
        <f t="shared" si="294"/>
        <v>0</v>
      </c>
      <c r="BF1812" s="143">
        <f t="shared" si="295"/>
        <v>0</v>
      </c>
      <c r="BG1812" s="143">
        <f t="shared" si="296"/>
        <v>0</v>
      </c>
      <c r="BH1812" s="143">
        <f t="shared" si="297"/>
        <v>0</v>
      </c>
      <c r="BI1812" s="143">
        <f t="shared" si="298"/>
        <v>0</v>
      </c>
      <c r="BJ1812" s="8" t="s">
        <v>78</v>
      </c>
      <c r="BK1812" s="121">
        <f t="shared" si="299"/>
        <v>0</v>
      </c>
      <c r="BL1812" s="8" t="s">
        <v>161</v>
      </c>
      <c r="BM1812" s="8" t="s">
        <v>3685</v>
      </c>
    </row>
    <row r="1813" spans="2:65" s="23" customFormat="1" ht="38.25" customHeight="1" x14ac:dyDescent="0.45">
      <c r="B1813" s="134"/>
      <c r="C1813" s="179" t="s">
        <v>3686</v>
      </c>
      <c r="D1813" s="179" t="s">
        <v>311</v>
      </c>
      <c r="E1813" s="180" t="s">
        <v>3687</v>
      </c>
      <c r="F1813" s="263" t="s">
        <v>3688</v>
      </c>
      <c r="G1813" s="263"/>
      <c r="H1813" s="263"/>
      <c r="I1813" s="263"/>
      <c r="J1813" s="181" t="s">
        <v>1098</v>
      </c>
      <c r="K1813" s="182">
        <v>1</v>
      </c>
      <c r="L1813" s="264"/>
      <c r="M1813" s="264"/>
      <c r="N1813" s="265">
        <f t="shared" ref="N1813:N1814" si="324">ROUND(L1813*K1813,2)</f>
        <v>0</v>
      </c>
      <c r="O1813" s="266"/>
      <c r="P1813" s="266"/>
      <c r="Q1813" s="267"/>
      <c r="R1813" s="139"/>
      <c r="T1813" s="140"/>
      <c r="U1813" s="34" t="s">
        <v>39</v>
      </c>
      <c r="V1813" s="141">
        <v>0</v>
      </c>
      <c r="W1813" s="141">
        <f t="shared" ref="W1813:W1876" si="325">V1813*K1813</f>
        <v>0</v>
      </c>
      <c r="X1813" s="141">
        <v>0</v>
      </c>
      <c r="Y1813" s="141">
        <f t="shared" ref="Y1813:Y1876" si="326">X1813*K1813</f>
        <v>0</v>
      </c>
      <c r="Z1813" s="141">
        <v>0</v>
      </c>
      <c r="AA1813" s="142">
        <f t="shared" ref="AA1813:AA1876" si="327">Z1813*K1813</f>
        <v>0</v>
      </c>
      <c r="AR1813" s="8" t="s">
        <v>190</v>
      </c>
      <c r="AT1813" s="8" t="s">
        <v>311</v>
      </c>
      <c r="AU1813" s="8" t="s">
        <v>78</v>
      </c>
      <c r="AY1813" s="8" t="s">
        <v>156</v>
      </c>
      <c r="BE1813" s="143">
        <f t="shared" ref="BE1813:BE1823" si="328">IF(U1813="základná",N1813,0)</f>
        <v>0</v>
      </c>
      <c r="BF1813" s="143">
        <f t="shared" ref="BF1813:BF1823" si="329">IF(U1813="znížená",N1813,0)</f>
        <v>0</v>
      </c>
      <c r="BG1813" s="143">
        <f t="shared" ref="BG1813:BG1823" si="330">IF(U1813="zákl. prenesená",N1813,0)</f>
        <v>0</v>
      </c>
      <c r="BH1813" s="143">
        <f t="shared" ref="BH1813:BH1823" si="331">IF(U1813="zníž. prenesená",N1813,0)</f>
        <v>0</v>
      </c>
      <c r="BI1813" s="143">
        <f t="shared" ref="BI1813:BI1823" si="332">IF(U1813="nulová",N1813,0)</f>
        <v>0</v>
      </c>
      <c r="BJ1813" s="8" t="s">
        <v>78</v>
      </c>
      <c r="BK1813" s="121">
        <f t="shared" ref="BK1813:BK1823" si="333">ROUND(L1813*K1813,3)</f>
        <v>0</v>
      </c>
      <c r="BL1813" s="8" t="s">
        <v>161</v>
      </c>
      <c r="BM1813" s="8" t="s">
        <v>3689</v>
      </c>
    </row>
    <row r="1814" spans="2:65" s="23" customFormat="1" ht="25.5" customHeight="1" x14ac:dyDescent="0.45">
      <c r="B1814" s="134"/>
      <c r="C1814" s="135" t="s">
        <v>3690</v>
      </c>
      <c r="D1814" s="135" t="s">
        <v>157</v>
      </c>
      <c r="E1814" s="136" t="s">
        <v>3691</v>
      </c>
      <c r="F1814" s="251" t="s">
        <v>3692</v>
      </c>
      <c r="G1814" s="251"/>
      <c r="H1814" s="251"/>
      <c r="I1814" s="251"/>
      <c r="J1814" s="137" t="s">
        <v>1098</v>
      </c>
      <c r="K1814" s="138">
        <v>1</v>
      </c>
      <c r="L1814" s="252"/>
      <c r="M1814" s="252"/>
      <c r="N1814" s="260">
        <f t="shared" si="324"/>
        <v>0</v>
      </c>
      <c r="O1814" s="261"/>
      <c r="P1814" s="261"/>
      <c r="Q1814" s="262"/>
      <c r="R1814" s="139"/>
      <c r="T1814" s="140"/>
      <c r="U1814" s="34" t="s">
        <v>39</v>
      </c>
      <c r="V1814" s="141">
        <v>0</v>
      </c>
      <c r="W1814" s="141">
        <f t="shared" si="325"/>
        <v>0</v>
      </c>
      <c r="X1814" s="141">
        <v>0</v>
      </c>
      <c r="Y1814" s="141">
        <f t="shared" si="326"/>
        <v>0</v>
      </c>
      <c r="Z1814" s="141">
        <v>0</v>
      </c>
      <c r="AA1814" s="142">
        <f t="shared" si="327"/>
        <v>0</v>
      </c>
      <c r="AR1814" s="8" t="s">
        <v>161</v>
      </c>
      <c r="AT1814" s="8" t="s">
        <v>157</v>
      </c>
      <c r="AU1814" s="8" t="s">
        <v>78</v>
      </c>
      <c r="AY1814" s="8" t="s">
        <v>156</v>
      </c>
      <c r="BE1814" s="143">
        <f t="shared" si="328"/>
        <v>0</v>
      </c>
      <c r="BF1814" s="143">
        <f t="shared" si="329"/>
        <v>0</v>
      </c>
      <c r="BG1814" s="143">
        <f t="shared" si="330"/>
        <v>0</v>
      </c>
      <c r="BH1814" s="143">
        <f t="shared" si="331"/>
        <v>0</v>
      </c>
      <c r="BI1814" s="143">
        <f t="shared" si="332"/>
        <v>0</v>
      </c>
      <c r="BJ1814" s="8" t="s">
        <v>78</v>
      </c>
      <c r="BK1814" s="121">
        <f t="shared" si="333"/>
        <v>0</v>
      </c>
      <c r="BL1814" s="8" t="s">
        <v>161</v>
      </c>
      <c r="BM1814" s="8" t="s">
        <v>3693</v>
      </c>
    </row>
    <row r="1815" spans="2:65" s="23" customFormat="1" ht="25.5" customHeight="1" x14ac:dyDescent="0.45">
      <c r="B1815" s="134"/>
      <c r="C1815" s="179" t="s">
        <v>3694</v>
      </c>
      <c r="D1815" s="179" t="s">
        <v>311</v>
      </c>
      <c r="E1815" s="180" t="s">
        <v>3695</v>
      </c>
      <c r="F1815" s="263" t="s">
        <v>3696</v>
      </c>
      <c r="G1815" s="263"/>
      <c r="H1815" s="263"/>
      <c r="I1815" s="263"/>
      <c r="J1815" s="181" t="s">
        <v>1098</v>
      </c>
      <c r="K1815" s="182">
        <v>1</v>
      </c>
      <c r="L1815" s="264"/>
      <c r="M1815" s="264"/>
      <c r="N1815" s="265">
        <f t="shared" ref="N1815:N1816" si="334">ROUND(L1815*K1815,2)</f>
        <v>0</v>
      </c>
      <c r="O1815" s="266"/>
      <c r="P1815" s="266"/>
      <c r="Q1815" s="267"/>
      <c r="R1815" s="139"/>
      <c r="T1815" s="140"/>
      <c r="U1815" s="34" t="s">
        <v>39</v>
      </c>
      <c r="V1815" s="141">
        <v>0</v>
      </c>
      <c r="W1815" s="141">
        <f t="shared" si="325"/>
        <v>0</v>
      </c>
      <c r="X1815" s="141">
        <v>0</v>
      </c>
      <c r="Y1815" s="141">
        <f t="shared" si="326"/>
        <v>0</v>
      </c>
      <c r="Z1815" s="141">
        <v>0</v>
      </c>
      <c r="AA1815" s="142">
        <f t="shared" si="327"/>
        <v>0</v>
      </c>
      <c r="AR1815" s="8" t="s">
        <v>190</v>
      </c>
      <c r="AT1815" s="8" t="s">
        <v>311</v>
      </c>
      <c r="AU1815" s="8" t="s">
        <v>78</v>
      </c>
      <c r="AY1815" s="8" t="s">
        <v>156</v>
      </c>
      <c r="BE1815" s="143">
        <f t="shared" si="328"/>
        <v>0</v>
      </c>
      <c r="BF1815" s="143">
        <f t="shared" si="329"/>
        <v>0</v>
      </c>
      <c r="BG1815" s="143">
        <f t="shared" si="330"/>
        <v>0</v>
      </c>
      <c r="BH1815" s="143">
        <f t="shared" si="331"/>
        <v>0</v>
      </c>
      <c r="BI1815" s="143">
        <f t="shared" si="332"/>
        <v>0</v>
      </c>
      <c r="BJ1815" s="8" t="s">
        <v>78</v>
      </c>
      <c r="BK1815" s="121">
        <f t="shared" si="333"/>
        <v>0</v>
      </c>
      <c r="BL1815" s="8" t="s">
        <v>161</v>
      </c>
      <c r="BM1815" s="8" t="s">
        <v>3697</v>
      </c>
    </row>
    <row r="1816" spans="2:65" s="23" customFormat="1" ht="16.5" customHeight="1" x14ac:dyDescent="0.45">
      <c r="B1816" s="134"/>
      <c r="C1816" s="135" t="s">
        <v>3698</v>
      </c>
      <c r="D1816" s="135" t="s">
        <v>157</v>
      </c>
      <c r="E1816" s="136" t="s">
        <v>3699</v>
      </c>
      <c r="F1816" s="251" t="s">
        <v>3700</v>
      </c>
      <c r="G1816" s="251"/>
      <c r="H1816" s="251"/>
      <c r="I1816" s="251"/>
      <c r="J1816" s="137" t="s">
        <v>1098</v>
      </c>
      <c r="K1816" s="138">
        <v>3</v>
      </c>
      <c r="L1816" s="252"/>
      <c r="M1816" s="252"/>
      <c r="N1816" s="260">
        <f t="shared" si="334"/>
        <v>0</v>
      </c>
      <c r="O1816" s="261"/>
      <c r="P1816" s="261"/>
      <c r="Q1816" s="262"/>
      <c r="R1816" s="139"/>
      <c r="T1816" s="140"/>
      <c r="U1816" s="34" t="s">
        <v>39</v>
      </c>
      <c r="V1816" s="141">
        <v>0</v>
      </c>
      <c r="W1816" s="141">
        <f t="shared" si="325"/>
        <v>0</v>
      </c>
      <c r="X1816" s="141">
        <v>0</v>
      </c>
      <c r="Y1816" s="141">
        <f t="shared" si="326"/>
        <v>0</v>
      </c>
      <c r="Z1816" s="141">
        <v>0</v>
      </c>
      <c r="AA1816" s="142">
        <f t="shared" si="327"/>
        <v>0</v>
      </c>
      <c r="AR1816" s="8" t="s">
        <v>161</v>
      </c>
      <c r="AT1816" s="8" t="s">
        <v>157</v>
      </c>
      <c r="AU1816" s="8" t="s">
        <v>78</v>
      </c>
      <c r="AY1816" s="8" t="s">
        <v>156</v>
      </c>
      <c r="BE1816" s="143">
        <f t="shared" si="328"/>
        <v>0</v>
      </c>
      <c r="BF1816" s="143">
        <f t="shared" si="329"/>
        <v>0</v>
      </c>
      <c r="BG1816" s="143">
        <f t="shared" si="330"/>
        <v>0</v>
      </c>
      <c r="BH1816" s="143">
        <f t="shared" si="331"/>
        <v>0</v>
      </c>
      <c r="BI1816" s="143">
        <f t="shared" si="332"/>
        <v>0</v>
      </c>
      <c r="BJ1816" s="8" t="s">
        <v>78</v>
      </c>
      <c r="BK1816" s="121">
        <f t="shared" si="333"/>
        <v>0</v>
      </c>
      <c r="BL1816" s="8" t="s">
        <v>161</v>
      </c>
      <c r="BM1816" s="8" t="s">
        <v>3701</v>
      </c>
    </row>
    <row r="1817" spans="2:65" s="23" customFormat="1" ht="25.5" customHeight="1" x14ac:dyDescent="0.45">
      <c r="B1817" s="134"/>
      <c r="C1817" s="179" t="s">
        <v>3702</v>
      </c>
      <c r="D1817" s="179" t="s">
        <v>311</v>
      </c>
      <c r="E1817" s="180" t="s">
        <v>3703</v>
      </c>
      <c r="F1817" s="263" t="s">
        <v>3704</v>
      </c>
      <c r="G1817" s="263"/>
      <c r="H1817" s="263"/>
      <c r="I1817" s="263"/>
      <c r="J1817" s="181" t="s">
        <v>1098</v>
      </c>
      <c r="K1817" s="182">
        <v>3</v>
      </c>
      <c r="L1817" s="264"/>
      <c r="M1817" s="264"/>
      <c r="N1817" s="265">
        <f t="shared" ref="N1817:N1818" si="335">ROUND(L1817*K1817,2)</f>
        <v>0</v>
      </c>
      <c r="O1817" s="266"/>
      <c r="P1817" s="266"/>
      <c r="Q1817" s="267"/>
      <c r="R1817" s="139"/>
      <c r="T1817" s="140"/>
      <c r="U1817" s="34" t="s">
        <v>39</v>
      </c>
      <c r="V1817" s="141">
        <v>0</v>
      </c>
      <c r="W1817" s="141">
        <f t="shared" si="325"/>
        <v>0</v>
      </c>
      <c r="X1817" s="141">
        <v>0</v>
      </c>
      <c r="Y1817" s="141">
        <f t="shared" si="326"/>
        <v>0</v>
      </c>
      <c r="Z1817" s="141">
        <v>0</v>
      </c>
      <c r="AA1817" s="142">
        <f t="shared" si="327"/>
        <v>0</v>
      </c>
      <c r="AR1817" s="8" t="s">
        <v>190</v>
      </c>
      <c r="AT1817" s="8" t="s">
        <v>311</v>
      </c>
      <c r="AU1817" s="8" t="s">
        <v>78</v>
      </c>
      <c r="AY1817" s="8" t="s">
        <v>156</v>
      </c>
      <c r="BE1817" s="143">
        <f t="shared" si="328"/>
        <v>0</v>
      </c>
      <c r="BF1817" s="143">
        <f t="shared" si="329"/>
        <v>0</v>
      </c>
      <c r="BG1817" s="143">
        <f t="shared" si="330"/>
        <v>0</v>
      </c>
      <c r="BH1817" s="143">
        <f t="shared" si="331"/>
        <v>0</v>
      </c>
      <c r="BI1817" s="143">
        <f t="shared" si="332"/>
        <v>0</v>
      </c>
      <c r="BJ1817" s="8" t="s">
        <v>78</v>
      </c>
      <c r="BK1817" s="121">
        <f t="shared" si="333"/>
        <v>0</v>
      </c>
      <c r="BL1817" s="8" t="s">
        <v>161</v>
      </c>
      <c r="BM1817" s="8" t="s">
        <v>3705</v>
      </c>
    </row>
    <row r="1818" spans="2:65" s="23" customFormat="1" ht="16.5" customHeight="1" x14ac:dyDescent="0.45">
      <c r="B1818" s="134"/>
      <c r="C1818" s="135" t="s">
        <v>3706</v>
      </c>
      <c r="D1818" s="135" t="s">
        <v>157</v>
      </c>
      <c r="E1818" s="136" t="s">
        <v>3707</v>
      </c>
      <c r="F1818" s="251" t="s">
        <v>3708</v>
      </c>
      <c r="G1818" s="251"/>
      <c r="H1818" s="251"/>
      <c r="I1818" s="251"/>
      <c r="J1818" s="137" t="s">
        <v>260</v>
      </c>
      <c r="K1818" s="138">
        <v>1</v>
      </c>
      <c r="L1818" s="252"/>
      <c r="M1818" s="252"/>
      <c r="N1818" s="260">
        <f t="shared" si="335"/>
        <v>0</v>
      </c>
      <c r="O1818" s="261"/>
      <c r="P1818" s="261"/>
      <c r="Q1818" s="262"/>
      <c r="R1818" s="139"/>
      <c r="T1818" s="140"/>
      <c r="U1818" s="34" t="s">
        <v>39</v>
      </c>
      <c r="V1818" s="141">
        <v>0</v>
      </c>
      <c r="W1818" s="141">
        <f t="shared" si="325"/>
        <v>0</v>
      </c>
      <c r="X1818" s="141">
        <v>0</v>
      </c>
      <c r="Y1818" s="141">
        <f t="shared" si="326"/>
        <v>0</v>
      </c>
      <c r="Z1818" s="141">
        <v>0</v>
      </c>
      <c r="AA1818" s="142">
        <f t="shared" si="327"/>
        <v>0</v>
      </c>
      <c r="AR1818" s="8" t="s">
        <v>161</v>
      </c>
      <c r="AT1818" s="8" t="s">
        <v>157</v>
      </c>
      <c r="AU1818" s="8" t="s">
        <v>78</v>
      </c>
      <c r="AY1818" s="8" t="s">
        <v>156</v>
      </c>
      <c r="BE1818" s="143">
        <f t="shared" si="328"/>
        <v>0</v>
      </c>
      <c r="BF1818" s="143">
        <f t="shared" si="329"/>
        <v>0</v>
      </c>
      <c r="BG1818" s="143">
        <f t="shared" si="330"/>
        <v>0</v>
      </c>
      <c r="BH1818" s="143">
        <f t="shared" si="331"/>
        <v>0</v>
      </c>
      <c r="BI1818" s="143">
        <f t="shared" si="332"/>
        <v>0</v>
      </c>
      <c r="BJ1818" s="8" t="s">
        <v>78</v>
      </c>
      <c r="BK1818" s="121">
        <f t="shared" si="333"/>
        <v>0</v>
      </c>
      <c r="BL1818" s="8" t="s">
        <v>161</v>
      </c>
      <c r="BM1818" s="8" t="s">
        <v>3709</v>
      </c>
    </row>
    <row r="1819" spans="2:65" s="23" customFormat="1" ht="25.5" customHeight="1" x14ac:dyDescent="0.45">
      <c r="B1819" s="134"/>
      <c r="C1819" s="179" t="s">
        <v>3710</v>
      </c>
      <c r="D1819" s="179" t="s">
        <v>311</v>
      </c>
      <c r="E1819" s="180" t="s">
        <v>3711</v>
      </c>
      <c r="F1819" s="263" t="s">
        <v>3712</v>
      </c>
      <c r="G1819" s="263"/>
      <c r="H1819" s="263"/>
      <c r="I1819" s="263"/>
      <c r="J1819" s="181" t="s">
        <v>1098</v>
      </c>
      <c r="K1819" s="182">
        <v>1</v>
      </c>
      <c r="L1819" s="264"/>
      <c r="M1819" s="264"/>
      <c r="N1819" s="265">
        <f t="shared" ref="N1819:N1822" si="336">ROUND(L1819*K1819,2)</f>
        <v>0</v>
      </c>
      <c r="O1819" s="266"/>
      <c r="P1819" s="266"/>
      <c r="Q1819" s="267"/>
      <c r="R1819" s="139"/>
      <c r="T1819" s="140"/>
      <c r="U1819" s="34" t="s">
        <v>39</v>
      </c>
      <c r="V1819" s="141">
        <v>0</v>
      </c>
      <c r="W1819" s="141">
        <f t="shared" si="325"/>
        <v>0</v>
      </c>
      <c r="X1819" s="141">
        <v>0</v>
      </c>
      <c r="Y1819" s="141">
        <f t="shared" si="326"/>
        <v>0</v>
      </c>
      <c r="Z1819" s="141">
        <v>0</v>
      </c>
      <c r="AA1819" s="142">
        <f t="shared" si="327"/>
        <v>0</v>
      </c>
      <c r="AR1819" s="8" t="s">
        <v>190</v>
      </c>
      <c r="AT1819" s="8" t="s">
        <v>311</v>
      </c>
      <c r="AU1819" s="8" t="s">
        <v>78</v>
      </c>
      <c r="AY1819" s="8" t="s">
        <v>156</v>
      </c>
      <c r="BE1819" s="143">
        <f t="shared" si="328"/>
        <v>0</v>
      </c>
      <c r="BF1819" s="143">
        <f t="shared" si="329"/>
        <v>0</v>
      </c>
      <c r="BG1819" s="143">
        <f t="shared" si="330"/>
        <v>0</v>
      </c>
      <c r="BH1819" s="143">
        <f t="shared" si="331"/>
        <v>0</v>
      </c>
      <c r="BI1819" s="143">
        <f t="shared" si="332"/>
        <v>0</v>
      </c>
      <c r="BJ1819" s="8" t="s">
        <v>78</v>
      </c>
      <c r="BK1819" s="121">
        <f t="shared" si="333"/>
        <v>0</v>
      </c>
      <c r="BL1819" s="8" t="s">
        <v>161</v>
      </c>
      <c r="BM1819" s="8" t="s">
        <v>3713</v>
      </c>
    </row>
    <row r="1820" spans="2:65" s="23" customFormat="1" ht="25.5" customHeight="1" x14ac:dyDescent="0.45">
      <c r="B1820" s="134"/>
      <c r="C1820" s="179" t="s">
        <v>3714</v>
      </c>
      <c r="D1820" s="179" t="s">
        <v>311</v>
      </c>
      <c r="E1820" s="180" t="s">
        <v>3715</v>
      </c>
      <c r="F1820" s="263" t="s">
        <v>3716</v>
      </c>
      <c r="G1820" s="263"/>
      <c r="H1820" s="263"/>
      <c r="I1820" s="263"/>
      <c r="J1820" s="181" t="s">
        <v>1098</v>
      </c>
      <c r="K1820" s="182">
        <v>3</v>
      </c>
      <c r="L1820" s="264"/>
      <c r="M1820" s="264"/>
      <c r="N1820" s="265">
        <f t="shared" si="336"/>
        <v>0</v>
      </c>
      <c r="O1820" s="266"/>
      <c r="P1820" s="266"/>
      <c r="Q1820" s="267"/>
      <c r="R1820" s="139"/>
      <c r="T1820" s="140"/>
      <c r="U1820" s="34" t="s">
        <v>39</v>
      </c>
      <c r="V1820" s="141">
        <v>0</v>
      </c>
      <c r="W1820" s="141">
        <f t="shared" si="325"/>
        <v>0</v>
      </c>
      <c r="X1820" s="141">
        <v>0</v>
      </c>
      <c r="Y1820" s="141">
        <f t="shared" si="326"/>
        <v>0</v>
      </c>
      <c r="Z1820" s="141">
        <v>0</v>
      </c>
      <c r="AA1820" s="142">
        <f t="shared" si="327"/>
        <v>0</v>
      </c>
      <c r="AR1820" s="8" t="s">
        <v>190</v>
      </c>
      <c r="AT1820" s="8" t="s">
        <v>311</v>
      </c>
      <c r="AU1820" s="8" t="s">
        <v>78</v>
      </c>
      <c r="AY1820" s="8" t="s">
        <v>156</v>
      </c>
      <c r="BE1820" s="143">
        <f t="shared" si="328"/>
        <v>0</v>
      </c>
      <c r="BF1820" s="143">
        <f t="shared" si="329"/>
        <v>0</v>
      </c>
      <c r="BG1820" s="143">
        <f t="shared" si="330"/>
        <v>0</v>
      </c>
      <c r="BH1820" s="143">
        <f t="shared" si="331"/>
        <v>0</v>
      </c>
      <c r="BI1820" s="143">
        <f t="shared" si="332"/>
        <v>0</v>
      </c>
      <c r="BJ1820" s="8" t="s">
        <v>78</v>
      </c>
      <c r="BK1820" s="121">
        <f t="shared" si="333"/>
        <v>0</v>
      </c>
      <c r="BL1820" s="8" t="s">
        <v>161</v>
      </c>
      <c r="BM1820" s="8" t="s">
        <v>3717</v>
      </c>
    </row>
    <row r="1821" spans="2:65" s="23" customFormat="1" ht="16.5" customHeight="1" x14ac:dyDescent="0.45">
      <c r="B1821" s="134"/>
      <c r="C1821" s="135" t="s">
        <v>3718</v>
      </c>
      <c r="D1821" s="135" t="s">
        <v>157</v>
      </c>
      <c r="E1821" s="136" t="s">
        <v>3719</v>
      </c>
      <c r="F1821" s="251" t="s">
        <v>3720</v>
      </c>
      <c r="G1821" s="251"/>
      <c r="H1821" s="251"/>
      <c r="I1821" s="251"/>
      <c r="J1821" s="137" t="s">
        <v>3260</v>
      </c>
      <c r="K1821" s="138">
        <v>40</v>
      </c>
      <c r="L1821" s="252"/>
      <c r="M1821" s="252"/>
      <c r="N1821" s="260">
        <f t="shared" si="336"/>
        <v>0</v>
      </c>
      <c r="O1821" s="261"/>
      <c r="P1821" s="261"/>
      <c r="Q1821" s="262"/>
      <c r="R1821" s="139"/>
      <c r="T1821" s="140"/>
      <c r="U1821" s="34" t="s">
        <v>39</v>
      </c>
      <c r="V1821" s="141">
        <v>0</v>
      </c>
      <c r="W1821" s="141">
        <f t="shared" si="325"/>
        <v>0</v>
      </c>
      <c r="X1821" s="141">
        <v>0</v>
      </c>
      <c r="Y1821" s="141">
        <f t="shared" si="326"/>
        <v>0</v>
      </c>
      <c r="Z1821" s="141">
        <v>0</v>
      </c>
      <c r="AA1821" s="142">
        <f t="shared" si="327"/>
        <v>0</v>
      </c>
      <c r="AR1821" s="8" t="s">
        <v>161</v>
      </c>
      <c r="AT1821" s="8" t="s">
        <v>157</v>
      </c>
      <c r="AU1821" s="8" t="s">
        <v>78</v>
      </c>
      <c r="AY1821" s="8" t="s">
        <v>156</v>
      </c>
      <c r="BE1821" s="143">
        <f t="shared" si="328"/>
        <v>0</v>
      </c>
      <c r="BF1821" s="143">
        <f t="shared" si="329"/>
        <v>0</v>
      </c>
      <c r="BG1821" s="143">
        <f t="shared" si="330"/>
        <v>0</v>
      </c>
      <c r="BH1821" s="143">
        <f t="shared" si="331"/>
        <v>0</v>
      </c>
      <c r="BI1821" s="143">
        <f t="shared" si="332"/>
        <v>0</v>
      </c>
      <c r="BJ1821" s="8" t="s">
        <v>78</v>
      </c>
      <c r="BK1821" s="121">
        <f t="shared" si="333"/>
        <v>0</v>
      </c>
      <c r="BL1821" s="8" t="s">
        <v>161</v>
      </c>
      <c r="BM1821" s="8" t="s">
        <v>3721</v>
      </c>
    </row>
    <row r="1822" spans="2:65" s="23" customFormat="1" ht="16.5" customHeight="1" x14ac:dyDescent="0.45">
      <c r="B1822" s="134"/>
      <c r="C1822" s="135" t="s">
        <v>3722</v>
      </c>
      <c r="D1822" s="135"/>
      <c r="E1822" s="136"/>
      <c r="F1822" s="251"/>
      <c r="G1822" s="251"/>
      <c r="H1822" s="251"/>
      <c r="I1822" s="251"/>
      <c r="J1822" s="137"/>
      <c r="K1822" s="138"/>
      <c r="L1822" s="252"/>
      <c r="M1822" s="252"/>
      <c r="N1822" s="260">
        <f t="shared" si="336"/>
        <v>0</v>
      </c>
      <c r="O1822" s="261"/>
      <c r="P1822" s="261"/>
      <c r="Q1822" s="262"/>
      <c r="R1822" s="139"/>
      <c r="T1822" s="140"/>
      <c r="U1822" s="34" t="s">
        <v>39</v>
      </c>
      <c r="V1822" s="141">
        <v>0</v>
      </c>
      <c r="W1822" s="141">
        <f t="shared" si="325"/>
        <v>0</v>
      </c>
      <c r="X1822" s="141">
        <v>0</v>
      </c>
      <c r="Y1822" s="141">
        <f t="shared" si="326"/>
        <v>0</v>
      </c>
      <c r="Z1822" s="141">
        <v>0</v>
      </c>
      <c r="AA1822" s="142">
        <f t="shared" si="327"/>
        <v>0</v>
      </c>
      <c r="AR1822" s="8" t="s">
        <v>161</v>
      </c>
      <c r="AT1822" s="8" t="s">
        <v>157</v>
      </c>
      <c r="AU1822" s="8" t="s">
        <v>78</v>
      </c>
      <c r="AY1822" s="8" t="s">
        <v>156</v>
      </c>
      <c r="BE1822" s="143">
        <f t="shared" si="328"/>
        <v>0</v>
      </c>
      <c r="BF1822" s="143">
        <f t="shared" si="329"/>
        <v>0</v>
      </c>
      <c r="BG1822" s="143">
        <f t="shared" si="330"/>
        <v>0</v>
      </c>
      <c r="BH1822" s="143">
        <f t="shared" si="331"/>
        <v>0</v>
      </c>
      <c r="BI1822" s="143">
        <f t="shared" si="332"/>
        <v>0</v>
      </c>
      <c r="BJ1822" s="8" t="s">
        <v>78</v>
      </c>
      <c r="BK1822" s="121">
        <f t="shared" si="333"/>
        <v>0</v>
      </c>
      <c r="BL1822" s="8" t="s">
        <v>161</v>
      </c>
      <c r="BM1822" s="8" t="s">
        <v>3723</v>
      </c>
    </row>
    <row r="1823" spans="2:65" s="23" customFormat="1" ht="25.5" customHeight="1" x14ac:dyDescent="0.45">
      <c r="B1823" s="134"/>
      <c r="C1823" s="135" t="s">
        <v>3724</v>
      </c>
      <c r="D1823" s="135" t="s">
        <v>157</v>
      </c>
      <c r="E1823" s="136" t="s">
        <v>3725</v>
      </c>
      <c r="F1823" s="251" t="s">
        <v>3726</v>
      </c>
      <c r="G1823" s="251"/>
      <c r="H1823" s="251"/>
      <c r="I1823" s="251"/>
      <c r="J1823" s="137" t="s">
        <v>3260</v>
      </c>
      <c r="K1823" s="138">
        <v>24</v>
      </c>
      <c r="L1823" s="252"/>
      <c r="M1823" s="252"/>
      <c r="N1823" s="260">
        <f>ROUND(L1823*K1823,2)</f>
        <v>0</v>
      </c>
      <c r="O1823" s="261"/>
      <c r="P1823" s="261"/>
      <c r="Q1823" s="262"/>
      <c r="R1823" s="139"/>
      <c r="T1823" s="140"/>
      <c r="U1823" s="34" t="s">
        <v>39</v>
      </c>
      <c r="V1823" s="141">
        <v>0</v>
      </c>
      <c r="W1823" s="141">
        <f t="shared" si="325"/>
        <v>0</v>
      </c>
      <c r="X1823" s="141">
        <v>0</v>
      </c>
      <c r="Y1823" s="141">
        <f t="shared" si="326"/>
        <v>0</v>
      </c>
      <c r="Z1823" s="141">
        <v>0</v>
      </c>
      <c r="AA1823" s="142">
        <f t="shared" si="327"/>
        <v>0</v>
      </c>
      <c r="AR1823" s="8" t="s">
        <v>161</v>
      </c>
      <c r="AT1823" s="8" t="s">
        <v>157</v>
      </c>
      <c r="AU1823" s="8" t="s">
        <v>78</v>
      </c>
      <c r="AY1823" s="8" t="s">
        <v>156</v>
      </c>
      <c r="BE1823" s="143">
        <f t="shared" si="328"/>
        <v>0</v>
      </c>
      <c r="BF1823" s="143">
        <f t="shared" si="329"/>
        <v>0</v>
      </c>
      <c r="BG1823" s="143">
        <f t="shared" si="330"/>
        <v>0</v>
      </c>
      <c r="BH1823" s="143">
        <f t="shared" si="331"/>
        <v>0</v>
      </c>
      <c r="BI1823" s="143">
        <f t="shared" si="332"/>
        <v>0</v>
      </c>
      <c r="BJ1823" s="8" t="s">
        <v>78</v>
      </c>
      <c r="BK1823" s="121">
        <f t="shared" si="333"/>
        <v>0</v>
      </c>
      <c r="BL1823" s="8" t="s">
        <v>161</v>
      </c>
      <c r="BM1823" s="8" t="s">
        <v>3727</v>
      </c>
    </row>
    <row r="1824" spans="2:65" s="122" customFormat="1" ht="29.85" customHeight="1" x14ac:dyDescent="0.5">
      <c r="B1824" s="123"/>
      <c r="C1824" s="124"/>
      <c r="D1824" s="133" t="s">
        <v>130</v>
      </c>
      <c r="E1824" s="133"/>
      <c r="F1824" s="133"/>
      <c r="G1824" s="133"/>
      <c r="H1824" s="133"/>
      <c r="I1824" s="133"/>
      <c r="J1824" s="133"/>
      <c r="K1824" s="133"/>
      <c r="L1824" s="133"/>
      <c r="M1824" s="133"/>
      <c r="N1824" s="257">
        <f>BK1824</f>
        <v>0</v>
      </c>
      <c r="O1824" s="257"/>
      <c r="P1824" s="257"/>
      <c r="Q1824" s="257"/>
      <c r="R1824" s="126"/>
      <c r="T1824" s="127"/>
      <c r="U1824" s="124"/>
      <c r="V1824" s="124"/>
      <c r="W1824" s="128">
        <f>SUM(W1825:W1868)</f>
        <v>0</v>
      </c>
      <c r="X1824" s="124"/>
      <c r="Y1824" s="128">
        <f>SUM(Y1825:Y1868)</f>
        <v>0</v>
      </c>
      <c r="Z1824" s="124"/>
      <c r="AA1824" s="129">
        <f>SUM(AA1825:AA1868)</f>
        <v>0</v>
      </c>
      <c r="AR1824" s="130" t="s">
        <v>80</v>
      </c>
      <c r="AT1824" s="131" t="s">
        <v>71</v>
      </c>
      <c r="AU1824" s="131" t="s">
        <v>80</v>
      </c>
      <c r="AY1824" s="130" t="s">
        <v>156</v>
      </c>
      <c r="BK1824" s="132">
        <f>SUM(BK1825:BK1868)</f>
        <v>0</v>
      </c>
    </row>
    <row r="1825" spans="2:65" s="23" customFormat="1" ht="16.5" customHeight="1" x14ac:dyDescent="0.45">
      <c r="B1825" s="134"/>
      <c r="C1825" s="135" t="s">
        <v>3728</v>
      </c>
      <c r="D1825" s="135" t="s">
        <v>157</v>
      </c>
      <c r="E1825" s="136" t="s">
        <v>3729</v>
      </c>
      <c r="F1825" s="251" t="s">
        <v>3730</v>
      </c>
      <c r="G1825" s="251"/>
      <c r="H1825" s="251"/>
      <c r="I1825" s="251"/>
      <c r="J1825" s="137" t="s">
        <v>260</v>
      </c>
      <c r="K1825" s="138">
        <v>1</v>
      </c>
      <c r="L1825" s="252"/>
      <c r="M1825" s="252"/>
      <c r="N1825" s="260">
        <f>ROUND(L1825*K1825,2)</f>
        <v>0</v>
      </c>
      <c r="O1825" s="261"/>
      <c r="P1825" s="261"/>
      <c r="Q1825" s="262"/>
      <c r="R1825" s="139"/>
      <c r="T1825" s="140"/>
      <c r="U1825" s="34" t="s">
        <v>39</v>
      </c>
      <c r="V1825" s="141">
        <v>0</v>
      </c>
      <c r="W1825" s="141">
        <f t="shared" ref="W1825:W1868" si="337">V1825*K1825</f>
        <v>0</v>
      </c>
      <c r="X1825" s="141">
        <v>0</v>
      </c>
      <c r="Y1825" s="141">
        <f t="shared" ref="Y1825:Y1868" si="338">X1825*K1825</f>
        <v>0</v>
      </c>
      <c r="Z1825" s="141">
        <v>0</v>
      </c>
      <c r="AA1825" s="142">
        <f t="shared" ref="AA1825:AA1868" si="339">Z1825*K1825</f>
        <v>0</v>
      </c>
      <c r="AR1825" s="8" t="s">
        <v>161</v>
      </c>
      <c r="AT1825" s="8" t="s">
        <v>157</v>
      </c>
      <c r="AU1825" s="8" t="s">
        <v>78</v>
      </c>
      <c r="AY1825" s="8" t="s">
        <v>156</v>
      </c>
      <c r="BE1825" s="143">
        <f t="shared" ref="BE1825:BE1868" si="340">IF(U1825="základná",N1825,0)</f>
        <v>0</v>
      </c>
      <c r="BF1825" s="143">
        <f t="shared" ref="BF1825:BF1868" si="341">IF(U1825="znížená",N1825,0)</f>
        <v>0</v>
      </c>
      <c r="BG1825" s="143">
        <f t="shared" ref="BG1825:BG1868" si="342">IF(U1825="zákl. prenesená",N1825,0)</f>
        <v>0</v>
      </c>
      <c r="BH1825" s="143">
        <f t="shared" ref="BH1825:BH1868" si="343">IF(U1825="zníž. prenesená",N1825,0)</f>
        <v>0</v>
      </c>
      <c r="BI1825" s="143">
        <f t="shared" ref="BI1825:BI1868" si="344">IF(U1825="nulová",N1825,0)</f>
        <v>0</v>
      </c>
      <c r="BJ1825" s="8" t="s">
        <v>78</v>
      </c>
      <c r="BK1825" s="121">
        <f t="shared" ref="BK1825:BK1868" si="345">ROUND(L1825*K1825,3)</f>
        <v>0</v>
      </c>
      <c r="BL1825" s="8" t="s">
        <v>161</v>
      </c>
      <c r="BM1825" s="8" t="s">
        <v>3731</v>
      </c>
    </row>
    <row r="1826" spans="2:65" s="23" customFormat="1" ht="16.5" customHeight="1" x14ac:dyDescent="0.45">
      <c r="B1826" s="134"/>
      <c r="C1826" s="135" t="s">
        <v>3732</v>
      </c>
      <c r="D1826" s="135" t="s">
        <v>157</v>
      </c>
      <c r="E1826" s="136" t="s">
        <v>3733</v>
      </c>
      <c r="F1826" s="251" t="s">
        <v>3734</v>
      </c>
      <c r="G1826" s="251"/>
      <c r="H1826" s="251"/>
      <c r="I1826" s="251"/>
      <c r="J1826" s="137" t="s">
        <v>260</v>
      </c>
      <c r="K1826" s="138">
        <v>26</v>
      </c>
      <c r="L1826" s="252"/>
      <c r="M1826" s="252"/>
      <c r="N1826" s="260">
        <f t="shared" ref="N1826:N1837" si="346">ROUND(L1826*K1826,2)</f>
        <v>0</v>
      </c>
      <c r="O1826" s="261"/>
      <c r="P1826" s="261"/>
      <c r="Q1826" s="262"/>
      <c r="R1826" s="139"/>
      <c r="T1826" s="140"/>
      <c r="U1826" s="34" t="s">
        <v>39</v>
      </c>
      <c r="V1826" s="141">
        <v>0</v>
      </c>
      <c r="W1826" s="141">
        <f t="shared" si="337"/>
        <v>0</v>
      </c>
      <c r="X1826" s="141">
        <v>0</v>
      </c>
      <c r="Y1826" s="141">
        <f t="shared" si="338"/>
        <v>0</v>
      </c>
      <c r="Z1826" s="141">
        <v>0</v>
      </c>
      <c r="AA1826" s="142">
        <f t="shared" si="339"/>
        <v>0</v>
      </c>
      <c r="AR1826" s="8" t="s">
        <v>161</v>
      </c>
      <c r="AT1826" s="8" t="s">
        <v>157</v>
      </c>
      <c r="AU1826" s="8" t="s">
        <v>78</v>
      </c>
      <c r="AY1826" s="8" t="s">
        <v>156</v>
      </c>
      <c r="BE1826" s="143">
        <f t="shared" si="340"/>
        <v>0</v>
      </c>
      <c r="BF1826" s="143">
        <f t="shared" si="341"/>
        <v>0</v>
      </c>
      <c r="BG1826" s="143">
        <f t="shared" si="342"/>
        <v>0</v>
      </c>
      <c r="BH1826" s="143">
        <f t="shared" si="343"/>
        <v>0</v>
      </c>
      <c r="BI1826" s="143">
        <f t="shared" si="344"/>
        <v>0</v>
      </c>
      <c r="BJ1826" s="8" t="s">
        <v>78</v>
      </c>
      <c r="BK1826" s="121">
        <f t="shared" si="345"/>
        <v>0</v>
      </c>
      <c r="BL1826" s="8" t="s">
        <v>161</v>
      </c>
      <c r="BM1826" s="8" t="s">
        <v>3735</v>
      </c>
    </row>
    <row r="1827" spans="2:65" s="23" customFormat="1" ht="25.5" customHeight="1" x14ac:dyDescent="0.45">
      <c r="B1827" s="134"/>
      <c r="C1827" s="135" t="s">
        <v>3736</v>
      </c>
      <c r="D1827" s="135" t="s">
        <v>157</v>
      </c>
      <c r="E1827" s="136" t="s">
        <v>3737</v>
      </c>
      <c r="F1827" s="251" t="s">
        <v>3738</v>
      </c>
      <c r="G1827" s="251"/>
      <c r="H1827" s="251"/>
      <c r="I1827" s="251"/>
      <c r="J1827" s="137" t="s">
        <v>260</v>
      </c>
      <c r="K1827" s="138">
        <v>16</v>
      </c>
      <c r="L1827" s="252"/>
      <c r="M1827" s="252"/>
      <c r="N1827" s="260">
        <f t="shared" si="346"/>
        <v>0</v>
      </c>
      <c r="O1827" s="261"/>
      <c r="P1827" s="261"/>
      <c r="Q1827" s="262"/>
      <c r="R1827" s="139"/>
      <c r="T1827" s="140"/>
      <c r="U1827" s="34" t="s">
        <v>39</v>
      </c>
      <c r="V1827" s="141">
        <v>0</v>
      </c>
      <c r="W1827" s="141">
        <f t="shared" si="337"/>
        <v>0</v>
      </c>
      <c r="X1827" s="141">
        <v>0</v>
      </c>
      <c r="Y1827" s="141">
        <f t="shared" si="338"/>
        <v>0</v>
      </c>
      <c r="Z1827" s="141">
        <v>0</v>
      </c>
      <c r="AA1827" s="142">
        <f t="shared" si="339"/>
        <v>0</v>
      </c>
      <c r="AR1827" s="8" t="s">
        <v>161</v>
      </c>
      <c r="AT1827" s="8" t="s">
        <v>157</v>
      </c>
      <c r="AU1827" s="8" t="s">
        <v>78</v>
      </c>
      <c r="AY1827" s="8" t="s">
        <v>156</v>
      </c>
      <c r="BE1827" s="143">
        <f t="shared" si="340"/>
        <v>0</v>
      </c>
      <c r="BF1827" s="143">
        <f t="shared" si="341"/>
        <v>0</v>
      </c>
      <c r="BG1827" s="143">
        <f t="shared" si="342"/>
        <v>0</v>
      </c>
      <c r="BH1827" s="143">
        <f t="shared" si="343"/>
        <v>0</v>
      </c>
      <c r="BI1827" s="143">
        <f t="shared" si="344"/>
        <v>0</v>
      </c>
      <c r="BJ1827" s="8" t="s">
        <v>78</v>
      </c>
      <c r="BK1827" s="121">
        <f t="shared" si="345"/>
        <v>0</v>
      </c>
      <c r="BL1827" s="8" t="s">
        <v>161</v>
      </c>
      <c r="BM1827" s="8" t="s">
        <v>3739</v>
      </c>
    </row>
    <row r="1828" spans="2:65" s="23" customFormat="1" ht="16.5" customHeight="1" x14ac:dyDescent="0.45">
      <c r="B1828" s="134"/>
      <c r="C1828" s="135" t="s">
        <v>3740</v>
      </c>
      <c r="D1828" s="135" t="s">
        <v>157</v>
      </c>
      <c r="E1828" s="136" t="s">
        <v>3741</v>
      </c>
      <c r="F1828" s="251" t="s">
        <v>3742</v>
      </c>
      <c r="G1828" s="251"/>
      <c r="H1828" s="251"/>
      <c r="I1828" s="251"/>
      <c r="J1828" s="137" t="s">
        <v>260</v>
      </c>
      <c r="K1828" s="138">
        <v>16</v>
      </c>
      <c r="L1828" s="252"/>
      <c r="M1828" s="252"/>
      <c r="N1828" s="260">
        <f t="shared" si="346"/>
        <v>0</v>
      </c>
      <c r="O1828" s="261"/>
      <c r="P1828" s="261"/>
      <c r="Q1828" s="262"/>
      <c r="R1828" s="139"/>
      <c r="T1828" s="140"/>
      <c r="U1828" s="34" t="s">
        <v>39</v>
      </c>
      <c r="V1828" s="141">
        <v>0</v>
      </c>
      <c r="W1828" s="141">
        <f t="shared" si="337"/>
        <v>0</v>
      </c>
      <c r="X1828" s="141">
        <v>0</v>
      </c>
      <c r="Y1828" s="141">
        <f t="shared" si="338"/>
        <v>0</v>
      </c>
      <c r="Z1828" s="141">
        <v>0</v>
      </c>
      <c r="AA1828" s="142">
        <f t="shared" si="339"/>
        <v>0</v>
      </c>
      <c r="AR1828" s="8" t="s">
        <v>161</v>
      </c>
      <c r="AT1828" s="8" t="s">
        <v>157</v>
      </c>
      <c r="AU1828" s="8" t="s">
        <v>78</v>
      </c>
      <c r="AY1828" s="8" t="s">
        <v>156</v>
      </c>
      <c r="BE1828" s="143">
        <f t="shared" si="340"/>
        <v>0</v>
      </c>
      <c r="BF1828" s="143">
        <f t="shared" si="341"/>
        <v>0</v>
      </c>
      <c r="BG1828" s="143">
        <f t="shared" si="342"/>
        <v>0</v>
      </c>
      <c r="BH1828" s="143">
        <f t="shared" si="343"/>
        <v>0</v>
      </c>
      <c r="BI1828" s="143">
        <f t="shared" si="344"/>
        <v>0</v>
      </c>
      <c r="BJ1828" s="8" t="s">
        <v>78</v>
      </c>
      <c r="BK1828" s="121">
        <f t="shared" si="345"/>
        <v>0</v>
      </c>
      <c r="BL1828" s="8" t="s">
        <v>161</v>
      </c>
      <c r="BM1828" s="8" t="s">
        <v>3743</v>
      </c>
    </row>
    <row r="1829" spans="2:65" s="23" customFormat="1" ht="16.5" customHeight="1" x14ac:dyDescent="0.45">
      <c r="B1829" s="134"/>
      <c r="C1829" s="135" t="s">
        <v>3744</v>
      </c>
      <c r="D1829" s="135" t="s">
        <v>157</v>
      </c>
      <c r="E1829" s="136" t="s">
        <v>3745</v>
      </c>
      <c r="F1829" s="251" t="s">
        <v>3746</v>
      </c>
      <c r="G1829" s="251"/>
      <c r="H1829" s="251"/>
      <c r="I1829" s="251"/>
      <c r="J1829" s="137" t="s">
        <v>260</v>
      </c>
      <c r="K1829" s="138">
        <v>3</v>
      </c>
      <c r="L1829" s="252"/>
      <c r="M1829" s="252"/>
      <c r="N1829" s="260">
        <f t="shared" si="346"/>
        <v>0</v>
      </c>
      <c r="O1829" s="261"/>
      <c r="P1829" s="261"/>
      <c r="Q1829" s="262"/>
      <c r="R1829" s="139"/>
      <c r="T1829" s="140"/>
      <c r="U1829" s="34" t="s">
        <v>39</v>
      </c>
      <c r="V1829" s="141">
        <v>0</v>
      </c>
      <c r="W1829" s="141">
        <f t="shared" si="337"/>
        <v>0</v>
      </c>
      <c r="X1829" s="141">
        <v>0</v>
      </c>
      <c r="Y1829" s="141">
        <f t="shared" si="338"/>
        <v>0</v>
      </c>
      <c r="Z1829" s="141">
        <v>0</v>
      </c>
      <c r="AA1829" s="142">
        <f t="shared" si="339"/>
        <v>0</v>
      </c>
      <c r="AR1829" s="8" t="s">
        <v>161</v>
      </c>
      <c r="AT1829" s="8" t="s">
        <v>157</v>
      </c>
      <c r="AU1829" s="8" t="s">
        <v>78</v>
      </c>
      <c r="AY1829" s="8" t="s">
        <v>156</v>
      </c>
      <c r="BE1829" s="143">
        <f t="shared" si="340"/>
        <v>0</v>
      </c>
      <c r="BF1829" s="143">
        <f t="shared" si="341"/>
        <v>0</v>
      </c>
      <c r="BG1829" s="143">
        <f t="shared" si="342"/>
        <v>0</v>
      </c>
      <c r="BH1829" s="143">
        <f t="shared" si="343"/>
        <v>0</v>
      </c>
      <c r="BI1829" s="143">
        <f t="shared" si="344"/>
        <v>0</v>
      </c>
      <c r="BJ1829" s="8" t="s">
        <v>78</v>
      </c>
      <c r="BK1829" s="121">
        <f t="shared" si="345"/>
        <v>0</v>
      </c>
      <c r="BL1829" s="8" t="s">
        <v>161</v>
      </c>
      <c r="BM1829" s="8" t="s">
        <v>3747</v>
      </c>
    </row>
    <row r="1830" spans="2:65" s="23" customFormat="1" ht="25.5" customHeight="1" x14ac:dyDescent="0.45">
      <c r="B1830" s="134"/>
      <c r="C1830" s="135" t="s">
        <v>3748</v>
      </c>
      <c r="D1830" s="135" t="s">
        <v>157</v>
      </c>
      <c r="E1830" s="136" t="s">
        <v>3749</v>
      </c>
      <c r="F1830" s="251" t="s">
        <v>3750</v>
      </c>
      <c r="G1830" s="251"/>
      <c r="H1830" s="251"/>
      <c r="I1830" s="251"/>
      <c r="J1830" s="137" t="s">
        <v>260</v>
      </c>
      <c r="K1830" s="138">
        <v>3</v>
      </c>
      <c r="L1830" s="252"/>
      <c r="M1830" s="252"/>
      <c r="N1830" s="260">
        <f t="shared" si="346"/>
        <v>0</v>
      </c>
      <c r="O1830" s="261"/>
      <c r="P1830" s="261"/>
      <c r="Q1830" s="262"/>
      <c r="R1830" s="139"/>
      <c r="T1830" s="140"/>
      <c r="U1830" s="34" t="s">
        <v>39</v>
      </c>
      <c r="V1830" s="141">
        <v>0</v>
      </c>
      <c r="W1830" s="141">
        <f t="shared" si="337"/>
        <v>0</v>
      </c>
      <c r="X1830" s="141">
        <v>0</v>
      </c>
      <c r="Y1830" s="141">
        <f t="shared" si="338"/>
        <v>0</v>
      </c>
      <c r="Z1830" s="141">
        <v>0</v>
      </c>
      <c r="AA1830" s="142">
        <f t="shared" si="339"/>
        <v>0</v>
      </c>
      <c r="AR1830" s="8" t="s">
        <v>161</v>
      </c>
      <c r="AT1830" s="8" t="s">
        <v>157</v>
      </c>
      <c r="AU1830" s="8" t="s">
        <v>78</v>
      </c>
      <c r="AY1830" s="8" t="s">
        <v>156</v>
      </c>
      <c r="BE1830" s="143">
        <f t="shared" si="340"/>
        <v>0</v>
      </c>
      <c r="BF1830" s="143">
        <f t="shared" si="341"/>
        <v>0</v>
      </c>
      <c r="BG1830" s="143">
        <f t="shared" si="342"/>
        <v>0</v>
      </c>
      <c r="BH1830" s="143">
        <f t="shared" si="343"/>
        <v>0</v>
      </c>
      <c r="BI1830" s="143">
        <f t="shared" si="344"/>
        <v>0</v>
      </c>
      <c r="BJ1830" s="8" t="s">
        <v>78</v>
      </c>
      <c r="BK1830" s="121">
        <f t="shared" si="345"/>
        <v>0</v>
      </c>
      <c r="BL1830" s="8" t="s">
        <v>161</v>
      </c>
      <c r="BM1830" s="8" t="s">
        <v>3751</v>
      </c>
    </row>
    <row r="1831" spans="2:65" s="23" customFormat="1" ht="25.5" customHeight="1" x14ac:dyDescent="0.45">
      <c r="B1831" s="134"/>
      <c r="C1831" s="135" t="s">
        <v>3752</v>
      </c>
      <c r="D1831" s="135" t="s">
        <v>157</v>
      </c>
      <c r="E1831" s="136" t="s">
        <v>3753</v>
      </c>
      <c r="F1831" s="251" t="s">
        <v>3754</v>
      </c>
      <c r="G1831" s="251"/>
      <c r="H1831" s="251"/>
      <c r="I1831" s="251"/>
      <c r="J1831" s="137" t="s">
        <v>260</v>
      </c>
      <c r="K1831" s="138">
        <v>3</v>
      </c>
      <c r="L1831" s="252"/>
      <c r="M1831" s="252"/>
      <c r="N1831" s="260">
        <f t="shared" si="346"/>
        <v>0</v>
      </c>
      <c r="O1831" s="261"/>
      <c r="P1831" s="261"/>
      <c r="Q1831" s="262"/>
      <c r="R1831" s="139"/>
      <c r="T1831" s="140"/>
      <c r="U1831" s="34" t="s">
        <v>39</v>
      </c>
      <c r="V1831" s="141">
        <v>0</v>
      </c>
      <c r="W1831" s="141">
        <f t="shared" si="337"/>
        <v>0</v>
      </c>
      <c r="X1831" s="141">
        <v>0</v>
      </c>
      <c r="Y1831" s="141">
        <f t="shared" si="338"/>
        <v>0</v>
      </c>
      <c r="Z1831" s="141">
        <v>0</v>
      </c>
      <c r="AA1831" s="142">
        <f t="shared" si="339"/>
        <v>0</v>
      </c>
      <c r="AR1831" s="8" t="s">
        <v>161</v>
      </c>
      <c r="AT1831" s="8" t="s">
        <v>157</v>
      </c>
      <c r="AU1831" s="8" t="s">
        <v>78</v>
      </c>
      <c r="AY1831" s="8" t="s">
        <v>156</v>
      </c>
      <c r="BE1831" s="143">
        <f t="shared" si="340"/>
        <v>0</v>
      </c>
      <c r="BF1831" s="143">
        <f t="shared" si="341"/>
        <v>0</v>
      </c>
      <c r="BG1831" s="143">
        <f t="shared" si="342"/>
        <v>0</v>
      </c>
      <c r="BH1831" s="143">
        <f t="shared" si="343"/>
        <v>0</v>
      </c>
      <c r="BI1831" s="143">
        <f t="shared" si="344"/>
        <v>0</v>
      </c>
      <c r="BJ1831" s="8" t="s">
        <v>78</v>
      </c>
      <c r="BK1831" s="121">
        <f t="shared" si="345"/>
        <v>0</v>
      </c>
      <c r="BL1831" s="8" t="s">
        <v>161</v>
      </c>
      <c r="BM1831" s="8" t="s">
        <v>3755</v>
      </c>
    </row>
    <row r="1832" spans="2:65" s="23" customFormat="1" ht="38.25" customHeight="1" x14ac:dyDescent="0.45">
      <c r="B1832" s="134"/>
      <c r="C1832" s="135" t="s">
        <v>3756</v>
      </c>
      <c r="D1832" s="135" t="s">
        <v>157</v>
      </c>
      <c r="E1832" s="136" t="s">
        <v>3757</v>
      </c>
      <c r="F1832" s="251" t="s">
        <v>3758</v>
      </c>
      <c r="G1832" s="251"/>
      <c r="H1832" s="251"/>
      <c r="I1832" s="251"/>
      <c r="J1832" s="137" t="s">
        <v>358</v>
      </c>
      <c r="K1832" s="138">
        <v>650</v>
      </c>
      <c r="L1832" s="252"/>
      <c r="M1832" s="252"/>
      <c r="N1832" s="260">
        <f t="shared" si="346"/>
        <v>0</v>
      </c>
      <c r="O1832" s="261"/>
      <c r="P1832" s="261"/>
      <c r="Q1832" s="262"/>
      <c r="R1832" s="139"/>
      <c r="T1832" s="140"/>
      <c r="U1832" s="34" t="s">
        <v>39</v>
      </c>
      <c r="V1832" s="141">
        <v>0</v>
      </c>
      <c r="W1832" s="141">
        <f t="shared" si="337"/>
        <v>0</v>
      </c>
      <c r="X1832" s="141">
        <v>0</v>
      </c>
      <c r="Y1832" s="141">
        <f t="shared" si="338"/>
        <v>0</v>
      </c>
      <c r="Z1832" s="141">
        <v>0</v>
      </c>
      <c r="AA1832" s="142">
        <f t="shared" si="339"/>
        <v>0</v>
      </c>
      <c r="AR1832" s="8" t="s">
        <v>161</v>
      </c>
      <c r="AT1832" s="8" t="s">
        <v>157</v>
      </c>
      <c r="AU1832" s="8" t="s">
        <v>78</v>
      </c>
      <c r="AY1832" s="8" t="s">
        <v>156</v>
      </c>
      <c r="BE1832" s="143">
        <f t="shared" si="340"/>
        <v>0</v>
      </c>
      <c r="BF1832" s="143">
        <f t="shared" si="341"/>
        <v>0</v>
      </c>
      <c r="BG1832" s="143">
        <f t="shared" si="342"/>
        <v>0</v>
      </c>
      <c r="BH1832" s="143">
        <f t="shared" si="343"/>
        <v>0</v>
      </c>
      <c r="BI1832" s="143">
        <f t="shared" si="344"/>
        <v>0</v>
      </c>
      <c r="BJ1832" s="8" t="s">
        <v>78</v>
      </c>
      <c r="BK1832" s="121">
        <f t="shared" si="345"/>
        <v>0</v>
      </c>
      <c r="BL1832" s="8" t="s">
        <v>161</v>
      </c>
      <c r="BM1832" s="8" t="s">
        <v>3759</v>
      </c>
    </row>
    <row r="1833" spans="2:65" s="23" customFormat="1" ht="16.5" customHeight="1" x14ac:dyDescent="0.45">
      <c r="B1833" s="134"/>
      <c r="C1833" s="135" t="s">
        <v>3760</v>
      </c>
      <c r="D1833" s="135" t="s">
        <v>157</v>
      </c>
      <c r="E1833" s="136" t="s">
        <v>3761</v>
      </c>
      <c r="F1833" s="251" t="s">
        <v>3762</v>
      </c>
      <c r="G1833" s="251"/>
      <c r="H1833" s="251"/>
      <c r="I1833" s="251"/>
      <c r="J1833" s="137" t="s">
        <v>1782</v>
      </c>
      <c r="K1833" s="138">
        <v>1</v>
      </c>
      <c r="L1833" s="252"/>
      <c r="M1833" s="252"/>
      <c r="N1833" s="260">
        <f t="shared" si="346"/>
        <v>0</v>
      </c>
      <c r="O1833" s="261"/>
      <c r="P1833" s="261"/>
      <c r="Q1833" s="262"/>
      <c r="R1833" s="139"/>
      <c r="T1833" s="140"/>
      <c r="U1833" s="34" t="s">
        <v>39</v>
      </c>
      <c r="V1833" s="141">
        <v>0</v>
      </c>
      <c r="W1833" s="141">
        <f t="shared" si="337"/>
        <v>0</v>
      </c>
      <c r="X1833" s="141">
        <v>0</v>
      </c>
      <c r="Y1833" s="141">
        <f t="shared" si="338"/>
        <v>0</v>
      </c>
      <c r="Z1833" s="141">
        <v>0</v>
      </c>
      <c r="AA1833" s="142">
        <f t="shared" si="339"/>
        <v>0</v>
      </c>
      <c r="AR1833" s="8" t="s">
        <v>161</v>
      </c>
      <c r="AT1833" s="8" t="s">
        <v>157</v>
      </c>
      <c r="AU1833" s="8" t="s">
        <v>78</v>
      </c>
      <c r="AY1833" s="8" t="s">
        <v>156</v>
      </c>
      <c r="BE1833" s="143">
        <f t="shared" si="340"/>
        <v>0</v>
      </c>
      <c r="BF1833" s="143">
        <f t="shared" si="341"/>
        <v>0</v>
      </c>
      <c r="BG1833" s="143">
        <f t="shared" si="342"/>
        <v>0</v>
      </c>
      <c r="BH1833" s="143">
        <f t="shared" si="343"/>
        <v>0</v>
      </c>
      <c r="BI1833" s="143">
        <f t="shared" si="344"/>
        <v>0</v>
      </c>
      <c r="BJ1833" s="8" t="s">
        <v>78</v>
      </c>
      <c r="BK1833" s="121">
        <f t="shared" si="345"/>
        <v>0</v>
      </c>
      <c r="BL1833" s="8" t="s">
        <v>161</v>
      </c>
      <c r="BM1833" s="8" t="s">
        <v>3763</v>
      </c>
    </row>
    <row r="1834" spans="2:65" s="23" customFormat="1" ht="16.5" customHeight="1" x14ac:dyDescent="0.45">
      <c r="B1834" s="134"/>
      <c r="C1834" s="135" t="s">
        <v>3764</v>
      </c>
      <c r="D1834" s="135" t="s">
        <v>157</v>
      </c>
      <c r="E1834" s="136" t="s">
        <v>3765</v>
      </c>
      <c r="F1834" s="251" t="s">
        <v>3766</v>
      </c>
      <c r="G1834" s="251"/>
      <c r="H1834" s="251"/>
      <c r="I1834" s="251"/>
      <c r="J1834" s="137" t="s">
        <v>1782</v>
      </c>
      <c r="K1834" s="138">
        <v>1</v>
      </c>
      <c r="L1834" s="252"/>
      <c r="M1834" s="252"/>
      <c r="N1834" s="260">
        <f t="shared" si="346"/>
        <v>0</v>
      </c>
      <c r="O1834" s="261"/>
      <c r="P1834" s="261"/>
      <c r="Q1834" s="262"/>
      <c r="R1834" s="139"/>
      <c r="T1834" s="140"/>
      <c r="U1834" s="34" t="s">
        <v>39</v>
      </c>
      <c r="V1834" s="141">
        <v>0</v>
      </c>
      <c r="W1834" s="141">
        <f t="shared" si="337"/>
        <v>0</v>
      </c>
      <c r="X1834" s="141">
        <v>0</v>
      </c>
      <c r="Y1834" s="141">
        <f t="shared" si="338"/>
        <v>0</v>
      </c>
      <c r="Z1834" s="141">
        <v>0</v>
      </c>
      <c r="AA1834" s="142">
        <f t="shared" si="339"/>
        <v>0</v>
      </c>
      <c r="AR1834" s="8" t="s">
        <v>161</v>
      </c>
      <c r="AT1834" s="8" t="s">
        <v>157</v>
      </c>
      <c r="AU1834" s="8" t="s">
        <v>78</v>
      </c>
      <c r="AY1834" s="8" t="s">
        <v>156</v>
      </c>
      <c r="BE1834" s="143">
        <f t="shared" si="340"/>
        <v>0</v>
      </c>
      <c r="BF1834" s="143">
        <f t="shared" si="341"/>
        <v>0</v>
      </c>
      <c r="BG1834" s="143">
        <f t="shared" si="342"/>
        <v>0</v>
      </c>
      <c r="BH1834" s="143">
        <f t="shared" si="343"/>
        <v>0</v>
      </c>
      <c r="BI1834" s="143">
        <f t="shared" si="344"/>
        <v>0</v>
      </c>
      <c r="BJ1834" s="8" t="s">
        <v>78</v>
      </c>
      <c r="BK1834" s="121">
        <f t="shared" si="345"/>
        <v>0</v>
      </c>
      <c r="BL1834" s="8" t="s">
        <v>161</v>
      </c>
      <c r="BM1834" s="8" t="s">
        <v>3767</v>
      </c>
    </row>
    <row r="1835" spans="2:65" s="23" customFormat="1" ht="38.25" customHeight="1" x14ac:dyDescent="0.45">
      <c r="B1835" s="134"/>
      <c r="C1835" s="135" t="s">
        <v>3768</v>
      </c>
      <c r="D1835" s="135" t="s">
        <v>157</v>
      </c>
      <c r="E1835" s="136" t="s">
        <v>3769</v>
      </c>
      <c r="F1835" s="251" t="s">
        <v>3770</v>
      </c>
      <c r="G1835" s="251"/>
      <c r="H1835" s="251"/>
      <c r="I1835" s="251"/>
      <c r="J1835" s="137" t="s">
        <v>1782</v>
      </c>
      <c r="K1835" s="138">
        <v>1</v>
      </c>
      <c r="L1835" s="252"/>
      <c r="M1835" s="252"/>
      <c r="N1835" s="260">
        <f t="shared" si="346"/>
        <v>0</v>
      </c>
      <c r="O1835" s="261"/>
      <c r="P1835" s="261"/>
      <c r="Q1835" s="262"/>
      <c r="R1835" s="139"/>
      <c r="T1835" s="140"/>
      <c r="U1835" s="34" t="s">
        <v>39</v>
      </c>
      <c r="V1835" s="141">
        <v>0</v>
      </c>
      <c r="W1835" s="141">
        <f t="shared" si="337"/>
        <v>0</v>
      </c>
      <c r="X1835" s="141">
        <v>0</v>
      </c>
      <c r="Y1835" s="141">
        <f t="shared" si="338"/>
        <v>0</v>
      </c>
      <c r="Z1835" s="141">
        <v>0</v>
      </c>
      <c r="AA1835" s="142">
        <f t="shared" si="339"/>
        <v>0</v>
      </c>
      <c r="AR1835" s="8" t="s">
        <v>161</v>
      </c>
      <c r="AT1835" s="8" t="s">
        <v>157</v>
      </c>
      <c r="AU1835" s="8" t="s">
        <v>78</v>
      </c>
      <c r="AY1835" s="8" t="s">
        <v>156</v>
      </c>
      <c r="BE1835" s="143">
        <f t="shared" si="340"/>
        <v>0</v>
      </c>
      <c r="BF1835" s="143">
        <f t="shared" si="341"/>
        <v>0</v>
      </c>
      <c r="BG1835" s="143">
        <f t="shared" si="342"/>
        <v>0</v>
      </c>
      <c r="BH1835" s="143">
        <f t="shared" si="343"/>
        <v>0</v>
      </c>
      <c r="BI1835" s="143">
        <f t="shared" si="344"/>
        <v>0</v>
      </c>
      <c r="BJ1835" s="8" t="s">
        <v>78</v>
      </c>
      <c r="BK1835" s="121">
        <f t="shared" si="345"/>
        <v>0</v>
      </c>
      <c r="BL1835" s="8" t="s">
        <v>161</v>
      </c>
      <c r="BM1835" s="8" t="s">
        <v>3771</v>
      </c>
    </row>
    <row r="1836" spans="2:65" s="23" customFormat="1" ht="16.5" customHeight="1" x14ac:dyDescent="0.45">
      <c r="B1836" s="134"/>
      <c r="C1836" s="135" t="s">
        <v>3772</v>
      </c>
      <c r="D1836" s="135" t="s">
        <v>157</v>
      </c>
      <c r="E1836" s="136" t="s">
        <v>3773</v>
      </c>
      <c r="F1836" s="251" t="s">
        <v>3774</v>
      </c>
      <c r="G1836" s="251"/>
      <c r="H1836" s="251"/>
      <c r="I1836" s="251"/>
      <c r="J1836" s="137" t="s">
        <v>1782</v>
      </c>
      <c r="K1836" s="138">
        <v>1</v>
      </c>
      <c r="L1836" s="252"/>
      <c r="M1836" s="252"/>
      <c r="N1836" s="260">
        <f t="shared" si="346"/>
        <v>0</v>
      </c>
      <c r="O1836" s="261"/>
      <c r="P1836" s="261"/>
      <c r="Q1836" s="262"/>
      <c r="R1836" s="139"/>
      <c r="T1836" s="140"/>
      <c r="U1836" s="34" t="s">
        <v>39</v>
      </c>
      <c r="V1836" s="141">
        <v>0</v>
      </c>
      <c r="W1836" s="141">
        <f t="shared" si="337"/>
        <v>0</v>
      </c>
      <c r="X1836" s="141">
        <v>0</v>
      </c>
      <c r="Y1836" s="141">
        <f t="shared" si="338"/>
        <v>0</v>
      </c>
      <c r="Z1836" s="141">
        <v>0</v>
      </c>
      <c r="AA1836" s="142">
        <f t="shared" si="339"/>
        <v>0</v>
      </c>
      <c r="AR1836" s="8" t="s">
        <v>161</v>
      </c>
      <c r="AT1836" s="8" t="s">
        <v>157</v>
      </c>
      <c r="AU1836" s="8" t="s">
        <v>78</v>
      </c>
      <c r="AY1836" s="8" t="s">
        <v>156</v>
      </c>
      <c r="BE1836" s="143">
        <f t="shared" si="340"/>
        <v>0</v>
      </c>
      <c r="BF1836" s="143">
        <f t="shared" si="341"/>
        <v>0</v>
      </c>
      <c r="BG1836" s="143">
        <f t="shared" si="342"/>
        <v>0</v>
      </c>
      <c r="BH1836" s="143">
        <f t="shared" si="343"/>
        <v>0</v>
      </c>
      <c r="BI1836" s="143">
        <f t="shared" si="344"/>
        <v>0</v>
      </c>
      <c r="BJ1836" s="8" t="s">
        <v>78</v>
      </c>
      <c r="BK1836" s="121">
        <f t="shared" si="345"/>
        <v>0</v>
      </c>
      <c r="BL1836" s="8" t="s">
        <v>161</v>
      </c>
      <c r="BM1836" s="8" t="s">
        <v>3775</v>
      </c>
    </row>
    <row r="1837" spans="2:65" s="23" customFormat="1" ht="16.5" customHeight="1" x14ac:dyDescent="0.45">
      <c r="B1837" s="134"/>
      <c r="C1837" s="135" t="s">
        <v>3776</v>
      </c>
      <c r="D1837" s="135" t="s">
        <v>157</v>
      </c>
      <c r="E1837" s="136" t="s">
        <v>3777</v>
      </c>
      <c r="F1837" s="251" t="s">
        <v>3778</v>
      </c>
      <c r="G1837" s="251"/>
      <c r="H1837" s="251"/>
      <c r="I1837" s="251"/>
      <c r="J1837" s="137" t="s">
        <v>1782</v>
      </c>
      <c r="K1837" s="138">
        <v>1</v>
      </c>
      <c r="L1837" s="252"/>
      <c r="M1837" s="252"/>
      <c r="N1837" s="260">
        <f t="shared" si="346"/>
        <v>0</v>
      </c>
      <c r="O1837" s="261"/>
      <c r="P1837" s="261"/>
      <c r="Q1837" s="262"/>
      <c r="R1837" s="139"/>
      <c r="T1837" s="140"/>
      <c r="U1837" s="34" t="s">
        <v>39</v>
      </c>
      <c r="V1837" s="141">
        <v>0</v>
      </c>
      <c r="W1837" s="141">
        <f t="shared" si="337"/>
        <v>0</v>
      </c>
      <c r="X1837" s="141">
        <v>0</v>
      </c>
      <c r="Y1837" s="141">
        <f t="shared" si="338"/>
        <v>0</v>
      </c>
      <c r="Z1837" s="141">
        <v>0</v>
      </c>
      <c r="AA1837" s="142">
        <f t="shared" si="339"/>
        <v>0</v>
      </c>
      <c r="AR1837" s="8" t="s">
        <v>161</v>
      </c>
      <c r="AT1837" s="8" t="s">
        <v>157</v>
      </c>
      <c r="AU1837" s="8" t="s">
        <v>78</v>
      </c>
      <c r="AY1837" s="8" t="s">
        <v>156</v>
      </c>
      <c r="BE1837" s="143">
        <f t="shared" si="340"/>
        <v>0</v>
      </c>
      <c r="BF1837" s="143">
        <f t="shared" si="341"/>
        <v>0</v>
      </c>
      <c r="BG1837" s="143">
        <f t="shared" si="342"/>
        <v>0</v>
      </c>
      <c r="BH1837" s="143">
        <f t="shared" si="343"/>
        <v>0</v>
      </c>
      <c r="BI1837" s="143">
        <f t="shared" si="344"/>
        <v>0</v>
      </c>
      <c r="BJ1837" s="8" t="s">
        <v>78</v>
      </c>
      <c r="BK1837" s="121">
        <f t="shared" si="345"/>
        <v>0</v>
      </c>
      <c r="BL1837" s="8" t="s">
        <v>161</v>
      </c>
      <c r="BM1837" s="8" t="s">
        <v>3779</v>
      </c>
    </row>
    <row r="1838" spans="2:65" s="23" customFormat="1" ht="38.25" customHeight="1" x14ac:dyDescent="0.45">
      <c r="B1838" s="134"/>
      <c r="C1838" s="191" t="s">
        <v>3780</v>
      </c>
      <c r="D1838" s="191"/>
      <c r="E1838" s="192"/>
      <c r="F1838" s="272"/>
      <c r="G1838" s="272"/>
      <c r="H1838" s="272"/>
      <c r="I1838" s="272"/>
      <c r="J1838" s="193"/>
      <c r="K1838" s="194"/>
      <c r="L1838" s="273"/>
      <c r="M1838" s="273"/>
      <c r="N1838" s="260">
        <f>ROUND(L1838*K1838,2)</f>
        <v>0</v>
      </c>
      <c r="O1838" s="261"/>
      <c r="P1838" s="261"/>
      <c r="Q1838" s="262"/>
      <c r="R1838" s="139"/>
      <c r="T1838" s="140"/>
      <c r="U1838" s="34" t="s">
        <v>39</v>
      </c>
      <c r="V1838" s="141">
        <v>0</v>
      </c>
      <c r="W1838" s="141">
        <f t="shared" si="337"/>
        <v>0</v>
      </c>
      <c r="X1838" s="141">
        <v>0</v>
      </c>
      <c r="Y1838" s="141">
        <f t="shared" si="338"/>
        <v>0</v>
      </c>
      <c r="Z1838" s="141">
        <v>0</v>
      </c>
      <c r="AA1838" s="142">
        <f t="shared" si="339"/>
        <v>0</v>
      </c>
      <c r="AR1838" s="8" t="s">
        <v>161</v>
      </c>
      <c r="AT1838" s="8" t="s">
        <v>157</v>
      </c>
      <c r="AU1838" s="8" t="s">
        <v>78</v>
      </c>
      <c r="AY1838" s="8" t="s">
        <v>156</v>
      </c>
      <c r="BE1838" s="143">
        <f t="shared" si="340"/>
        <v>0</v>
      </c>
      <c r="BF1838" s="143">
        <f t="shared" si="341"/>
        <v>0</v>
      </c>
      <c r="BG1838" s="143">
        <f t="shared" si="342"/>
        <v>0</v>
      </c>
      <c r="BH1838" s="143">
        <f t="shared" si="343"/>
        <v>0</v>
      </c>
      <c r="BI1838" s="143">
        <f t="shared" si="344"/>
        <v>0</v>
      </c>
      <c r="BJ1838" s="8" t="s">
        <v>78</v>
      </c>
      <c r="BK1838" s="121">
        <f t="shared" si="345"/>
        <v>0</v>
      </c>
      <c r="BL1838" s="8" t="s">
        <v>161</v>
      </c>
      <c r="BM1838" s="8" t="s">
        <v>3781</v>
      </c>
    </row>
    <row r="1839" spans="2:65" s="23" customFormat="1" ht="16.5" customHeight="1" x14ac:dyDescent="0.45">
      <c r="B1839" s="134"/>
      <c r="C1839" s="135" t="s">
        <v>3782</v>
      </c>
      <c r="D1839" s="135" t="s">
        <v>157</v>
      </c>
      <c r="E1839" s="136" t="s">
        <v>3783</v>
      </c>
      <c r="F1839" s="277" t="s">
        <v>3784</v>
      </c>
      <c r="G1839" s="277"/>
      <c r="H1839" s="277"/>
      <c r="I1839" s="277"/>
      <c r="J1839" s="137" t="s">
        <v>1782</v>
      </c>
      <c r="K1839" s="138">
        <v>1</v>
      </c>
      <c r="L1839" s="252"/>
      <c r="M1839" s="252"/>
      <c r="N1839" s="260">
        <f t="shared" ref="N1839:N1846" si="347">ROUND(L1839*K1839,2)</f>
        <v>0</v>
      </c>
      <c r="O1839" s="261"/>
      <c r="P1839" s="261"/>
      <c r="Q1839" s="262"/>
      <c r="R1839" s="139"/>
      <c r="T1839" s="140"/>
      <c r="U1839" s="34" t="s">
        <v>39</v>
      </c>
      <c r="V1839" s="141">
        <v>0</v>
      </c>
      <c r="W1839" s="141">
        <f t="shared" si="337"/>
        <v>0</v>
      </c>
      <c r="X1839" s="141">
        <v>0</v>
      </c>
      <c r="Y1839" s="141">
        <f t="shared" si="338"/>
        <v>0</v>
      </c>
      <c r="Z1839" s="141">
        <v>0</v>
      </c>
      <c r="AA1839" s="142">
        <f t="shared" si="339"/>
        <v>0</v>
      </c>
      <c r="AR1839" s="8" t="s">
        <v>161</v>
      </c>
      <c r="AT1839" s="8" t="s">
        <v>157</v>
      </c>
      <c r="AU1839" s="8" t="s">
        <v>78</v>
      </c>
      <c r="AY1839" s="8" t="s">
        <v>156</v>
      </c>
      <c r="BE1839" s="143">
        <f t="shared" si="340"/>
        <v>0</v>
      </c>
      <c r="BF1839" s="143">
        <f t="shared" si="341"/>
        <v>0</v>
      </c>
      <c r="BG1839" s="143">
        <f t="shared" si="342"/>
        <v>0</v>
      </c>
      <c r="BH1839" s="143">
        <f t="shared" si="343"/>
        <v>0</v>
      </c>
      <c r="BI1839" s="143">
        <f t="shared" si="344"/>
        <v>0</v>
      </c>
      <c r="BJ1839" s="8" t="s">
        <v>78</v>
      </c>
      <c r="BK1839" s="121">
        <f t="shared" si="345"/>
        <v>0</v>
      </c>
      <c r="BL1839" s="8" t="s">
        <v>161</v>
      </c>
      <c r="BM1839" s="8" t="s">
        <v>3785</v>
      </c>
    </row>
    <row r="1840" spans="2:65" s="23" customFormat="1" ht="38.25" customHeight="1" x14ac:dyDescent="0.45">
      <c r="B1840" s="134"/>
      <c r="C1840" s="135" t="s">
        <v>3786</v>
      </c>
      <c r="D1840" s="135" t="s">
        <v>157</v>
      </c>
      <c r="E1840" s="136" t="s">
        <v>3787</v>
      </c>
      <c r="F1840" s="251" t="s">
        <v>3788</v>
      </c>
      <c r="G1840" s="251"/>
      <c r="H1840" s="251"/>
      <c r="I1840" s="251"/>
      <c r="J1840" s="137" t="s">
        <v>1782</v>
      </c>
      <c r="K1840" s="138">
        <v>1</v>
      </c>
      <c r="L1840" s="252"/>
      <c r="M1840" s="252"/>
      <c r="N1840" s="260">
        <f t="shared" si="347"/>
        <v>0</v>
      </c>
      <c r="O1840" s="261"/>
      <c r="P1840" s="261"/>
      <c r="Q1840" s="262"/>
      <c r="R1840" s="139"/>
      <c r="T1840" s="140"/>
      <c r="U1840" s="34" t="s">
        <v>39</v>
      </c>
      <c r="V1840" s="141">
        <v>0</v>
      </c>
      <c r="W1840" s="141">
        <f t="shared" si="337"/>
        <v>0</v>
      </c>
      <c r="X1840" s="141">
        <v>0</v>
      </c>
      <c r="Y1840" s="141">
        <f t="shared" si="338"/>
        <v>0</v>
      </c>
      <c r="Z1840" s="141">
        <v>0</v>
      </c>
      <c r="AA1840" s="142">
        <f t="shared" si="339"/>
        <v>0</v>
      </c>
      <c r="AR1840" s="8" t="s">
        <v>161</v>
      </c>
      <c r="AT1840" s="8" t="s">
        <v>157</v>
      </c>
      <c r="AU1840" s="8" t="s">
        <v>78</v>
      </c>
      <c r="AY1840" s="8" t="s">
        <v>156</v>
      </c>
      <c r="BE1840" s="143">
        <f t="shared" si="340"/>
        <v>0</v>
      </c>
      <c r="BF1840" s="143">
        <f t="shared" si="341"/>
        <v>0</v>
      </c>
      <c r="BG1840" s="143">
        <f t="shared" si="342"/>
        <v>0</v>
      </c>
      <c r="BH1840" s="143">
        <f t="shared" si="343"/>
        <v>0</v>
      </c>
      <c r="BI1840" s="143">
        <f t="shared" si="344"/>
        <v>0</v>
      </c>
      <c r="BJ1840" s="8" t="s">
        <v>78</v>
      </c>
      <c r="BK1840" s="121">
        <f t="shared" si="345"/>
        <v>0</v>
      </c>
      <c r="BL1840" s="8" t="s">
        <v>161</v>
      </c>
      <c r="BM1840" s="8" t="s">
        <v>3789</v>
      </c>
    </row>
    <row r="1841" spans="2:65" s="23" customFormat="1" ht="16.5" customHeight="1" x14ac:dyDescent="0.45">
      <c r="B1841" s="134"/>
      <c r="C1841" s="135" t="s">
        <v>3790</v>
      </c>
      <c r="D1841" s="135" t="s">
        <v>157</v>
      </c>
      <c r="E1841" s="136" t="s">
        <v>3791</v>
      </c>
      <c r="F1841" s="251" t="s">
        <v>3792</v>
      </c>
      <c r="G1841" s="251"/>
      <c r="H1841" s="251"/>
      <c r="I1841" s="251"/>
      <c r="J1841" s="137" t="s">
        <v>1782</v>
      </c>
      <c r="K1841" s="138">
        <v>1</v>
      </c>
      <c r="L1841" s="252"/>
      <c r="M1841" s="252"/>
      <c r="N1841" s="260">
        <f t="shared" si="347"/>
        <v>0</v>
      </c>
      <c r="O1841" s="261"/>
      <c r="P1841" s="261"/>
      <c r="Q1841" s="262"/>
      <c r="R1841" s="139"/>
      <c r="T1841" s="140"/>
      <c r="U1841" s="34" t="s">
        <v>39</v>
      </c>
      <c r="V1841" s="141">
        <v>0</v>
      </c>
      <c r="W1841" s="141">
        <f t="shared" si="337"/>
        <v>0</v>
      </c>
      <c r="X1841" s="141">
        <v>0</v>
      </c>
      <c r="Y1841" s="141">
        <f t="shared" si="338"/>
        <v>0</v>
      </c>
      <c r="Z1841" s="141">
        <v>0</v>
      </c>
      <c r="AA1841" s="142">
        <f t="shared" si="339"/>
        <v>0</v>
      </c>
      <c r="AR1841" s="8" t="s">
        <v>161</v>
      </c>
      <c r="AT1841" s="8" t="s">
        <v>157</v>
      </c>
      <c r="AU1841" s="8" t="s">
        <v>78</v>
      </c>
      <c r="AY1841" s="8" t="s">
        <v>156</v>
      </c>
      <c r="BE1841" s="143">
        <f t="shared" si="340"/>
        <v>0</v>
      </c>
      <c r="BF1841" s="143">
        <f t="shared" si="341"/>
        <v>0</v>
      </c>
      <c r="BG1841" s="143">
        <f t="shared" si="342"/>
        <v>0</v>
      </c>
      <c r="BH1841" s="143">
        <f t="shared" si="343"/>
        <v>0</v>
      </c>
      <c r="BI1841" s="143">
        <f t="shared" si="344"/>
        <v>0</v>
      </c>
      <c r="BJ1841" s="8" t="s">
        <v>78</v>
      </c>
      <c r="BK1841" s="121">
        <f t="shared" si="345"/>
        <v>0</v>
      </c>
      <c r="BL1841" s="8" t="s">
        <v>161</v>
      </c>
      <c r="BM1841" s="8" t="s">
        <v>3793</v>
      </c>
    </row>
    <row r="1842" spans="2:65" s="23" customFormat="1" ht="16.5" customHeight="1" x14ac:dyDescent="0.45">
      <c r="B1842" s="134"/>
      <c r="C1842" s="135" t="s">
        <v>3794</v>
      </c>
      <c r="D1842" s="135" t="s">
        <v>157</v>
      </c>
      <c r="E1842" s="136" t="s">
        <v>3795</v>
      </c>
      <c r="F1842" s="251" t="s">
        <v>3796</v>
      </c>
      <c r="G1842" s="251"/>
      <c r="H1842" s="251"/>
      <c r="I1842" s="251"/>
      <c r="J1842" s="137" t="s">
        <v>1782</v>
      </c>
      <c r="K1842" s="138">
        <v>1</v>
      </c>
      <c r="L1842" s="252"/>
      <c r="M1842" s="252"/>
      <c r="N1842" s="260">
        <f t="shared" si="347"/>
        <v>0</v>
      </c>
      <c r="O1842" s="261"/>
      <c r="P1842" s="261"/>
      <c r="Q1842" s="262"/>
      <c r="R1842" s="139"/>
      <c r="T1842" s="140"/>
      <c r="U1842" s="34" t="s">
        <v>39</v>
      </c>
      <c r="V1842" s="141">
        <v>0</v>
      </c>
      <c r="W1842" s="141">
        <f t="shared" si="337"/>
        <v>0</v>
      </c>
      <c r="X1842" s="141">
        <v>0</v>
      </c>
      <c r="Y1842" s="141">
        <f t="shared" si="338"/>
        <v>0</v>
      </c>
      <c r="Z1842" s="141">
        <v>0</v>
      </c>
      <c r="AA1842" s="142">
        <f t="shared" si="339"/>
        <v>0</v>
      </c>
      <c r="AR1842" s="8" t="s">
        <v>161</v>
      </c>
      <c r="AT1842" s="8" t="s">
        <v>157</v>
      </c>
      <c r="AU1842" s="8" t="s">
        <v>78</v>
      </c>
      <c r="AY1842" s="8" t="s">
        <v>156</v>
      </c>
      <c r="BE1842" s="143">
        <f t="shared" si="340"/>
        <v>0</v>
      </c>
      <c r="BF1842" s="143">
        <f t="shared" si="341"/>
        <v>0</v>
      </c>
      <c r="BG1842" s="143">
        <f t="shared" si="342"/>
        <v>0</v>
      </c>
      <c r="BH1842" s="143">
        <f t="shared" si="343"/>
        <v>0</v>
      </c>
      <c r="BI1842" s="143">
        <f t="shared" si="344"/>
        <v>0</v>
      </c>
      <c r="BJ1842" s="8" t="s">
        <v>78</v>
      </c>
      <c r="BK1842" s="121">
        <f t="shared" si="345"/>
        <v>0</v>
      </c>
      <c r="BL1842" s="8" t="s">
        <v>161</v>
      </c>
      <c r="BM1842" s="8" t="s">
        <v>3797</v>
      </c>
    </row>
    <row r="1843" spans="2:65" s="23" customFormat="1" ht="25.5" customHeight="1" x14ac:dyDescent="0.45">
      <c r="B1843" s="134"/>
      <c r="C1843" s="135" t="s">
        <v>3798</v>
      </c>
      <c r="D1843" s="135" t="s">
        <v>157</v>
      </c>
      <c r="E1843" s="136" t="s">
        <v>3799</v>
      </c>
      <c r="F1843" s="251" t="s">
        <v>3800</v>
      </c>
      <c r="G1843" s="251"/>
      <c r="H1843" s="251"/>
      <c r="I1843" s="251"/>
      <c r="J1843" s="137" t="s">
        <v>1782</v>
      </c>
      <c r="K1843" s="138">
        <v>1</v>
      </c>
      <c r="L1843" s="252"/>
      <c r="M1843" s="252"/>
      <c r="N1843" s="260">
        <f t="shared" si="347"/>
        <v>0</v>
      </c>
      <c r="O1843" s="261"/>
      <c r="P1843" s="261"/>
      <c r="Q1843" s="262"/>
      <c r="R1843" s="139"/>
      <c r="T1843" s="140"/>
      <c r="U1843" s="34" t="s">
        <v>39</v>
      </c>
      <c r="V1843" s="141">
        <v>0</v>
      </c>
      <c r="W1843" s="141">
        <f t="shared" si="337"/>
        <v>0</v>
      </c>
      <c r="X1843" s="141">
        <v>0</v>
      </c>
      <c r="Y1843" s="141">
        <f t="shared" si="338"/>
        <v>0</v>
      </c>
      <c r="Z1843" s="141">
        <v>0</v>
      </c>
      <c r="AA1843" s="142">
        <f t="shared" si="339"/>
        <v>0</v>
      </c>
      <c r="AR1843" s="8" t="s">
        <v>161</v>
      </c>
      <c r="AT1843" s="8" t="s">
        <v>157</v>
      </c>
      <c r="AU1843" s="8" t="s">
        <v>78</v>
      </c>
      <c r="AY1843" s="8" t="s">
        <v>156</v>
      </c>
      <c r="BE1843" s="143">
        <f t="shared" si="340"/>
        <v>0</v>
      </c>
      <c r="BF1843" s="143">
        <f t="shared" si="341"/>
        <v>0</v>
      </c>
      <c r="BG1843" s="143">
        <f t="shared" si="342"/>
        <v>0</v>
      </c>
      <c r="BH1843" s="143">
        <f t="shared" si="343"/>
        <v>0</v>
      </c>
      <c r="BI1843" s="143">
        <f t="shared" si="344"/>
        <v>0</v>
      </c>
      <c r="BJ1843" s="8" t="s">
        <v>78</v>
      </c>
      <c r="BK1843" s="121">
        <f t="shared" si="345"/>
        <v>0</v>
      </c>
      <c r="BL1843" s="8" t="s">
        <v>161</v>
      </c>
      <c r="BM1843" s="8" t="s">
        <v>3801</v>
      </c>
    </row>
    <row r="1844" spans="2:65" s="23" customFormat="1" ht="16.5" customHeight="1" x14ac:dyDescent="0.45">
      <c r="B1844" s="134"/>
      <c r="C1844" s="135" t="s">
        <v>3802</v>
      </c>
      <c r="D1844" s="135" t="s">
        <v>157</v>
      </c>
      <c r="E1844" s="136" t="s">
        <v>3803</v>
      </c>
      <c r="F1844" s="251" t="s">
        <v>3804</v>
      </c>
      <c r="G1844" s="251"/>
      <c r="H1844" s="251"/>
      <c r="I1844" s="251"/>
      <c r="J1844" s="137" t="s">
        <v>1782</v>
      </c>
      <c r="K1844" s="138">
        <v>1</v>
      </c>
      <c r="L1844" s="252"/>
      <c r="M1844" s="252"/>
      <c r="N1844" s="260">
        <f t="shared" si="347"/>
        <v>0</v>
      </c>
      <c r="O1844" s="261"/>
      <c r="P1844" s="261"/>
      <c r="Q1844" s="262"/>
      <c r="R1844" s="139"/>
      <c r="T1844" s="140"/>
      <c r="U1844" s="34" t="s">
        <v>39</v>
      </c>
      <c r="V1844" s="141">
        <v>0</v>
      </c>
      <c r="W1844" s="141">
        <f t="shared" si="337"/>
        <v>0</v>
      </c>
      <c r="X1844" s="141">
        <v>0</v>
      </c>
      <c r="Y1844" s="141">
        <f t="shared" si="338"/>
        <v>0</v>
      </c>
      <c r="Z1844" s="141">
        <v>0</v>
      </c>
      <c r="AA1844" s="142">
        <f t="shared" si="339"/>
        <v>0</v>
      </c>
      <c r="AR1844" s="8" t="s">
        <v>161</v>
      </c>
      <c r="AT1844" s="8" t="s">
        <v>157</v>
      </c>
      <c r="AU1844" s="8" t="s">
        <v>78</v>
      </c>
      <c r="AY1844" s="8" t="s">
        <v>156</v>
      </c>
      <c r="BE1844" s="143">
        <f t="shared" si="340"/>
        <v>0</v>
      </c>
      <c r="BF1844" s="143">
        <f t="shared" si="341"/>
        <v>0</v>
      </c>
      <c r="BG1844" s="143">
        <f t="shared" si="342"/>
        <v>0</v>
      </c>
      <c r="BH1844" s="143">
        <f t="shared" si="343"/>
        <v>0</v>
      </c>
      <c r="BI1844" s="143">
        <f t="shared" si="344"/>
        <v>0</v>
      </c>
      <c r="BJ1844" s="8" t="s">
        <v>78</v>
      </c>
      <c r="BK1844" s="121">
        <f t="shared" si="345"/>
        <v>0</v>
      </c>
      <c r="BL1844" s="8" t="s">
        <v>161</v>
      </c>
      <c r="BM1844" s="8" t="s">
        <v>3805</v>
      </c>
    </row>
    <row r="1845" spans="2:65" s="23" customFormat="1" ht="16.5" customHeight="1" x14ac:dyDescent="0.45">
      <c r="B1845" s="134"/>
      <c r="C1845" s="135" t="s">
        <v>3806</v>
      </c>
      <c r="D1845" s="135"/>
      <c r="E1845" s="136"/>
      <c r="F1845" s="251"/>
      <c r="G1845" s="251"/>
      <c r="H1845" s="251"/>
      <c r="I1845" s="251"/>
      <c r="J1845" s="137"/>
      <c r="K1845" s="138"/>
      <c r="L1845" s="252"/>
      <c r="M1845" s="252"/>
      <c r="N1845" s="260">
        <f t="shared" si="347"/>
        <v>0</v>
      </c>
      <c r="O1845" s="261"/>
      <c r="P1845" s="261"/>
      <c r="Q1845" s="262"/>
      <c r="R1845" s="139"/>
      <c r="T1845" s="140"/>
      <c r="U1845" s="34" t="s">
        <v>39</v>
      </c>
      <c r="V1845" s="141">
        <v>0</v>
      </c>
      <c r="W1845" s="141">
        <f t="shared" si="337"/>
        <v>0</v>
      </c>
      <c r="X1845" s="141">
        <v>0</v>
      </c>
      <c r="Y1845" s="141">
        <f t="shared" si="338"/>
        <v>0</v>
      </c>
      <c r="Z1845" s="141">
        <v>0</v>
      </c>
      <c r="AA1845" s="142">
        <f t="shared" si="339"/>
        <v>0</v>
      </c>
      <c r="AR1845" s="8" t="s">
        <v>161</v>
      </c>
      <c r="AT1845" s="8" t="s">
        <v>157</v>
      </c>
      <c r="AU1845" s="8" t="s">
        <v>78</v>
      </c>
      <c r="AY1845" s="8" t="s">
        <v>156</v>
      </c>
      <c r="BE1845" s="143">
        <f t="shared" si="340"/>
        <v>0</v>
      </c>
      <c r="BF1845" s="143">
        <f t="shared" si="341"/>
        <v>0</v>
      </c>
      <c r="BG1845" s="143">
        <f t="shared" si="342"/>
        <v>0</v>
      </c>
      <c r="BH1845" s="143">
        <f t="shared" si="343"/>
        <v>0</v>
      </c>
      <c r="BI1845" s="143">
        <f t="shared" si="344"/>
        <v>0</v>
      </c>
      <c r="BJ1845" s="8" t="s">
        <v>78</v>
      </c>
      <c r="BK1845" s="121">
        <f t="shared" si="345"/>
        <v>0</v>
      </c>
      <c r="BL1845" s="8" t="s">
        <v>161</v>
      </c>
      <c r="BM1845" s="8" t="s">
        <v>3807</v>
      </c>
    </row>
    <row r="1846" spans="2:65" s="23" customFormat="1" ht="25.5" customHeight="1" x14ac:dyDescent="0.45">
      <c r="B1846" s="134"/>
      <c r="C1846" s="135" t="s">
        <v>3808</v>
      </c>
      <c r="D1846" s="135" t="s">
        <v>157</v>
      </c>
      <c r="E1846" s="136" t="s">
        <v>3809</v>
      </c>
      <c r="F1846" s="251" t="s">
        <v>3810</v>
      </c>
      <c r="G1846" s="251"/>
      <c r="H1846" s="251"/>
      <c r="I1846" s="251"/>
      <c r="J1846" s="137" t="s">
        <v>1782</v>
      </c>
      <c r="K1846" s="138">
        <v>1</v>
      </c>
      <c r="L1846" s="252"/>
      <c r="M1846" s="252"/>
      <c r="N1846" s="260">
        <f t="shared" si="347"/>
        <v>0</v>
      </c>
      <c r="O1846" s="261"/>
      <c r="P1846" s="261"/>
      <c r="Q1846" s="262"/>
      <c r="R1846" s="139"/>
      <c r="T1846" s="140"/>
      <c r="U1846" s="34" t="s">
        <v>39</v>
      </c>
      <c r="V1846" s="141">
        <v>0</v>
      </c>
      <c r="W1846" s="141">
        <f t="shared" si="337"/>
        <v>0</v>
      </c>
      <c r="X1846" s="141">
        <v>0</v>
      </c>
      <c r="Y1846" s="141">
        <f t="shared" si="338"/>
        <v>0</v>
      </c>
      <c r="Z1846" s="141">
        <v>0</v>
      </c>
      <c r="AA1846" s="142">
        <f t="shared" si="339"/>
        <v>0</v>
      </c>
      <c r="AR1846" s="8" t="s">
        <v>161</v>
      </c>
      <c r="AT1846" s="8" t="s">
        <v>157</v>
      </c>
      <c r="AU1846" s="8" t="s">
        <v>78</v>
      </c>
      <c r="AY1846" s="8" t="s">
        <v>156</v>
      </c>
      <c r="BE1846" s="143">
        <f t="shared" si="340"/>
        <v>0</v>
      </c>
      <c r="BF1846" s="143">
        <f t="shared" si="341"/>
        <v>0</v>
      </c>
      <c r="BG1846" s="143">
        <f t="shared" si="342"/>
        <v>0</v>
      </c>
      <c r="BH1846" s="143">
        <f t="shared" si="343"/>
        <v>0</v>
      </c>
      <c r="BI1846" s="143">
        <f t="shared" si="344"/>
        <v>0</v>
      </c>
      <c r="BJ1846" s="8" t="s">
        <v>78</v>
      </c>
      <c r="BK1846" s="121">
        <f t="shared" si="345"/>
        <v>0</v>
      </c>
      <c r="BL1846" s="8" t="s">
        <v>161</v>
      </c>
      <c r="BM1846" s="8" t="s">
        <v>3811</v>
      </c>
    </row>
    <row r="1847" spans="2:65" s="23" customFormat="1" ht="16.5" customHeight="1" x14ac:dyDescent="0.45">
      <c r="B1847" s="134"/>
      <c r="C1847" s="179" t="s">
        <v>3812</v>
      </c>
      <c r="D1847" s="179" t="s">
        <v>311</v>
      </c>
      <c r="E1847" s="180" t="s">
        <v>3813</v>
      </c>
      <c r="F1847" s="263" t="s">
        <v>3730</v>
      </c>
      <c r="G1847" s="263"/>
      <c r="H1847" s="263"/>
      <c r="I1847" s="263"/>
      <c r="J1847" s="181" t="s">
        <v>260</v>
      </c>
      <c r="K1847" s="182">
        <v>1</v>
      </c>
      <c r="L1847" s="264"/>
      <c r="M1847" s="264"/>
      <c r="N1847" s="265">
        <f>ROUND(L1847*K1847,2)</f>
        <v>0</v>
      </c>
      <c r="O1847" s="266"/>
      <c r="P1847" s="266"/>
      <c r="Q1847" s="267"/>
      <c r="R1847" s="139"/>
      <c r="T1847" s="140"/>
      <c r="U1847" s="34" t="s">
        <v>39</v>
      </c>
      <c r="V1847" s="141">
        <v>0</v>
      </c>
      <c r="W1847" s="141">
        <f t="shared" si="337"/>
        <v>0</v>
      </c>
      <c r="X1847" s="141">
        <v>0</v>
      </c>
      <c r="Y1847" s="141">
        <f t="shared" si="338"/>
        <v>0</v>
      </c>
      <c r="Z1847" s="141">
        <v>0</v>
      </c>
      <c r="AA1847" s="142">
        <f t="shared" si="339"/>
        <v>0</v>
      </c>
      <c r="AR1847" s="8" t="s">
        <v>190</v>
      </c>
      <c r="AT1847" s="8" t="s">
        <v>311</v>
      </c>
      <c r="AU1847" s="8" t="s">
        <v>78</v>
      </c>
      <c r="AY1847" s="8" t="s">
        <v>156</v>
      </c>
      <c r="BE1847" s="143">
        <f t="shared" si="340"/>
        <v>0</v>
      </c>
      <c r="BF1847" s="143">
        <f t="shared" si="341"/>
        <v>0</v>
      </c>
      <c r="BG1847" s="143">
        <f t="shared" si="342"/>
        <v>0</v>
      </c>
      <c r="BH1847" s="143">
        <f t="shared" si="343"/>
        <v>0</v>
      </c>
      <c r="BI1847" s="143">
        <f t="shared" si="344"/>
        <v>0</v>
      </c>
      <c r="BJ1847" s="8" t="s">
        <v>78</v>
      </c>
      <c r="BK1847" s="121">
        <f t="shared" si="345"/>
        <v>0</v>
      </c>
      <c r="BL1847" s="8" t="s">
        <v>161</v>
      </c>
      <c r="BM1847" s="8" t="s">
        <v>3814</v>
      </c>
    </row>
    <row r="1848" spans="2:65" s="23" customFormat="1" ht="16.5" customHeight="1" x14ac:dyDescent="0.45">
      <c r="B1848" s="134"/>
      <c r="C1848" s="179" t="s">
        <v>3815</v>
      </c>
      <c r="D1848" s="179" t="s">
        <v>311</v>
      </c>
      <c r="E1848" s="180" t="s">
        <v>3816</v>
      </c>
      <c r="F1848" s="263" t="s">
        <v>3734</v>
      </c>
      <c r="G1848" s="263"/>
      <c r="H1848" s="263"/>
      <c r="I1848" s="263"/>
      <c r="J1848" s="181" t="s">
        <v>260</v>
      </c>
      <c r="K1848" s="182">
        <v>26</v>
      </c>
      <c r="L1848" s="264"/>
      <c r="M1848" s="264"/>
      <c r="N1848" s="265">
        <f t="shared" ref="N1848:N1861" si="348">ROUND(L1848*K1848,2)</f>
        <v>0</v>
      </c>
      <c r="O1848" s="266"/>
      <c r="P1848" s="266"/>
      <c r="Q1848" s="267"/>
      <c r="R1848" s="139"/>
      <c r="T1848" s="140"/>
      <c r="U1848" s="34" t="s">
        <v>39</v>
      </c>
      <c r="V1848" s="141">
        <v>0</v>
      </c>
      <c r="W1848" s="141">
        <f t="shared" si="337"/>
        <v>0</v>
      </c>
      <c r="X1848" s="141">
        <v>0</v>
      </c>
      <c r="Y1848" s="141">
        <f t="shared" si="338"/>
        <v>0</v>
      </c>
      <c r="Z1848" s="141">
        <v>0</v>
      </c>
      <c r="AA1848" s="142">
        <f t="shared" si="339"/>
        <v>0</v>
      </c>
      <c r="AR1848" s="8" t="s">
        <v>190</v>
      </c>
      <c r="AT1848" s="8" t="s">
        <v>311</v>
      </c>
      <c r="AU1848" s="8" t="s">
        <v>78</v>
      </c>
      <c r="AY1848" s="8" t="s">
        <v>156</v>
      </c>
      <c r="BE1848" s="143">
        <f t="shared" si="340"/>
        <v>0</v>
      </c>
      <c r="BF1848" s="143">
        <f t="shared" si="341"/>
        <v>0</v>
      </c>
      <c r="BG1848" s="143">
        <f t="shared" si="342"/>
        <v>0</v>
      </c>
      <c r="BH1848" s="143">
        <f t="shared" si="343"/>
        <v>0</v>
      </c>
      <c r="BI1848" s="143">
        <f t="shared" si="344"/>
        <v>0</v>
      </c>
      <c r="BJ1848" s="8" t="s">
        <v>78</v>
      </c>
      <c r="BK1848" s="121">
        <f t="shared" si="345"/>
        <v>0</v>
      </c>
      <c r="BL1848" s="8" t="s">
        <v>161</v>
      </c>
      <c r="BM1848" s="8" t="s">
        <v>3817</v>
      </c>
    </row>
    <row r="1849" spans="2:65" s="23" customFormat="1" ht="25.5" customHeight="1" x14ac:dyDescent="0.45">
      <c r="B1849" s="134"/>
      <c r="C1849" s="179" t="s">
        <v>3818</v>
      </c>
      <c r="D1849" s="179" t="s">
        <v>311</v>
      </c>
      <c r="E1849" s="180" t="s">
        <v>3819</v>
      </c>
      <c r="F1849" s="263" t="s">
        <v>3738</v>
      </c>
      <c r="G1849" s="263"/>
      <c r="H1849" s="263"/>
      <c r="I1849" s="263"/>
      <c r="J1849" s="181" t="s">
        <v>260</v>
      </c>
      <c r="K1849" s="182">
        <v>16</v>
      </c>
      <c r="L1849" s="264"/>
      <c r="M1849" s="264"/>
      <c r="N1849" s="265">
        <f t="shared" si="348"/>
        <v>0</v>
      </c>
      <c r="O1849" s="266"/>
      <c r="P1849" s="266"/>
      <c r="Q1849" s="267"/>
      <c r="R1849" s="139"/>
      <c r="T1849" s="140"/>
      <c r="U1849" s="34" t="s">
        <v>39</v>
      </c>
      <c r="V1849" s="141">
        <v>0</v>
      </c>
      <c r="W1849" s="141">
        <f t="shared" si="337"/>
        <v>0</v>
      </c>
      <c r="X1849" s="141">
        <v>0</v>
      </c>
      <c r="Y1849" s="141">
        <f t="shared" si="338"/>
        <v>0</v>
      </c>
      <c r="Z1849" s="141">
        <v>0</v>
      </c>
      <c r="AA1849" s="142">
        <f t="shared" si="339"/>
        <v>0</v>
      </c>
      <c r="AR1849" s="8" t="s">
        <v>190</v>
      </c>
      <c r="AT1849" s="8" t="s">
        <v>311</v>
      </c>
      <c r="AU1849" s="8" t="s">
        <v>78</v>
      </c>
      <c r="AY1849" s="8" t="s">
        <v>156</v>
      </c>
      <c r="BE1849" s="143">
        <f t="shared" si="340"/>
        <v>0</v>
      </c>
      <c r="BF1849" s="143">
        <f t="shared" si="341"/>
        <v>0</v>
      </c>
      <c r="BG1849" s="143">
        <f t="shared" si="342"/>
        <v>0</v>
      </c>
      <c r="BH1849" s="143">
        <f t="shared" si="343"/>
        <v>0</v>
      </c>
      <c r="BI1849" s="143">
        <f t="shared" si="344"/>
        <v>0</v>
      </c>
      <c r="BJ1849" s="8" t="s">
        <v>78</v>
      </c>
      <c r="BK1849" s="121">
        <f t="shared" si="345"/>
        <v>0</v>
      </c>
      <c r="BL1849" s="8" t="s">
        <v>161</v>
      </c>
      <c r="BM1849" s="8" t="s">
        <v>3820</v>
      </c>
    </row>
    <row r="1850" spans="2:65" s="23" customFormat="1" ht="16.5" customHeight="1" x14ac:dyDescent="0.45">
      <c r="B1850" s="134"/>
      <c r="C1850" s="179" t="s">
        <v>3821</v>
      </c>
      <c r="D1850" s="179" t="s">
        <v>311</v>
      </c>
      <c r="E1850" s="180" t="s">
        <v>3822</v>
      </c>
      <c r="F1850" s="263" t="s">
        <v>3742</v>
      </c>
      <c r="G1850" s="263"/>
      <c r="H1850" s="263"/>
      <c r="I1850" s="263"/>
      <c r="J1850" s="181" t="s">
        <v>260</v>
      </c>
      <c r="K1850" s="182">
        <v>16</v>
      </c>
      <c r="L1850" s="264"/>
      <c r="M1850" s="264"/>
      <c r="N1850" s="265">
        <f t="shared" si="348"/>
        <v>0</v>
      </c>
      <c r="O1850" s="266"/>
      <c r="P1850" s="266"/>
      <c r="Q1850" s="267"/>
      <c r="R1850" s="139"/>
      <c r="T1850" s="140"/>
      <c r="U1850" s="34" t="s">
        <v>39</v>
      </c>
      <c r="V1850" s="141">
        <v>0</v>
      </c>
      <c r="W1850" s="141">
        <f t="shared" si="337"/>
        <v>0</v>
      </c>
      <c r="X1850" s="141">
        <v>0</v>
      </c>
      <c r="Y1850" s="141">
        <f t="shared" si="338"/>
        <v>0</v>
      </c>
      <c r="Z1850" s="141">
        <v>0</v>
      </c>
      <c r="AA1850" s="142">
        <f t="shared" si="339"/>
        <v>0</v>
      </c>
      <c r="AR1850" s="8" t="s">
        <v>190</v>
      </c>
      <c r="AT1850" s="8" t="s">
        <v>311</v>
      </c>
      <c r="AU1850" s="8" t="s">
        <v>78</v>
      </c>
      <c r="AY1850" s="8" t="s">
        <v>156</v>
      </c>
      <c r="BE1850" s="143">
        <f t="shared" si="340"/>
        <v>0</v>
      </c>
      <c r="BF1850" s="143">
        <f t="shared" si="341"/>
        <v>0</v>
      </c>
      <c r="BG1850" s="143">
        <f t="shared" si="342"/>
        <v>0</v>
      </c>
      <c r="BH1850" s="143">
        <f t="shared" si="343"/>
        <v>0</v>
      </c>
      <c r="BI1850" s="143">
        <f t="shared" si="344"/>
        <v>0</v>
      </c>
      <c r="BJ1850" s="8" t="s">
        <v>78</v>
      </c>
      <c r="BK1850" s="121">
        <f t="shared" si="345"/>
        <v>0</v>
      </c>
      <c r="BL1850" s="8" t="s">
        <v>161</v>
      </c>
      <c r="BM1850" s="8" t="s">
        <v>3823</v>
      </c>
    </row>
    <row r="1851" spans="2:65" s="23" customFormat="1" ht="16.5" customHeight="1" x14ac:dyDescent="0.45">
      <c r="B1851" s="134"/>
      <c r="C1851" s="179" t="s">
        <v>3824</v>
      </c>
      <c r="D1851" s="179" t="s">
        <v>311</v>
      </c>
      <c r="E1851" s="180" t="s">
        <v>3825</v>
      </c>
      <c r="F1851" s="263" t="s">
        <v>3746</v>
      </c>
      <c r="G1851" s="263"/>
      <c r="H1851" s="263"/>
      <c r="I1851" s="263"/>
      <c r="J1851" s="181" t="s">
        <v>260</v>
      </c>
      <c r="K1851" s="182">
        <v>3</v>
      </c>
      <c r="L1851" s="264"/>
      <c r="M1851" s="264"/>
      <c r="N1851" s="265">
        <f t="shared" si="348"/>
        <v>0</v>
      </c>
      <c r="O1851" s="266"/>
      <c r="P1851" s="266"/>
      <c r="Q1851" s="267"/>
      <c r="R1851" s="139"/>
      <c r="T1851" s="140"/>
      <c r="U1851" s="34" t="s">
        <v>39</v>
      </c>
      <c r="V1851" s="141">
        <v>0</v>
      </c>
      <c r="W1851" s="141">
        <f t="shared" si="337"/>
        <v>0</v>
      </c>
      <c r="X1851" s="141">
        <v>0</v>
      </c>
      <c r="Y1851" s="141">
        <f t="shared" si="338"/>
        <v>0</v>
      </c>
      <c r="Z1851" s="141">
        <v>0</v>
      </c>
      <c r="AA1851" s="142">
        <f t="shared" si="339"/>
        <v>0</v>
      </c>
      <c r="AR1851" s="8" t="s">
        <v>190</v>
      </c>
      <c r="AT1851" s="8" t="s">
        <v>311</v>
      </c>
      <c r="AU1851" s="8" t="s">
        <v>78</v>
      </c>
      <c r="AY1851" s="8" t="s">
        <v>156</v>
      </c>
      <c r="BE1851" s="143">
        <f t="shared" si="340"/>
        <v>0</v>
      </c>
      <c r="BF1851" s="143">
        <f t="shared" si="341"/>
        <v>0</v>
      </c>
      <c r="BG1851" s="143">
        <f t="shared" si="342"/>
        <v>0</v>
      </c>
      <c r="BH1851" s="143">
        <f t="shared" si="343"/>
        <v>0</v>
      </c>
      <c r="BI1851" s="143">
        <f t="shared" si="344"/>
        <v>0</v>
      </c>
      <c r="BJ1851" s="8" t="s">
        <v>78</v>
      </c>
      <c r="BK1851" s="121">
        <f t="shared" si="345"/>
        <v>0</v>
      </c>
      <c r="BL1851" s="8" t="s">
        <v>161</v>
      </c>
      <c r="BM1851" s="8" t="s">
        <v>3826</v>
      </c>
    </row>
    <row r="1852" spans="2:65" s="23" customFormat="1" ht="25.5" customHeight="1" x14ac:dyDescent="0.45">
      <c r="B1852" s="134"/>
      <c r="C1852" s="179" t="s">
        <v>3827</v>
      </c>
      <c r="D1852" s="179" t="s">
        <v>311</v>
      </c>
      <c r="E1852" s="180" t="s">
        <v>3828</v>
      </c>
      <c r="F1852" s="263" t="s">
        <v>3750</v>
      </c>
      <c r="G1852" s="263"/>
      <c r="H1852" s="263"/>
      <c r="I1852" s="263"/>
      <c r="J1852" s="181" t="s">
        <v>260</v>
      </c>
      <c r="K1852" s="182">
        <v>3</v>
      </c>
      <c r="L1852" s="264"/>
      <c r="M1852" s="264"/>
      <c r="N1852" s="265">
        <f t="shared" si="348"/>
        <v>0</v>
      </c>
      <c r="O1852" s="266"/>
      <c r="P1852" s="266"/>
      <c r="Q1852" s="267"/>
      <c r="R1852" s="139"/>
      <c r="T1852" s="140"/>
      <c r="U1852" s="34" t="s">
        <v>39</v>
      </c>
      <c r="V1852" s="141">
        <v>0</v>
      </c>
      <c r="W1852" s="141">
        <f t="shared" si="337"/>
        <v>0</v>
      </c>
      <c r="X1852" s="141">
        <v>0</v>
      </c>
      <c r="Y1852" s="141">
        <f t="shared" si="338"/>
        <v>0</v>
      </c>
      <c r="Z1852" s="141">
        <v>0</v>
      </c>
      <c r="AA1852" s="142">
        <f t="shared" si="339"/>
        <v>0</v>
      </c>
      <c r="AR1852" s="8" t="s">
        <v>190</v>
      </c>
      <c r="AT1852" s="8" t="s">
        <v>311</v>
      </c>
      <c r="AU1852" s="8" t="s">
        <v>78</v>
      </c>
      <c r="AY1852" s="8" t="s">
        <v>156</v>
      </c>
      <c r="BE1852" s="143">
        <f t="shared" si="340"/>
        <v>0</v>
      </c>
      <c r="BF1852" s="143">
        <f t="shared" si="341"/>
        <v>0</v>
      </c>
      <c r="BG1852" s="143">
        <f t="shared" si="342"/>
        <v>0</v>
      </c>
      <c r="BH1852" s="143">
        <f t="shared" si="343"/>
        <v>0</v>
      </c>
      <c r="BI1852" s="143">
        <f t="shared" si="344"/>
        <v>0</v>
      </c>
      <c r="BJ1852" s="8" t="s">
        <v>78</v>
      </c>
      <c r="BK1852" s="121">
        <f t="shared" si="345"/>
        <v>0</v>
      </c>
      <c r="BL1852" s="8" t="s">
        <v>161</v>
      </c>
      <c r="BM1852" s="8" t="s">
        <v>3829</v>
      </c>
    </row>
    <row r="1853" spans="2:65" s="23" customFormat="1" ht="25.5" customHeight="1" x14ac:dyDescent="0.45">
      <c r="B1853" s="134"/>
      <c r="C1853" s="179" t="s">
        <v>3830</v>
      </c>
      <c r="D1853" s="179" t="s">
        <v>311</v>
      </c>
      <c r="E1853" s="180" t="s">
        <v>3831</v>
      </c>
      <c r="F1853" s="263" t="s">
        <v>3754</v>
      </c>
      <c r="G1853" s="263"/>
      <c r="H1853" s="263"/>
      <c r="I1853" s="263"/>
      <c r="J1853" s="181" t="s">
        <v>260</v>
      </c>
      <c r="K1853" s="182">
        <v>3</v>
      </c>
      <c r="L1853" s="264"/>
      <c r="M1853" s="264"/>
      <c r="N1853" s="265">
        <f t="shared" si="348"/>
        <v>0</v>
      </c>
      <c r="O1853" s="266"/>
      <c r="P1853" s="266"/>
      <c r="Q1853" s="267"/>
      <c r="R1853" s="139"/>
      <c r="T1853" s="140"/>
      <c r="U1853" s="34" t="s">
        <v>39</v>
      </c>
      <c r="V1853" s="141">
        <v>0</v>
      </c>
      <c r="W1853" s="141">
        <f t="shared" si="337"/>
        <v>0</v>
      </c>
      <c r="X1853" s="141">
        <v>0</v>
      </c>
      <c r="Y1853" s="141">
        <f t="shared" si="338"/>
        <v>0</v>
      </c>
      <c r="Z1853" s="141">
        <v>0</v>
      </c>
      <c r="AA1853" s="142">
        <f t="shared" si="339"/>
        <v>0</v>
      </c>
      <c r="AR1853" s="8" t="s">
        <v>190</v>
      </c>
      <c r="AT1853" s="8" t="s">
        <v>311</v>
      </c>
      <c r="AU1853" s="8" t="s">
        <v>78</v>
      </c>
      <c r="AY1853" s="8" t="s">
        <v>156</v>
      </c>
      <c r="BE1853" s="143">
        <f t="shared" si="340"/>
        <v>0</v>
      </c>
      <c r="BF1853" s="143">
        <f t="shared" si="341"/>
        <v>0</v>
      </c>
      <c r="BG1853" s="143">
        <f t="shared" si="342"/>
        <v>0</v>
      </c>
      <c r="BH1853" s="143">
        <f t="shared" si="343"/>
        <v>0</v>
      </c>
      <c r="BI1853" s="143">
        <f t="shared" si="344"/>
        <v>0</v>
      </c>
      <c r="BJ1853" s="8" t="s">
        <v>78</v>
      </c>
      <c r="BK1853" s="121">
        <f t="shared" si="345"/>
        <v>0</v>
      </c>
      <c r="BL1853" s="8" t="s">
        <v>161</v>
      </c>
      <c r="BM1853" s="8" t="s">
        <v>3832</v>
      </c>
    </row>
    <row r="1854" spans="2:65" s="23" customFormat="1" ht="38.25" customHeight="1" x14ac:dyDescent="0.45">
      <c r="B1854" s="134"/>
      <c r="C1854" s="179" t="s">
        <v>3833</v>
      </c>
      <c r="D1854" s="179" t="s">
        <v>311</v>
      </c>
      <c r="E1854" s="180" t="s">
        <v>3834</v>
      </c>
      <c r="F1854" s="263" t="s">
        <v>3758</v>
      </c>
      <c r="G1854" s="263"/>
      <c r="H1854" s="263"/>
      <c r="I1854" s="263"/>
      <c r="J1854" s="181" t="s">
        <v>358</v>
      </c>
      <c r="K1854" s="182">
        <v>650</v>
      </c>
      <c r="L1854" s="264"/>
      <c r="M1854" s="264"/>
      <c r="N1854" s="265">
        <f t="shared" si="348"/>
        <v>0</v>
      </c>
      <c r="O1854" s="266"/>
      <c r="P1854" s="266"/>
      <c r="Q1854" s="267"/>
      <c r="R1854" s="139"/>
      <c r="T1854" s="140"/>
      <c r="U1854" s="34" t="s">
        <v>39</v>
      </c>
      <c r="V1854" s="141">
        <v>0</v>
      </c>
      <c r="W1854" s="141">
        <f t="shared" si="337"/>
        <v>0</v>
      </c>
      <c r="X1854" s="141">
        <v>0</v>
      </c>
      <c r="Y1854" s="141">
        <f t="shared" si="338"/>
        <v>0</v>
      </c>
      <c r="Z1854" s="141">
        <v>0</v>
      </c>
      <c r="AA1854" s="142">
        <f t="shared" si="339"/>
        <v>0</v>
      </c>
      <c r="AR1854" s="8" t="s">
        <v>190</v>
      </c>
      <c r="AT1854" s="8" t="s">
        <v>311</v>
      </c>
      <c r="AU1854" s="8" t="s">
        <v>78</v>
      </c>
      <c r="AY1854" s="8" t="s">
        <v>156</v>
      </c>
      <c r="BE1854" s="143">
        <f t="shared" si="340"/>
        <v>0</v>
      </c>
      <c r="BF1854" s="143">
        <f t="shared" si="341"/>
        <v>0</v>
      </c>
      <c r="BG1854" s="143">
        <f t="shared" si="342"/>
        <v>0</v>
      </c>
      <c r="BH1854" s="143">
        <f t="shared" si="343"/>
        <v>0</v>
      </c>
      <c r="BI1854" s="143">
        <f t="shared" si="344"/>
        <v>0</v>
      </c>
      <c r="BJ1854" s="8" t="s">
        <v>78</v>
      </c>
      <c r="BK1854" s="121">
        <f t="shared" si="345"/>
        <v>0</v>
      </c>
      <c r="BL1854" s="8" t="s">
        <v>161</v>
      </c>
      <c r="BM1854" s="8" t="s">
        <v>3835</v>
      </c>
    </row>
    <row r="1855" spans="2:65" s="23" customFormat="1" ht="16.5" customHeight="1" x14ac:dyDescent="0.45">
      <c r="B1855" s="134"/>
      <c r="C1855" s="179" t="s">
        <v>3836</v>
      </c>
      <c r="D1855" s="179" t="s">
        <v>311</v>
      </c>
      <c r="E1855" s="180" t="s">
        <v>3837</v>
      </c>
      <c r="F1855" s="263" t="s">
        <v>3762</v>
      </c>
      <c r="G1855" s="263"/>
      <c r="H1855" s="263"/>
      <c r="I1855" s="263"/>
      <c r="J1855" s="181" t="s">
        <v>1782</v>
      </c>
      <c r="K1855" s="182">
        <v>1</v>
      </c>
      <c r="L1855" s="264"/>
      <c r="M1855" s="264"/>
      <c r="N1855" s="265">
        <f t="shared" si="348"/>
        <v>0</v>
      </c>
      <c r="O1855" s="266"/>
      <c r="P1855" s="266"/>
      <c r="Q1855" s="267"/>
      <c r="R1855" s="139"/>
      <c r="T1855" s="140"/>
      <c r="U1855" s="34" t="s">
        <v>39</v>
      </c>
      <c r="V1855" s="141">
        <v>0</v>
      </c>
      <c r="W1855" s="141">
        <f t="shared" si="337"/>
        <v>0</v>
      </c>
      <c r="X1855" s="141">
        <v>0</v>
      </c>
      <c r="Y1855" s="141">
        <f t="shared" si="338"/>
        <v>0</v>
      </c>
      <c r="Z1855" s="141">
        <v>0</v>
      </c>
      <c r="AA1855" s="142">
        <f t="shared" si="339"/>
        <v>0</v>
      </c>
      <c r="AR1855" s="8" t="s">
        <v>190</v>
      </c>
      <c r="AT1855" s="8" t="s">
        <v>311</v>
      </c>
      <c r="AU1855" s="8" t="s">
        <v>78</v>
      </c>
      <c r="AY1855" s="8" t="s">
        <v>156</v>
      </c>
      <c r="BE1855" s="143">
        <f t="shared" si="340"/>
        <v>0</v>
      </c>
      <c r="BF1855" s="143">
        <f t="shared" si="341"/>
        <v>0</v>
      </c>
      <c r="BG1855" s="143">
        <f t="shared" si="342"/>
        <v>0</v>
      </c>
      <c r="BH1855" s="143">
        <f t="shared" si="343"/>
        <v>0</v>
      </c>
      <c r="BI1855" s="143">
        <f t="shared" si="344"/>
        <v>0</v>
      </c>
      <c r="BJ1855" s="8" t="s">
        <v>78</v>
      </c>
      <c r="BK1855" s="121">
        <f t="shared" si="345"/>
        <v>0</v>
      </c>
      <c r="BL1855" s="8" t="s">
        <v>161</v>
      </c>
      <c r="BM1855" s="8" t="s">
        <v>3838</v>
      </c>
    </row>
    <row r="1856" spans="2:65" s="23" customFormat="1" ht="16.5" customHeight="1" x14ac:dyDescent="0.45">
      <c r="B1856" s="134"/>
      <c r="C1856" s="179" t="s">
        <v>3839</v>
      </c>
      <c r="D1856" s="179" t="s">
        <v>311</v>
      </c>
      <c r="E1856" s="180" t="s">
        <v>3840</v>
      </c>
      <c r="F1856" s="263" t="s">
        <v>3841</v>
      </c>
      <c r="G1856" s="263"/>
      <c r="H1856" s="263"/>
      <c r="I1856" s="263"/>
      <c r="J1856" s="181" t="s">
        <v>1782</v>
      </c>
      <c r="K1856" s="182">
        <v>1</v>
      </c>
      <c r="L1856" s="264"/>
      <c r="M1856" s="264"/>
      <c r="N1856" s="265">
        <f t="shared" si="348"/>
        <v>0</v>
      </c>
      <c r="O1856" s="266"/>
      <c r="P1856" s="266"/>
      <c r="Q1856" s="267"/>
      <c r="R1856" s="139"/>
      <c r="T1856" s="140"/>
      <c r="U1856" s="34" t="s">
        <v>39</v>
      </c>
      <c r="V1856" s="141">
        <v>0</v>
      </c>
      <c r="W1856" s="141">
        <f t="shared" si="337"/>
        <v>0</v>
      </c>
      <c r="X1856" s="141">
        <v>0</v>
      </c>
      <c r="Y1856" s="141">
        <f t="shared" si="338"/>
        <v>0</v>
      </c>
      <c r="Z1856" s="141">
        <v>0</v>
      </c>
      <c r="AA1856" s="142">
        <f t="shared" si="339"/>
        <v>0</v>
      </c>
      <c r="AR1856" s="8" t="s">
        <v>190</v>
      </c>
      <c r="AT1856" s="8" t="s">
        <v>311</v>
      </c>
      <c r="AU1856" s="8" t="s">
        <v>78</v>
      </c>
      <c r="AY1856" s="8" t="s">
        <v>156</v>
      </c>
      <c r="BE1856" s="143">
        <f t="shared" si="340"/>
        <v>0</v>
      </c>
      <c r="BF1856" s="143">
        <f t="shared" si="341"/>
        <v>0</v>
      </c>
      <c r="BG1856" s="143">
        <f t="shared" si="342"/>
        <v>0</v>
      </c>
      <c r="BH1856" s="143">
        <f t="shared" si="343"/>
        <v>0</v>
      </c>
      <c r="BI1856" s="143">
        <f t="shared" si="344"/>
        <v>0</v>
      </c>
      <c r="BJ1856" s="8" t="s">
        <v>78</v>
      </c>
      <c r="BK1856" s="121">
        <f t="shared" si="345"/>
        <v>0</v>
      </c>
      <c r="BL1856" s="8" t="s">
        <v>161</v>
      </c>
      <c r="BM1856" s="8" t="s">
        <v>3842</v>
      </c>
    </row>
    <row r="1857" spans="2:65" s="23" customFormat="1" ht="38.25" customHeight="1" x14ac:dyDescent="0.45">
      <c r="B1857" s="134"/>
      <c r="C1857" s="179" t="s">
        <v>3843</v>
      </c>
      <c r="D1857" s="179" t="s">
        <v>311</v>
      </c>
      <c r="E1857" s="180" t="s">
        <v>3844</v>
      </c>
      <c r="F1857" s="263" t="s">
        <v>3770</v>
      </c>
      <c r="G1857" s="263"/>
      <c r="H1857" s="263"/>
      <c r="I1857" s="263"/>
      <c r="J1857" s="181" t="s">
        <v>1782</v>
      </c>
      <c r="K1857" s="182">
        <v>1</v>
      </c>
      <c r="L1857" s="264"/>
      <c r="M1857" s="264"/>
      <c r="N1857" s="265">
        <f t="shared" si="348"/>
        <v>0</v>
      </c>
      <c r="O1857" s="266"/>
      <c r="P1857" s="266"/>
      <c r="Q1857" s="267"/>
      <c r="R1857" s="139"/>
      <c r="T1857" s="140"/>
      <c r="U1857" s="34" t="s">
        <v>39</v>
      </c>
      <c r="V1857" s="141">
        <v>0</v>
      </c>
      <c r="W1857" s="141">
        <f t="shared" si="337"/>
        <v>0</v>
      </c>
      <c r="X1857" s="141">
        <v>0</v>
      </c>
      <c r="Y1857" s="141">
        <f t="shared" si="338"/>
        <v>0</v>
      </c>
      <c r="Z1857" s="141">
        <v>0</v>
      </c>
      <c r="AA1857" s="142">
        <f t="shared" si="339"/>
        <v>0</v>
      </c>
      <c r="AR1857" s="8" t="s">
        <v>190</v>
      </c>
      <c r="AT1857" s="8" t="s">
        <v>311</v>
      </c>
      <c r="AU1857" s="8" t="s">
        <v>78</v>
      </c>
      <c r="AY1857" s="8" t="s">
        <v>156</v>
      </c>
      <c r="BE1857" s="143">
        <f t="shared" si="340"/>
        <v>0</v>
      </c>
      <c r="BF1857" s="143">
        <f t="shared" si="341"/>
        <v>0</v>
      </c>
      <c r="BG1857" s="143">
        <f t="shared" si="342"/>
        <v>0</v>
      </c>
      <c r="BH1857" s="143">
        <f t="shared" si="343"/>
        <v>0</v>
      </c>
      <c r="BI1857" s="143">
        <f t="shared" si="344"/>
        <v>0</v>
      </c>
      <c r="BJ1857" s="8" t="s">
        <v>78</v>
      </c>
      <c r="BK1857" s="121">
        <f t="shared" si="345"/>
        <v>0</v>
      </c>
      <c r="BL1857" s="8" t="s">
        <v>161</v>
      </c>
      <c r="BM1857" s="8" t="s">
        <v>3845</v>
      </c>
    </row>
    <row r="1858" spans="2:65" s="23" customFormat="1" ht="16.5" customHeight="1" x14ac:dyDescent="0.45">
      <c r="B1858" s="134"/>
      <c r="C1858" s="179" t="s">
        <v>3846</v>
      </c>
      <c r="D1858" s="179" t="s">
        <v>311</v>
      </c>
      <c r="E1858" s="180" t="s">
        <v>3847</v>
      </c>
      <c r="F1858" s="263" t="s">
        <v>3774</v>
      </c>
      <c r="G1858" s="263"/>
      <c r="H1858" s="263"/>
      <c r="I1858" s="263"/>
      <c r="J1858" s="181" t="s">
        <v>1782</v>
      </c>
      <c r="K1858" s="182">
        <v>1</v>
      </c>
      <c r="L1858" s="264"/>
      <c r="M1858" s="264"/>
      <c r="N1858" s="265">
        <f t="shared" si="348"/>
        <v>0</v>
      </c>
      <c r="O1858" s="266"/>
      <c r="P1858" s="266"/>
      <c r="Q1858" s="267"/>
      <c r="R1858" s="139"/>
      <c r="T1858" s="140"/>
      <c r="U1858" s="34" t="s">
        <v>39</v>
      </c>
      <c r="V1858" s="141">
        <v>0</v>
      </c>
      <c r="W1858" s="141">
        <f t="shared" si="337"/>
        <v>0</v>
      </c>
      <c r="X1858" s="141">
        <v>0</v>
      </c>
      <c r="Y1858" s="141">
        <f t="shared" si="338"/>
        <v>0</v>
      </c>
      <c r="Z1858" s="141">
        <v>0</v>
      </c>
      <c r="AA1858" s="142">
        <f t="shared" si="339"/>
        <v>0</v>
      </c>
      <c r="AR1858" s="8" t="s">
        <v>190</v>
      </c>
      <c r="AT1858" s="8" t="s">
        <v>311</v>
      </c>
      <c r="AU1858" s="8" t="s">
        <v>78</v>
      </c>
      <c r="AY1858" s="8" t="s">
        <v>156</v>
      </c>
      <c r="BE1858" s="143">
        <f t="shared" si="340"/>
        <v>0</v>
      </c>
      <c r="BF1858" s="143">
        <f t="shared" si="341"/>
        <v>0</v>
      </c>
      <c r="BG1858" s="143">
        <f t="shared" si="342"/>
        <v>0</v>
      </c>
      <c r="BH1858" s="143">
        <f t="shared" si="343"/>
        <v>0</v>
      </c>
      <c r="BI1858" s="143">
        <f t="shared" si="344"/>
        <v>0</v>
      </c>
      <c r="BJ1858" s="8" t="s">
        <v>78</v>
      </c>
      <c r="BK1858" s="121">
        <f t="shared" si="345"/>
        <v>0</v>
      </c>
      <c r="BL1858" s="8" t="s">
        <v>161</v>
      </c>
      <c r="BM1858" s="8" t="s">
        <v>3848</v>
      </c>
    </row>
    <row r="1859" spans="2:65" s="23" customFormat="1" ht="16.5" customHeight="1" x14ac:dyDescent="0.45">
      <c r="B1859" s="134"/>
      <c r="C1859" s="179" t="s">
        <v>3849</v>
      </c>
      <c r="D1859" s="179" t="s">
        <v>311</v>
      </c>
      <c r="E1859" s="180" t="s">
        <v>3850</v>
      </c>
      <c r="F1859" s="263" t="s">
        <v>3778</v>
      </c>
      <c r="G1859" s="263"/>
      <c r="H1859" s="263"/>
      <c r="I1859" s="263"/>
      <c r="J1859" s="181" t="s">
        <v>1782</v>
      </c>
      <c r="K1859" s="182">
        <v>1</v>
      </c>
      <c r="L1859" s="264"/>
      <c r="M1859" s="264"/>
      <c r="N1859" s="265">
        <f t="shared" si="348"/>
        <v>0</v>
      </c>
      <c r="O1859" s="266"/>
      <c r="P1859" s="266"/>
      <c r="Q1859" s="267"/>
      <c r="R1859" s="139"/>
      <c r="T1859" s="140"/>
      <c r="U1859" s="34" t="s">
        <v>39</v>
      </c>
      <c r="V1859" s="141">
        <v>0</v>
      </c>
      <c r="W1859" s="141">
        <f t="shared" si="337"/>
        <v>0</v>
      </c>
      <c r="X1859" s="141">
        <v>0</v>
      </c>
      <c r="Y1859" s="141">
        <f t="shared" si="338"/>
        <v>0</v>
      </c>
      <c r="Z1859" s="141">
        <v>0</v>
      </c>
      <c r="AA1859" s="142">
        <f t="shared" si="339"/>
        <v>0</v>
      </c>
      <c r="AR1859" s="8" t="s">
        <v>190</v>
      </c>
      <c r="AT1859" s="8" t="s">
        <v>311</v>
      </c>
      <c r="AU1859" s="8" t="s">
        <v>78</v>
      </c>
      <c r="AY1859" s="8" t="s">
        <v>156</v>
      </c>
      <c r="BE1859" s="143">
        <f t="shared" si="340"/>
        <v>0</v>
      </c>
      <c r="BF1859" s="143">
        <f t="shared" si="341"/>
        <v>0</v>
      </c>
      <c r="BG1859" s="143">
        <f t="shared" si="342"/>
        <v>0</v>
      </c>
      <c r="BH1859" s="143">
        <f t="shared" si="343"/>
        <v>0</v>
      </c>
      <c r="BI1859" s="143">
        <f t="shared" si="344"/>
        <v>0</v>
      </c>
      <c r="BJ1859" s="8" t="s">
        <v>78</v>
      </c>
      <c r="BK1859" s="121">
        <f t="shared" si="345"/>
        <v>0</v>
      </c>
      <c r="BL1859" s="8" t="s">
        <v>161</v>
      </c>
      <c r="BM1859" s="8" t="s">
        <v>3851</v>
      </c>
    </row>
    <row r="1860" spans="2:65" s="23" customFormat="1" ht="38.25" customHeight="1" x14ac:dyDescent="0.45">
      <c r="B1860" s="134"/>
      <c r="C1860" s="199" t="s">
        <v>3852</v>
      </c>
      <c r="D1860" s="199"/>
      <c r="E1860" s="200"/>
      <c r="F1860" s="263"/>
      <c r="G1860" s="263"/>
      <c r="H1860" s="263"/>
      <c r="I1860" s="263"/>
      <c r="J1860" s="186"/>
      <c r="K1860" s="201"/>
      <c r="L1860" s="276"/>
      <c r="M1860" s="276"/>
      <c r="N1860" s="265">
        <f t="shared" si="348"/>
        <v>0</v>
      </c>
      <c r="O1860" s="266"/>
      <c r="P1860" s="266"/>
      <c r="Q1860" s="267"/>
      <c r="R1860" s="139"/>
      <c r="T1860" s="140"/>
      <c r="U1860" s="34" t="s">
        <v>39</v>
      </c>
      <c r="V1860" s="141">
        <v>0</v>
      </c>
      <c r="W1860" s="141">
        <f t="shared" si="337"/>
        <v>0</v>
      </c>
      <c r="X1860" s="141">
        <v>0</v>
      </c>
      <c r="Y1860" s="141">
        <f t="shared" si="338"/>
        <v>0</v>
      </c>
      <c r="Z1860" s="141">
        <v>0</v>
      </c>
      <c r="AA1860" s="142">
        <f t="shared" si="339"/>
        <v>0</v>
      </c>
      <c r="AR1860" s="8" t="s">
        <v>190</v>
      </c>
      <c r="AT1860" s="8" t="s">
        <v>311</v>
      </c>
      <c r="AU1860" s="8" t="s">
        <v>78</v>
      </c>
      <c r="AY1860" s="8" t="s">
        <v>156</v>
      </c>
      <c r="BE1860" s="143">
        <f t="shared" si="340"/>
        <v>0</v>
      </c>
      <c r="BF1860" s="143">
        <f t="shared" si="341"/>
        <v>0</v>
      </c>
      <c r="BG1860" s="143">
        <f t="shared" si="342"/>
        <v>0</v>
      </c>
      <c r="BH1860" s="143">
        <f t="shared" si="343"/>
        <v>0</v>
      </c>
      <c r="BI1860" s="143">
        <f t="shared" si="344"/>
        <v>0</v>
      </c>
      <c r="BJ1860" s="8" t="s">
        <v>78</v>
      </c>
      <c r="BK1860" s="121">
        <f t="shared" si="345"/>
        <v>0</v>
      </c>
      <c r="BL1860" s="8" t="s">
        <v>161</v>
      </c>
      <c r="BM1860" s="8" t="s">
        <v>3853</v>
      </c>
    </row>
    <row r="1861" spans="2:65" s="23" customFormat="1" ht="16.5" customHeight="1" x14ac:dyDescent="0.45">
      <c r="B1861" s="134"/>
      <c r="C1861" s="179" t="s">
        <v>3854</v>
      </c>
      <c r="D1861" s="179" t="s">
        <v>311</v>
      </c>
      <c r="E1861" s="180" t="s">
        <v>3855</v>
      </c>
      <c r="F1861" s="263" t="s">
        <v>3784</v>
      </c>
      <c r="G1861" s="263"/>
      <c r="H1861" s="263"/>
      <c r="I1861" s="263"/>
      <c r="J1861" s="181" t="s">
        <v>1782</v>
      </c>
      <c r="K1861" s="182">
        <v>1</v>
      </c>
      <c r="L1861" s="276"/>
      <c r="M1861" s="276"/>
      <c r="N1861" s="265">
        <f t="shared" si="348"/>
        <v>0</v>
      </c>
      <c r="O1861" s="266"/>
      <c r="P1861" s="266"/>
      <c r="Q1861" s="267"/>
      <c r="R1861" s="139"/>
      <c r="T1861" s="140"/>
      <c r="U1861" s="34" t="s">
        <v>39</v>
      </c>
      <c r="V1861" s="141">
        <v>0</v>
      </c>
      <c r="W1861" s="141">
        <f t="shared" si="337"/>
        <v>0</v>
      </c>
      <c r="X1861" s="141">
        <v>0</v>
      </c>
      <c r="Y1861" s="141">
        <f t="shared" si="338"/>
        <v>0</v>
      </c>
      <c r="Z1861" s="141">
        <v>0</v>
      </c>
      <c r="AA1861" s="142">
        <f t="shared" si="339"/>
        <v>0</v>
      </c>
      <c r="AR1861" s="8" t="s">
        <v>190</v>
      </c>
      <c r="AT1861" s="8" t="s">
        <v>311</v>
      </c>
      <c r="AU1861" s="8" t="s">
        <v>78</v>
      </c>
      <c r="AY1861" s="8" t="s">
        <v>156</v>
      </c>
      <c r="BE1861" s="143">
        <f t="shared" si="340"/>
        <v>0</v>
      </c>
      <c r="BF1861" s="143">
        <f t="shared" si="341"/>
        <v>0</v>
      </c>
      <c r="BG1861" s="143">
        <f t="shared" si="342"/>
        <v>0</v>
      </c>
      <c r="BH1861" s="143">
        <f t="shared" si="343"/>
        <v>0</v>
      </c>
      <c r="BI1861" s="143">
        <f t="shared" si="344"/>
        <v>0</v>
      </c>
      <c r="BJ1861" s="8" t="s">
        <v>78</v>
      </c>
      <c r="BK1861" s="121">
        <f t="shared" si="345"/>
        <v>0</v>
      </c>
      <c r="BL1861" s="8" t="s">
        <v>161</v>
      </c>
      <c r="BM1861" s="8" t="s">
        <v>3856</v>
      </c>
    </row>
    <row r="1862" spans="2:65" s="23" customFormat="1" ht="38.25" customHeight="1" x14ac:dyDescent="0.45">
      <c r="B1862" s="134"/>
      <c r="C1862" s="202" t="s">
        <v>3857</v>
      </c>
      <c r="D1862" s="202"/>
      <c r="E1862" s="203"/>
      <c r="F1862" s="278"/>
      <c r="G1862" s="278"/>
      <c r="H1862" s="278"/>
      <c r="I1862" s="278"/>
      <c r="J1862" s="204"/>
      <c r="K1862" s="205"/>
      <c r="L1862" s="279"/>
      <c r="M1862" s="279"/>
      <c r="N1862" s="265">
        <f>ROUND(L1862*K1862,2)</f>
        <v>0</v>
      </c>
      <c r="O1862" s="266"/>
      <c r="P1862" s="266"/>
      <c r="Q1862" s="267"/>
      <c r="R1862" s="139"/>
      <c r="T1862" s="140"/>
      <c r="U1862" s="34" t="s">
        <v>39</v>
      </c>
      <c r="V1862" s="141">
        <v>0</v>
      </c>
      <c r="W1862" s="141">
        <f t="shared" si="337"/>
        <v>0</v>
      </c>
      <c r="X1862" s="141">
        <v>0</v>
      </c>
      <c r="Y1862" s="141">
        <f t="shared" si="338"/>
        <v>0</v>
      </c>
      <c r="Z1862" s="141">
        <v>0</v>
      </c>
      <c r="AA1862" s="142">
        <f t="shared" si="339"/>
        <v>0</v>
      </c>
      <c r="AR1862" s="8" t="s">
        <v>190</v>
      </c>
      <c r="AT1862" s="8" t="s">
        <v>311</v>
      </c>
      <c r="AU1862" s="8" t="s">
        <v>78</v>
      </c>
      <c r="AY1862" s="8" t="s">
        <v>156</v>
      </c>
      <c r="BE1862" s="143">
        <f t="shared" si="340"/>
        <v>0</v>
      </c>
      <c r="BF1862" s="143">
        <f t="shared" si="341"/>
        <v>0</v>
      </c>
      <c r="BG1862" s="143">
        <f t="shared" si="342"/>
        <v>0</v>
      </c>
      <c r="BH1862" s="143">
        <f t="shared" si="343"/>
        <v>0</v>
      </c>
      <c r="BI1862" s="143">
        <f t="shared" si="344"/>
        <v>0</v>
      </c>
      <c r="BJ1862" s="8" t="s">
        <v>78</v>
      </c>
      <c r="BK1862" s="121">
        <f t="shared" si="345"/>
        <v>0</v>
      </c>
      <c r="BL1862" s="8" t="s">
        <v>161</v>
      </c>
      <c r="BM1862" s="8" t="s">
        <v>3858</v>
      </c>
    </row>
    <row r="1863" spans="2:65" s="23" customFormat="1" ht="16.5" customHeight="1" x14ac:dyDescent="0.45">
      <c r="B1863" s="134"/>
      <c r="C1863" s="202" t="s">
        <v>3859</v>
      </c>
      <c r="D1863" s="202"/>
      <c r="E1863" s="203"/>
      <c r="F1863" s="278"/>
      <c r="G1863" s="278"/>
      <c r="H1863" s="278"/>
      <c r="I1863" s="278"/>
      <c r="J1863" s="204"/>
      <c r="K1863" s="205"/>
      <c r="L1863" s="279"/>
      <c r="M1863" s="279"/>
      <c r="N1863" s="265">
        <f t="shared" ref="N1863:N1868" si="349">ROUND(L1863*K1863,2)</f>
        <v>0</v>
      </c>
      <c r="O1863" s="266"/>
      <c r="P1863" s="266"/>
      <c r="Q1863" s="267"/>
      <c r="R1863" s="139"/>
      <c r="T1863" s="140"/>
      <c r="U1863" s="34" t="s">
        <v>39</v>
      </c>
      <c r="V1863" s="141">
        <v>0</v>
      </c>
      <c r="W1863" s="141">
        <f t="shared" si="337"/>
        <v>0</v>
      </c>
      <c r="X1863" s="141">
        <v>0</v>
      </c>
      <c r="Y1863" s="141">
        <f t="shared" si="338"/>
        <v>0</v>
      </c>
      <c r="Z1863" s="141">
        <v>0</v>
      </c>
      <c r="AA1863" s="142">
        <f t="shared" si="339"/>
        <v>0</v>
      </c>
      <c r="AR1863" s="8" t="s">
        <v>190</v>
      </c>
      <c r="AT1863" s="8" t="s">
        <v>311</v>
      </c>
      <c r="AU1863" s="8" t="s">
        <v>78</v>
      </c>
      <c r="AY1863" s="8" t="s">
        <v>156</v>
      </c>
      <c r="BE1863" s="143">
        <f t="shared" si="340"/>
        <v>0</v>
      </c>
      <c r="BF1863" s="143">
        <f t="shared" si="341"/>
        <v>0</v>
      </c>
      <c r="BG1863" s="143">
        <f t="shared" si="342"/>
        <v>0</v>
      </c>
      <c r="BH1863" s="143">
        <f t="shared" si="343"/>
        <v>0</v>
      </c>
      <c r="BI1863" s="143">
        <f t="shared" si="344"/>
        <v>0</v>
      </c>
      <c r="BJ1863" s="8" t="s">
        <v>78</v>
      </c>
      <c r="BK1863" s="121">
        <f t="shared" si="345"/>
        <v>0</v>
      </c>
      <c r="BL1863" s="8" t="s">
        <v>161</v>
      </c>
      <c r="BM1863" s="8" t="s">
        <v>3860</v>
      </c>
    </row>
    <row r="1864" spans="2:65" s="23" customFormat="1" ht="16.5" customHeight="1" x14ac:dyDescent="0.45">
      <c r="B1864" s="134"/>
      <c r="C1864" s="202" t="s">
        <v>3861</v>
      </c>
      <c r="D1864" s="202"/>
      <c r="E1864" s="203"/>
      <c r="F1864" s="278"/>
      <c r="G1864" s="278"/>
      <c r="H1864" s="278"/>
      <c r="I1864" s="278"/>
      <c r="J1864" s="204"/>
      <c r="K1864" s="205"/>
      <c r="L1864" s="279"/>
      <c r="M1864" s="279"/>
      <c r="N1864" s="265">
        <f t="shared" si="349"/>
        <v>0</v>
      </c>
      <c r="O1864" s="266"/>
      <c r="P1864" s="266"/>
      <c r="Q1864" s="267"/>
      <c r="R1864" s="139"/>
      <c r="T1864" s="140"/>
      <c r="U1864" s="34" t="s">
        <v>39</v>
      </c>
      <c r="V1864" s="141">
        <v>0</v>
      </c>
      <c r="W1864" s="141">
        <f t="shared" si="337"/>
        <v>0</v>
      </c>
      <c r="X1864" s="141">
        <v>0</v>
      </c>
      <c r="Y1864" s="141">
        <f t="shared" si="338"/>
        <v>0</v>
      </c>
      <c r="Z1864" s="141">
        <v>0</v>
      </c>
      <c r="AA1864" s="142">
        <f t="shared" si="339"/>
        <v>0</v>
      </c>
      <c r="AR1864" s="8" t="s">
        <v>190</v>
      </c>
      <c r="AT1864" s="8" t="s">
        <v>311</v>
      </c>
      <c r="AU1864" s="8" t="s">
        <v>78</v>
      </c>
      <c r="AY1864" s="8" t="s">
        <v>156</v>
      </c>
      <c r="BE1864" s="143">
        <f t="shared" si="340"/>
        <v>0</v>
      </c>
      <c r="BF1864" s="143">
        <f t="shared" si="341"/>
        <v>0</v>
      </c>
      <c r="BG1864" s="143">
        <f t="shared" si="342"/>
        <v>0</v>
      </c>
      <c r="BH1864" s="143">
        <f t="shared" si="343"/>
        <v>0</v>
      </c>
      <c r="BI1864" s="143">
        <f t="shared" si="344"/>
        <v>0</v>
      </c>
      <c r="BJ1864" s="8" t="s">
        <v>78</v>
      </c>
      <c r="BK1864" s="121">
        <f t="shared" si="345"/>
        <v>0</v>
      </c>
      <c r="BL1864" s="8" t="s">
        <v>161</v>
      </c>
      <c r="BM1864" s="8" t="s">
        <v>3862</v>
      </c>
    </row>
    <row r="1865" spans="2:65" s="23" customFormat="1" ht="25.5" customHeight="1" x14ac:dyDescent="0.45">
      <c r="B1865" s="134"/>
      <c r="C1865" s="202" t="s">
        <v>3863</v>
      </c>
      <c r="D1865" s="202"/>
      <c r="E1865" s="203"/>
      <c r="F1865" s="278"/>
      <c r="G1865" s="278"/>
      <c r="H1865" s="278"/>
      <c r="I1865" s="278"/>
      <c r="J1865" s="204"/>
      <c r="K1865" s="205"/>
      <c r="L1865" s="279"/>
      <c r="M1865" s="279"/>
      <c r="N1865" s="265">
        <f t="shared" si="349"/>
        <v>0</v>
      </c>
      <c r="O1865" s="266"/>
      <c r="P1865" s="266"/>
      <c r="Q1865" s="267"/>
      <c r="R1865" s="139"/>
      <c r="T1865" s="140"/>
      <c r="U1865" s="34" t="s">
        <v>39</v>
      </c>
      <c r="V1865" s="141">
        <v>0</v>
      </c>
      <c r="W1865" s="141">
        <f t="shared" si="337"/>
        <v>0</v>
      </c>
      <c r="X1865" s="141">
        <v>0</v>
      </c>
      <c r="Y1865" s="141">
        <f t="shared" si="338"/>
        <v>0</v>
      </c>
      <c r="Z1865" s="141">
        <v>0</v>
      </c>
      <c r="AA1865" s="142">
        <f t="shared" si="339"/>
        <v>0</v>
      </c>
      <c r="AR1865" s="8" t="s">
        <v>190</v>
      </c>
      <c r="AT1865" s="8" t="s">
        <v>311</v>
      </c>
      <c r="AU1865" s="8" t="s">
        <v>78</v>
      </c>
      <c r="AY1865" s="8" t="s">
        <v>156</v>
      </c>
      <c r="BE1865" s="143">
        <f t="shared" si="340"/>
        <v>0</v>
      </c>
      <c r="BF1865" s="143">
        <f t="shared" si="341"/>
        <v>0</v>
      </c>
      <c r="BG1865" s="143">
        <f t="shared" si="342"/>
        <v>0</v>
      </c>
      <c r="BH1865" s="143">
        <f t="shared" si="343"/>
        <v>0</v>
      </c>
      <c r="BI1865" s="143">
        <f t="shared" si="344"/>
        <v>0</v>
      </c>
      <c r="BJ1865" s="8" t="s">
        <v>78</v>
      </c>
      <c r="BK1865" s="121">
        <f t="shared" si="345"/>
        <v>0</v>
      </c>
      <c r="BL1865" s="8" t="s">
        <v>161</v>
      </c>
      <c r="BM1865" s="8" t="s">
        <v>3864</v>
      </c>
    </row>
    <row r="1866" spans="2:65" s="23" customFormat="1" ht="16.5" customHeight="1" x14ac:dyDescent="0.45">
      <c r="B1866" s="134"/>
      <c r="C1866" s="202" t="s">
        <v>3865</v>
      </c>
      <c r="D1866" s="202"/>
      <c r="E1866" s="203"/>
      <c r="F1866" s="278"/>
      <c r="G1866" s="278"/>
      <c r="H1866" s="278"/>
      <c r="I1866" s="278"/>
      <c r="J1866" s="204"/>
      <c r="K1866" s="205"/>
      <c r="L1866" s="279"/>
      <c r="M1866" s="279"/>
      <c r="N1866" s="265">
        <f t="shared" si="349"/>
        <v>0</v>
      </c>
      <c r="O1866" s="266"/>
      <c r="P1866" s="266"/>
      <c r="Q1866" s="267"/>
      <c r="R1866" s="139"/>
      <c r="T1866" s="140"/>
      <c r="U1866" s="34" t="s">
        <v>39</v>
      </c>
      <c r="V1866" s="141">
        <v>0</v>
      </c>
      <c r="W1866" s="141">
        <f t="shared" si="337"/>
        <v>0</v>
      </c>
      <c r="X1866" s="141">
        <v>0</v>
      </c>
      <c r="Y1866" s="141">
        <f t="shared" si="338"/>
        <v>0</v>
      </c>
      <c r="Z1866" s="141">
        <v>0</v>
      </c>
      <c r="AA1866" s="142">
        <f t="shared" si="339"/>
        <v>0</v>
      </c>
      <c r="AR1866" s="8" t="s">
        <v>190</v>
      </c>
      <c r="AT1866" s="8" t="s">
        <v>311</v>
      </c>
      <c r="AU1866" s="8" t="s">
        <v>78</v>
      </c>
      <c r="AY1866" s="8" t="s">
        <v>156</v>
      </c>
      <c r="BE1866" s="143">
        <f t="shared" si="340"/>
        <v>0</v>
      </c>
      <c r="BF1866" s="143">
        <f t="shared" si="341"/>
        <v>0</v>
      </c>
      <c r="BG1866" s="143">
        <f t="shared" si="342"/>
        <v>0</v>
      </c>
      <c r="BH1866" s="143">
        <f t="shared" si="343"/>
        <v>0</v>
      </c>
      <c r="BI1866" s="143">
        <f t="shared" si="344"/>
        <v>0</v>
      </c>
      <c r="BJ1866" s="8" t="s">
        <v>78</v>
      </c>
      <c r="BK1866" s="121">
        <f t="shared" si="345"/>
        <v>0</v>
      </c>
      <c r="BL1866" s="8" t="s">
        <v>161</v>
      </c>
      <c r="BM1866" s="8" t="s">
        <v>3866</v>
      </c>
    </row>
    <row r="1867" spans="2:65" s="23" customFormat="1" ht="16.5" customHeight="1" x14ac:dyDescent="0.45">
      <c r="B1867" s="134"/>
      <c r="C1867" s="202" t="s">
        <v>3867</v>
      </c>
      <c r="D1867" s="202"/>
      <c r="E1867" s="203"/>
      <c r="F1867" s="278"/>
      <c r="G1867" s="278"/>
      <c r="H1867" s="278"/>
      <c r="I1867" s="278"/>
      <c r="J1867" s="204"/>
      <c r="K1867" s="205"/>
      <c r="L1867" s="279"/>
      <c r="M1867" s="279"/>
      <c r="N1867" s="265">
        <f t="shared" si="349"/>
        <v>0</v>
      </c>
      <c r="O1867" s="266"/>
      <c r="P1867" s="266"/>
      <c r="Q1867" s="267"/>
      <c r="R1867" s="139"/>
      <c r="T1867" s="140"/>
      <c r="U1867" s="34" t="s">
        <v>39</v>
      </c>
      <c r="V1867" s="141">
        <v>0</v>
      </c>
      <c r="W1867" s="141">
        <f t="shared" si="337"/>
        <v>0</v>
      </c>
      <c r="X1867" s="141">
        <v>0</v>
      </c>
      <c r="Y1867" s="141">
        <f t="shared" si="338"/>
        <v>0</v>
      </c>
      <c r="Z1867" s="141">
        <v>0</v>
      </c>
      <c r="AA1867" s="142">
        <f t="shared" si="339"/>
        <v>0</v>
      </c>
      <c r="AR1867" s="8" t="s">
        <v>190</v>
      </c>
      <c r="AT1867" s="8" t="s">
        <v>311</v>
      </c>
      <c r="AU1867" s="8" t="s">
        <v>78</v>
      </c>
      <c r="AY1867" s="8" t="s">
        <v>156</v>
      </c>
      <c r="BE1867" s="143">
        <f t="shared" si="340"/>
        <v>0</v>
      </c>
      <c r="BF1867" s="143">
        <f t="shared" si="341"/>
        <v>0</v>
      </c>
      <c r="BG1867" s="143">
        <f t="shared" si="342"/>
        <v>0</v>
      </c>
      <c r="BH1867" s="143">
        <f t="shared" si="343"/>
        <v>0</v>
      </c>
      <c r="BI1867" s="143">
        <f t="shared" si="344"/>
        <v>0</v>
      </c>
      <c r="BJ1867" s="8" t="s">
        <v>78</v>
      </c>
      <c r="BK1867" s="121">
        <f t="shared" si="345"/>
        <v>0</v>
      </c>
      <c r="BL1867" s="8" t="s">
        <v>161</v>
      </c>
      <c r="BM1867" s="8" t="s">
        <v>3868</v>
      </c>
    </row>
    <row r="1868" spans="2:65" s="23" customFormat="1" ht="25.5" customHeight="1" x14ac:dyDescent="0.45">
      <c r="B1868" s="134"/>
      <c r="C1868" s="202" t="s">
        <v>3869</v>
      </c>
      <c r="D1868" s="202"/>
      <c r="E1868" s="203"/>
      <c r="F1868" s="278"/>
      <c r="G1868" s="278"/>
      <c r="H1868" s="278"/>
      <c r="I1868" s="278"/>
      <c r="J1868" s="204"/>
      <c r="K1868" s="205"/>
      <c r="L1868" s="279"/>
      <c r="M1868" s="279"/>
      <c r="N1868" s="265">
        <f t="shared" si="349"/>
        <v>0</v>
      </c>
      <c r="O1868" s="266"/>
      <c r="P1868" s="266"/>
      <c r="Q1868" s="267"/>
      <c r="R1868" s="139"/>
      <c r="T1868" s="140"/>
      <c r="U1868" s="34" t="s">
        <v>39</v>
      </c>
      <c r="V1868" s="141">
        <v>0</v>
      </c>
      <c r="W1868" s="141">
        <f t="shared" si="337"/>
        <v>0</v>
      </c>
      <c r="X1868" s="141">
        <v>0</v>
      </c>
      <c r="Y1868" s="141">
        <f t="shared" si="338"/>
        <v>0</v>
      </c>
      <c r="Z1868" s="141">
        <v>0</v>
      </c>
      <c r="AA1868" s="142">
        <f t="shared" si="339"/>
        <v>0</v>
      </c>
      <c r="AR1868" s="8" t="s">
        <v>190</v>
      </c>
      <c r="AT1868" s="8" t="s">
        <v>311</v>
      </c>
      <c r="AU1868" s="8" t="s">
        <v>78</v>
      </c>
      <c r="AY1868" s="8" t="s">
        <v>156</v>
      </c>
      <c r="BE1868" s="143">
        <f t="shared" si="340"/>
        <v>0</v>
      </c>
      <c r="BF1868" s="143">
        <f t="shared" si="341"/>
        <v>0</v>
      </c>
      <c r="BG1868" s="143">
        <f t="shared" si="342"/>
        <v>0</v>
      </c>
      <c r="BH1868" s="143">
        <f t="shared" si="343"/>
        <v>0</v>
      </c>
      <c r="BI1868" s="143">
        <f t="shared" si="344"/>
        <v>0</v>
      </c>
      <c r="BJ1868" s="8" t="s">
        <v>78</v>
      </c>
      <c r="BK1868" s="121">
        <f t="shared" si="345"/>
        <v>0</v>
      </c>
      <c r="BL1868" s="8" t="s">
        <v>161</v>
      </c>
      <c r="BM1868" s="8" t="s">
        <v>3870</v>
      </c>
    </row>
    <row r="1869" spans="2:65" s="122" customFormat="1" ht="29.85" customHeight="1" x14ac:dyDescent="0.5">
      <c r="B1869" s="123"/>
      <c r="C1869" s="124"/>
      <c r="D1869" s="133" t="s">
        <v>131</v>
      </c>
      <c r="E1869" s="133"/>
      <c r="F1869" s="133"/>
      <c r="G1869" s="133"/>
      <c r="H1869" s="133"/>
      <c r="I1869" s="133"/>
      <c r="J1869" s="133"/>
      <c r="K1869" s="133"/>
      <c r="L1869" s="133"/>
      <c r="M1869" s="133"/>
      <c r="N1869" s="257">
        <f>BK1869</f>
        <v>0</v>
      </c>
      <c r="O1869" s="257"/>
      <c r="P1869" s="257"/>
      <c r="Q1869" s="257"/>
      <c r="R1869" s="126"/>
      <c r="T1869" s="127"/>
      <c r="U1869" s="124"/>
      <c r="V1869" s="124"/>
      <c r="W1869" s="128">
        <f>SUM(W1870:W1913)</f>
        <v>0</v>
      </c>
      <c r="X1869" s="124"/>
      <c r="Y1869" s="128">
        <f>SUM(Y1870:Y1913)</f>
        <v>0</v>
      </c>
      <c r="Z1869" s="124"/>
      <c r="AA1869" s="129">
        <f>SUM(AA1870:AA1913)</f>
        <v>0</v>
      </c>
      <c r="AR1869" s="130" t="s">
        <v>80</v>
      </c>
      <c r="AT1869" s="131" t="s">
        <v>71</v>
      </c>
      <c r="AU1869" s="131" t="s">
        <v>80</v>
      </c>
      <c r="AY1869" s="130" t="s">
        <v>156</v>
      </c>
      <c r="BK1869" s="132">
        <f>SUM(BK1870:BK1913)</f>
        <v>0</v>
      </c>
    </row>
    <row r="1870" spans="2:65" s="23" customFormat="1" ht="25.5" customHeight="1" x14ac:dyDescent="0.45">
      <c r="B1870" s="134"/>
      <c r="C1870" s="135" t="s">
        <v>3871</v>
      </c>
      <c r="D1870" s="135" t="s">
        <v>157</v>
      </c>
      <c r="E1870" s="136" t="s">
        <v>3872</v>
      </c>
      <c r="F1870" s="251" t="s">
        <v>3873</v>
      </c>
      <c r="G1870" s="251"/>
      <c r="H1870" s="251"/>
      <c r="I1870" s="251"/>
      <c r="J1870" s="137" t="s">
        <v>260</v>
      </c>
      <c r="K1870" s="138">
        <v>0</v>
      </c>
      <c r="L1870" s="252"/>
      <c r="M1870" s="252"/>
      <c r="N1870" s="260">
        <f>ROUND(L1870*K1870,2)</f>
        <v>0</v>
      </c>
      <c r="O1870" s="261"/>
      <c r="P1870" s="261"/>
      <c r="Q1870" s="262"/>
      <c r="R1870" s="139"/>
      <c r="T1870" s="140"/>
      <c r="U1870" s="34" t="s">
        <v>39</v>
      </c>
      <c r="V1870" s="141">
        <v>0</v>
      </c>
      <c r="W1870" s="141">
        <f t="shared" ref="W1870:W1913" si="350">V1870*K1870</f>
        <v>0</v>
      </c>
      <c r="X1870" s="141">
        <v>0</v>
      </c>
      <c r="Y1870" s="141">
        <f t="shared" ref="Y1870:Y1913" si="351">X1870*K1870</f>
        <v>0</v>
      </c>
      <c r="Z1870" s="141">
        <v>0</v>
      </c>
      <c r="AA1870" s="142">
        <f t="shared" ref="AA1870:AA1913" si="352">Z1870*K1870</f>
        <v>0</v>
      </c>
      <c r="AR1870" s="8" t="s">
        <v>161</v>
      </c>
      <c r="AT1870" s="8" t="s">
        <v>157</v>
      </c>
      <c r="AU1870" s="8" t="s">
        <v>78</v>
      </c>
      <c r="AY1870" s="8" t="s">
        <v>156</v>
      </c>
      <c r="BE1870" s="143">
        <f t="shared" ref="BE1870:BE1913" si="353">IF(U1870="základná",N1870,0)</f>
        <v>0</v>
      </c>
      <c r="BF1870" s="143">
        <f t="shared" ref="BF1870:BF1913" si="354">IF(U1870="znížená",N1870,0)</f>
        <v>0</v>
      </c>
      <c r="BG1870" s="143">
        <f t="shared" ref="BG1870:BG1913" si="355">IF(U1870="zákl. prenesená",N1870,0)</f>
        <v>0</v>
      </c>
      <c r="BH1870" s="143">
        <f t="shared" ref="BH1870:BH1913" si="356">IF(U1870="zníž. prenesená",N1870,0)</f>
        <v>0</v>
      </c>
      <c r="BI1870" s="143">
        <f t="shared" ref="BI1870:BI1913" si="357">IF(U1870="nulová",N1870,0)</f>
        <v>0</v>
      </c>
      <c r="BJ1870" s="8" t="s">
        <v>78</v>
      </c>
      <c r="BK1870" s="121">
        <f t="shared" ref="BK1870:BK1913" si="358">ROUND(L1870*K1870,3)</f>
        <v>0</v>
      </c>
      <c r="BL1870" s="8" t="s">
        <v>161</v>
      </c>
      <c r="BM1870" s="8" t="s">
        <v>3874</v>
      </c>
    </row>
    <row r="1871" spans="2:65" s="23" customFormat="1" ht="16.5" customHeight="1" x14ac:dyDescent="0.45">
      <c r="B1871" s="134"/>
      <c r="C1871" s="135" t="s">
        <v>3875</v>
      </c>
      <c r="D1871" s="135" t="s">
        <v>157</v>
      </c>
      <c r="E1871" s="136" t="s">
        <v>3876</v>
      </c>
      <c r="F1871" s="251" t="s">
        <v>3877</v>
      </c>
      <c r="G1871" s="251"/>
      <c r="H1871" s="251"/>
      <c r="I1871" s="251"/>
      <c r="J1871" s="137" t="s">
        <v>260</v>
      </c>
      <c r="K1871" s="138">
        <v>7</v>
      </c>
      <c r="L1871" s="252"/>
      <c r="M1871" s="252"/>
      <c r="N1871" s="260">
        <f t="shared" ref="N1871:N1886" si="359">ROUND(L1871*K1871,2)</f>
        <v>0</v>
      </c>
      <c r="O1871" s="261"/>
      <c r="P1871" s="261"/>
      <c r="Q1871" s="262"/>
      <c r="R1871" s="139"/>
      <c r="T1871" s="140"/>
      <c r="U1871" s="34" t="s">
        <v>39</v>
      </c>
      <c r="V1871" s="141">
        <v>0</v>
      </c>
      <c r="W1871" s="141">
        <f t="shared" si="350"/>
        <v>0</v>
      </c>
      <c r="X1871" s="141">
        <v>0</v>
      </c>
      <c r="Y1871" s="141">
        <f t="shared" si="351"/>
        <v>0</v>
      </c>
      <c r="Z1871" s="141">
        <v>0</v>
      </c>
      <c r="AA1871" s="142">
        <f t="shared" si="352"/>
        <v>0</v>
      </c>
      <c r="AR1871" s="8" t="s">
        <v>161</v>
      </c>
      <c r="AT1871" s="8" t="s">
        <v>157</v>
      </c>
      <c r="AU1871" s="8" t="s">
        <v>78</v>
      </c>
      <c r="AY1871" s="8" t="s">
        <v>156</v>
      </c>
      <c r="BE1871" s="143">
        <f t="shared" si="353"/>
        <v>0</v>
      </c>
      <c r="BF1871" s="143">
        <f t="shared" si="354"/>
        <v>0</v>
      </c>
      <c r="BG1871" s="143">
        <f t="shared" si="355"/>
        <v>0</v>
      </c>
      <c r="BH1871" s="143">
        <f t="shared" si="356"/>
        <v>0</v>
      </c>
      <c r="BI1871" s="143">
        <f t="shared" si="357"/>
        <v>0</v>
      </c>
      <c r="BJ1871" s="8" t="s">
        <v>78</v>
      </c>
      <c r="BK1871" s="121">
        <f t="shared" si="358"/>
        <v>0</v>
      </c>
      <c r="BL1871" s="8" t="s">
        <v>161</v>
      </c>
      <c r="BM1871" s="8" t="s">
        <v>3878</v>
      </c>
    </row>
    <row r="1872" spans="2:65" s="23" customFormat="1" ht="16.5" customHeight="1" x14ac:dyDescent="0.45">
      <c r="B1872" s="134"/>
      <c r="C1872" s="135" t="s">
        <v>3879</v>
      </c>
      <c r="D1872" s="135" t="s">
        <v>157</v>
      </c>
      <c r="E1872" s="136" t="s">
        <v>3880</v>
      </c>
      <c r="F1872" s="251" t="s">
        <v>3881</v>
      </c>
      <c r="G1872" s="251"/>
      <c r="H1872" s="251"/>
      <c r="I1872" s="251"/>
      <c r="J1872" s="137" t="s">
        <v>260</v>
      </c>
      <c r="K1872" s="138">
        <v>3</v>
      </c>
      <c r="L1872" s="252"/>
      <c r="M1872" s="252"/>
      <c r="N1872" s="260">
        <f t="shared" si="359"/>
        <v>0</v>
      </c>
      <c r="O1872" s="261"/>
      <c r="P1872" s="261"/>
      <c r="Q1872" s="262"/>
      <c r="R1872" s="139"/>
      <c r="T1872" s="140"/>
      <c r="U1872" s="34" t="s">
        <v>39</v>
      </c>
      <c r="V1872" s="141">
        <v>0</v>
      </c>
      <c r="W1872" s="141">
        <f t="shared" si="350"/>
        <v>0</v>
      </c>
      <c r="X1872" s="141">
        <v>0</v>
      </c>
      <c r="Y1872" s="141">
        <f t="shared" si="351"/>
        <v>0</v>
      </c>
      <c r="Z1872" s="141">
        <v>0</v>
      </c>
      <c r="AA1872" s="142">
        <f t="shared" si="352"/>
        <v>0</v>
      </c>
      <c r="AR1872" s="8" t="s">
        <v>161</v>
      </c>
      <c r="AT1872" s="8" t="s">
        <v>157</v>
      </c>
      <c r="AU1872" s="8" t="s">
        <v>78</v>
      </c>
      <c r="AY1872" s="8" t="s">
        <v>156</v>
      </c>
      <c r="BE1872" s="143">
        <f t="shared" si="353"/>
        <v>0</v>
      </c>
      <c r="BF1872" s="143">
        <f t="shared" si="354"/>
        <v>0</v>
      </c>
      <c r="BG1872" s="143">
        <f t="shared" si="355"/>
        <v>0</v>
      </c>
      <c r="BH1872" s="143">
        <f t="shared" si="356"/>
        <v>0</v>
      </c>
      <c r="BI1872" s="143">
        <f t="shared" si="357"/>
        <v>0</v>
      </c>
      <c r="BJ1872" s="8" t="s">
        <v>78</v>
      </c>
      <c r="BK1872" s="121">
        <f t="shared" si="358"/>
        <v>0</v>
      </c>
      <c r="BL1872" s="8" t="s">
        <v>161</v>
      </c>
      <c r="BM1872" s="8" t="s">
        <v>3882</v>
      </c>
    </row>
    <row r="1873" spans="2:65" s="23" customFormat="1" ht="16.5" customHeight="1" x14ac:dyDescent="0.45">
      <c r="B1873" s="134"/>
      <c r="C1873" s="135" t="s">
        <v>3883</v>
      </c>
      <c r="D1873" s="135" t="s">
        <v>157</v>
      </c>
      <c r="E1873" s="136" t="s">
        <v>3884</v>
      </c>
      <c r="F1873" s="251" t="s">
        <v>3885</v>
      </c>
      <c r="G1873" s="251"/>
      <c r="H1873" s="251"/>
      <c r="I1873" s="251"/>
      <c r="J1873" s="137" t="s">
        <v>260</v>
      </c>
      <c r="K1873" s="138">
        <v>1</v>
      </c>
      <c r="L1873" s="252"/>
      <c r="M1873" s="252"/>
      <c r="N1873" s="260">
        <f t="shared" si="359"/>
        <v>0</v>
      </c>
      <c r="O1873" s="261"/>
      <c r="P1873" s="261"/>
      <c r="Q1873" s="262"/>
      <c r="R1873" s="139"/>
      <c r="T1873" s="140"/>
      <c r="U1873" s="34" t="s">
        <v>39</v>
      </c>
      <c r="V1873" s="141">
        <v>0</v>
      </c>
      <c r="W1873" s="141">
        <f t="shared" si="350"/>
        <v>0</v>
      </c>
      <c r="X1873" s="141">
        <v>0</v>
      </c>
      <c r="Y1873" s="141">
        <f t="shared" si="351"/>
        <v>0</v>
      </c>
      <c r="Z1873" s="141">
        <v>0</v>
      </c>
      <c r="AA1873" s="142">
        <f t="shared" si="352"/>
        <v>0</v>
      </c>
      <c r="AR1873" s="8" t="s">
        <v>161</v>
      </c>
      <c r="AT1873" s="8" t="s">
        <v>157</v>
      </c>
      <c r="AU1873" s="8" t="s">
        <v>78</v>
      </c>
      <c r="AY1873" s="8" t="s">
        <v>156</v>
      </c>
      <c r="BE1873" s="143">
        <f t="shared" si="353"/>
        <v>0</v>
      </c>
      <c r="BF1873" s="143">
        <f t="shared" si="354"/>
        <v>0</v>
      </c>
      <c r="BG1873" s="143">
        <f t="shared" si="355"/>
        <v>0</v>
      </c>
      <c r="BH1873" s="143">
        <f t="shared" si="356"/>
        <v>0</v>
      </c>
      <c r="BI1873" s="143">
        <f t="shared" si="357"/>
        <v>0</v>
      </c>
      <c r="BJ1873" s="8" t="s">
        <v>78</v>
      </c>
      <c r="BK1873" s="121">
        <f t="shared" si="358"/>
        <v>0</v>
      </c>
      <c r="BL1873" s="8" t="s">
        <v>161</v>
      </c>
      <c r="BM1873" s="8" t="s">
        <v>3886</v>
      </c>
    </row>
    <row r="1874" spans="2:65" s="23" customFormat="1" ht="16.5" customHeight="1" x14ac:dyDescent="0.45">
      <c r="B1874" s="134"/>
      <c r="C1874" s="135" t="s">
        <v>3887</v>
      </c>
      <c r="D1874" s="135" t="s">
        <v>157</v>
      </c>
      <c r="E1874" s="136" t="s">
        <v>3888</v>
      </c>
      <c r="F1874" s="251" t="s">
        <v>3889</v>
      </c>
      <c r="G1874" s="251"/>
      <c r="H1874" s="251"/>
      <c r="I1874" s="251"/>
      <c r="J1874" s="137" t="s">
        <v>260</v>
      </c>
      <c r="K1874" s="138">
        <v>1</v>
      </c>
      <c r="L1874" s="252"/>
      <c r="M1874" s="252"/>
      <c r="N1874" s="260">
        <f t="shared" si="359"/>
        <v>0</v>
      </c>
      <c r="O1874" s="261"/>
      <c r="P1874" s="261"/>
      <c r="Q1874" s="262"/>
      <c r="R1874" s="139"/>
      <c r="T1874" s="140"/>
      <c r="U1874" s="34" t="s">
        <v>39</v>
      </c>
      <c r="V1874" s="141">
        <v>0</v>
      </c>
      <c r="W1874" s="141">
        <f t="shared" si="350"/>
        <v>0</v>
      </c>
      <c r="X1874" s="141">
        <v>0</v>
      </c>
      <c r="Y1874" s="141">
        <f t="shared" si="351"/>
        <v>0</v>
      </c>
      <c r="Z1874" s="141">
        <v>0</v>
      </c>
      <c r="AA1874" s="142">
        <f t="shared" si="352"/>
        <v>0</v>
      </c>
      <c r="AR1874" s="8" t="s">
        <v>161</v>
      </c>
      <c r="AT1874" s="8" t="s">
        <v>157</v>
      </c>
      <c r="AU1874" s="8" t="s">
        <v>78</v>
      </c>
      <c r="AY1874" s="8" t="s">
        <v>156</v>
      </c>
      <c r="BE1874" s="143">
        <f t="shared" si="353"/>
        <v>0</v>
      </c>
      <c r="BF1874" s="143">
        <f t="shared" si="354"/>
        <v>0</v>
      </c>
      <c r="BG1874" s="143">
        <f t="shared" si="355"/>
        <v>0</v>
      </c>
      <c r="BH1874" s="143">
        <f t="shared" si="356"/>
        <v>0</v>
      </c>
      <c r="BI1874" s="143">
        <f t="shared" si="357"/>
        <v>0</v>
      </c>
      <c r="BJ1874" s="8" t="s">
        <v>78</v>
      </c>
      <c r="BK1874" s="121">
        <f t="shared" si="358"/>
        <v>0</v>
      </c>
      <c r="BL1874" s="8" t="s">
        <v>161</v>
      </c>
      <c r="BM1874" s="8" t="s">
        <v>3890</v>
      </c>
    </row>
    <row r="1875" spans="2:65" s="23" customFormat="1" ht="16.5" customHeight="1" x14ac:dyDescent="0.45">
      <c r="B1875" s="134"/>
      <c r="C1875" s="135" t="s">
        <v>3891</v>
      </c>
      <c r="D1875" s="135" t="s">
        <v>157</v>
      </c>
      <c r="E1875" s="136" t="s">
        <v>3892</v>
      </c>
      <c r="F1875" s="251" t="s">
        <v>3893</v>
      </c>
      <c r="G1875" s="251"/>
      <c r="H1875" s="251"/>
      <c r="I1875" s="251"/>
      <c r="J1875" s="137" t="s">
        <v>260</v>
      </c>
      <c r="K1875" s="138">
        <v>90</v>
      </c>
      <c r="L1875" s="252"/>
      <c r="M1875" s="252"/>
      <c r="N1875" s="260">
        <f t="shared" si="359"/>
        <v>0</v>
      </c>
      <c r="O1875" s="261"/>
      <c r="P1875" s="261"/>
      <c r="Q1875" s="262"/>
      <c r="R1875" s="139"/>
      <c r="T1875" s="140"/>
      <c r="U1875" s="34" t="s">
        <v>39</v>
      </c>
      <c r="V1875" s="141">
        <v>0</v>
      </c>
      <c r="W1875" s="141">
        <f t="shared" si="350"/>
        <v>0</v>
      </c>
      <c r="X1875" s="141">
        <v>0</v>
      </c>
      <c r="Y1875" s="141">
        <f t="shared" si="351"/>
        <v>0</v>
      </c>
      <c r="Z1875" s="141">
        <v>0</v>
      </c>
      <c r="AA1875" s="142">
        <f t="shared" si="352"/>
        <v>0</v>
      </c>
      <c r="AR1875" s="8" t="s">
        <v>161</v>
      </c>
      <c r="AT1875" s="8" t="s">
        <v>157</v>
      </c>
      <c r="AU1875" s="8" t="s">
        <v>78</v>
      </c>
      <c r="AY1875" s="8" t="s">
        <v>156</v>
      </c>
      <c r="BE1875" s="143">
        <f t="shared" si="353"/>
        <v>0</v>
      </c>
      <c r="BF1875" s="143">
        <f t="shared" si="354"/>
        <v>0</v>
      </c>
      <c r="BG1875" s="143">
        <f t="shared" si="355"/>
        <v>0</v>
      </c>
      <c r="BH1875" s="143">
        <f t="shared" si="356"/>
        <v>0</v>
      </c>
      <c r="BI1875" s="143">
        <f t="shared" si="357"/>
        <v>0</v>
      </c>
      <c r="BJ1875" s="8" t="s">
        <v>78</v>
      </c>
      <c r="BK1875" s="121">
        <f t="shared" si="358"/>
        <v>0</v>
      </c>
      <c r="BL1875" s="8" t="s">
        <v>161</v>
      </c>
      <c r="BM1875" s="8" t="s">
        <v>3894</v>
      </c>
    </row>
    <row r="1876" spans="2:65" s="23" customFormat="1" ht="25.5" customHeight="1" x14ac:dyDescent="0.45">
      <c r="B1876" s="134"/>
      <c r="C1876" s="135" t="s">
        <v>3895</v>
      </c>
      <c r="D1876" s="135" t="s">
        <v>157</v>
      </c>
      <c r="E1876" s="136" t="s">
        <v>3896</v>
      </c>
      <c r="F1876" s="251" t="s">
        <v>3897</v>
      </c>
      <c r="G1876" s="251"/>
      <c r="H1876" s="251"/>
      <c r="I1876" s="251"/>
      <c r="J1876" s="137" t="s">
        <v>260</v>
      </c>
      <c r="K1876" s="138">
        <v>65</v>
      </c>
      <c r="L1876" s="252"/>
      <c r="M1876" s="252"/>
      <c r="N1876" s="260">
        <f t="shared" si="359"/>
        <v>0</v>
      </c>
      <c r="O1876" s="261"/>
      <c r="P1876" s="261"/>
      <c r="Q1876" s="262"/>
      <c r="R1876" s="139"/>
      <c r="T1876" s="140"/>
      <c r="U1876" s="34" t="s">
        <v>39</v>
      </c>
      <c r="V1876" s="141">
        <v>0</v>
      </c>
      <c r="W1876" s="141">
        <f t="shared" si="350"/>
        <v>0</v>
      </c>
      <c r="X1876" s="141">
        <v>0</v>
      </c>
      <c r="Y1876" s="141">
        <f t="shared" si="351"/>
        <v>0</v>
      </c>
      <c r="Z1876" s="141">
        <v>0</v>
      </c>
      <c r="AA1876" s="142">
        <f t="shared" si="352"/>
        <v>0</v>
      </c>
      <c r="AR1876" s="8" t="s">
        <v>161</v>
      </c>
      <c r="AT1876" s="8" t="s">
        <v>157</v>
      </c>
      <c r="AU1876" s="8" t="s">
        <v>78</v>
      </c>
      <c r="AY1876" s="8" t="s">
        <v>156</v>
      </c>
      <c r="BE1876" s="143">
        <f t="shared" si="353"/>
        <v>0</v>
      </c>
      <c r="BF1876" s="143">
        <f t="shared" si="354"/>
        <v>0</v>
      </c>
      <c r="BG1876" s="143">
        <f t="shared" si="355"/>
        <v>0</v>
      </c>
      <c r="BH1876" s="143">
        <f t="shared" si="356"/>
        <v>0</v>
      </c>
      <c r="BI1876" s="143">
        <f t="shared" si="357"/>
        <v>0</v>
      </c>
      <c r="BJ1876" s="8" t="s">
        <v>78</v>
      </c>
      <c r="BK1876" s="121">
        <f t="shared" si="358"/>
        <v>0</v>
      </c>
      <c r="BL1876" s="8" t="s">
        <v>161</v>
      </c>
      <c r="BM1876" s="8" t="s">
        <v>3898</v>
      </c>
    </row>
    <row r="1877" spans="2:65" s="23" customFormat="1" ht="16.5" customHeight="1" x14ac:dyDescent="0.45">
      <c r="B1877" s="134"/>
      <c r="C1877" s="135" t="s">
        <v>3899</v>
      </c>
      <c r="D1877" s="135" t="s">
        <v>157</v>
      </c>
      <c r="E1877" s="136" t="s">
        <v>3900</v>
      </c>
      <c r="F1877" s="251" t="s">
        <v>3901</v>
      </c>
      <c r="G1877" s="251"/>
      <c r="H1877" s="251"/>
      <c r="I1877" s="251"/>
      <c r="J1877" s="137" t="s">
        <v>260</v>
      </c>
      <c r="K1877" s="138">
        <v>65</v>
      </c>
      <c r="L1877" s="252"/>
      <c r="M1877" s="252"/>
      <c r="N1877" s="260">
        <f t="shared" si="359"/>
        <v>0</v>
      </c>
      <c r="O1877" s="261"/>
      <c r="P1877" s="261"/>
      <c r="Q1877" s="262"/>
      <c r="R1877" s="139"/>
      <c r="T1877" s="140"/>
      <c r="U1877" s="34" t="s">
        <v>39</v>
      </c>
      <c r="V1877" s="141">
        <v>0</v>
      </c>
      <c r="W1877" s="141">
        <f t="shared" si="350"/>
        <v>0</v>
      </c>
      <c r="X1877" s="141">
        <v>0</v>
      </c>
      <c r="Y1877" s="141">
        <f t="shared" si="351"/>
        <v>0</v>
      </c>
      <c r="Z1877" s="141">
        <v>0</v>
      </c>
      <c r="AA1877" s="142">
        <f t="shared" si="352"/>
        <v>0</v>
      </c>
      <c r="AR1877" s="8" t="s">
        <v>161</v>
      </c>
      <c r="AT1877" s="8" t="s">
        <v>157</v>
      </c>
      <c r="AU1877" s="8" t="s">
        <v>78</v>
      </c>
      <c r="AY1877" s="8" t="s">
        <v>156</v>
      </c>
      <c r="BE1877" s="143">
        <f t="shared" si="353"/>
        <v>0</v>
      </c>
      <c r="BF1877" s="143">
        <f t="shared" si="354"/>
        <v>0</v>
      </c>
      <c r="BG1877" s="143">
        <f t="shared" si="355"/>
        <v>0</v>
      </c>
      <c r="BH1877" s="143">
        <f t="shared" si="356"/>
        <v>0</v>
      </c>
      <c r="BI1877" s="143">
        <f t="shared" si="357"/>
        <v>0</v>
      </c>
      <c r="BJ1877" s="8" t="s">
        <v>78</v>
      </c>
      <c r="BK1877" s="121">
        <f t="shared" si="358"/>
        <v>0</v>
      </c>
      <c r="BL1877" s="8" t="s">
        <v>161</v>
      </c>
      <c r="BM1877" s="8" t="s">
        <v>3902</v>
      </c>
    </row>
    <row r="1878" spans="2:65" s="23" customFormat="1" ht="25.5" customHeight="1" x14ac:dyDescent="0.45">
      <c r="B1878" s="134"/>
      <c r="C1878" s="135" t="s">
        <v>3903</v>
      </c>
      <c r="D1878" s="135" t="s">
        <v>157</v>
      </c>
      <c r="E1878" s="136" t="s">
        <v>3904</v>
      </c>
      <c r="F1878" s="251" t="s">
        <v>3905</v>
      </c>
      <c r="G1878" s="251"/>
      <c r="H1878" s="251"/>
      <c r="I1878" s="251"/>
      <c r="J1878" s="137" t="s">
        <v>358</v>
      </c>
      <c r="K1878" s="138">
        <v>8450</v>
      </c>
      <c r="L1878" s="252"/>
      <c r="M1878" s="252"/>
      <c r="N1878" s="260">
        <f t="shared" si="359"/>
        <v>0</v>
      </c>
      <c r="O1878" s="261"/>
      <c r="P1878" s="261"/>
      <c r="Q1878" s="262"/>
      <c r="R1878" s="139"/>
      <c r="T1878" s="140"/>
      <c r="U1878" s="34" t="s">
        <v>39</v>
      </c>
      <c r="V1878" s="141">
        <v>0</v>
      </c>
      <c r="W1878" s="141">
        <f t="shared" si="350"/>
        <v>0</v>
      </c>
      <c r="X1878" s="141">
        <v>0</v>
      </c>
      <c r="Y1878" s="141">
        <f t="shared" si="351"/>
        <v>0</v>
      </c>
      <c r="Z1878" s="141">
        <v>0</v>
      </c>
      <c r="AA1878" s="142">
        <f t="shared" si="352"/>
        <v>0</v>
      </c>
      <c r="AR1878" s="8" t="s">
        <v>161</v>
      </c>
      <c r="AT1878" s="8" t="s">
        <v>157</v>
      </c>
      <c r="AU1878" s="8" t="s">
        <v>78</v>
      </c>
      <c r="AY1878" s="8" t="s">
        <v>156</v>
      </c>
      <c r="BE1878" s="143">
        <f t="shared" si="353"/>
        <v>0</v>
      </c>
      <c r="BF1878" s="143">
        <f t="shared" si="354"/>
        <v>0</v>
      </c>
      <c r="BG1878" s="143">
        <f t="shared" si="355"/>
        <v>0</v>
      </c>
      <c r="BH1878" s="143">
        <f t="shared" si="356"/>
        <v>0</v>
      </c>
      <c r="BI1878" s="143">
        <f t="shared" si="357"/>
        <v>0</v>
      </c>
      <c r="BJ1878" s="8" t="s">
        <v>78</v>
      </c>
      <c r="BK1878" s="121">
        <f t="shared" si="358"/>
        <v>0</v>
      </c>
      <c r="BL1878" s="8" t="s">
        <v>161</v>
      </c>
      <c r="BM1878" s="8" t="s">
        <v>3906</v>
      </c>
    </row>
    <row r="1879" spans="2:65" s="23" customFormat="1" ht="16.5" customHeight="1" x14ac:dyDescent="0.45">
      <c r="B1879" s="134"/>
      <c r="C1879" s="135" t="s">
        <v>3907</v>
      </c>
      <c r="D1879" s="135" t="s">
        <v>157</v>
      </c>
      <c r="E1879" s="136" t="s">
        <v>3908</v>
      </c>
      <c r="F1879" s="251" t="s">
        <v>3909</v>
      </c>
      <c r="G1879" s="251"/>
      <c r="H1879" s="251"/>
      <c r="I1879" s="251"/>
      <c r="J1879" s="137" t="s">
        <v>1782</v>
      </c>
      <c r="K1879" s="138">
        <v>1</v>
      </c>
      <c r="L1879" s="252"/>
      <c r="M1879" s="252"/>
      <c r="N1879" s="260">
        <f t="shared" si="359"/>
        <v>0</v>
      </c>
      <c r="O1879" s="261"/>
      <c r="P1879" s="261"/>
      <c r="Q1879" s="262"/>
      <c r="R1879" s="139"/>
      <c r="T1879" s="140"/>
      <c r="U1879" s="34" t="s">
        <v>39</v>
      </c>
      <c r="V1879" s="141">
        <v>0</v>
      </c>
      <c r="W1879" s="141">
        <f t="shared" si="350"/>
        <v>0</v>
      </c>
      <c r="X1879" s="141">
        <v>0</v>
      </c>
      <c r="Y1879" s="141">
        <f t="shared" si="351"/>
        <v>0</v>
      </c>
      <c r="Z1879" s="141">
        <v>0</v>
      </c>
      <c r="AA1879" s="142">
        <f t="shared" si="352"/>
        <v>0</v>
      </c>
      <c r="AR1879" s="8" t="s">
        <v>161</v>
      </c>
      <c r="AT1879" s="8" t="s">
        <v>157</v>
      </c>
      <c r="AU1879" s="8" t="s">
        <v>78</v>
      </c>
      <c r="AY1879" s="8" t="s">
        <v>156</v>
      </c>
      <c r="BE1879" s="143">
        <f t="shared" si="353"/>
        <v>0</v>
      </c>
      <c r="BF1879" s="143">
        <f t="shared" si="354"/>
        <v>0</v>
      </c>
      <c r="BG1879" s="143">
        <f t="shared" si="355"/>
        <v>0</v>
      </c>
      <c r="BH1879" s="143">
        <f t="shared" si="356"/>
        <v>0</v>
      </c>
      <c r="BI1879" s="143">
        <f t="shared" si="357"/>
        <v>0</v>
      </c>
      <c r="BJ1879" s="8" t="s">
        <v>78</v>
      </c>
      <c r="BK1879" s="121">
        <f t="shared" si="358"/>
        <v>0</v>
      </c>
      <c r="BL1879" s="8" t="s">
        <v>161</v>
      </c>
      <c r="BM1879" s="8" t="s">
        <v>3910</v>
      </c>
    </row>
    <row r="1880" spans="2:65" s="23" customFormat="1" ht="16.5" customHeight="1" x14ac:dyDescent="0.45">
      <c r="B1880" s="134"/>
      <c r="C1880" s="135" t="s">
        <v>3911</v>
      </c>
      <c r="D1880" s="135" t="s">
        <v>157</v>
      </c>
      <c r="E1880" s="136" t="s">
        <v>3912</v>
      </c>
      <c r="F1880" s="251" t="s">
        <v>3913</v>
      </c>
      <c r="G1880" s="251"/>
      <c r="H1880" s="251"/>
      <c r="I1880" s="251"/>
      <c r="J1880" s="137" t="s">
        <v>1782</v>
      </c>
      <c r="K1880" s="138">
        <v>1</v>
      </c>
      <c r="L1880" s="252"/>
      <c r="M1880" s="252"/>
      <c r="N1880" s="260">
        <f t="shared" si="359"/>
        <v>0</v>
      </c>
      <c r="O1880" s="261"/>
      <c r="P1880" s="261"/>
      <c r="Q1880" s="262"/>
      <c r="R1880" s="139"/>
      <c r="T1880" s="140"/>
      <c r="U1880" s="34" t="s">
        <v>39</v>
      </c>
      <c r="V1880" s="141">
        <v>0</v>
      </c>
      <c r="W1880" s="141">
        <f t="shared" si="350"/>
        <v>0</v>
      </c>
      <c r="X1880" s="141">
        <v>0</v>
      </c>
      <c r="Y1880" s="141">
        <f t="shared" si="351"/>
        <v>0</v>
      </c>
      <c r="Z1880" s="141">
        <v>0</v>
      </c>
      <c r="AA1880" s="142">
        <f t="shared" si="352"/>
        <v>0</v>
      </c>
      <c r="AR1880" s="8" t="s">
        <v>161</v>
      </c>
      <c r="AT1880" s="8" t="s">
        <v>157</v>
      </c>
      <c r="AU1880" s="8" t="s">
        <v>78</v>
      </c>
      <c r="AY1880" s="8" t="s">
        <v>156</v>
      </c>
      <c r="BE1880" s="143">
        <f t="shared" si="353"/>
        <v>0</v>
      </c>
      <c r="BF1880" s="143">
        <f t="shared" si="354"/>
        <v>0</v>
      </c>
      <c r="BG1880" s="143">
        <f t="shared" si="355"/>
        <v>0</v>
      </c>
      <c r="BH1880" s="143">
        <f t="shared" si="356"/>
        <v>0</v>
      </c>
      <c r="BI1880" s="143">
        <f t="shared" si="357"/>
        <v>0</v>
      </c>
      <c r="BJ1880" s="8" t="s">
        <v>78</v>
      </c>
      <c r="BK1880" s="121">
        <f t="shared" si="358"/>
        <v>0</v>
      </c>
      <c r="BL1880" s="8" t="s">
        <v>161</v>
      </c>
      <c r="BM1880" s="8" t="s">
        <v>3914</v>
      </c>
    </row>
    <row r="1881" spans="2:65" s="23" customFormat="1" ht="16.5" customHeight="1" x14ac:dyDescent="0.45">
      <c r="B1881" s="134"/>
      <c r="C1881" s="135" t="s">
        <v>3915</v>
      </c>
      <c r="D1881" s="135" t="s">
        <v>157</v>
      </c>
      <c r="E1881" s="136" t="s">
        <v>3916</v>
      </c>
      <c r="F1881" s="251" t="s">
        <v>3774</v>
      </c>
      <c r="G1881" s="251"/>
      <c r="H1881" s="251"/>
      <c r="I1881" s="251"/>
      <c r="J1881" s="137" t="s">
        <v>1782</v>
      </c>
      <c r="K1881" s="138">
        <v>1</v>
      </c>
      <c r="L1881" s="252"/>
      <c r="M1881" s="252"/>
      <c r="N1881" s="260">
        <f t="shared" si="359"/>
        <v>0</v>
      </c>
      <c r="O1881" s="261"/>
      <c r="P1881" s="261"/>
      <c r="Q1881" s="262"/>
      <c r="R1881" s="139"/>
      <c r="T1881" s="140"/>
      <c r="U1881" s="34" t="s">
        <v>39</v>
      </c>
      <c r="V1881" s="141">
        <v>0</v>
      </c>
      <c r="W1881" s="141">
        <f t="shared" si="350"/>
        <v>0</v>
      </c>
      <c r="X1881" s="141">
        <v>0</v>
      </c>
      <c r="Y1881" s="141">
        <f t="shared" si="351"/>
        <v>0</v>
      </c>
      <c r="Z1881" s="141">
        <v>0</v>
      </c>
      <c r="AA1881" s="142">
        <f t="shared" si="352"/>
        <v>0</v>
      </c>
      <c r="AR1881" s="8" t="s">
        <v>161</v>
      </c>
      <c r="AT1881" s="8" t="s">
        <v>157</v>
      </c>
      <c r="AU1881" s="8" t="s">
        <v>78</v>
      </c>
      <c r="AY1881" s="8" t="s">
        <v>156</v>
      </c>
      <c r="BE1881" s="143">
        <f t="shared" si="353"/>
        <v>0</v>
      </c>
      <c r="BF1881" s="143">
        <f t="shared" si="354"/>
        <v>0</v>
      </c>
      <c r="BG1881" s="143">
        <f t="shared" si="355"/>
        <v>0</v>
      </c>
      <c r="BH1881" s="143">
        <f t="shared" si="356"/>
        <v>0</v>
      </c>
      <c r="BI1881" s="143">
        <f t="shared" si="357"/>
        <v>0</v>
      </c>
      <c r="BJ1881" s="8" t="s">
        <v>78</v>
      </c>
      <c r="BK1881" s="121">
        <f t="shared" si="358"/>
        <v>0</v>
      </c>
      <c r="BL1881" s="8" t="s">
        <v>161</v>
      </c>
      <c r="BM1881" s="8" t="s">
        <v>3917</v>
      </c>
    </row>
    <row r="1882" spans="2:65" s="23" customFormat="1" ht="16.5" customHeight="1" x14ac:dyDescent="0.45">
      <c r="B1882" s="134"/>
      <c r="C1882" s="135" t="s">
        <v>3918</v>
      </c>
      <c r="D1882" s="135" t="s">
        <v>157</v>
      </c>
      <c r="E1882" s="136" t="s">
        <v>3919</v>
      </c>
      <c r="F1882" s="251" t="s">
        <v>3920</v>
      </c>
      <c r="G1882" s="251"/>
      <c r="H1882" s="251"/>
      <c r="I1882" s="251"/>
      <c r="J1882" s="137" t="s">
        <v>1098</v>
      </c>
      <c r="K1882" s="138">
        <v>1</v>
      </c>
      <c r="L1882" s="252"/>
      <c r="M1882" s="252"/>
      <c r="N1882" s="260">
        <f t="shared" si="359"/>
        <v>0</v>
      </c>
      <c r="O1882" s="261"/>
      <c r="P1882" s="261"/>
      <c r="Q1882" s="262"/>
      <c r="R1882" s="139"/>
      <c r="T1882" s="140"/>
      <c r="U1882" s="34" t="s">
        <v>39</v>
      </c>
      <c r="V1882" s="141">
        <v>0</v>
      </c>
      <c r="W1882" s="141">
        <f t="shared" si="350"/>
        <v>0</v>
      </c>
      <c r="X1882" s="141">
        <v>0</v>
      </c>
      <c r="Y1882" s="141">
        <f t="shared" si="351"/>
        <v>0</v>
      </c>
      <c r="Z1882" s="141">
        <v>0</v>
      </c>
      <c r="AA1882" s="142">
        <f t="shared" si="352"/>
        <v>0</v>
      </c>
      <c r="AR1882" s="8" t="s">
        <v>161</v>
      </c>
      <c r="AT1882" s="8" t="s">
        <v>157</v>
      </c>
      <c r="AU1882" s="8" t="s">
        <v>78</v>
      </c>
      <c r="AY1882" s="8" t="s">
        <v>156</v>
      </c>
      <c r="BE1882" s="143">
        <f t="shared" si="353"/>
        <v>0</v>
      </c>
      <c r="BF1882" s="143">
        <f t="shared" si="354"/>
        <v>0</v>
      </c>
      <c r="BG1882" s="143">
        <f t="shared" si="355"/>
        <v>0</v>
      </c>
      <c r="BH1882" s="143">
        <f t="shared" si="356"/>
        <v>0</v>
      </c>
      <c r="BI1882" s="143">
        <f t="shared" si="357"/>
        <v>0</v>
      </c>
      <c r="BJ1882" s="8" t="s">
        <v>78</v>
      </c>
      <c r="BK1882" s="121">
        <f t="shared" si="358"/>
        <v>0</v>
      </c>
      <c r="BL1882" s="8" t="s">
        <v>161</v>
      </c>
      <c r="BM1882" s="8" t="s">
        <v>3921</v>
      </c>
    </row>
    <row r="1883" spans="2:65" s="23" customFormat="1" ht="16.5" customHeight="1" x14ac:dyDescent="0.45">
      <c r="B1883" s="134"/>
      <c r="C1883" s="135" t="s">
        <v>3922</v>
      </c>
      <c r="D1883" s="135" t="s">
        <v>157</v>
      </c>
      <c r="E1883" s="136" t="s">
        <v>3923</v>
      </c>
      <c r="F1883" s="251" t="s">
        <v>3924</v>
      </c>
      <c r="G1883" s="251"/>
      <c r="H1883" s="251"/>
      <c r="I1883" s="251"/>
      <c r="J1883" s="137" t="s">
        <v>260</v>
      </c>
      <c r="K1883" s="138">
        <v>130</v>
      </c>
      <c r="L1883" s="252"/>
      <c r="M1883" s="252"/>
      <c r="N1883" s="260">
        <f t="shared" si="359"/>
        <v>0</v>
      </c>
      <c r="O1883" s="261"/>
      <c r="P1883" s="261"/>
      <c r="Q1883" s="262"/>
      <c r="R1883" s="139"/>
      <c r="T1883" s="140"/>
      <c r="U1883" s="34" t="s">
        <v>39</v>
      </c>
      <c r="V1883" s="141">
        <v>0</v>
      </c>
      <c r="W1883" s="141">
        <f t="shared" si="350"/>
        <v>0</v>
      </c>
      <c r="X1883" s="141">
        <v>0</v>
      </c>
      <c r="Y1883" s="141">
        <f t="shared" si="351"/>
        <v>0</v>
      </c>
      <c r="Z1883" s="141">
        <v>0</v>
      </c>
      <c r="AA1883" s="142">
        <f t="shared" si="352"/>
        <v>0</v>
      </c>
      <c r="AR1883" s="8" t="s">
        <v>161</v>
      </c>
      <c r="AT1883" s="8" t="s">
        <v>157</v>
      </c>
      <c r="AU1883" s="8" t="s">
        <v>78</v>
      </c>
      <c r="AY1883" s="8" t="s">
        <v>156</v>
      </c>
      <c r="BE1883" s="143">
        <f t="shared" si="353"/>
        <v>0</v>
      </c>
      <c r="BF1883" s="143">
        <f t="shared" si="354"/>
        <v>0</v>
      </c>
      <c r="BG1883" s="143">
        <f t="shared" si="355"/>
        <v>0</v>
      </c>
      <c r="BH1883" s="143">
        <f t="shared" si="356"/>
        <v>0</v>
      </c>
      <c r="BI1883" s="143">
        <f t="shared" si="357"/>
        <v>0</v>
      </c>
      <c r="BJ1883" s="8" t="s">
        <v>78</v>
      </c>
      <c r="BK1883" s="121">
        <f t="shared" si="358"/>
        <v>0</v>
      </c>
      <c r="BL1883" s="8" t="s">
        <v>161</v>
      </c>
      <c r="BM1883" s="8" t="s">
        <v>3925</v>
      </c>
    </row>
    <row r="1884" spans="2:65" s="23" customFormat="1" ht="16.5" customHeight="1" x14ac:dyDescent="0.45">
      <c r="B1884" s="134"/>
      <c r="C1884" s="135" t="s">
        <v>3926</v>
      </c>
      <c r="D1884" s="135" t="s">
        <v>157</v>
      </c>
      <c r="E1884" s="136" t="s">
        <v>3927</v>
      </c>
      <c r="F1884" s="251" t="s">
        <v>3928</v>
      </c>
      <c r="G1884" s="251"/>
      <c r="H1884" s="251"/>
      <c r="I1884" s="251"/>
      <c r="J1884" s="137" t="s">
        <v>260</v>
      </c>
      <c r="K1884" s="138">
        <v>130</v>
      </c>
      <c r="L1884" s="252"/>
      <c r="M1884" s="252"/>
      <c r="N1884" s="260">
        <f t="shared" si="359"/>
        <v>0</v>
      </c>
      <c r="O1884" s="261"/>
      <c r="P1884" s="261"/>
      <c r="Q1884" s="262"/>
      <c r="R1884" s="139"/>
      <c r="T1884" s="140"/>
      <c r="U1884" s="34" t="s">
        <v>39</v>
      </c>
      <c r="V1884" s="141">
        <v>0</v>
      </c>
      <c r="W1884" s="141">
        <f t="shared" si="350"/>
        <v>0</v>
      </c>
      <c r="X1884" s="141">
        <v>0</v>
      </c>
      <c r="Y1884" s="141">
        <f t="shared" si="351"/>
        <v>0</v>
      </c>
      <c r="Z1884" s="141">
        <v>0</v>
      </c>
      <c r="AA1884" s="142">
        <f t="shared" si="352"/>
        <v>0</v>
      </c>
      <c r="AR1884" s="8" t="s">
        <v>161</v>
      </c>
      <c r="AT1884" s="8" t="s">
        <v>157</v>
      </c>
      <c r="AU1884" s="8" t="s">
        <v>78</v>
      </c>
      <c r="AY1884" s="8" t="s">
        <v>156</v>
      </c>
      <c r="BE1884" s="143">
        <f t="shared" si="353"/>
        <v>0</v>
      </c>
      <c r="BF1884" s="143">
        <f t="shared" si="354"/>
        <v>0</v>
      </c>
      <c r="BG1884" s="143">
        <f t="shared" si="355"/>
        <v>0</v>
      </c>
      <c r="BH1884" s="143">
        <f t="shared" si="356"/>
        <v>0</v>
      </c>
      <c r="BI1884" s="143">
        <f t="shared" si="357"/>
        <v>0</v>
      </c>
      <c r="BJ1884" s="8" t="s">
        <v>78</v>
      </c>
      <c r="BK1884" s="121">
        <f t="shared" si="358"/>
        <v>0</v>
      </c>
      <c r="BL1884" s="8" t="s">
        <v>161</v>
      </c>
      <c r="BM1884" s="8" t="s">
        <v>3929</v>
      </c>
    </row>
    <row r="1885" spans="2:65" s="23" customFormat="1" ht="38.25" customHeight="1" x14ac:dyDescent="0.45">
      <c r="B1885" s="134"/>
      <c r="C1885" s="191" t="s">
        <v>3930</v>
      </c>
      <c r="D1885" s="191"/>
      <c r="E1885" s="192"/>
      <c r="F1885" s="272"/>
      <c r="G1885" s="272"/>
      <c r="H1885" s="272"/>
      <c r="I1885" s="272"/>
      <c r="J1885" s="193"/>
      <c r="K1885" s="194"/>
      <c r="L1885" s="273"/>
      <c r="M1885" s="273"/>
      <c r="N1885" s="260">
        <f t="shared" si="359"/>
        <v>0</v>
      </c>
      <c r="O1885" s="261"/>
      <c r="P1885" s="261"/>
      <c r="Q1885" s="262"/>
      <c r="R1885" s="139"/>
      <c r="T1885" s="140"/>
      <c r="U1885" s="34" t="s">
        <v>39</v>
      </c>
      <c r="V1885" s="141">
        <v>0</v>
      </c>
      <c r="W1885" s="141">
        <f t="shared" si="350"/>
        <v>0</v>
      </c>
      <c r="X1885" s="141">
        <v>0</v>
      </c>
      <c r="Y1885" s="141">
        <f t="shared" si="351"/>
        <v>0</v>
      </c>
      <c r="Z1885" s="141">
        <v>0</v>
      </c>
      <c r="AA1885" s="142">
        <f t="shared" si="352"/>
        <v>0</v>
      </c>
      <c r="AR1885" s="8" t="s">
        <v>161</v>
      </c>
      <c r="AT1885" s="8" t="s">
        <v>157</v>
      </c>
      <c r="AU1885" s="8" t="s">
        <v>78</v>
      </c>
      <c r="AY1885" s="8" t="s">
        <v>156</v>
      </c>
      <c r="BE1885" s="143">
        <f t="shared" si="353"/>
        <v>0</v>
      </c>
      <c r="BF1885" s="143">
        <f t="shared" si="354"/>
        <v>0</v>
      </c>
      <c r="BG1885" s="143">
        <f t="shared" si="355"/>
        <v>0</v>
      </c>
      <c r="BH1885" s="143">
        <f t="shared" si="356"/>
        <v>0</v>
      </c>
      <c r="BI1885" s="143">
        <f t="shared" si="357"/>
        <v>0</v>
      </c>
      <c r="BJ1885" s="8" t="s">
        <v>78</v>
      </c>
      <c r="BK1885" s="121">
        <f t="shared" si="358"/>
        <v>0</v>
      </c>
      <c r="BL1885" s="8" t="s">
        <v>161</v>
      </c>
      <c r="BM1885" s="8" t="s">
        <v>3931</v>
      </c>
    </row>
    <row r="1886" spans="2:65" s="23" customFormat="1" ht="16.5" customHeight="1" x14ac:dyDescent="0.45">
      <c r="B1886" s="134"/>
      <c r="C1886" s="135" t="s">
        <v>3932</v>
      </c>
      <c r="D1886" s="135" t="s">
        <v>157</v>
      </c>
      <c r="E1886" s="136" t="s">
        <v>3933</v>
      </c>
      <c r="F1886" s="251" t="s">
        <v>3934</v>
      </c>
      <c r="G1886" s="251"/>
      <c r="H1886" s="251"/>
      <c r="I1886" s="251"/>
      <c r="J1886" s="137" t="s">
        <v>1782</v>
      </c>
      <c r="K1886" s="138">
        <v>1</v>
      </c>
      <c r="L1886" s="252"/>
      <c r="M1886" s="252"/>
      <c r="N1886" s="260">
        <f t="shared" si="359"/>
        <v>0</v>
      </c>
      <c r="O1886" s="261"/>
      <c r="P1886" s="261"/>
      <c r="Q1886" s="262"/>
      <c r="R1886" s="139"/>
      <c r="T1886" s="140"/>
      <c r="U1886" s="34" t="s">
        <v>39</v>
      </c>
      <c r="V1886" s="141">
        <v>0</v>
      </c>
      <c r="W1886" s="141">
        <f t="shared" si="350"/>
        <v>0</v>
      </c>
      <c r="X1886" s="141">
        <v>0</v>
      </c>
      <c r="Y1886" s="141">
        <f t="shared" si="351"/>
        <v>0</v>
      </c>
      <c r="Z1886" s="141">
        <v>0</v>
      </c>
      <c r="AA1886" s="142">
        <f t="shared" si="352"/>
        <v>0</v>
      </c>
      <c r="AR1886" s="8" t="s">
        <v>161</v>
      </c>
      <c r="AT1886" s="8" t="s">
        <v>157</v>
      </c>
      <c r="AU1886" s="8" t="s">
        <v>78</v>
      </c>
      <c r="AY1886" s="8" t="s">
        <v>156</v>
      </c>
      <c r="BE1886" s="143">
        <f t="shared" si="353"/>
        <v>0</v>
      </c>
      <c r="BF1886" s="143">
        <f t="shared" si="354"/>
        <v>0</v>
      </c>
      <c r="BG1886" s="143">
        <f t="shared" si="355"/>
        <v>0</v>
      </c>
      <c r="BH1886" s="143">
        <f t="shared" si="356"/>
        <v>0</v>
      </c>
      <c r="BI1886" s="143">
        <f t="shared" si="357"/>
        <v>0</v>
      </c>
      <c r="BJ1886" s="8" t="s">
        <v>78</v>
      </c>
      <c r="BK1886" s="121">
        <f t="shared" si="358"/>
        <v>0</v>
      </c>
      <c r="BL1886" s="8" t="s">
        <v>161</v>
      </c>
      <c r="BM1886" s="8" t="s">
        <v>3935</v>
      </c>
    </row>
    <row r="1887" spans="2:65" s="23" customFormat="1" ht="16.5" customHeight="1" x14ac:dyDescent="0.45">
      <c r="B1887" s="134"/>
      <c r="C1887" s="135" t="s">
        <v>3936</v>
      </c>
      <c r="D1887" s="135"/>
      <c r="E1887" s="136"/>
      <c r="F1887" s="251"/>
      <c r="G1887" s="251"/>
      <c r="H1887" s="251"/>
      <c r="I1887" s="251"/>
      <c r="J1887" s="137"/>
      <c r="K1887" s="138"/>
      <c r="L1887" s="252"/>
      <c r="M1887" s="252"/>
      <c r="N1887" s="260">
        <f>ROUND(L1887*K1887,2)</f>
        <v>0</v>
      </c>
      <c r="O1887" s="261"/>
      <c r="P1887" s="261"/>
      <c r="Q1887" s="262"/>
      <c r="R1887" s="139"/>
      <c r="T1887" s="140"/>
      <c r="U1887" s="34" t="s">
        <v>39</v>
      </c>
      <c r="V1887" s="141">
        <v>0</v>
      </c>
      <c r="W1887" s="141">
        <f t="shared" si="350"/>
        <v>0</v>
      </c>
      <c r="X1887" s="141">
        <v>0</v>
      </c>
      <c r="Y1887" s="141">
        <f t="shared" si="351"/>
        <v>0</v>
      </c>
      <c r="Z1887" s="141">
        <v>0</v>
      </c>
      <c r="AA1887" s="142">
        <f t="shared" si="352"/>
        <v>0</v>
      </c>
      <c r="AR1887" s="8" t="s">
        <v>161</v>
      </c>
      <c r="AT1887" s="8" t="s">
        <v>157</v>
      </c>
      <c r="AU1887" s="8" t="s">
        <v>78</v>
      </c>
      <c r="AY1887" s="8" t="s">
        <v>156</v>
      </c>
      <c r="BE1887" s="143">
        <f t="shared" si="353"/>
        <v>0</v>
      </c>
      <c r="BF1887" s="143">
        <f t="shared" si="354"/>
        <v>0</v>
      </c>
      <c r="BG1887" s="143">
        <f t="shared" si="355"/>
        <v>0</v>
      </c>
      <c r="BH1887" s="143">
        <f t="shared" si="356"/>
        <v>0</v>
      </c>
      <c r="BI1887" s="143">
        <f t="shared" si="357"/>
        <v>0</v>
      </c>
      <c r="BJ1887" s="8" t="s">
        <v>78</v>
      </c>
      <c r="BK1887" s="121">
        <f t="shared" si="358"/>
        <v>0</v>
      </c>
      <c r="BL1887" s="8" t="s">
        <v>161</v>
      </c>
      <c r="BM1887" s="8" t="s">
        <v>3937</v>
      </c>
    </row>
    <row r="1888" spans="2:65" s="23" customFormat="1" ht="25.5" customHeight="1" x14ac:dyDescent="0.45">
      <c r="B1888" s="134"/>
      <c r="C1888" s="135" t="s">
        <v>3938</v>
      </c>
      <c r="D1888" s="135"/>
      <c r="E1888" s="136"/>
      <c r="F1888" s="251"/>
      <c r="G1888" s="251"/>
      <c r="H1888" s="251"/>
      <c r="I1888" s="251"/>
      <c r="J1888" s="137"/>
      <c r="K1888" s="138"/>
      <c r="L1888" s="252"/>
      <c r="M1888" s="252"/>
      <c r="N1888" s="260">
        <f t="shared" ref="N1888:N1891" si="360">ROUND(L1888*K1888,2)</f>
        <v>0</v>
      </c>
      <c r="O1888" s="261"/>
      <c r="P1888" s="261"/>
      <c r="Q1888" s="262"/>
      <c r="R1888" s="139"/>
      <c r="T1888" s="140"/>
      <c r="U1888" s="34" t="s">
        <v>39</v>
      </c>
      <c r="V1888" s="141">
        <v>0</v>
      </c>
      <c r="W1888" s="141">
        <f t="shared" si="350"/>
        <v>0</v>
      </c>
      <c r="X1888" s="141">
        <v>0</v>
      </c>
      <c r="Y1888" s="141">
        <f t="shared" si="351"/>
        <v>0</v>
      </c>
      <c r="Z1888" s="141">
        <v>0</v>
      </c>
      <c r="AA1888" s="142">
        <f t="shared" si="352"/>
        <v>0</v>
      </c>
      <c r="AR1888" s="8" t="s">
        <v>161</v>
      </c>
      <c r="AT1888" s="8" t="s">
        <v>157</v>
      </c>
      <c r="AU1888" s="8" t="s">
        <v>78</v>
      </c>
      <c r="AY1888" s="8" t="s">
        <v>156</v>
      </c>
      <c r="BE1888" s="143">
        <f t="shared" si="353"/>
        <v>0</v>
      </c>
      <c r="BF1888" s="143">
        <f t="shared" si="354"/>
        <v>0</v>
      </c>
      <c r="BG1888" s="143">
        <f t="shared" si="355"/>
        <v>0</v>
      </c>
      <c r="BH1888" s="143">
        <f t="shared" si="356"/>
        <v>0</v>
      </c>
      <c r="BI1888" s="143">
        <f t="shared" si="357"/>
        <v>0</v>
      </c>
      <c r="BJ1888" s="8" t="s">
        <v>78</v>
      </c>
      <c r="BK1888" s="121">
        <f t="shared" si="358"/>
        <v>0</v>
      </c>
      <c r="BL1888" s="8" t="s">
        <v>161</v>
      </c>
      <c r="BM1888" s="8" t="s">
        <v>3939</v>
      </c>
    </row>
    <row r="1889" spans="2:65" s="23" customFormat="1" ht="16.5" customHeight="1" x14ac:dyDescent="0.45">
      <c r="B1889" s="134"/>
      <c r="C1889" s="135" t="s">
        <v>3940</v>
      </c>
      <c r="D1889" s="135"/>
      <c r="E1889" s="136"/>
      <c r="F1889" s="251"/>
      <c r="G1889" s="251"/>
      <c r="H1889" s="251"/>
      <c r="I1889" s="251"/>
      <c r="J1889" s="137"/>
      <c r="K1889" s="138"/>
      <c r="L1889" s="252"/>
      <c r="M1889" s="252"/>
      <c r="N1889" s="260">
        <f t="shared" si="360"/>
        <v>0</v>
      </c>
      <c r="O1889" s="261"/>
      <c r="P1889" s="261"/>
      <c r="Q1889" s="262"/>
      <c r="R1889" s="139"/>
      <c r="T1889" s="140"/>
      <c r="U1889" s="34" t="s">
        <v>39</v>
      </c>
      <c r="V1889" s="141">
        <v>0</v>
      </c>
      <c r="W1889" s="141">
        <f t="shared" si="350"/>
        <v>0</v>
      </c>
      <c r="X1889" s="141">
        <v>0</v>
      </c>
      <c r="Y1889" s="141">
        <f t="shared" si="351"/>
        <v>0</v>
      </c>
      <c r="Z1889" s="141">
        <v>0</v>
      </c>
      <c r="AA1889" s="142">
        <f t="shared" si="352"/>
        <v>0</v>
      </c>
      <c r="AR1889" s="8" t="s">
        <v>161</v>
      </c>
      <c r="AT1889" s="8" t="s">
        <v>157</v>
      </c>
      <c r="AU1889" s="8" t="s">
        <v>78</v>
      </c>
      <c r="AY1889" s="8" t="s">
        <v>156</v>
      </c>
      <c r="BE1889" s="143">
        <f t="shared" si="353"/>
        <v>0</v>
      </c>
      <c r="BF1889" s="143">
        <f t="shared" si="354"/>
        <v>0</v>
      </c>
      <c r="BG1889" s="143">
        <f t="shared" si="355"/>
        <v>0</v>
      </c>
      <c r="BH1889" s="143">
        <f t="shared" si="356"/>
        <v>0</v>
      </c>
      <c r="BI1889" s="143">
        <f t="shared" si="357"/>
        <v>0</v>
      </c>
      <c r="BJ1889" s="8" t="s">
        <v>78</v>
      </c>
      <c r="BK1889" s="121">
        <f t="shared" si="358"/>
        <v>0</v>
      </c>
      <c r="BL1889" s="8" t="s">
        <v>161</v>
      </c>
      <c r="BM1889" s="8" t="s">
        <v>3941</v>
      </c>
    </row>
    <row r="1890" spans="2:65" s="23" customFormat="1" ht="16.5" customHeight="1" x14ac:dyDescent="0.45">
      <c r="B1890" s="134"/>
      <c r="C1890" s="191" t="s">
        <v>3942</v>
      </c>
      <c r="D1890" s="191"/>
      <c r="E1890" s="192"/>
      <c r="F1890" s="272"/>
      <c r="G1890" s="272"/>
      <c r="H1890" s="272"/>
      <c r="I1890" s="272"/>
      <c r="J1890" s="193"/>
      <c r="K1890" s="194"/>
      <c r="L1890" s="273"/>
      <c r="M1890" s="273"/>
      <c r="N1890" s="260">
        <f t="shared" si="360"/>
        <v>0</v>
      </c>
      <c r="O1890" s="261"/>
      <c r="P1890" s="261"/>
      <c r="Q1890" s="262"/>
      <c r="R1890" s="139"/>
      <c r="T1890" s="140"/>
      <c r="U1890" s="34" t="s">
        <v>39</v>
      </c>
      <c r="V1890" s="141">
        <v>0</v>
      </c>
      <c r="W1890" s="141">
        <f t="shared" si="350"/>
        <v>0</v>
      </c>
      <c r="X1890" s="141">
        <v>0</v>
      </c>
      <c r="Y1890" s="141">
        <f t="shared" si="351"/>
        <v>0</v>
      </c>
      <c r="Z1890" s="141">
        <v>0</v>
      </c>
      <c r="AA1890" s="142">
        <f t="shared" si="352"/>
        <v>0</v>
      </c>
      <c r="AR1890" s="8" t="s">
        <v>161</v>
      </c>
      <c r="AT1890" s="8" t="s">
        <v>157</v>
      </c>
      <c r="AU1890" s="8" t="s">
        <v>78</v>
      </c>
      <c r="AY1890" s="8" t="s">
        <v>156</v>
      </c>
      <c r="BE1890" s="143">
        <f t="shared" si="353"/>
        <v>0</v>
      </c>
      <c r="BF1890" s="143">
        <f t="shared" si="354"/>
        <v>0</v>
      </c>
      <c r="BG1890" s="143">
        <f t="shared" si="355"/>
        <v>0</v>
      </c>
      <c r="BH1890" s="143">
        <f t="shared" si="356"/>
        <v>0</v>
      </c>
      <c r="BI1890" s="143">
        <f t="shared" si="357"/>
        <v>0</v>
      </c>
      <c r="BJ1890" s="8" t="s">
        <v>78</v>
      </c>
      <c r="BK1890" s="121">
        <f t="shared" si="358"/>
        <v>0</v>
      </c>
      <c r="BL1890" s="8" t="s">
        <v>161</v>
      </c>
      <c r="BM1890" s="8" t="s">
        <v>3943</v>
      </c>
    </row>
    <row r="1891" spans="2:65" s="23" customFormat="1" ht="25.5" customHeight="1" x14ac:dyDescent="0.45">
      <c r="B1891" s="134"/>
      <c r="C1891" s="135" t="s">
        <v>3944</v>
      </c>
      <c r="D1891" s="135"/>
      <c r="E1891" s="136"/>
      <c r="F1891" s="251"/>
      <c r="G1891" s="251"/>
      <c r="H1891" s="251"/>
      <c r="I1891" s="251"/>
      <c r="J1891" s="137"/>
      <c r="K1891" s="138"/>
      <c r="L1891" s="252"/>
      <c r="M1891" s="252"/>
      <c r="N1891" s="260">
        <f t="shared" si="360"/>
        <v>0</v>
      </c>
      <c r="O1891" s="261"/>
      <c r="P1891" s="261"/>
      <c r="Q1891" s="262"/>
      <c r="R1891" s="139"/>
      <c r="T1891" s="140"/>
      <c r="U1891" s="34" t="s">
        <v>39</v>
      </c>
      <c r="V1891" s="141">
        <v>0</v>
      </c>
      <c r="W1891" s="141">
        <f t="shared" si="350"/>
        <v>0</v>
      </c>
      <c r="X1891" s="141">
        <v>0</v>
      </c>
      <c r="Y1891" s="141">
        <f t="shared" si="351"/>
        <v>0</v>
      </c>
      <c r="Z1891" s="141">
        <v>0</v>
      </c>
      <c r="AA1891" s="142">
        <f t="shared" si="352"/>
        <v>0</v>
      </c>
      <c r="AR1891" s="8" t="s">
        <v>161</v>
      </c>
      <c r="AT1891" s="8" t="s">
        <v>157</v>
      </c>
      <c r="AU1891" s="8" t="s">
        <v>78</v>
      </c>
      <c r="AY1891" s="8" t="s">
        <v>156</v>
      </c>
      <c r="BE1891" s="143">
        <f t="shared" si="353"/>
        <v>0</v>
      </c>
      <c r="BF1891" s="143">
        <f t="shared" si="354"/>
        <v>0</v>
      </c>
      <c r="BG1891" s="143">
        <f t="shared" si="355"/>
        <v>0</v>
      </c>
      <c r="BH1891" s="143">
        <f t="shared" si="356"/>
        <v>0</v>
      </c>
      <c r="BI1891" s="143">
        <f t="shared" si="357"/>
        <v>0</v>
      </c>
      <c r="BJ1891" s="8" t="s">
        <v>78</v>
      </c>
      <c r="BK1891" s="121">
        <f t="shared" si="358"/>
        <v>0</v>
      </c>
      <c r="BL1891" s="8" t="s">
        <v>161</v>
      </c>
      <c r="BM1891" s="8" t="s">
        <v>3945</v>
      </c>
    </row>
    <row r="1892" spans="2:65" s="23" customFormat="1" ht="25.5" customHeight="1" x14ac:dyDescent="0.45">
      <c r="B1892" s="134"/>
      <c r="C1892" s="179" t="s">
        <v>3946</v>
      </c>
      <c r="D1892" s="179" t="s">
        <v>311</v>
      </c>
      <c r="E1892" s="180" t="s">
        <v>3947</v>
      </c>
      <c r="F1892" s="263" t="s">
        <v>3948</v>
      </c>
      <c r="G1892" s="263"/>
      <c r="H1892" s="263"/>
      <c r="I1892" s="263"/>
      <c r="J1892" s="181" t="s">
        <v>260</v>
      </c>
      <c r="K1892" s="182">
        <v>0</v>
      </c>
      <c r="L1892" s="264"/>
      <c r="M1892" s="264"/>
      <c r="N1892" s="265">
        <f>ROUND(L1892*K1892,2)</f>
        <v>0</v>
      </c>
      <c r="O1892" s="266"/>
      <c r="P1892" s="266"/>
      <c r="Q1892" s="267"/>
      <c r="R1892" s="139"/>
      <c r="T1892" s="140"/>
      <c r="U1892" s="34" t="s">
        <v>39</v>
      </c>
      <c r="V1892" s="141">
        <v>0</v>
      </c>
      <c r="W1892" s="141">
        <f t="shared" si="350"/>
        <v>0</v>
      </c>
      <c r="X1892" s="141">
        <v>0</v>
      </c>
      <c r="Y1892" s="141">
        <f t="shared" si="351"/>
        <v>0</v>
      </c>
      <c r="Z1892" s="141">
        <v>0</v>
      </c>
      <c r="AA1892" s="142">
        <f t="shared" si="352"/>
        <v>0</v>
      </c>
      <c r="AR1892" s="8" t="s">
        <v>190</v>
      </c>
      <c r="AT1892" s="8" t="s">
        <v>311</v>
      </c>
      <c r="AU1892" s="8" t="s">
        <v>78</v>
      </c>
      <c r="AY1892" s="8" t="s">
        <v>156</v>
      </c>
      <c r="BE1892" s="143">
        <f t="shared" si="353"/>
        <v>0</v>
      </c>
      <c r="BF1892" s="143">
        <f t="shared" si="354"/>
        <v>0</v>
      </c>
      <c r="BG1892" s="143">
        <f t="shared" si="355"/>
        <v>0</v>
      </c>
      <c r="BH1892" s="143">
        <f t="shared" si="356"/>
        <v>0</v>
      </c>
      <c r="BI1892" s="143">
        <f t="shared" si="357"/>
        <v>0</v>
      </c>
      <c r="BJ1892" s="8" t="s">
        <v>78</v>
      </c>
      <c r="BK1892" s="121">
        <f t="shared" si="358"/>
        <v>0</v>
      </c>
      <c r="BL1892" s="8" t="s">
        <v>161</v>
      </c>
      <c r="BM1892" s="8" t="s">
        <v>3949</v>
      </c>
    </row>
    <row r="1893" spans="2:65" s="23" customFormat="1" ht="16.5" customHeight="1" x14ac:dyDescent="0.45">
      <c r="B1893" s="134"/>
      <c r="C1893" s="179" t="s">
        <v>3950</v>
      </c>
      <c r="D1893" s="179" t="s">
        <v>311</v>
      </c>
      <c r="E1893" s="180" t="s">
        <v>3951</v>
      </c>
      <c r="F1893" s="263" t="s">
        <v>3877</v>
      </c>
      <c r="G1893" s="263"/>
      <c r="H1893" s="263"/>
      <c r="I1893" s="263"/>
      <c r="J1893" s="181" t="s">
        <v>260</v>
      </c>
      <c r="K1893" s="182">
        <v>7</v>
      </c>
      <c r="L1893" s="264"/>
      <c r="M1893" s="264"/>
      <c r="N1893" s="265">
        <f t="shared" ref="N1893:N1905" si="361">ROUND(L1893*K1893,2)</f>
        <v>0</v>
      </c>
      <c r="O1893" s="266"/>
      <c r="P1893" s="266"/>
      <c r="Q1893" s="267"/>
      <c r="R1893" s="139"/>
      <c r="T1893" s="140"/>
      <c r="U1893" s="34" t="s">
        <v>39</v>
      </c>
      <c r="V1893" s="141">
        <v>0</v>
      </c>
      <c r="W1893" s="141">
        <f t="shared" si="350"/>
        <v>0</v>
      </c>
      <c r="X1893" s="141">
        <v>0</v>
      </c>
      <c r="Y1893" s="141">
        <f t="shared" si="351"/>
        <v>0</v>
      </c>
      <c r="Z1893" s="141">
        <v>0</v>
      </c>
      <c r="AA1893" s="142">
        <f t="shared" si="352"/>
        <v>0</v>
      </c>
      <c r="AR1893" s="8" t="s">
        <v>190</v>
      </c>
      <c r="AT1893" s="8" t="s">
        <v>311</v>
      </c>
      <c r="AU1893" s="8" t="s">
        <v>78</v>
      </c>
      <c r="AY1893" s="8" t="s">
        <v>156</v>
      </c>
      <c r="BE1893" s="143">
        <f t="shared" si="353"/>
        <v>0</v>
      </c>
      <c r="BF1893" s="143">
        <f t="shared" si="354"/>
        <v>0</v>
      </c>
      <c r="BG1893" s="143">
        <f t="shared" si="355"/>
        <v>0</v>
      </c>
      <c r="BH1893" s="143">
        <f t="shared" si="356"/>
        <v>0</v>
      </c>
      <c r="BI1893" s="143">
        <f t="shared" si="357"/>
        <v>0</v>
      </c>
      <c r="BJ1893" s="8" t="s">
        <v>78</v>
      </c>
      <c r="BK1893" s="121">
        <f t="shared" si="358"/>
        <v>0</v>
      </c>
      <c r="BL1893" s="8" t="s">
        <v>161</v>
      </c>
      <c r="BM1893" s="8" t="s">
        <v>3952</v>
      </c>
    </row>
    <row r="1894" spans="2:65" s="23" customFormat="1" ht="16.5" customHeight="1" x14ac:dyDescent="0.45">
      <c r="B1894" s="134"/>
      <c r="C1894" s="179" t="s">
        <v>3953</v>
      </c>
      <c r="D1894" s="179" t="s">
        <v>311</v>
      </c>
      <c r="E1894" s="180" t="s">
        <v>3954</v>
      </c>
      <c r="F1894" s="263" t="s">
        <v>3881</v>
      </c>
      <c r="G1894" s="263"/>
      <c r="H1894" s="263"/>
      <c r="I1894" s="263"/>
      <c r="J1894" s="181" t="s">
        <v>260</v>
      </c>
      <c r="K1894" s="182">
        <v>3</v>
      </c>
      <c r="L1894" s="264"/>
      <c r="M1894" s="264"/>
      <c r="N1894" s="265">
        <f t="shared" si="361"/>
        <v>0</v>
      </c>
      <c r="O1894" s="266"/>
      <c r="P1894" s="266"/>
      <c r="Q1894" s="267"/>
      <c r="R1894" s="139"/>
      <c r="T1894" s="140"/>
      <c r="U1894" s="34" t="s">
        <v>39</v>
      </c>
      <c r="V1894" s="141">
        <v>0</v>
      </c>
      <c r="W1894" s="141">
        <f t="shared" si="350"/>
        <v>0</v>
      </c>
      <c r="X1894" s="141">
        <v>0</v>
      </c>
      <c r="Y1894" s="141">
        <f t="shared" si="351"/>
        <v>0</v>
      </c>
      <c r="Z1894" s="141">
        <v>0</v>
      </c>
      <c r="AA1894" s="142">
        <f t="shared" si="352"/>
        <v>0</v>
      </c>
      <c r="AR1894" s="8" t="s">
        <v>190</v>
      </c>
      <c r="AT1894" s="8" t="s">
        <v>311</v>
      </c>
      <c r="AU1894" s="8" t="s">
        <v>78</v>
      </c>
      <c r="AY1894" s="8" t="s">
        <v>156</v>
      </c>
      <c r="BE1894" s="143">
        <f t="shared" si="353"/>
        <v>0</v>
      </c>
      <c r="BF1894" s="143">
        <f t="shared" si="354"/>
        <v>0</v>
      </c>
      <c r="BG1894" s="143">
        <f t="shared" si="355"/>
        <v>0</v>
      </c>
      <c r="BH1894" s="143">
        <f t="shared" si="356"/>
        <v>0</v>
      </c>
      <c r="BI1894" s="143">
        <f t="shared" si="357"/>
        <v>0</v>
      </c>
      <c r="BJ1894" s="8" t="s">
        <v>78</v>
      </c>
      <c r="BK1894" s="121">
        <f t="shared" si="358"/>
        <v>0</v>
      </c>
      <c r="BL1894" s="8" t="s">
        <v>161</v>
      </c>
      <c r="BM1894" s="8" t="s">
        <v>3955</v>
      </c>
    </row>
    <row r="1895" spans="2:65" s="23" customFormat="1" ht="16.5" customHeight="1" x14ac:dyDescent="0.45">
      <c r="B1895" s="134"/>
      <c r="C1895" s="179" t="s">
        <v>3956</v>
      </c>
      <c r="D1895" s="179" t="s">
        <v>311</v>
      </c>
      <c r="E1895" s="180" t="s">
        <v>3957</v>
      </c>
      <c r="F1895" s="263" t="s">
        <v>3885</v>
      </c>
      <c r="G1895" s="263"/>
      <c r="H1895" s="263"/>
      <c r="I1895" s="263"/>
      <c r="J1895" s="181" t="s">
        <v>260</v>
      </c>
      <c r="K1895" s="182">
        <v>1</v>
      </c>
      <c r="L1895" s="264"/>
      <c r="M1895" s="264"/>
      <c r="N1895" s="265">
        <f t="shared" si="361"/>
        <v>0</v>
      </c>
      <c r="O1895" s="266"/>
      <c r="P1895" s="266"/>
      <c r="Q1895" s="267"/>
      <c r="R1895" s="139"/>
      <c r="T1895" s="140"/>
      <c r="U1895" s="34" t="s">
        <v>39</v>
      </c>
      <c r="V1895" s="141">
        <v>0</v>
      </c>
      <c r="W1895" s="141">
        <f t="shared" si="350"/>
        <v>0</v>
      </c>
      <c r="X1895" s="141">
        <v>0</v>
      </c>
      <c r="Y1895" s="141">
        <f t="shared" si="351"/>
        <v>0</v>
      </c>
      <c r="Z1895" s="141">
        <v>0</v>
      </c>
      <c r="AA1895" s="142">
        <f t="shared" si="352"/>
        <v>0</v>
      </c>
      <c r="AR1895" s="8" t="s">
        <v>190</v>
      </c>
      <c r="AT1895" s="8" t="s">
        <v>311</v>
      </c>
      <c r="AU1895" s="8" t="s">
        <v>78</v>
      </c>
      <c r="AY1895" s="8" t="s">
        <v>156</v>
      </c>
      <c r="BE1895" s="143">
        <f t="shared" si="353"/>
        <v>0</v>
      </c>
      <c r="BF1895" s="143">
        <f t="shared" si="354"/>
        <v>0</v>
      </c>
      <c r="BG1895" s="143">
        <f t="shared" si="355"/>
        <v>0</v>
      </c>
      <c r="BH1895" s="143">
        <f t="shared" si="356"/>
        <v>0</v>
      </c>
      <c r="BI1895" s="143">
        <f t="shared" si="357"/>
        <v>0</v>
      </c>
      <c r="BJ1895" s="8" t="s">
        <v>78</v>
      </c>
      <c r="BK1895" s="121">
        <f t="shared" si="358"/>
        <v>0</v>
      </c>
      <c r="BL1895" s="8" t="s">
        <v>161</v>
      </c>
      <c r="BM1895" s="8" t="s">
        <v>3958</v>
      </c>
    </row>
    <row r="1896" spans="2:65" s="23" customFormat="1" ht="16.5" customHeight="1" x14ac:dyDescent="0.45">
      <c r="B1896" s="134"/>
      <c r="C1896" s="179" t="s">
        <v>3959</v>
      </c>
      <c r="D1896" s="179" t="s">
        <v>311</v>
      </c>
      <c r="E1896" s="180" t="s">
        <v>3960</v>
      </c>
      <c r="F1896" s="263" t="s">
        <v>3961</v>
      </c>
      <c r="G1896" s="263"/>
      <c r="H1896" s="263"/>
      <c r="I1896" s="263"/>
      <c r="J1896" s="181" t="s">
        <v>260</v>
      </c>
      <c r="K1896" s="182">
        <v>1</v>
      </c>
      <c r="L1896" s="264"/>
      <c r="M1896" s="264"/>
      <c r="N1896" s="265">
        <f t="shared" si="361"/>
        <v>0</v>
      </c>
      <c r="O1896" s="266"/>
      <c r="P1896" s="266"/>
      <c r="Q1896" s="267"/>
      <c r="R1896" s="139"/>
      <c r="T1896" s="140"/>
      <c r="U1896" s="34" t="s">
        <v>39</v>
      </c>
      <c r="V1896" s="141">
        <v>0</v>
      </c>
      <c r="W1896" s="141">
        <f t="shared" si="350"/>
        <v>0</v>
      </c>
      <c r="X1896" s="141">
        <v>0</v>
      </c>
      <c r="Y1896" s="141">
        <f t="shared" si="351"/>
        <v>0</v>
      </c>
      <c r="Z1896" s="141">
        <v>0</v>
      </c>
      <c r="AA1896" s="142">
        <f t="shared" si="352"/>
        <v>0</v>
      </c>
      <c r="AR1896" s="8" t="s">
        <v>190</v>
      </c>
      <c r="AT1896" s="8" t="s">
        <v>311</v>
      </c>
      <c r="AU1896" s="8" t="s">
        <v>78</v>
      </c>
      <c r="AY1896" s="8" t="s">
        <v>156</v>
      </c>
      <c r="BE1896" s="143">
        <f t="shared" si="353"/>
        <v>0</v>
      </c>
      <c r="BF1896" s="143">
        <f t="shared" si="354"/>
        <v>0</v>
      </c>
      <c r="BG1896" s="143">
        <f t="shared" si="355"/>
        <v>0</v>
      </c>
      <c r="BH1896" s="143">
        <f t="shared" si="356"/>
        <v>0</v>
      </c>
      <c r="BI1896" s="143">
        <f t="shared" si="357"/>
        <v>0</v>
      </c>
      <c r="BJ1896" s="8" t="s">
        <v>78</v>
      </c>
      <c r="BK1896" s="121">
        <f t="shared" si="358"/>
        <v>0</v>
      </c>
      <c r="BL1896" s="8" t="s">
        <v>161</v>
      </c>
      <c r="BM1896" s="8" t="s">
        <v>3962</v>
      </c>
    </row>
    <row r="1897" spans="2:65" s="23" customFormat="1" ht="16.5" customHeight="1" x14ac:dyDescent="0.45">
      <c r="B1897" s="134"/>
      <c r="C1897" s="179" t="s">
        <v>3963</v>
      </c>
      <c r="D1897" s="179" t="s">
        <v>311</v>
      </c>
      <c r="E1897" s="180" t="s">
        <v>3964</v>
      </c>
      <c r="F1897" s="263" t="s">
        <v>3893</v>
      </c>
      <c r="G1897" s="263"/>
      <c r="H1897" s="263"/>
      <c r="I1897" s="263"/>
      <c r="J1897" s="181" t="s">
        <v>260</v>
      </c>
      <c r="K1897" s="182">
        <v>90</v>
      </c>
      <c r="L1897" s="264"/>
      <c r="M1897" s="264"/>
      <c r="N1897" s="265">
        <f t="shared" si="361"/>
        <v>0</v>
      </c>
      <c r="O1897" s="266"/>
      <c r="P1897" s="266"/>
      <c r="Q1897" s="267"/>
      <c r="R1897" s="139"/>
      <c r="T1897" s="140"/>
      <c r="U1897" s="34" t="s">
        <v>39</v>
      </c>
      <c r="V1897" s="141">
        <v>0</v>
      </c>
      <c r="W1897" s="141">
        <f t="shared" si="350"/>
        <v>0</v>
      </c>
      <c r="X1897" s="141">
        <v>0</v>
      </c>
      <c r="Y1897" s="141">
        <f t="shared" si="351"/>
        <v>0</v>
      </c>
      <c r="Z1897" s="141">
        <v>0</v>
      </c>
      <c r="AA1897" s="142">
        <f t="shared" si="352"/>
        <v>0</v>
      </c>
      <c r="AR1897" s="8" t="s">
        <v>190</v>
      </c>
      <c r="AT1897" s="8" t="s">
        <v>311</v>
      </c>
      <c r="AU1897" s="8" t="s">
        <v>78</v>
      </c>
      <c r="AY1897" s="8" t="s">
        <v>156</v>
      </c>
      <c r="BE1897" s="143">
        <f t="shared" si="353"/>
        <v>0</v>
      </c>
      <c r="BF1897" s="143">
        <f t="shared" si="354"/>
        <v>0</v>
      </c>
      <c r="BG1897" s="143">
        <f t="shared" si="355"/>
        <v>0</v>
      </c>
      <c r="BH1897" s="143">
        <f t="shared" si="356"/>
        <v>0</v>
      </c>
      <c r="BI1897" s="143">
        <f t="shared" si="357"/>
        <v>0</v>
      </c>
      <c r="BJ1897" s="8" t="s">
        <v>78</v>
      </c>
      <c r="BK1897" s="121">
        <f t="shared" si="358"/>
        <v>0</v>
      </c>
      <c r="BL1897" s="8" t="s">
        <v>161</v>
      </c>
      <c r="BM1897" s="8" t="s">
        <v>3965</v>
      </c>
    </row>
    <row r="1898" spans="2:65" s="23" customFormat="1" ht="25.5" customHeight="1" x14ac:dyDescent="0.45">
      <c r="B1898" s="134"/>
      <c r="C1898" s="179" t="s">
        <v>3966</v>
      </c>
      <c r="D1898" s="179" t="s">
        <v>311</v>
      </c>
      <c r="E1898" s="180" t="s">
        <v>3967</v>
      </c>
      <c r="F1898" s="263" t="s">
        <v>3897</v>
      </c>
      <c r="G1898" s="263"/>
      <c r="H1898" s="263"/>
      <c r="I1898" s="263"/>
      <c r="J1898" s="181" t="s">
        <v>260</v>
      </c>
      <c r="K1898" s="182">
        <v>65</v>
      </c>
      <c r="L1898" s="264"/>
      <c r="M1898" s="264"/>
      <c r="N1898" s="265">
        <f t="shared" si="361"/>
        <v>0</v>
      </c>
      <c r="O1898" s="266"/>
      <c r="P1898" s="266"/>
      <c r="Q1898" s="267"/>
      <c r="R1898" s="139"/>
      <c r="T1898" s="140"/>
      <c r="U1898" s="34" t="s">
        <v>39</v>
      </c>
      <c r="V1898" s="141">
        <v>0</v>
      </c>
      <c r="W1898" s="141">
        <f t="shared" si="350"/>
        <v>0</v>
      </c>
      <c r="X1898" s="141">
        <v>0</v>
      </c>
      <c r="Y1898" s="141">
        <f t="shared" si="351"/>
        <v>0</v>
      </c>
      <c r="Z1898" s="141">
        <v>0</v>
      </c>
      <c r="AA1898" s="142">
        <f t="shared" si="352"/>
        <v>0</v>
      </c>
      <c r="AR1898" s="8" t="s">
        <v>190</v>
      </c>
      <c r="AT1898" s="8" t="s">
        <v>311</v>
      </c>
      <c r="AU1898" s="8" t="s">
        <v>78</v>
      </c>
      <c r="AY1898" s="8" t="s">
        <v>156</v>
      </c>
      <c r="BE1898" s="143">
        <f t="shared" si="353"/>
        <v>0</v>
      </c>
      <c r="BF1898" s="143">
        <f t="shared" si="354"/>
        <v>0</v>
      </c>
      <c r="BG1898" s="143">
        <f t="shared" si="355"/>
        <v>0</v>
      </c>
      <c r="BH1898" s="143">
        <f t="shared" si="356"/>
        <v>0</v>
      </c>
      <c r="BI1898" s="143">
        <f t="shared" si="357"/>
        <v>0</v>
      </c>
      <c r="BJ1898" s="8" t="s">
        <v>78</v>
      </c>
      <c r="BK1898" s="121">
        <f t="shared" si="358"/>
        <v>0</v>
      </c>
      <c r="BL1898" s="8" t="s">
        <v>161</v>
      </c>
      <c r="BM1898" s="8" t="s">
        <v>3968</v>
      </c>
    </row>
    <row r="1899" spans="2:65" s="23" customFormat="1" ht="16.5" customHeight="1" x14ac:dyDescent="0.45">
      <c r="B1899" s="134"/>
      <c r="C1899" s="179" t="s">
        <v>3969</v>
      </c>
      <c r="D1899" s="179" t="s">
        <v>311</v>
      </c>
      <c r="E1899" s="180" t="s">
        <v>3970</v>
      </c>
      <c r="F1899" s="263" t="s">
        <v>3901</v>
      </c>
      <c r="G1899" s="263"/>
      <c r="H1899" s="263"/>
      <c r="I1899" s="263"/>
      <c r="J1899" s="181" t="s">
        <v>260</v>
      </c>
      <c r="K1899" s="182">
        <v>65</v>
      </c>
      <c r="L1899" s="264"/>
      <c r="M1899" s="264"/>
      <c r="N1899" s="265">
        <f t="shared" si="361"/>
        <v>0</v>
      </c>
      <c r="O1899" s="266"/>
      <c r="P1899" s="266"/>
      <c r="Q1899" s="267"/>
      <c r="R1899" s="139"/>
      <c r="T1899" s="140"/>
      <c r="U1899" s="34" t="s">
        <v>39</v>
      </c>
      <c r="V1899" s="141">
        <v>0</v>
      </c>
      <c r="W1899" s="141">
        <f t="shared" si="350"/>
        <v>0</v>
      </c>
      <c r="X1899" s="141">
        <v>0</v>
      </c>
      <c r="Y1899" s="141">
        <f t="shared" si="351"/>
        <v>0</v>
      </c>
      <c r="Z1899" s="141">
        <v>0</v>
      </c>
      <c r="AA1899" s="142">
        <f t="shared" si="352"/>
        <v>0</v>
      </c>
      <c r="AR1899" s="8" t="s">
        <v>190</v>
      </c>
      <c r="AT1899" s="8" t="s">
        <v>311</v>
      </c>
      <c r="AU1899" s="8" t="s">
        <v>78</v>
      </c>
      <c r="AY1899" s="8" t="s">
        <v>156</v>
      </c>
      <c r="BE1899" s="143">
        <f t="shared" si="353"/>
        <v>0</v>
      </c>
      <c r="BF1899" s="143">
        <f t="shared" si="354"/>
        <v>0</v>
      </c>
      <c r="BG1899" s="143">
        <f t="shared" si="355"/>
        <v>0</v>
      </c>
      <c r="BH1899" s="143">
        <f t="shared" si="356"/>
        <v>0</v>
      </c>
      <c r="BI1899" s="143">
        <f t="shared" si="357"/>
        <v>0</v>
      </c>
      <c r="BJ1899" s="8" t="s">
        <v>78</v>
      </c>
      <c r="BK1899" s="121">
        <f t="shared" si="358"/>
        <v>0</v>
      </c>
      <c r="BL1899" s="8" t="s">
        <v>161</v>
      </c>
      <c r="BM1899" s="8" t="s">
        <v>3971</v>
      </c>
    </row>
    <row r="1900" spans="2:65" s="23" customFormat="1" ht="25.5" customHeight="1" x14ac:dyDescent="0.45">
      <c r="B1900" s="134"/>
      <c r="C1900" s="179" t="s">
        <v>3972</v>
      </c>
      <c r="D1900" s="179" t="s">
        <v>311</v>
      </c>
      <c r="E1900" s="180" t="s">
        <v>3973</v>
      </c>
      <c r="F1900" s="263" t="s">
        <v>3905</v>
      </c>
      <c r="G1900" s="263"/>
      <c r="H1900" s="263"/>
      <c r="I1900" s="263"/>
      <c r="J1900" s="181" t="s">
        <v>358</v>
      </c>
      <c r="K1900" s="182">
        <v>8450</v>
      </c>
      <c r="L1900" s="264"/>
      <c r="M1900" s="264"/>
      <c r="N1900" s="265">
        <f t="shared" si="361"/>
        <v>0</v>
      </c>
      <c r="O1900" s="266"/>
      <c r="P1900" s="266"/>
      <c r="Q1900" s="267"/>
      <c r="R1900" s="139"/>
      <c r="T1900" s="140"/>
      <c r="U1900" s="34" t="s">
        <v>39</v>
      </c>
      <c r="V1900" s="141">
        <v>0</v>
      </c>
      <c r="W1900" s="141">
        <f t="shared" si="350"/>
        <v>0</v>
      </c>
      <c r="X1900" s="141">
        <v>0</v>
      </c>
      <c r="Y1900" s="141">
        <f t="shared" si="351"/>
        <v>0</v>
      </c>
      <c r="Z1900" s="141">
        <v>0</v>
      </c>
      <c r="AA1900" s="142">
        <f t="shared" si="352"/>
        <v>0</v>
      </c>
      <c r="AR1900" s="8" t="s">
        <v>190</v>
      </c>
      <c r="AT1900" s="8" t="s">
        <v>311</v>
      </c>
      <c r="AU1900" s="8" t="s">
        <v>78</v>
      </c>
      <c r="AY1900" s="8" t="s">
        <v>156</v>
      </c>
      <c r="BE1900" s="143">
        <f t="shared" si="353"/>
        <v>0</v>
      </c>
      <c r="BF1900" s="143">
        <f t="shared" si="354"/>
        <v>0</v>
      </c>
      <c r="BG1900" s="143">
        <f t="shared" si="355"/>
        <v>0</v>
      </c>
      <c r="BH1900" s="143">
        <f t="shared" si="356"/>
        <v>0</v>
      </c>
      <c r="BI1900" s="143">
        <f t="shared" si="357"/>
        <v>0</v>
      </c>
      <c r="BJ1900" s="8" t="s">
        <v>78</v>
      </c>
      <c r="BK1900" s="121">
        <f t="shared" si="358"/>
        <v>0</v>
      </c>
      <c r="BL1900" s="8" t="s">
        <v>161</v>
      </c>
      <c r="BM1900" s="8" t="s">
        <v>3974</v>
      </c>
    </row>
    <row r="1901" spans="2:65" s="23" customFormat="1" ht="16.5" customHeight="1" x14ac:dyDescent="0.45">
      <c r="B1901" s="134"/>
      <c r="C1901" s="179" t="s">
        <v>3975</v>
      </c>
      <c r="D1901" s="179" t="s">
        <v>311</v>
      </c>
      <c r="E1901" s="180" t="s">
        <v>3976</v>
      </c>
      <c r="F1901" s="263" t="s">
        <v>3909</v>
      </c>
      <c r="G1901" s="263"/>
      <c r="H1901" s="263"/>
      <c r="I1901" s="263"/>
      <c r="J1901" s="181" t="s">
        <v>1782</v>
      </c>
      <c r="K1901" s="182">
        <v>1</v>
      </c>
      <c r="L1901" s="264"/>
      <c r="M1901" s="264"/>
      <c r="N1901" s="265">
        <f t="shared" si="361"/>
        <v>0</v>
      </c>
      <c r="O1901" s="266"/>
      <c r="P1901" s="266"/>
      <c r="Q1901" s="267"/>
      <c r="R1901" s="139"/>
      <c r="T1901" s="140"/>
      <c r="U1901" s="34" t="s">
        <v>39</v>
      </c>
      <c r="V1901" s="141">
        <v>0</v>
      </c>
      <c r="W1901" s="141">
        <f t="shared" si="350"/>
        <v>0</v>
      </c>
      <c r="X1901" s="141">
        <v>0</v>
      </c>
      <c r="Y1901" s="141">
        <f t="shared" si="351"/>
        <v>0</v>
      </c>
      <c r="Z1901" s="141">
        <v>0</v>
      </c>
      <c r="AA1901" s="142">
        <f t="shared" si="352"/>
        <v>0</v>
      </c>
      <c r="AR1901" s="8" t="s">
        <v>190</v>
      </c>
      <c r="AT1901" s="8" t="s">
        <v>311</v>
      </c>
      <c r="AU1901" s="8" t="s">
        <v>78</v>
      </c>
      <c r="AY1901" s="8" t="s">
        <v>156</v>
      </c>
      <c r="BE1901" s="143">
        <f t="shared" si="353"/>
        <v>0</v>
      </c>
      <c r="BF1901" s="143">
        <f t="shared" si="354"/>
        <v>0</v>
      </c>
      <c r="BG1901" s="143">
        <f t="shared" si="355"/>
        <v>0</v>
      </c>
      <c r="BH1901" s="143">
        <f t="shared" si="356"/>
        <v>0</v>
      </c>
      <c r="BI1901" s="143">
        <f t="shared" si="357"/>
        <v>0</v>
      </c>
      <c r="BJ1901" s="8" t="s">
        <v>78</v>
      </c>
      <c r="BK1901" s="121">
        <f t="shared" si="358"/>
        <v>0</v>
      </c>
      <c r="BL1901" s="8" t="s">
        <v>161</v>
      </c>
      <c r="BM1901" s="8" t="s">
        <v>3977</v>
      </c>
    </row>
    <row r="1902" spans="2:65" s="23" customFormat="1" ht="16.5" customHeight="1" x14ac:dyDescent="0.45">
      <c r="B1902" s="134"/>
      <c r="C1902" s="179" t="s">
        <v>3978</v>
      </c>
      <c r="D1902" s="179" t="s">
        <v>311</v>
      </c>
      <c r="E1902" s="180" t="s">
        <v>3979</v>
      </c>
      <c r="F1902" s="263" t="s">
        <v>3980</v>
      </c>
      <c r="G1902" s="263"/>
      <c r="H1902" s="263"/>
      <c r="I1902" s="263"/>
      <c r="J1902" s="181" t="s">
        <v>1782</v>
      </c>
      <c r="K1902" s="182">
        <v>1</v>
      </c>
      <c r="L1902" s="264"/>
      <c r="M1902" s="264"/>
      <c r="N1902" s="265">
        <f t="shared" si="361"/>
        <v>0</v>
      </c>
      <c r="O1902" s="266"/>
      <c r="P1902" s="266"/>
      <c r="Q1902" s="267"/>
      <c r="R1902" s="139"/>
      <c r="T1902" s="140"/>
      <c r="U1902" s="34" t="s">
        <v>39</v>
      </c>
      <c r="V1902" s="141">
        <v>0</v>
      </c>
      <c r="W1902" s="141">
        <f t="shared" si="350"/>
        <v>0</v>
      </c>
      <c r="X1902" s="141">
        <v>0</v>
      </c>
      <c r="Y1902" s="141">
        <f t="shared" si="351"/>
        <v>0</v>
      </c>
      <c r="Z1902" s="141">
        <v>0</v>
      </c>
      <c r="AA1902" s="142">
        <f t="shared" si="352"/>
        <v>0</v>
      </c>
      <c r="AR1902" s="8" t="s">
        <v>190</v>
      </c>
      <c r="AT1902" s="8" t="s">
        <v>311</v>
      </c>
      <c r="AU1902" s="8" t="s">
        <v>78</v>
      </c>
      <c r="AY1902" s="8" t="s">
        <v>156</v>
      </c>
      <c r="BE1902" s="143">
        <f t="shared" si="353"/>
        <v>0</v>
      </c>
      <c r="BF1902" s="143">
        <f t="shared" si="354"/>
        <v>0</v>
      </c>
      <c r="BG1902" s="143">
        <f t="shared" si="355"/>
        <v>0</v>
      </c>
      <c r="BH1902" s="143">
        <f t="shared" si="356"/>
        <v>0</v>
      </c>
      <c r="BI1902" s="143">
        <f t="shared" si="357"/>
        <v>0</v>
      </c>
      <c r="BJ1902" s="8" t="s">
        <v>78</v>
      </c>
      <c r="BK1902" s="121">
        <f t="shared" si="358"/>
        <v>0</v>
      </c>
      <c r="BL1902" s="8" t="s">
        <v>161</v>
      </c>
      <c r="BM1902" s="8" t="s">
        <v>3981</v>
      </c>
    </row>
    <row r="1903" spans="2:65" s="23" customFormat="1" ht="16.5" customHeight="1" x14ac:dyDescent="0.45">
      <c r="B1903" s="134"/>
      <c r="C1903" s="179" t="s">
        <v>3982</v>
      </c>
      <c r="D1903" s="179"/>
      <c r="E1903" s="180"/>
      <c r="F1903" s="263"/>
      <c r="G1903" s="263"/>
      <c r="H1903" s="263"/>
      <c r="I1903" s="263"/>
      <c r="J1903" s="181"/>
      <c r="K1903" s="182"/>
      <c r="L1903" s="264"/>
      <c r="M1903" s="264"/>
      <c r="N1903" s="265">
        <f t="shared" si="361"/>
        <v>0</v>
      </c>
      <c r="O1903" s="266"/>
      <c r="P1903" s="266"/>
      <c r="Q1903" s="267"/>
      <c r="R1903" s="139"/>
      <c r="T1903" s="140"/>
      <c r="U1903" s="34" t="s">
        <v>39</v>
      </c>
      <c r="V1903" s="141">
        <v>0</v>
      </c>
      <c r="W1903" s="141">
        <f t="shared" si="350"/>
        <v>0</v>
      </c>
      <c r="X1903" s="141">
        <v>0</v>
      </c>
      <c r="Y1903" s="141">
        <f t="shared" si="351"/>
        <v>0</v>
      </c>
      <c r="Z1903" s="141">
        <v>0</v>
      </c>
      <c r="AA1903" s="142">
        <f t="shared" si="352"/>
        <v>0</v>
      </c>
      <c r="AR1903" s="8" t="s">
        <v>190</v>
      </c>
      <c r="AT1903" s="8" t="s">
        <v>311</v>
      </c>
      <c r="AU1903" s="8" t="s">
        <v>78</v>
      </c>
      <c r="AY1903" s="8" t="s">
        <v>156</v>
      </c>
      <c r="BE1903" s="143">
        <f t="shared" si="353"/>
        <v>0</v>
      </c>
      <c r="BF1903" s="143">
        <f t="shared" si="354"/>
        <v>0</v>
      </c>
      <c r="BG1903" s="143">
        <f t="shared" si="355"/>
        <v>0</v>
      </c>
      <c r="BH1903" s="143">
        <f t="shared" si="356"/>
        <v>0</v>
      </c>
      <c r="BI1903" s="143">
        <f t="shared" si="357"/>
        <v>0</v>
      </c>
      <c r="BJ1903" s="8" t="s">
        <v>78</v>
      </c>
      <c r="BK1903" s="121">
        <f t="shared" si="358"/>
        <v>0</v>
      </c>
      <c r="BL1903" s="8" t="s">
        <v>161</v>
      </c>
      <c r="BM1903" s="8" t="s">
        <v>3983</v>
      </c>
    </row>
    <row r="1904" spans="2:65" s="23" customFormat="1" ht="16.5" customHeight="1" x14ac:dyDescent="0.45">
      <c r="B1904" s="134"/>
      <c r="C1904" s="179" t="s">
        <v>3984</v>
      </c>
      <c r="D1904" s="179" t="s">
        <v>311</v>
      </c>
      <c r="E1904" s="180" t="s">
        <v>3985</v>
      </c>
      <c r="F1904" s="263" t="s">
        <v>3920</v>
      </c>
      <c r="G1904" s="263"/>
      <c r="H1904" s="263"/>
      <c r="I1904" s="263"/>
      <c r="J1904" s="197" t="s">
        <v>1098</v>
      </c>
      <c r="K1904" s="182">
        <v>1</v>
      </c>
      <c r="L1904" s="264"/>
      <c r="M1904" s="264"/>
      <c r="N1904" s="265">
        <f t="shared" si="361"/>
        <v>0</v>
      </c>
      <c r="O1904" s="266"/>
      <c r="P1904" s="266"/>
      <c r="Q1904" s="267"/>
      <c r="R1904" s="139"/>
      <c r="T1904" s="140"/>
      <c r="U1904" s="34" t="s">
        <v>39</v>
      </c>
      <c r="V1904" s="141">
        <v>0</v>
      </c>
      <c r="W1904" s="141">
        <f t="shared" si="350"/>
        <v>0</v>
      </c>
      <c r="X1904" s="141">
        <v>0</v>
      </c>
      <c r="Y1904" s="141">
        <f t="shared" si="351"/>
        <v>0</v>
      </c>
      <c r="Z1904" s="141">
        <v>0</v>
      </c>
      <c r="AA1904" s="142">
        <f t="shared" si="352"/>
        <v>0</v>
      </c>
      <c r="AR1904" s="8" t="s">
        <v>190</v>
      </c>
      <c r="AT1904" s="8" t="s">
        <v>311</v>
      </c>
      <c r="AU1904" s="8" t="s">
        <v>78</v>
      </c>
      <c r="AY1904" s="8" t="s">
        <v>156</v>
      </c>
      <c r="BE1904" s="143">
        <f t="shared" si="353"/>
        <v>0</v>
      </c>
      <c r="BF1904" s="143">
        <f t="shared" si="354"/>
        <v>0</v>
      </c>
      <c r="BG1904" s="143">
        <f t="shared" si="355"/>
        <v>0</v>
      </c>
      <c r="BH1904" s="143">
        <f t="shared" si="356"/>
        <v>0</v>
      </c>
      <c r="BI1904" s="143">
        <f t="shared" si="357"/>
        <v>0</v>
      </c>
      <c r="BJ1904" s="8" t="s">
        <v>78</v>
      </c>
      <c r="BK1904" s="121">
        <f t="shared" si="358"/>
        <v>0</v>
      </c>
      <c r="BL1904" s="8" t="s">
        <v>161</v>
      </c>
      <c r="BM1904" s="8" t="s">
        <v>3986</v>
      </c>
    </row>
    <row r="1905" spans="2:65" s="23" customFormat="1" ht="16.5" customHeight="1" x14ac:dyDescent="0.45">
      <c r="B1905" s="134"/>
      <c r="C1905" s="179" t="s">
        <v>3987</v>
      </c>
      <c r="D1905" s="179" t="s">
        <v>311</v>
      </c>
      <c r="E1905" s="180" t="s">
        <v>3988</v>
      </c>
      <c r="F1905" s="263" t="s">
        <v>3924</v>
      </c>
      <c r="G1905" s="263"/>
      <c r="H1905" s="263"/>
      <c r="I1905" s="263"/>
      <c r="J1905" s="181" t="s">
        <v>260</v>
      </c>
      <c r="K1905" s="182">
        <v>130</v>
      </c>
      <c r="L1905" s="264"/>
      <c r="M1905" s="264"/>
      <c r="N1905" s="265">
        <f t="shared" si="361"/>
        <v>0</v>
      </c>
      <c r="O1905" s="266"/>
      <c r="P1905" s="266"/>
      <c r="Q1905" s="267"/>
      <c r="R1905" s="139"/>
      <c r="T1905" s="140"/>
      <c r="U1905" s="34" t="s">
        <v>39</v>
      </c>
      <c r="V1905" s="141">
        <v>0</v>
      </c>
      <c r="W1905" s="141">
        <f t="shared" si="350"/>
        <v>0</v>
      </c>
      <c r="X1905" s="141">
        <v>0</v>
      </c>
      <c r="Y1905" s="141">
        <f t="shared" si="351"/>
        <v>0</v>
      </c>
      <c r="Z1905" s="141">
        <v>0</v>
      </c>
      <c r="AA1905" s="142">
        <f t="shared" si="352"/>
        <v>0</v>
      </c>
      <c r="AR1905" s="8" t="s">
        <v>190</v>
      </c>
      <c r="AT1905" s="8" t="s">
        <v>311</v>
      </c>
      <c r="AU1905" s="8" t="s">
        <v>78</v>
      </c>
      <c r="AY1905" s="8" t="s">
        <v>156</v>
      </c>
      <c r="BE1905" s="143">
        <f t="shared" si="353"/>
        <v>0</v>
      </c>
      <c r="BF1905" s="143">
        <f t="shared" si="354"/>
        <v>0</v>
      </c>
      <c r="BG1905" s="143">
        <f t="shared" si="355"/>
        <v>0</v>
      </c>
      <c r="BH1905" s="143">
        <f t="shared" si="356"/>
        <v>0</v>
      </c>
      <c r="BI1905" s="143">
        <f t="shared" si="357"/>
        <v>0</v>
      </c>
      <c r="BJ1905" s="8" t="s">
        <v>78</v>
      </c>
      <c r="BK1905" s="121">
        <f t="shared" si="358"/>
        <v>0</v>
      </c>
      <c r="BL1905" s="8" t="s">
        <v>161</v>
      </c>
      <c r="BM1905" s="8" t="s">
        <v>3989</v>
      </c>
    </row>
    <row r="1906" spans="2:65" s="23" customFormat="1" ht="16.5" customHeight="1" x14ac:dyDescent="0.45">
      <c r="B1906" s="134"/>
      <c r="C1906" s="179" t="s">
        <v>3990</v>
      </c>
      <c r="D1906" s="179" t="s">
        <v>311</v>
      </c>
      <c r="E1906" s="180" t="s">
        <v>3991</v>
      </c>
      <c r="F1906" s="263" t="s">
        <v>3928</v>
      </c>
      <c r="G1906" s="263"/>
      <c r="H1906" s="263"/>
      <c r="I1906" s="263"/>
      <c r="J1906" s="181" t="s">
        <v>260</v>
      </c>
      <c r="K1906" s="182">
        <v>130</v>
      </c>
      <c r="L1906" s="264"/>
      <c r="M1906" s="264"/>
      <c r="N1906" s="265">
        <f>ROUND(L1906*K1906,2)</f>
        <v>0</v>
      </c>
      <c r="O1906" s="266"/>
      <c r="P1906" s="266"/>
      <c r="Q1906" s="267"/>
      <c r="R1906" s="139"/>
      <c r="T1906" s="140"/>
      <c r="U1906" s="34" t="s">
        <v>39</v>
      </c>
      <c r="V1906" s="141">
        <v>0</v>
      </c>
      <c r="W1906" s="141">
        <f t="shared" si="350"/>
        <v>0</v>
      </c>
      <c r="X1906" s="141">
        <v>0</v>
      </c>
      <c r="Y1906" s="141">
        <f t="shared" si="351"/>
        <v>0</v>
      </c>
      <c r="Z1906" s="141">
        <v>0</v>
      </c>
      <c r="AA1906" s="142">
        <f t="shared" si="352"/>
        <v>0</v>
      </c>
      <c r="AR1906" s="8" t="s">
        <v>190</v>
      </c>
      <c r="AT1906" s="8" t="s">
        <v>311</v>
      </c>
      <c r="AU1906" s="8" t="s">
        <v>78</v>
      </c>
      <c r="AY1906" s="8" t="s">
        <v>156</v>
      </c>
      <c r="BE1906" s="143">
        <f t="shared" si="353"/>
        <v>0</v>
      </c>
      <c r="BF1906" s="143">
        <f t="shared" si="354"/>
        <v>0</v>
      </c>
      <c r="BG1906" s="143">
        <f t="shared" si="355"/>
        <v>0</v>
      </c>
      <c r="BH1906" s="143">
        <f t="shared" si="356"/>
        <v>0</v>
      </c>
      <c r="BI1906" s="143">
        <f t="shared" si="357"/>
        <v>0</v>
      </c>
      <c r="BJ1906" s="8" t="s">
        <v>78</v>
      </c>
      <c r="BK1906" s="121">
        <f t="shared" si="358"/>
        <v>0</v>
      </c>
      <c r="BL1906" s="8" t="s">
        <v>161</v>
      </c>
      <c r="BM1906" s="8" t="s">
        <v>3992</v>
      </c>
    </row>
    <row r="1907" spans="2:65" s="23" customFormat="1" ht="38.25" customHeight="1" x14ac:dyDescent="0.45">
      <c r="B1907" s="134"/>
      <c r="C1907" s="199" t="s">
        <v>3993</v>
      </c>
      <c r="D1907" s="199"/>
      <c r="E1907" s="200"/>
      <c r="F1907" s="275"/>
      <c r="G1907" s="275"/>
      <c r="H1907" s="275"/>
      <c r="I1907" s="275"/>
      <c r="J1907" s="186"/>
      <c r="K1907" s="201"/>
      <c r="L1907" s="276"/>
      <c r="M1907" s="276"/>
      <c r="N1907" s="265">
        <f t="shared" ref="N1907:N1913" si="362">ROUND(L1907*K1907,2)</f>
        <v>0</v>
      </c>
      <c r="O1907" s="266"/>
      <c r="P1907" s="266"/>
      <c r="Q1907" s="267"/>
      <c r="R1907" s="139"/>
      <c r="T1907" s="140"/>
      <c r="U1907" s="34" t="s">
        <v>39</v>
      </c>
      <c r="V1907" s="141">
        <v>0</v>
      </c>
      <c r="W1907" s="141">
        <f t="shared" si="350"/>
        <v>0</v>
      </c>
      <c r="X1907" s="141">
        <v>0</v>
      </c>
      <c r="Y1907" s="141">
        <f t="shared" si="351"/>
        <v>0</v>
      </c>
      <c r="Z1907" s="141">
        <v>0</v>
      </c>
      <c r="AA1907" s="142">
        <f t="shared" si="352"/>
        <v>0</v>
      </c>
      <c r="AR1907" s="8" t="s">
        <v>190</v>
      </c>
      <c r="AT1907" s="8" t="s">
        <v>311</v>
      </c>
      <c r="AU1907" s="8" t="s">
        <v>78</v>
      </c>
      <c r="AY1907" s="8" t="s">
        <v>156</v>
      </c>
      <c r="BE1907" s="143">
        <f t="shared" si="353"/>
        <v>0</v>
      </c>
      <c r="BF1907" s="143">
        <f t="shared" si="354"/>
        <v>0</v>
      </c>
      <c r="BG1907" s="143">
        <f t="shared" si="355"/>
        <v>0</v>
      </c>
      <c r="BH1907" s="143">
        <f t="shared" si="356"/>
        <v>0</v>
      </c>
      <c r="BI1907" s="143">
        <f t="shared" si="357"/>
        <v>0</v>
      </c>
      <c r="BJ1907" s="8" t="s">
        <v>78</v>
      </c>
      <c r="BK1907" s="121">
        <f t="shared" si="358"/>
        <v>0</v>
      </c>
      <c r="BL1907" s="8" t="s">
        <v>161</v>
      </c>
      <c r="BM1907" s="8" t="s">
        <v>3994</v>
      </c>
    </row>
    <row r="1908" spans="2:65" s="23" customFormat="1" ht="16.5" customHeight="1" x14ac:dyDescent="0.45">
      <c r="B1908" s="134"/>
      <c r="C1908" s="179" t="s">
        <v>3995</v>
      </c>
      <c r="D1908" s="179" t="s">
        <v>311</v>
      </c>
      <c r="E1908" s="180" t="s">
        <v>3996</v>
      </c>
      <c r="F1908" s="263" t="s">
        <v>3934</v>
      </c>
      <c r="G1908" s="263"/>
      <c r="H1908" s="263"/>
      <c r="I1908" s="263"/>
      <c r="J1908" s="181" t="s">
        <v>1782</v>
      </c>
      <c r="K1908" s="182">
        <v>1</v>
      </c>
      <c r="L1908" s="264"/>
      <c r="M1908" s="264"/>
      <c r="N1908" s="265">
        <f t="shared" si="362"/>
        <v>0</v>
      </c>
      <c r="O1908" s="266"/>
      <c r="P1908" s="266"/>
      <c r="Q1908" s="267"/>
      <c r="R1908" s="139"/>
      <c r="T1908" s="140"/>
      <c r="U1908" s="34" t="s">
        <v>39</v>
      </c>
      <c r="V1908" s="141">
        <v>0</v>
      </c>
      <c r="W1908" s="141">
        <f t="shared" si="350"/>
        <v>0</v>
      </c>
      <c r="X1908" s="141">
        <v>0</v>
      </c>
      <c r="Y1908" s="141">
        <f t="shared" si="351"/>
        <v>0</v>
      </c>
      <c r="Z1908" s="141">
        <v>0</v>
      </c>
      <c r="AA1908" s="142">
        <f t="shared" si="352"/>
        <v>0</v>
      </c>
      <c r="AR1908" s="8" t="s">
        <v>190</v>
      </c>
      <c r="AT1908" s="8" t="s">
        <v>311</v>
      </c>
      <c r="AU1908" s="8" t="s">
        <v>78</v>
      </c>
      <c r="AY1908" s="8" t="s">
        <v>156</v>
      </c>
      <c r="BE1908" s="143">
        <f t="shared" si="353"/>
        <v>0</v>
      </c>
      <c r="BF1908" s="143">
        <f t="shared" si="354"/>
        <v>0</v>
      </c>
      <c r="BG1908" s="143">
        <f t="shared" si="355"/>
        <v>0</v>
      </c>
      <c r="BH1908" s="143">
        <f t="shared" si="356"/>
        <v>0</v>
      </c>
      <c r="BI1908" s="143">
        <f t="shared" si="357"/>
        <v>0</v>
      </c>
      <c r="BJ1908" s="8" t="s">
        <v>78</v>
      </c>
      <c r="BK1908" s="121">
        <f t="shared" si="358"/>
        <v>0</v>
      </c>
      <c r="BL1908" s="8" t="s">
        <v>161</v>
      </c>
      <c r="BM1908" s="8" t="s">
        <v>3997</v>
      </c>
    </row>
    <row r="1909" spans="2:65" s="23" customFormat="1" ht="16.5" customHeight="1" x14ac:dyDescent="0.45">
      <c r="B1909" s="134"/>
      <c r="C1909" s="179" t="s">
        <v>3998</v>
      </c>
      <c r="D1909" s="179"/>
      <c r="E1909" s="180"/>
      <c r="F1909" s="263"/>
      <c r="G1909" s="263"/>
      <c r="H1909" s="263"/>
      <c r="I1909" s="263"/>
      <c r="J1909" s="181"/>
      <c r="K1909" s="182"/>
      <c r="L1909" s="264"/>
      <c r="M1909" s="264"/>
      <c r="N1909" s="265">
        <f t="shared" si="362"/>
        <v>0</v>
      </c>
      <c r="O1909" s="266"/>
      <c r="P1909" s="266"/>
      <c r="Q1909" s="267"/>
      <c r="R1909" s="139"/>
      <c r="T1909" s="140"/>
      <c r="U1909" s="34" t="s">
        <v>39</v>
      </c>
      <c r="V1909" s="141">
        <v>0</v>
      </c>
      <c r="W1909" s="141">
        <f t="shared" si="350"/>
        <v>0</v>
      </c>
      <c r="X1909" s="141">
        <v>0</v>
      </c>
      <c r="Y1909" s="141">
        <f t="shared" si="351"/>
        <v>0</v>
      </c>
      <c r="Z1909" s="141">
        <v>0</v>
      </c>
      <c r="AA1909" s="142">
        <f t="shared" si="352"/>
        <v>0</v>
      </c>
      <c r="AR1909" s="8" t="s">
        <v>190</v>
      </c>
      <c r="AT1909" s="8" t="s">
        <v>311</v>
      </c>
      <c r="AU1909" s="8" t="s">
        <v>78</v>
      </c>
      <c r="AY1909" s="8" t="s">
        <v>156</v>
      </c>
      <c r="BE1909" s="143">
        <f t="shared" si="353"/>
        <v>0</v>
      </c>
      <c r="BF1909" s="143">
        <f t="shared" si="354"/>
        <v>0</v>
      </c>
      <c r="BG1909" s="143">
        <f t="shared" si="355"/>
        <v>0</v>
      </c>
      <c r="BH1909" s="143">
        <f t="shared" si="356"/>
        <v>0</v>
      </c>
      <c r="BI1909" s="143">
        <f t="shared" si="357"/>
        <v>0</v>
      </c>
      <c r="BJ1909" s="8" t="s">
        <v>78</v>
      </c>
      <c r="BK1909" s="121">
        <f t="shared" si="358"/>
        <v>0</v>
      </c>
      <c r="BL1909" s="8" t="s">
        <v>161</v>
      </c>
      <c r="BM1909" s="8" t="s">
        <v>3999</v>
      </c>
    </row>
    <row r="1910" spans="2:65" s="23" customFormat="1" ht="25.5" customHeight="1" x14ac:dyDescent="0.45">
      <c r="B1910" s="134"/>
      <c r="C1910" s="179" t="s">
        <v>4000</v>
      </c>
      <c r="D1910" s="179"/>
      <c r="E1910" s="180"/>
      <c r="F1910" s="263"/>
      <c r="G1910" s="263"/>
      <c r="H1910" s="263"/>
      <c r="I1910" s="263"/>
      <c r="J1910" s="181"/>
      <c r="K1910" s="182"/>
      <c r="L1910" s="264"/>
      <c r="M1910" s="264"/>
      <c r="N1910" s="265">
        <f t="shared" si="362"/>
        <v>0</v>
      </c>
      <c r="O1910" s="266"/>
      <c r="P1910" s="266"/>
      <c r="Q1910" s="267"/>
      <c r="R1910" s="139"/>
      <c r="T1910" s="140"/>
      <c r="U1910" s="34" t="s">
        <v>39</v>
      </c>
      <c r="V1910" s="141">
        <v>0</v>
      </c>
      <c r="W1910" s="141">
        <f t="shared" si="350"/>
        <v>0</v>
      </c>
      <c r="X1910" s="141">
        <v>0</v>
      </c>
      <c r="Y1910" s="141">
        <f t="shared" si="351"/>
        <v>0</v>
      </c>
      <c r="Z1910" s="141">
        <v>0</v>
      </c>
      <c r="AA1910" s="142">
        <f t="shared" si="352"/>
        <v>0</v>
      </c>
      <c r="AR1910" s="8" t="s">
        <v>190</v>
      </c>
      <c r="AT1910" s="8" t="s">
        <v>311</v>
      </c>
      <c r="AU1910" s="8" t="s">
        <v>78</v>
      </c>
      <c r="AY1910" s="8" t="s">
        <v>156</v>
      </c>
      <c r="BE1910" s="143">
        <f t="shared" si="353"/>
        <v>0</v>
      </c>
      <c r="BF1910" s="143">
        <f t="shared" si="354"/>
        <v>0</v>
      </c>
      <c r="BG1910" s="143">
        <f t="shared" si="355"/>
        <v>0</v>
      </c>
      <c r="BH1910" s="143">
        <f t="shared" si="356"/>
        <v>0</v>
      </c>
      <c r="BI1910" s="143">
        <f t="shared" si="357"/>
        <v>0</v>
      </c>
      <c r="BJ1910" s="8" t="s">
        <v>78</v>
      </c>
      <c r="BK1910" s="121">
        <f t="shared" si="358"/>
        <v>0</v>
      </c>
      <c r="BL1910" s="8" t="s">
        <v>161</v>
      </c>
      <c r="BM1910" s="8" t="s">
        <v>4001</v>
      </c>
    </row>
    <row r="1911" spans="2:65" s="23" customFormat="1" ht="16.5" customHeight="1" x14ac:dyDescent="0.45">
      <c r="B1911" s="134"/>
      <c r="C1911" s="179" t="s">
        <v>4002</v>
      </c>
      <c r="D1911" s="179"/>
      <c r="E1911" s="180"/>
      <c r="F1911" s="263"/>
      <c r="G1911" s="263"/>
      <c r="H1911" s="263"/>
      <c r="I1911" s="263"/>
      <c r="J1911" s="181"/>
      <c r="K1911" s="182"/>
      <c r="L1911" s="264"/>
      <c r="M1911" s="264"/>
      <c r="N1911" s="265">
        <f t="shared" si="362"/>
        <v>0</v>
      </c>
      <c r="O1911" s="266"/>
      <c r="P1911" s="266"/>
      <c r="Q1911" s="267"/>
      <c r="R1911" s="139"/>
      <c r="T1911" s="140"/>
      <c r="U1911" s="34" t="s">
        <v>39</v>
      </c>
      <c r="V1911" s="141">
        <v>0</v>
      </c>
      <c r="W1911" s="141">
        <f t="shared" si="350"/>
        <v>0</v>
      </c>
      <c r="X1911" s="141">
        <v>0</v>
      </c>
      <c r="Y1911" s="141">
        <f t="shared" si="351"/>
        <v>0</v>
      </c>
      <c r="Z1911" s="141">
        <v>0</v>
      </c>
      <c r="AA1911" s="142">
        <f t="shared" si="352"/>
        <v>0</v>
      </c>
      <c r="AR1911" s="8" t="s">
        <v>190</v>
      </c>
      <c r="AT1911" s="8" t="s">
        <v>311</v>
      </c>
      <c r="AU1911" s="8" t="s">
        <v>78</v>
      </c>
      <c r="AY1911" s="8" t="s">
        <v>156</v>
      </c>
      <c r="BE1911" s="143">
        <f t="shared" si="353"/>
        <v>0</v>
      </c>
      <c r="BF1911" s="143">
        <f t="shared" si="354"/>
        <v>0</v>
      </c>
      <c r="BG1911" s="143">
        <f t="shared" si="355"/>
        <v>0</v>
      </c>
      <c r="BH1911" s="143">
        <f t="shared" si="356"/>
        <v>0</v>
      </c>
      <c r="BI1911" s="143">
        <f t="shared" si="357"/>
        <v>0</v>
      </c>
      <c r="BJ1911" s="8" t="s">
        <v>78</v>
      </c>
      <c r="BK1911" s="121">
        <f t="shared" si="358"/>
        <v>0</v>
      </c>
      <c r="BL1911" s="8" t="s">
        <v>161</v>
      </c>
      <c r="BM1911" s="8" t="s">
        <v>4003</v>
      </c>
    </row>
    <row r="1912" spans="2:65" s="23" customFormat="1" ht="16.5" customHeight="1" x14ac:dyDescent="0.45">
      <c r="B1912" s="134"/>
      <c r="C1912" s="199" t="s">
        <v>4004</v>
      </c>
      <c r="D1912" s="199"/>
      <c r="E1912" s="200"/>
      <c r="F1912" s="275"/>
      <c r="G1912" s="275"/>
      <c r="H1912" s="275"/>
      <c r="I1912" s="275"/>
      <c r="J1912" s="186"/>
      <c r="K1912" s="201"/>
      <c r="L1912" s="276"/>
      <c r="M1912" s="276"/>
      <c r="N1912" s="265">
        <f t="shared" si="362"/>
        <v>0</v>
      </c>
      <c r="O1912" s="266"/>
      <c r="P1912" s="266"/>
      <c r="Q1912" s="267"/>
      <c r="R1912" s="139"/>
      <c r="T1912" s="140"/>
      <c r="U1912" s="34" t="s">
        <v>39</v>
      </c>
      <c r="V1912" s="141">
        <v>0</v>
      </c>
      <c r="W1912" s="141">
        <f t="shared" si="350"/>
        <v>0</v>
      </c>
      <c r="X1912" s="141">
        <v>0</v>
      </c>
      <c r="Y1912" s="141">
        <f t="shared" si="351"/>
        <v>0</v>
      </c>
      <c r="Z1912" s="141">
        <v>0</v>
      </c>
      <c r="AA1912" s="142">
        <f t="shared" si="352"/>
        <v>0</v>
      </c>
      <c r="AR1912" s="8" t="s">
        <v>190</v>
      </c>
      <c r="AT1912" s="8" t="s">
        <v>311</v>
      </c>
      <c r="AU1912" s="8" t="s">
        <v>78</v>
      </c>
      <c r="AY1912" s="8" t="s">
        <v>156</v>
      </c>
      <c r="BE1912" s="143">
        <f t="shared" si="353"/>
        <v>0</v>
      </c>
      <c r="BF1912" s="143">
        <f t="shared" si="354"/>
        <v>0</v>
      </c>
      <c r="BG1912" s="143">
        <f t="shared" si="355"/>
        <v>0</v>
      </c>
      <c r="BH1912" s="143">
        <f t="shared" si="356"/>
        <v>0</v>
      </c>
      <c r="BI1912" s="143">
        <f t="shared" si="357"/>
        <v>0</v>
      </c>
      <c r="BJ1912" s="8" t="s">
        <v>78</v>
      </c>
      <c r="BK1912" s="121">
        <f t="shared" si="358"/>
        <v>0</v>
      </c>
      <c r="BL1912" s="8" t="s">
        <v>161</v>
      </c>
      <c r="BM1912" s="8" t="s">
        <v>4005</v>
      </c>
    </row>
    <row r="1913" spans="2:65" s="23" customFormat="1" ht="25.5" customHeight="1" x14ac:dyDescent="0.45">
      <c r="B1913" s="134"/>
      <c r="C1913" s="179" t="s">
        <v>4006</v>
      </c>
      <c r="D1913" s="179"/>
      <c r="E1913" s="180"/>
      <c r="F1913" s="263"/>
      <c r="G1913" s="263"/>
      <c r="H1913" s="263"/>
      <c r="I1913" s="263"/>
      <c r="J1913" s="181"/>
      <c r="K1913" s="182"/>
      <c r="L1913" s="264"/>
      <c r="M1913" s="264"/>
      <c r="N1913" s="265">
        <f t="shared" si="362"/>
        <v>0</v>
      </c>
      <c r="O1913" s="266"/>
      <c r="P1913" s="266"/>
      <c r="Q1913" s="267"/>
      <c r="R1913" s="139"/>
      <c r="T1913" s="140"/>
      <c r="U1913" s="34" t="s">
        <v>39</v>
      </c>
      <c r="V1913" s="141">
        <v>0</v>
      </c>
      <c r="W1913" s="141">
        <f t="shared" si="350"/>
        <v>0</v>
      </c>
      <c r="X1913" s="141">
        <v>0</v>
      </c>
      <c r="Y1913" s="141">
        <f t="shared" si="351"/>
        <v>0</v>
      </c>
      <c r="Z1913" s="141">
        <v>0</v>
      </c>
      <c r="AA1913" s="142">
        <f t="shared" si="352"/>
        <v>0</v>
      </c>
      <c r="AR1913" s="8" t="s">
        <v>190</v>
      </c>
      <c r="AT1913" s="8" t="s">
        <v>311</v>
      </c>
      <c r="AU1913" s="8" t="s">
        <v>78</v>
      </c>
      <c r="AY1913" s="8" t="s">
        <v>156</v>
      </c>
      <c r="BE1913" s="143">
        <f t="shared" si="353"/>
        <v>0</v>
      </c>
      <c r="BF1913" s="143">
        <f t="shared" si="354"/>
        <v>0</v>
      </c>
      <c r="BG1913" s="143">
        <f t="shared" si="355"/>
        <v>0</v>
      </c>
      <c r="BH1913" s="143">
        <f t="shared" si="356"/>
        <v>0</v>
      </c>
      <c r="BI1913" s="143">
        <f t="shared" si="357"/>
        <v>0</v>
      </c>
      <c r="BJ1913" s="8" t="s">
        <v>78</v>
      </c>
      <c r="BK1913" s="121">
        <f t="shared" si="358"/>
        <v>0</v>
      </c>
      <c r="BL1913" s="8" t="s">
        <v>161</v>
      </c>
      <c r="BM1913" s="8" t="s">
        <v>4007</v>
      </c>
    </row>
    <row r="1914" spans="2:65" s="122" customFormat="1" ht="29.85" customHeight="1" x14ac:dyDescent="0.5">
      <c r="B1914" s="123"/>
      <c r="C1914" s="124"/>
      <c r="D1914" s="133" t="s">
        <v>132</v>
      </c>
      <c r="E1914" s="133"/>
      <c r="F1914" s="133"/>
      <c r="G1914" s="133"/>
      <c r="H1914" s="133"/>
      <c r="I1914" s="133"/>
      <c r="J1914" s="133"/>
      <c r="K1914" s="133"/>
      <c r="L1914" s="133"/>
      <c r="M1914" s="133"/>
      <c r="N1914" s="257">
        <f>BK1914</f>
        <v>0</v>
      </c>
      <c r="O1914" s="257"/>
      <c r="P1914" s="257"/>
      <c r="Q1914" s="257"/>
      <c r="R1914" s="126"/>
      <c r="T1914" s="127"/>
      <c r="U1914" s="124"/>
      <c r="V1914" s="124"/>
      <c r="W1914" s="128">
        <f>SUM(W1915:W1942)</f>
        <v>0</v>
      </c>
      <c r="X1914" s="124"/>
      <c r="Y1914" s="128">
        <f>SUM(Y1915:Y1942)</f>
        <v>0</v>
      </c>
      <c r="Z1914" s="124"/>
      <c r="AA1914" s="129">
        <f>SUM(AA1915:AA1942)</f>
        <v>0</v>
      </c>
      <c r="AR1914" s="130" t="s">
        <v>80</v>
      </c>
      <c r="AT1914" s="131" t="s">
        <v>71</v>
      </c>
      <c r="AU1914" s="131" t="s">
        <v>80</v>
      </c>
      <c r="AY1914" s="130" t="s">
        <v>156</v>
      </c>
      <c r="BK1914" s="132">
        <f>SUM(BK1915:BK1942)</f>
        <v>0</v>
      </c>
    </row>
    <row r="1915" spans="2:65" s="23" customFormat="1" ht="25.5" customHeight="1" x14ac:dyDescent="0.45">
      <c r="B1915" s="134"/>
      <c r="C1915" s="135" t="s">
        <v>4008</v>
      </c>
      <c r="D1915" s="135" t="s">
        <v>157</v>
      </c>
      <c r="E1915" s="136" t="s">
        <v>4009</v>
      </c>
      <c r="F1915" s="251" t="s">
        <v>4010</v>
      </c>
      <c r="G1915" s="251"/>
      <c r="H1915" s="251"/>
      <c r="I1915" s="251"/>
      <c r="J1915" s="137" t="s">
        <v>260</v>
      </c>
      <c r="K1915" s="138">
        <v>0</v>
      </c>
      <c r="L1915" s="252"/>
      <c r="M1915" s="252"/>
      <c r="N1915" s="260">
        <f>ROUND(L1915*K1915,2)</f>
        <v>0</v>
      </c>
      <c r="O1915" s="261"/>
      <c r="P1915" s="261"/>
      <c r="Q1915" s="262"/>
      <c r="R1915" s="139"/>
      <c r="T1915" s="140"/>
      <c r="U1915" s="34" t="s">
        <v>39</v>
      </c>
      <c r="V1915" s="141">
        <v>0</v>
      </c>
      <c r="W1915" s="141">
        <f t="shared" ref="W1915:W1942" si="363">V1915*K1915</f>
        <v>0</v>
      </c>
      <c r="X1915" s="141">
        <v>0</v>
      </c>
      <c r="Y1915" s="141">
        <f t="shared" ref="Y1915:Y1942" si="364">X1915*K1915</f>
        <v>0</v>
      </c>
      <c r="Z1915" s="141">
        <v>0</v>
      </c>
      <c r="AA1915" s="142">
        <f t="shared" ref="AA1915:AA1942" si="365">Z1915*K1915</f>
        <v>0</v>
      </c>
      <c r="AR1915" s="8" t="s">
        <v>161</v>
      </c>
      <c r="AT1915" s="8" t="s">
        <v>157</v>
      </c>
      <c r="AU1915" s="8" t="s">
        <v>78</v>
      </c>
      <c r="AY1915" s="8" t="s">
        <v>156</v>
      </c>
      <c r="BE1915" s="143">
        <f t="shared" ref="BE1915:BE1942" si="366">IF(U1915="základná",N1915,0)</f>
        <v>0</v>
      </c>
      <c r="BF1915" s="143">
        <f t="shared" ref="BF1915:BF1942" si="367">IF(U1915="znížená",N1915,0)</f>
        <v>0</v>
      </c>
      <c r="BG1915" s="143">
        <f t="shared" ref="BG1915:BG1942" si="368">IF(U1915="zákl. prenesená",N1915,0)</f>
        <v>0</v>
      </c>
      <c r="BH1915" s="143">
        <f t="shared" ref="BH1915:BH1942" si="369">IF(U1915="zníž. prenesená",N1915,0)</f>
        <v>0</v>
      </c>
      <c r="BI1915" s="143">
        <f t="shared" ref="BI1915:BI1942" si="370">IF(U1915="nulová",N1915,0)</f>
        <v>0</v>
      </c>
      <c r="BJ1915" s="8" t="s">
        <v>78</v>
      </c>
      <c r="BK1915" s="121">
        <f t="shared" ref="BK1915:BK1942" si="371">ROUND(L1915*K1915,3)</f>
        <v>0</v>
      </c>
      <c r="BL1915" s="8" t="s">
        <v>161</v>
      </c>
      <c r="BM1915" s="8" t="s">
        <v>4011</v>
      </c>
    </row>
    <row r="1916" spans="2:65" s="23" customFormat="1" ht="16.5" customHeight="1" x14ac:dyDescent="0.45">
      <c r="B1916" s="134"/>
      <c r="C1916" s="135" t="s">
        <v>4012</v>
      </c>
      <c r="D1916" s="135" t="s">
        <v>157</v>
      </c>
      <c r="E1916" s="136" t="s">
        <v>4013</v>
      </c>
      <c r="F1916" s="251" t="s">
        <v>4014</v>
      </c>
      <c r="G1916" s="251"/>
      <c r="H1916" s="251"/>
      <c r="I1916" s="251"/>
      <c r="J1916" s="137" t="s">
        <v>260</v>
      </c>
      <c r="K1916" s="138">
        <v>9</v>
      </c>
      <c r="L1916" s="252"/>
      <c r="M1916" s="252"/>
      <c r="N1916" s="260">
        <f t="shared" ref="N1916:N1928" si="372">ROUND(L1916*K1916,2)</f>
        <v>0</v>
      </c>
      <c r="O1916" s="261"/>
      <c r="P1916" s="261"/>
      <c r="Q1916" s="262"/>
      <c r="R1916" s="139"/>
      <c r="T1916" s="140"/>
      <c r="U1916" s="34" t="s">
        <v>39</v>
      </c>
      <c r="V1916" s="141">
        <v>0</v>
      </c>
      <c r="W1916" s="141">
        <f t="shared" si="363"/>
        <v>0</v>
      </c>
      <c r="X1916" s="141">
        <v>0</v>
      </c>
      <c r="Y1916" s="141">
        <f t="shared" si="364"/>
        <v>0</v>
      </c>
      <c r="Z1916" s="141">
        <v>0</v>
      </c>
      <c r="AA1916" s="142">
        <f t="shared" si="365"/>
        <v>0</v>
      </c>
      <c r="AR1916" s="8" t="s">
        <v>161</v>
      </c>
      <c r="AT1916" s="8" t="s">
        <v>157</v>
      </c>
      <c r="AU1916" s="8" t="s">
        <v>78</v>
      </c>
      <c r="AY1916" s="8" t="s">
        <v>156</v>
      </c>
      <c r="BE1916" s="143">
        <f t="shared" si="366"/>
        <v>0</v>
      </c>
      <c r="BF1916" s="143">
        <f t="shared" si="367"/>
        <v>0</v>
      </c>
      <c r="BG1916" s="143">
        <f t="shared" si="368"/>
        <v>0</v>
      </c>
      <c r="BH1916" s="143">
        <f t="shared" si="369"/>
        <v>0</v>
      </c>
      <c r="BI1916" s="143">
        <f t="shared" si="370"/>
        <v>0</v>
      </c>
      <c r="BJ1916" s="8" t="s">
        <v>78</v>
      </c>
      <c r="BK1916" s="121">
        <f t="shared" si="371"/>
        <v>0</v>
      </c>
      <c r="BL1916" s="8" t="s">
        <v>161</v>
      </c>
      <c r="BM1916" s="8" t="s">
        <v>4015</v>
      </c>
    </row>
    <row r="1917" spans="2:65" s="23" customFormat="1" ht="16.5" customHeight="1" x14ac:dyDescent="0.45">
      <c r="B1917" s="134"/>
      <c r="C1917" s="135" t="s">
        <v>4016</v>
      </c>
      <c r="D1917" s="135" t="s">
        <v>157</v>
      </c>
      <c r="E1917" s="136" t="s">
        <v>4017</v>
      </c>
      <c r="F1917" s="251" t="s">
        <v>3961</v>
      </c>
      <c r="G1917" s="251"/>
      <c r="H1917" s="251"/>
      <c r="I1917" s="251"/>
      <c r="J1917" s="137" t="s">
        <v>260</v>
      </c>
      <c r="K1917" s="138">
        <v>0</v>
      </c>
      <c r="L1917" s="252"/>
      <c r="M1917" s="252"/>
      <c r="N1917" s="260">
        <f t="shared" si="372"/>
        <v>0</v>
      </c>
      <c r="O1917" s="261"/>
      <c r="P1917" s="261"/>
      <c r="Q1917" s="262"/>
      <c r="R1917" s="139"/>
      <c r="T1917" s="140"/>
      <c r="U1917" s="34" t="s">
        <v>39</v>
      </c>
      <c r="V1917" s="141">
        <v>0</v>
      </c>
      <c r="W1917" s="141">
        <f t="shared" si="363"/>
        <v>0</v>
      </c>
      <c r="X1917" s="141">
        <v>0</v>
      </c>
      <c r="Y1917" s="141">
        <f t="shared" si="364"/>
        <v>0</v>
      </c>
      <c r="Z1917" s="141">
        <v>0</v>
      </c>
      <c r="AA1917" s="142">
        <f t="shared" si="365"/>
        <v>0</v>
      </c>
      <c r="AR1917" s="8" t="s">
        <v>161</v>
      </c>
      <c r="AT1917" s="8" t="s">
        <v>157</v>
      </c>
      <c r="AU1917" s="8" t="s">
        <v>78</v>
      </c>
      <c r="AY1917" s="8" t="s">
        <v>156</v>
      </c>
      <c r="BE1917" s="143">
        <f t="shared" si="366"/>
        <v>0</v>
      </c>
      <c r="BF1917" s="143">
        <f t="shared" si="367"/>
        <v>0</v>
      </c>
      <c r="BG1917" s="143">
        <f t="shared" si="368"/>
        <v>0</v>
      </c>
      <c r="BH1917" s="143">
        <f t="shared" si="369"/>
        <v>0</v>
      </c>
      <c r="BI1917" s="143">
        <f t="shared" si="370"/>
        <v>0</v>
      </c>
      <c r="BJ1917" s="8" t="s">
        <v>78</v>
      </c>
      <c r="BK1917" s="121">
        <f t="shared" si="371"/>
        <v>0</v>
      </c>
      <c r="BL1917" s="8" t="s">
        <v>161</v>
      </c>
      <c r="BM1917" s="8" t="s">
        <v>4018</v>
      </c>
    </row>
    <row r="1918" spans="2:65" s="23" customFormat="1" ht="16.5" customHeight="1" x14ac:dyDescent="0.45">
      <c r="B1918" s="134"/>
      <c r="C1918" s="135" t="s">
        <v>4019</v>
      </c>
      <c r="D1918" s="135" t="s">
        <v>157</v>
      </c>
      <c r="E1918" s="136" t="s">
        <v>4020</v>
      </c>
      <c r="F1918" s="251" t="s">
        <v>4021</v>
      </c>
      <c r="G1918" s="251"/>
      <c r="H1918" s="251"/>
      <c r="I1918" s="251"/>
      <c r="J1918" s="137" t="s">
        <v>358</v>
      </c>
      <c r="K1918" s="138">
        <v>115</v>
      </c>
      <c r="L1918" s="252"/>
      <c r="M1918" s="252"/>
      <c r="N1918" s="260">
        <f t="shared" si="372"/>
        <v>0</v>
      </c>
      <c r="O1918" s="261"/>
      <c r="P1918" s="261"/>
      <c r="Q1918" s="262"/>
      <c r="R1918" s="139"/>
      <c r="T1918" s="140"/>
      <c r="U1918" s="34" t="s">
        <v>39</v>
      </c>
      <c r="V1918" s="141">
        <v>0</v>
      </c>
      <c r="W1918" s="141">
        <f t="shared" si="363"/>
        <v>0</v>
      </c>
      <c r="X1918" s="141">
        <v>0</v>
      </c>
      <c r="Y1918" s="141">
        <f t="shared" si="364"/>
        <v>0</v>
      </c>
      <c r="Z1918" s="141">
        <v>0</v>
      </c>
      <c r="AA1918" s="142">
        <f t="shared" si="365"/>
        <v>0</v>
      </c>
      <c r="AR1918" s="8" t="s">
        <v>161</v>
      </c>
      <c r="AT1918" s="8" t="s">
        <v>157</v>
      </c>
      <c r="AU1918" s="8" t="s">
        <v>78</v>
      </c>
      <c r="AY1918" s="8" t="s">
        <v>156</v>
      </c>
      <c r="BE1918" s="143">
        <f t="shared" si="366"/>
        <v>0</v>
      </c>
      <c r="BF1918" s="143">
        <f t="shared" si="367"/>
        <v>0</v>
      </c>
      <c r="BG1918" s="143">
        <f t="shared" si="368"/>
        <v>0</v>
      </c>
      <c r="BH1918" s="143">
        <f t="shared" si="369"/>
        <v>0</v>
      </c>
      <c r="BI1918" s="143">
        <f t="shared" si="370"/>
        <v>0</v>
      </c>
      <c r="BJ1918" s="8" t="s">
        <v>78</v>
      </c>
      <c r="BK1918" s="121">
        <f t="shared" si="371"/>
        <v>0</v>
      </c>
      <c r="BL1918" s="8" t="s">
        <v>161</v>
      </c>
      <c r="BM1918" s="8" t="s">
        <v>4022</v>
      </c>
    </row>
    <row r="1919" spans="2:65" s="23" customFormat="1" ht="16.5" customHeight="1" x14ac:dyDescent="0.45">
      <c r="B1919" s="134"/>
      <c r="C1919" s="135" t="s">
        <v>4023</v>
      </c>
      <c r="D1919" s="135" t="s">
        <v>157</v>
      </c>
      <c r="E1919" s="136" t="s">
        <v>4024</v>
      </c>
      <c r="F1919" s="251" t="s">
        <v>4025</v>
      </c>
      <c r="G1919" s="251"/>
      <c r="H1919" s="251"/>
      <c r="I1919" s="251"/>
      <c r="J1919" s="137" t="s">
        <v>1782</v>
      </c>
      <c r="K1919" s="138">
        <v>1</v>
      </c>
      <c r="L1919" s="252"/>
      <c r="M1919" s="252"/>
      <c r="N1919" s="260">
        <f t="shared" si="372"/>
        <v>0</v>
      </c>
      <c r="O1919" s="261"/>
      <c r="P1919" s="261"/>
      <c r="Q1919" s="262"/>
      <c r="R1919" s="139"/>
      <c r="T1919" s="140"/>
      <c r="U1919" s="34" t="s">
        <v>39</v>
      </c>
      <c r="V1919" s="141">
        <v>0</v>
      </c>
      <c r="W1919" s="141">
        <f t="shared" si="363"/>
        <v>0</v>
      </c>
      <c r="X1919" s="141">
        <v>0</v>
      </c>
      <c r="Y1919" s="141">
        <f t="shared" si="364"/>
        <v>0</v>
      </c>
      <c r="Z1919" s="141">
        <v>0</v>
      </c>
      <c r="AA1919" s="142">
        <f t="shared" si="365"/>
        <v>0</v>
      </c>
      <c r="AR1919" s="8" t="s">
        <v>161</v>
      </c>
      <c r="AT1919" s="8" t="s">
        <v>157</v>
      </c>
      <c r="AU1919" s="8" t="s">
        <v>78</v>
      </c>
      <c r="AY1919" s="8" t="s">
        <v>156</v>
      </c>
      <c r="BE1919" s="143">
        <f t="shared" si="366"/>
        <v>0</v>
      </c>
      <c r="BF1919" s="143">
        <f t="shared" si="367"/>
        <v>0</v>
      </c>
      <c r="BG1919" s="143">
        <f t="shared" si="368"/>
        <v>0</v>
      </c>
      <c r="BH1919" s="143">
        <f t="shared" si="369"/>
        <v>0</v>
      </c>
      <c r="BI1919" s="143">
        <f t="shared" si="370"/>
        <v>0</v>
      </c>
      <c r="BJ1919" s="8" t="s">
        <v>78</v>
      </c>
      <c r="BK1919" s="121">
        <f t="shared" si="371"/>
        <v>0</v>
      </c>
      <c r="BL1919" s="8" t="s">
        <v>161</v>
      </c>
      <c r="BM1919" s="8" t="s">
        <v>4026</v>
      </c>
    </row>
    <row r="1920" spans="2:65" s="23" customFormat="1" ht="16.5" customHeight="1" x14ac:dyDescent="0.45">
      <c r="B1920" s="134"/>
      <c r="C1920" s="135" t="s">
        <v>4027</v>
      </c>
      <c r="D1920" s="135" t="s">
        <v>157</v>
      </c>
      <c r="E1920" s="136" t="s">
        <v>4028</v>
      </c>
      <c r="F1920" s="251" t="s">
        <v>3774</v>
      </c>
      <c r="G1920" s="251"/>
      <c r="H1920" s="251"/>
      <c r="I1920" s="251"/>
      <c r="J1920" s="137" t="s">
        <v>1782</v>
      </c>
      <c r="K1920" s="138">
        <v>1</v>
      </c>
      <c r="L1920" s="252"/>
      <c r="M1920" s="252"/>
      <c r="N1920" s="260">
        <f t="shared" si="372"/>
        <v>0</v>
      </c>
      <c r="O1920" s="261"/>
      <c r="P1920" s="261"/>
      <c r="Q1920" s="262"/>
      <c r="R1920" s="139"/>
      <c r="T1920" s="140"/>
      <c r="U1920" s="34" t="s">
        <v>39</v>
      </c>
      <c r="V1920" s="141">
        <v>0</v>
      </c>
      <c r="W1920" s="141">
        <f t="shared" si="363"/>
        <v>0</v>
      </c>
      <c r="X1920" s="141">
        <v>0</v>
      </c>
      <c r="Y1920" s="141">
        <f t="shared" si="364"/>
        <v>0</v>
      </c>
      <c r="Z1920" s="141">
        <v>0</v>
      </c>
      <c r="AA1920" s="142">
        <f t="shared" si="365"/>
        <v>0</v>
      </c>
      <c r="AR1920" s="8" t="s">
        <v>161</v>
      </c>
      <c r="AT1920" s="8" t="s">
        <v>157</v>
      </c>
      <c r="AU1920" s="8" t="s">
        <v>78</v>
      </c>
      <c r="AY1920" s="8" t="s">
        <v>156</v>
      </c>
      <c r="BE1920" s="143">
        <f t="shared" si="366"/>
        <v>0</v>
      </c>
      <c r="BF1920" s="143">
        <f t="shared" si="367"/>
        <v>0</v>
      </c>
      <c r="BG1920" s="143">
        <f t="shared" si="368"/>
        <v>0</v>
      </c>
      <c r="BH1920" s="143">
        <f t="shared" si="369"/>
        <v>0</v>
      </c>
      <c r="BI1920" s="143">
        <f t="shared" si="370"/>
        <v>0</v>
      </c>
      <c r="BJ1920" s="8" t="s">
        <v>78</v>
      </c>
      <c r="BK1920" s="121">
        <f t="shared" si="371"/>
        <v>0</v>
      </c>
      <c r="BL1920" s="8" t="s">
        <v>161</v>
      </c>
      <c r="BM1920" s="8" t="s">
        <v>4029</v>
      </c>
    </row>
    <row r="1921" spans="2:65" s="23" customFormat="1" ht="16.5" customHeight="1" x14ac:dyDescent="0.45">
      <c r="B1921" s="134"/>
      <c r="C1921" s="135" t="s">
        <v>4030</v>
      </c>
      <c r="D1921" s="135" t="s">
        <v>157</v>
      </c>
      <c r="E1921" s="136" t="s">
        <v>4031</v>
      </c>
      <c r="F1921" s="251" t="s">
        <v>3920</v>
      </c>
      <c r="G1921" s="251"/>
      <c r="H1921" s="251"/>
      <c r="I1921" s="251"/>
      <c r="J1921" s="137" t="s">
        <v>1098</v>
      </c>
      <c r="K1921" s="138">
        <v>1</v>
      </c>
      <c r="L1921" s="252"/>
      <c r="M1921" s="252"/>
      <c r="N1921" s="260">
        <f t="shared" si="372"/>
        <v>0</v>
      </c>
      <c r="O1921" s="261"/>
      <c r="P1921" s="261"/>
      <c r="Q1921" s="262"/>
      <c r="R1921" s="139"/>
      <c r="T1921" s="140"/>
      <c r="U1921" s="34" t="s">
        <v>39</v>
      </c>
      <c r="V1921" s="141">
        <v>0</v>
      </c>
      <c r="W1921" s="141">
        <f t="shared" si="363"/>
        <v>0</v>
      </c>
      <c r="X1921" s="141">
        <v>0</v>
      </c>
      <c r="Y1921" s="141">
        <f t="shared" si="364"/>
        <v>0</v>
      </c>
      <c r="Z1921" s="141">
        <v>0</v>
      </c>
      <c r="AA1921" s="142">
        <f t="shared" si="365"/>
        <v>0</v>
      </c>
      <c r="AR1921" s="8" t="s">
        <v>161</v>
      </c>
      <c r="AT1921" s="8" t="s">
        <v>157</v>
      </c>
      <c r="AU1921" s="8" t="s">
        <v>78</v>
      </c>
      <c r="AY1921" s="8" t="s">
        <v>156</v>
      </c>
      <c r="BE1921" s="143">
        <f t="shared" si="366"/>
        <v>0</v>
      </c>
      <c r="BF1921" s="143">
        <f t="shared" si="367"/>
        <v>0</v>
      </c>
      <c r="BG1921" s="143">
        <f t="shared" si="368"/>
        <v>0</v>
      </c>
      <c r="BH1921" s="143">
        <f t="shared" si="369"/>
        <v>0</v>
      </c>
      <c r="BI1921" s="143">
        <f t="shared" si="370"/>
        <v>0</v>
      </c>
      <c r="BJ1921" s="8" t="s">
        <v>78</v>
      </c>
      <c r="BK1921" s="121">
        <f t="shared" si="371"/>
        <v>0</v>
      </c>
      <c r="BL1921" s="8" t="s">
        <v>161</v>
      </c>
      <c r="BM1921" s="8" t="s">
        <v>4032</v>
      </c>
    </row>
    <row r="1922" spans="2:65" s="23" customFormat="1" ht="38.25" customHeight="1" x14ac:dyDescent="0.45">
      <c r="B1922" s="134"/>
      <c r="C1922" s="191" t="s">
        <v>4033</v>
      </c>
      <c r="D1922" s="191"/>
      <c r="E1922" s="192"/>
      <c r="F1922" s="272"/>
      <c r="G1922" s="272"/>
      <c r="H1922" s="272"/>
      <c r="I1922" s="272"/>
      <c r="J1922" s="193"/>
      <c r="K1922" s="194"/>
      <c r="L1922" s="273"/>
      <c r="M1922" s="273"/>
      <c r="N1922" s="260">
        <f t="shared" si="372"/>
        <v>0</v>
      </c>
      <c r="O1922" s="261"/>
      <c r="P1922" s="261"/>
      <c r="Q1922" s="262"/>
      <c r="R1922" s="139"/>
      <c r="T1922" s="140"/>
      <c r="U1922" s="34" t="s">
        <v>39</v>
      </c>
      <c r="V1922" s="141">
        <v>0</v>
      </c>
      <c r="W1922" s="141">
        <f t="shared" si="363"/>
        <v>0</v>
      </c>
      <c r="X1922" s="141">
        <v>0</v>
      </c>
      <c r="Y1922" s="141">
        <f t="shared" si="364"/>
        <v>0</v>
      </c>
      <c r="Z1922" s="141">
        <v>0</v>
      </c>
      <c r="AA1922" s="142">
        <f t="shared" si="365"/>
        <v>0</v>
      </c>
      <c r="AR1922" s="8" t="s">
        <v>161</v>
      </c>
      <c r="AT1922" s="8" t="s">
        <v>157</v>
      </c>
      <c r="AU1922" s="8" t="s">
        <v>78</v>
      </c>
      <c r="AY1922" s="8" t="s">
        <v>156</v>
      </c>
      <c r="BE1922" s="143">
        <f t="shared" si="366"/>
        <v>0</v>
      </c>
      <c r="BF1922" s="143">
        <f t="shared" si="367"/>
        <v>0</v>
      </c>
      <c r="BG1922" s="143">
        <f t="shared" si="368"/>
        <v>0</v>
      </c>
      <c r="BH1922" s="143">
        <f t="shared" si="369"/>
        <v>0</v>
      </c>
      <c r="BI1922" s="143">
        <f t="shared" si="370"/>
        <v>0</v>
      </c>
      <c r="BJ1922" s="8" t="s">
        <v>78</v>
      </c>
      <c r="BK1922" s="121">
        <f t="shared" si="371"/>
        <v>0</v>
      </c>
      <c r="BL1922" s="8" t="s">
        <v>161</v>
      </c>
      <c r="BM1922" s="8" t="s">
        <v>4034</v>
      </c>
    </row>
    <row r="1923" spans="2:65" s="23" customFormat="1" ht="16.5" customHeight="1" x14ac:dyDescent="0.45">
      <c r="B1923" s="134"/>
      <c r="C1923" s="135" t="s">
        <v>4035</v>
      </c>
      <c r="D1923" s="135" t="s">
        <v>157</v>
      </c>
      <c r="E1923" s="136" t="s">
        <v>4036</v>
      </c>
      <c r="F1923" s="251" t="s">
        <v>4037</v>
      </c>
      <c r="G1923" s="251"/>
      <c r="H1923" s="251"/>
      <c r="I1923" s="251"/>
      <c r="J1923" s="137" t="s">
        <v>1782</v>
      </c>
      <c r="K1923" s="138">
        <v>1</v>
      </c>
      <c r="L1923" s="252"/>
      <c r="M1923" s="252"/>
      <c r="N1923" s="260">
        <f t="shared" si="372"/>
        <v>0</v>
      </c>
      <c r="O1923" s="261"/>
      <c r="P1923" s="261"/>
      <c r="Q1923" s="262"/>
      <c r="R1923" s="139"/>
      <c r="T1923" s="140"/>
      <c r="U1923" s="34" t="s">
        <v>39</v>
      </c>
      <c r="V1923" s="141">
        <v>0</v>
      </c>
      <c r="W1923" s="141">
        <f t="shared" si="363"/>
        <v>0</v>
      </c>
      <c r="X1923" s="141">
        <v>0</v>
      </c>
      <c r="Y1923" s="141">
        <f t="shared" si="364"/>
        <v>0</v>
      </c>
      <c r="Z1923" s="141">
        <v>0</v>
      </c>
      <c r="AA1923" s="142">
        <f t="shared" si="365"/>
        <v>0</v>
      </c>
      <c r="AR1923" s="8" t="s">
        <v>161</v>
      </c>
      <c r="AT1923" s="8" t="s">
        <v>157</v>
      </c>
      <c r="AU1923" s="8" t="s">
        <v>78</v>
      </c>
      <c r="AY1923" s="8" t="s">
        <v>156</v>
      </c>
      <c r="BE1923" s="143">
        <f t="shared" si="366"/>
        <v>0</v>
      </c>
      <c r="BF1923" s="143">
        <f t="shared" si="367"/>
        <v>0</v>
      </c>
      <c r="BG1923" s="143">
        <f t="shared" si="368"/>
        <v>0</v>
      </c>
      <c r="BH1923" s="143">
        <f t="shared" si="369"/>
        <v>0</v>
      </c>
      <c r="BI1923" s="143">
        <f t="shared" si="370"/>
        <v>0</v>
      </c>
      <c r="BJ1923" s="8" t="s">
        <v>78</v>
      </c>
      <c r="BK1923" s="121">
        <f t="shared" si="371"/>
        <v>0</v>
      </c>
      <c r="BL1923" s="8" t="s">
        <v>161</v>
      </c>
      <c r="BM1923" s="8" t="s">
        <v>4038</v>
      </c>
    </row>
    <row r="1924" spans="2:65" s="23" customFormat="1" ht="16.5" customHeight="1" x14ac:dyDescent="0.45">
      <c r="B1924" s="134"/>
      <c r="C1924" s="135" t="s">
        <v>4039</v>
      </c>
      <c r="D1924" s="135"/>
      <c r="E1924" s="136"/>
      <c r="F1924" s="251"/>
      <c r="G1924" s="251"/>
      <c r="H1924" s="251"/>
      <c r="I1924" s="251"/>
      <c r="J1924" s="137"/>
      <c r="K1924" s="138"/>
      <c r="L1924" s="252"/>
      <c r="M1924" s="252"/>
      <c r="N1924" s="260">
        <f t="shared" si="372"/>
        <v>0</v>
      </c>
      <c r="O1924" s="261"/>
      <c r="P1924" s="261"/>
      <c r="Q1924" s="262"/>
      <c r="R1924" s="139"/>
      <c r="T1924" s="140"/>
      <c r="U1924" s="34" t="s">
        <v>39</v>
      </c>
      <c r="V1924" s="141">
        <v>0</v>
      </c>
      <c r="W1924" s="141">
        <f t="shared" si="363"/>
        <v>0</v>
      </c>
      <c r="X1924" s="141">
        <v>0</v>
      </c>
      <c r="Y1924" s="141">
        <f t="shared" si="364"/>
        <v>0</v>
      </c>
      <c r="Z1924" s="141">
        <v>0</v>
      </c>
      <c r="AA1924" s="142">
        <f t="shared" si="365"/>
        <v>0</v>
      </c>
      <c r="AR1924" s="8" t="s">
        <v>161</v>
      </c>
      <c r="AT1924" s="8" t="s">
        <v>157</v>
      </c>
      <c r="AU1924" s="8" t="s">
        <v>78</v>
      </c>
      <c r="AY1924" s="8" t="s">
        <v>156</v>
      </c>
      <c r="BE1924" s="143">
        <f t="shared" si="366"/>
        <v>0</v>
      </c>
      <c r="BF1924" s="143">
        <f t="shared" si="367"/>
        <v>0</v>
      </c>
      <c r="BG1924" s="143">
        <f t="shared" si="368"/>
        <v>0</v>
      </c>
      <c r="BH1924" s="143">
        <f t="shared" si="369"/>
        <v>0</v>
      </c>
      <c r="BI1924" s="143">
        <f t="shared" si="370"/>
        <v>0</v>
      </c>
      <c r="BJ1924" s="8" t="s">
        <v>78</v>
      </c>
      <c r="BK1924" s="121">
        <f t="shared" si="371"/>
        <v>0</v>
      </c>
      <c r="BL1924" s="8" t="s">
        <v>161</v>
      </c>
      <c r="BM1924" s="8" t="s">
        <v>4040</v>
      </c>
    </row>
    <row r="1925" spans="2:65" s="23" customFormat="1" ht="25.5" customHeight="1" x14ac:dyDescent="0.45">
      <c r="B1925" s="134"/>
      <c r="C1925" s="135" t="s">
        <v>4041</v>
      </c>
      <c r="D1925" s="135"/>
      <c r="E1925" s="136"/>
      <c r="F1925" s="251"/>
      <c r="G1925" s="251"/>
      <c r="H1925" s="251"/>
      <c r="I1925" s="251"/>
      <c r="J1925" s="137"/>
      <c r="K1925" s="138"/>
      <c r="L1925" s="252"/>
      <c r="M1925" s="252"/>
      <c r="N1925" s="260">
        <f t="shared" si="372"/>
        <v>0</v>
      </c>
      <c r="O1925" s="261"/>
      <c r="P1925" s="261"/>
      <c r="Q1925" s="262"/>
      <c r="R1925" s="139"/>
      <c r="T1925" s="140"/>
      <c r="U1925" s="34" t="s">
        <v>39</v>
      </c>
      <c r="V1925" s="141">
        <v>0</v>
      </c>
      <c r="W1925" s="141">
        <f t="shared" si="363"/>
        <v>0</v>
      </c>
      <c r="X1925" s="141">
        <v>0</v>
      </c>
      <c r="Y1925" s="141">
        <f t="shared" si="364"/>
        <v>0</v>
      </c>
      <c r="Z1925" s="141">
        <v>0</v>
      </c>
      <c r="AA1925" s="142">
        <f t="shared" si="365"/>
        <v>0</v>
      </c>
      <c r="AR1925" s="8" t="s">
        <v>161</v>
      </c>
      <c r="AT1925" s="8" t="s">
        <v>157</v>
      </c>
      <c r="AU1925" s="8" t="s">
        <v>78</v>
      </c>
      <c r="AY1925" s="8" t="s">
        <v>156</v>
      </c>
      <c r="BE1925" s="143">
        <f t="shared" si="366"/>
        <v>0</v>
      </c>
      <c r="BF1925" s="143">
        <f t="shared" si="367"/>
        <v>0</v>
      </c>
      <c r="BG1925" s="143">
        <f t="shared" si="368"/>
        <v>0</v>
      </c>
      <c r="BH1925" s="143">
        <f t="shared" si="369"/>
        <v>0</v>
      </c>
      <c r="BI1925" s="143">
        <f t="shared" si="370"/>
        <v>0</v>
      </c>
      <c r="BJ1925" s="8" t="s">
        <v>78</v>
      </c>
      <c r="BK1925" s="121">
        <f t="shared" si="371"/>
        <v>0</v>
      </c>
      <c r="BL1925" s="8" t="s">
        <v>161</v>
      </c>
      <c r="BM1925" s="8" t="s">
        <v>4042</v>
      </c>
    </row>
    <row r="1926" spans="2:65" s="23" customFormat="1" ht="16.5" customHeight="1" x14ac:dyDescent="0.45">
      <c r="B1926" s="134"/>
      <c r="C1926" s="135" t="s">
        <v>4043</v>
      </c>
      <c r="D1926" s="135"/>
      <c r="E1926" s="136"/>
      <c r="F1926" s="251"/>
      <c r="G1926" s="251"/>
      <c r="H1926" s="251"/>
      <c r="I1926" s="251"/>
      <c r="J1926" s="137"/>
      <c r="K1926" s="138"/>
      <c r="L1926" s="252"/>
      <c r="M1926" s="252"/>
      <c r="N1926" s="260">
        <f t="shared" si="372"/>
        <v>0</v>
      </c>
      <c r="O1926" s="261"/>
      <c r="P1926" s="261"/>
      <c r="Q1926" s="262"/>
      <c r="R1926" s="139"/>
      <c r="T1926" s="140"/>
      <c r="U1926" s="34" t="s">
        <v>39</v>
      </c>
      <c r="V1926" s="141">
        <v>0</v>
      </c>
      <c r="W1926" s="141">
        <f t="shared" si="363"/>
        <v>0</v>
      </c>
      <c r="X1926" s="141">
        <v>0</v>
      </c>
      <c r="Y1926" s="141">
        <f t="shared" si="364"/>
        <v>0</v>
      </c>
      <c r="Z1926" s="141">
        <v>0</v>
      </c>
      <c r="AA1926" s="142">
        <f t="shared" si="365"/>
        <v>0</v>
      </c>
      <c r="AR1926" s="8" t="s">
        <v>161</v>
      </c>
      <c r="AT1926" s="8" t="s">
        <v>157</v>
      </c>
      <c r="AU1926" s="8" t="s">
        <v>78</v>
      </c>
      <c r="AY1926" s="8" t="s">
        <v>156</v>
      </c>
      <c r="BE1926" s="143">
        <f t="shared" si="366"/>
        <v>0</v>
      </c>
      <c r="BF1926" s="143">
        <f t="shared" si="367"/>
        <v>0</v>
      </c>
      <c r="BG1926" s="143">
        <f t="shared" si="368"/>
        <v>0</v>
      </c>
      <c r="BH1926" s="143">
        <f t="shared" si="369"/>
        <v>0</v>
      </c>
      <c r="BI1926" s="143">
        <f t="shared" si="370"/>
        <v>0</v>
      </c>
      <c r="BJ1926" s="8" t="s">
        <v>78</v>
      </c>
      <c r="BK1926" s="121">
        <f t="shared" si="371"/>
        <v>0</v>
      </c>
      <c r="BL1926" s="8" t="s">
        <v>161</v>
      </c>
      <c r="BM1926" s="8" t="s">
        <v>4044</v>
      </c>
    </row>
    <row r="1927" spans="2:65" s="23" customFormat="1" ht="16.5" customHeight="1" x14ac:dyDescent="0.45">
      <c r="B1927" s="134"/>
      <c r="C1927" s="191" t="s">
        <v>4045</v>
      </c>
      <c r="D1927" s="191"/>
      <c r="E1927" s="192"/>
      <c r="F1927" s="272"/>
      <c r="G1927" s="272"/>
      <c r="H1927" s="272"/>
      <c r="I1927" s="272"/>
      <c r="J1927" s="193"/>
      <c r="K1927" s="194"/>
      <c r="L1927" s="273"/>
      <c r="M1927" s="273"/>
      <c r="N1927" s="260">
        <f t="shared" si="372"/>
        <v>0</v>
      </c>
      <c r="O1927" s="261"/>
      <c r="P1927" s="261"/>
      <c r="Q1927" s="262"/>
      <c r="R1927" s="139"/>
      <c r="T1927" s="140"/>
      <c r="U1927" s="34" t="s">
        <v>39</v>
      </c>
      <c r="V1927" s="141">
        <v>0</v>
      </c>
      <c r="W1927" s="141">
        <f t="shared" si="363"/>
        <v>0</v>
      </c>
      <c r="X1927" s="141">
        <v>0</v>
      </c>
      <c r="Y1927" s="141">
        <f t="shared" si="364"/>
        <v>0</v>
      </c>
      <c r="Z1927" s="141">
        <v>0</v>
      </c>
      <c r="AA1927" s="142">
        <f t="shared" si="365"/>
        <v>0</v>
      </c>
      <c r="AR1927" s="8" t="s">
        <v>161</v>
      </c>
      <c r="AT1927" s="8" t="s">
        <v>157</v>
      </c>
      <c r="AU1927" s="8" t="s">
        <v>78</v>
      </c>
      <c r="AY1927" s="8" t="s">
        <v>156</v>
      </c>
      <c r="BE1927" s="143">
        <f t="shared" si="366"/>
        <v>0</v>
      </c>
      <c r="BF1927" s="143">
        <f t="shared" si="367"/>
        <v>0</v>
      </c>
      <c r="BG1927" s="143">
        <f t="shared" si="368"/>
        <v>0</v>
      </c>
      <c r="BH1927" s="143">
        <f t="shared" si="369"/>
        <v>0</v>
      </c>
      <c r="BI1927" s="143">
        <f t="shared" si="370"/>
        <v>0</v>
      </c>
      <c r="BJ1927" s="8" t="s">
        <v>78</v>
      </c>
      <c r="BK1927" s="121">
        <f t="shared" si="371"/>
        <v>0</v>
      </c>
      <c r="BL1927" s="8" t="s">
        <v>161</v>
      </c>
      <c r="BM1927" s="8" t="s">
        <v>4046</v>
      </c>
    </row>
    <row r="1928" spans="2:65" s="23" customFormat="1" ht="25.5" customHeight="1" x14ac:dyDescent="0.45">
      <c r="B1928" s="134"/>
      <c r="C1928" s="135" t="s">
        <v>4047</v>
      </c>
      <c r="D1928" s="135"/>
      <c r="E1928" s="136"/>
      <c r="F1928" s="251"/>
      <c r="G1928" s="251"/>
      <c r="H1928" s="251"/>
      <c r="I1928" s="251"/>
      <c r="J1928" s="137"/>
      <c r="K1928" s="138"/>
      <c r="L1928" s="252"/>
      <c r="M1928" s="252"/>
      <c r="N1928" s="260">
        <f t="shared" si="372"/>
        <v>0</v>
      </c>
      <c r="O1928" s="261"/>
      <c r="P1928" s="261"/>
      <c r="Q1928" s="262"/>
      <c r="R1928" s="139"/>
      <c r="T1928" s="140"/>
      <c r="U1928" s="34" t="s">
        <v>39</v>
      </c>
      <c r="V1928" s="141">
        <v>0</v>
      </c>
      <c r="W1928" s="141">
        <f t="shared" si="363"/>
        <v>0</v>
      </c>
      <c r="X1928" s="141">
        <v>0</v>
      </c>
      <c r="Y1928" s="141">
        <f t="shared" si="364"/>
        <v>0</v>
      </c>
      <c r="Z1928" s="141">
        <v>0</v>
      </c>
      <c r="AA1928" s="142">
        <f t="shared" si="365"/>
        <v>0</v>
      </c>
      <c r="AR1928" s="8" t="s">
        <v>161</v>
      </c>
      <c r="AT1928" s="8" t="s">
        <v>157</v>
      </c>
      <c r="AU1928" s="8" t="s">
        <v>78</v>
      </c>
      <c r="AY1928" s="8" t="s">
        <v>156</v>
      </c>
      <c r="BE1928" s="143">
        <f t="shared" si="366"/>
        <v>0</v>
      </c>
      <c r="BF1928" s="143">
        <f t="shared" si="367"/>
        <v>0</v>
      </c>
      <c r="BG1928" s="143">
        <f t="shared" si="368"/>
        <v>0</v>
      </c>
      <c r="BH1928" s="143">
        <f t="shared" si="369"/>
        <v>0</v>
      </c>
      <c r="BI1928" s="143">
        <f t="shared" si="370"/>
        <v>0</v>
      </c>
      <c r="BJ1928" s="8" t="s">
        <v>78</v>
      </c>
      <c r="BK1928" s="121">
        <f t="shared" si="371"/>
        <v>0</v>
      </c>
      <c r="BL1928" s="8" t="s">
        <v>161</v>
      </c>
      <c r="BM1928" s="8" t="s">
        <v>4048</v>
      </c>
    </row>
    <row r="1929" spans="2:65" s="23" customFormat="1" ht="25.5" customHeight="1" x14ac:dyDescent="0.45">
      <c r="B1929" s="134"/>
      <c r="C1929" s="179" t="s">
        <v>4049</v>
      </c>
      <c r="D1929" s="179"/>
      <c r="E1929" s="180"/>
      <c r="F1929" s="263"/>
      <c r="G1929" s="263"/>
      <c r="H1929" s="263"/>
      <c r="I1929" s="263"/>
      <c r="J1929" s="181"/>
      <c r="K1929" s="182"/>
      <c r="L1929" s="264"/>
      <c r="M1929" s="264"/>
      <c r="N1929" s="265">
        <f>ROUND(L1929*K1929,2)</f>
        <v>0</v>
      </c>
      <c r="O1929" s="266"/>
      <c r="P1929" s="266"/>
      <c r="Q1929" s="267"/>
      <c r="R1929" s="139"/>
      <c r="T1929" s="140"/>
      <c r="U1929" s="34" t="s">
        <v>39</v>
      </c>
      <c r="V1929" s="141">
        <v>0</v>
      </c>
      <c r="W1929" s="141">
        <f t="shared" si="363"/>
        <v>0</v>
      </c>
      <c r="X1929" s="141">
        <v>0</v>
      </c>
      <c r="Y1929" s="141">
        <f t="shared" si="364"/>
        <v>0</v>
      </c>
      <c r="Z1929" s="141">
        <v>0</v>
      </c>
      <c r="AA1929" s="142">
        <f t="shared" si="365"/>
        <v>0</v>
      </c>
      <c r="AR1929" s="8" t="s">
        <v>190</v>
      </c>
      <c r="AT1929" s="8" t="s">
        <v>311</v>
      </c>
      <c r="AU1929" s="8" t="s">
        <v>78</v>
      </c>
      <c r="AY1929" s="8" t="s">
        <v>156</v>
      </c>
      <c r="BE1929" s="143">
        <f t="shared" si="366"/>
        <v>0</v>
      </c>
      <c r="BF1929" s="143">
        <f t="shared" si="367"/>
        <v>0</v>
      </c>
      <c r="BG1929" s="143">
        <f t="shared" si="368"/>
        <v>0</v>
      </c>
      <c r="BH1929" s="143">
        <f t="shared" si="369"/>
        <v>0</v>
      </c>
      <c r="BI1929" s="143">
        <f t="shared" si="370"/>
        <v>0</v>
      </c>
      <c r="BJ1929" s="8" t="s">
        <v>78</v>
      </c>
      <c r="BK1929" s="121">
        <f t="shared" si="371"/>
        <v>0</v>
      </c>
      <c r="BL1929" s="8" t="s">
        <v>161</v>
      </c>
      <c r="BM1929" s="8" t="s">
        <v>4050</v>
      </c>
    </row>
    <row r="1930" spans="2:65" s="23" customFormat="1" ht="16.5" customHeight="1" x14ac:dyDescent="0.45">
      <c r="B1930" s="134"/>
      <c r="C1930" s="179" t="s">
        <v>4051</v>
      </c>
      <c r="D1930" s="179" t="s">
        <v>311</v>
      </c>
      <c r="E1930" s="180" t="s">
        <v>4052</v>
      </c>
      <c r="F1930" s="263" t="s">
        <v>4014</v>
      </c>
      <c r="G1930" s="263"/>
      <c r="H1930" s="263"/>
      <c r="I1930" s="263"/>
      <c r="J1930" s="181" t="s">
        <v>260</v>
      </c>
      <c r="K1930" s="182">
        <v>9</v>
      </c>
      <c r="L1930" s="264"/>
      <c r="M1930" s="264"/>
      <c r="N1930" s="265">
        <f t="shared" ref="N1930:N1942" si="373">ROUND(L1930*K1930,2)</f>
        <v>0</v>
      </c>
      <c r="O1930" s="266"/>
      <c r="P1930" s="266"/>
      <c r="Q1930" s="267"/>
      <c r="R1930" s="139"/>
      <c r="T1930" s="140"/>
      <c r="U1930" s="34" t="s">
        <v>39</v>
      </c>
      <c r="V1930" s="141">
        <v>0</v>
      </c>
      <c r="W1930" s="141">
        <f t="shared" si="363"/>
        <v>0</v>
      </c>
      <c r="X1930" s="141">
        <v>0</v>
      </c>
      <c r="Y1930" s="141">
        <f t="shared" si="364"/>
        <v>0</v>
      </c>
      <c r="Z1930" s="141">
        <v>0</v>
      </c>
      <c r="AA1930" s="142">
        <f t="shared" si="365"/>
        <v>0</v>
      </c>
      <c r="AR1930" s="8" t="s">
        <v>190</v>
      </c>
      <c r="AT1930" s="8" t="s">
        <v>311</v>
      </c>
      <c r="AU1930" s="8" t="s">
        <v>78</v>
      </c>
      <c r="AY1930" s="8" t="s">
        <v>156</v>
      </c>
      <c r="BE1930" s="143">
        <f t="shared" si="366"/>
        <v>0</v>
      </c>
      <c r="BF1930" s="143">
        <f t="shared" si="367"/>
        <v>0</v>
      </c>
      <c r="BG1930" s="143">
        <f t="shared" si="368"/>
        <v>0</v>
      </c>
      <c r="BH1930" s="143">
        <f t="shared" si="369"/>
        <v>0</v>
      </c>
      <c r="BI1930" s="143">
        <f t="shared" si="370"/>
        <v>0</v>
      </c>
      <c r="BJ1930" s="8" t="s">
        <v>78</v>
      </c>
      <c r="BK1930" s="121">
        <f t="shared" si="371"/>
        <v>0</v>
      </c>
      <c r="BL1930" s="8" t="s">
        <v>161</v>
      </c>
      <c r="BM1930" s="8" t="s">
        <v>4053</v>
      </c>
    </row>
    <row r="1931" spans="2:65" s="23" customFormat="1" ht="16.5" customHeight="1" x14ac:dyDescent="0.45">
      <c r="B1931" s="134"/>
      <c r="C1931" s="179" t="s">
        <v>4054</v>
      </c>
      <c r="D1931" s="179" t="s">
        <v>311</v>
      </c>
      <c r="E1931" s="180" t="s">
        <v>4055</v>
      </c>
      <c r="F1931" s="263" t="s">
        <v>3961</v>
      </c>
      <c r="G1931" s="263"/>
      <c r="H1931" s="263"/>
      <c r="I1931" s="263"/>
      <c r="J1931" s="181" t="s">
        <v>260</v>
      </c>
      <c r="K1931" s="182">
        <v>0</v>
      </c>
      <c r="L1931" s="264"/>
      <c r="M1931" s="264"/>
      <c r="N1931" s="265">
        <f t="shared" si="373"/>
        <v>0</v>
      </c>
      <c r="O1931" s="266"/>
      <c r="P1931" s="266"/>
      <c r="Q1931" s="267"/>
      <c r="R1931" s="139"/>
      <c r="T1931" s="140"/>
      <c r="U1931" s="34" t="s">
        <v>39</v>
      </c>
      <c r="V1931" s="141">
        <v>0</v>
      </c>
      <c r="W1931" s="141">
        <f t="shared" si="363"/>
        <v>0</v>
      </c>
      <c r="X1931" s="141">
        <v>0</v>
      </c>
      <c r="Y1931" s="141">
        <f t="shared" si="364"/>
        <v>0</v>
      </c>
      <c r="Z1931" s="141">
        <v>0</v>
      </c>
      <c r="AA1931" s="142">
        <f t="shared" si="365"/>
        <v>0</v>
      </c>
      <c r="AR1931" s="8" t="s">
        <v>190</v>
      </c>
      <c r="AT1931" s="8" t="s">
        <v>311</v>
      </c>
      <c r="AU1931" s="8" t="s">
        <v>78</v>
      </c>
      <c r="AY1931" s="8" t="s">
        <v>156</v>
      </c>
      <c r="BE1931" s="143">
        <f t="shared" si="366"/>
        <v>0</v>
      </c>
      <c r="BF1931" s="143">
        <f t="shared" si="367"/>
        <v>0</v>
      </c>
      <c r="BG1931" s="143">
        <f t="shared" si="368"/>
        <v>0</v>
      </c>
      <c r="BH1931" s="143">
        <f t="shared" si="369"/>
        <v>0</v>
      </c>
      <c r="BI1931" s="143">
        <f t="shared" si="370"/>
        <v>0</v>
      </c>
      <c r="BJ1931" s="8" t="s">
        <v>78</v>
      </c>
      <c r="BK1931" s="121">
        <f t="shared" si="371"/>
        <v>0</v>
      </c>
      <c r="BL1931" s="8" t="s">
        <v>161</v>
      </c>
      <c r="BM1931" s="8" t="s">
        <v>4056</v>
      </c>
    </row>
    <row r="1932" spans="2:65" s="23" customFormat="1" ht="16.5" customHeight="1" x14ac:dyDescent="0.45">
      <c r="B1932" s="134"/>
      <c r="C1932" s="179" t="s">
        <v>4057</v>
      </c>
      <c r="D1932" s="179" t="s">
        <v>311</v>
      </c>
      <c r="E1932" s="180" t="s">
        <v>4058</v>
      </c>
      <c r="F1932" s="263" t="s">
        <v>4021</v>
      </c>
      <c r="G1932" s="263"/>
      <c r="H1932" s="263"/>
      <c r="I1932" s="263"/>
      <c r="J1932" s="181" t="s">
        <v>358</v>
      </c>
      <c r="K1932" s="182">
        <v>115</v>
      </c>
      <c r="L1932" s="264"/>
      <c r="M1932" s="264"/>
      <c r="N1932" s="265">
        <f t="shared" si="373"/>
        <v>0</v>
      </c>
      <c r="O1932" s="266"/>
      <c r="P1932" s="266"/>
      <c r="Q1932" s="267"/>
      <c r="R1932" s="139"/>
      <c r="T1932" s="140"/>
      <c r="U1932" s="34" t="s">
        <v>39</v>
      </c>
      <c r="V1932" s="141">
        <v>0</v>
      </c>
      <c r="W1932" s="141">
        <f t="shared" si="363"/>
        <v>0</v>
      </c>
      <c r="X1932" s="141">
        <v>0</v>
      </c>
      <c r="Y1932" s="141">
        <f t="shared" si="364"/>
        <v>0</v>
      </c>
      <c r="Z1932" s="141">
        <v>0</v>
      </c>
      <c r="AA1932" s="142">
        <f t="shared" si="365"/>
        <v>0</v>
      </c>
      <c r="AR1932" s="8" t="s">
        <v>190</v>
      </c>
      <c r="AT1932" s="8" t="s">
        <v>311</v>
      </c>
      <c r="AU1932" s="8" t="s">
        <v>78</v>
      </c>
      <c r="AY1932" s="8" t="s">
        <v>156</v>
      </c>
      <c r="BE1932" s="143">
        <f t="shared" si="366"/>
        <v>0</v>
      </c>
      <c r="BF1932" s="143">
        <f t="shared" si="367"/>
        <v>0</v>
      </c>
      <c r="BG1932" s="143">
        <f t="shared" si="368"/>
        <v>0</v>
      </c>
      <c r="BH1932" s="143">
        <f t="shared" si="369"/>
        <v>0</v>
      </c>
      <c r="BI1932" s="143">
        <f t="shared" si="370"/>
        <v>0</v>
      </c>
      <c r="BJ1932" s="8" t="s">
        <v>78</v>
      </c>
      <c r="BK1932" s="121">
        <f t="shared" si="371"/>
        <v>0</v>
      </c>
      <c r="BL1932" s="8" t="s">
        <v>161</v>
      </c>
      <c r="BM1932" s="8" t="s">
        <v>4059</v>
      </c>
    </row>
    <row r="1933" spans="2:65" s="23" customFormat="1" ht="16.5" customHeight="1" x14ac:dyDescent="0.45">
      <c r="B1933" s="134"/>
      <c r="C1933" s="179" t="s">
        <v>4060</v>
      </c>
      <c r="D1933" s="179" t="s">
        <v>311</v>
      </c>
      <c r="E1933" s="180" t="s">
        <v>4061</v>
      </c>
      <c r="F1933" s="263" t="s">
        <v>4062</v>
      </c>
      <c r="G1933" s="263"/>
      <c r="H1933" s="263"/>
      <c r="I1933" s="263"/>
      <c r="J1933" s="181" t="s">
        <v>1782</v>
      </c>
      <c r="K1933" s="182">
        <v>1</v>
      </c>
      <c r="L1933" s="264"/>
      <c r="M1933" s="264"/>
      <c r="N1933" s="265">
        <f t="shared" si="373"/>
        <v>0</v>
      </c>
      <c r="O1933" s="266"/>
      <c r="P1933" s="266"/>
      <c r="Q1933" s="267"/>
      <c r="R1933" s="139"/>
      <c r="T1933" s="140"/>
      <c r="U1933" s="34" t="s">
        <v>39</v>
      </c>
      <c r="V1933" s="141">
        <v>0</v>
      </c>
      <c r="W1933" s="141">
        <f t="shared" si="363"/>
        <v>0</v>
      </c>
      <c r="X1933" s="141">
        <v>0</v>
      </c>
      <c r="Y1933" s="141">
        <f t="shared" si="364"/>
        <v>0</v>
      </c>
      <c r="Z1933" s="141">
        <v>0</v>
      </c>
      <c r="AA1933" s="142">
        <f t="shared" si="365"/>
        <v>0</v>
      </c>
      <c r="AR1933" s="8" t="s">
        <v>190</v>
      </c>
      <c r="AT1933" s="8" t="s">
        <v>311</v>
      </c>
      <c r="AU1933" s="8" t="s">
        <v>78</v>
      </c>
      <c r="AY1933" s="8" t="s">
        <v>156</v>
      </c>
      <c r="BE1933" s="143">
        <f t="shared" si="366"/>
        <v>0</v>
      </c>
      <c r="BF1933" s="143">
        <f t="shared" si="367"/>
        <v>0</v>
      </c>
      <c r="BG1933" s="143">
        <f t="shared" si="368"/>
        <v>0</v>
      </c>
      <c r="BH1933" s="143">
        <f t="shared" si="369"/>
        <v>0</v>
      </c>
      <c r="BI1933" s="143">
        <f t="shared" si="370"/>
        <v>0</v>
      </c>
      <c r="BJ1933" s="8" t="s">
        <v>78</v>
      </c>
      <c r="BK1933" s="121">
        <f t="shared" si="371"/>
        <v>0</v>
      </c>
      <c r="BL1933" s="8" t="s">
        <v>161</v>
      </c>
      <c r="BM1933" s="8" t="s">
        <v>4063</v>
      </c>
    </row>
    <row r="1934" spans="2:65" s="23" customFormat="1" ht="16.5" customHeight="1" x14ac:dyDescent="0.45">
      <c r="B1934" s="134"/>
      <c r="C1934" s="179" t="s">
        <v>4064</v>
      </c>
      <c r="D1934" s="179"/>
      <c r="E1934" s="180"/>
      <c r="F1934" s="263"/>
      <c r="G1934" s="263"/>
      <c r="H1934" s="263"/>
      <c r="I1934" s="263"/>
      <c r="J1934" s="181"/>
      <c r="K1934" s="182"/>
      <c r="L1934" s="264"/>
      <c r="M1934" s="264"/>
      <c r="N1934" s="265">
        <f t="shared" si="373"/>
        <v>0</v>
      </c>
      <c r="O1934" s="266"/>
      <c r="P1934" s="266"/>
      <c r="Q1934" s="267"/>
      <c r="R1934" s="139"/>
      <c r="T1934" s="140"/>
      <c r="U1934" s="34" t="s">
        <v>39</v>
      </c>
      <c r="V1934" s="141">
        <v>0</v>
      </c>
      <c r="W1934" s="141">
        <f t="shared" si="363"/>
        <v>0</v>
      </c>
      <c r="X1934" s="141">
        <v>0</v>
      </c>
      <c r="Y1934" s="141">
        <f t="shared" si="364"/>
        <v>0</v>
      </c>
      <c r="Z1934" s="141">
        <v>0</v>
      </c>
      <c r="AA1934" s="142">
        <f t="shared" si="365"/>
        <v>0</v>
      </c>
      <c r="AR1934" s="8" t="s">
        <v>190</v>
      </c>
      <c r="AT1934" s="8" t="s">
        <v>311</v>
      </c>
      <c r="AU1934" s="8" t="s">
        <v>78</v>
      </c>
      <c r="AY1934" s="8" t="s">
        <v>156</v>
      </c>
      <c r="BE1934" s="143">
        <f t="shared" si="366"/>
        <v>0</v>
      </c>
      <c r="BF1934" s="143">
        <f t="shared" si="367"/>
        <v>0</v>
      </c>
      <c r="BG1934" s="143">
        <f t="shared" si="368"/>
        <v>0</v>
      </c>
      <c r="BH1934" s="143">
        <f t="shared" si="369"/>
        <v>0</v>
      </c>
      <c r="BI1934" s="143">
        <f t="shared" si="370"/>
        <v>0</v>
      </c>
      <c r="BJ1934" s="8" t="s">
        <v>78</v>
      </c>
      <c r="BK1934" s="121">
        <f t="shared" si="371"/>
        <v>0</v>
      </c>
      <c r="BL1934" s="8" t="s">
        <v>161</v>
      </c>
      <c r="BM1934" s="8" t="s">
        <v>4065</v>
      </c>
    </row>
    <row r="1935" spans="2:65" s="23" customFormat="1" ht="16.5" customHeight="1" x14ac:dyDescent="0.45">
      <c r="B1935" s="134"/>
      <c r="C1935" s="179" t="s">
        <v>4066</v>
      </c>
      <c r="D1935" s="179" t="s">
        <v>311</v>
      </c>
      <c r="E1935" s="180" t="s">
        <v>4067</v>
      </c>
      <c r="F1935" s="269" t="s">
        <v>3920</v>
      </c>
      <c r="G1935" s="269"/>
      <c r="H1935" s="269"/>
      <c r="I1935" s="269"/>
      <c r="J1935" s="197" t="s">
        <v>1098</v>
      </c>
      <c r="K1935" s="182">
        <v>1</v>
      </c>
      <c r="L1935" s="264"/>
      <c r="M1935" s="264"/>
      <c r="N1935" s="265">
        <f t="shared" si="373"/>
        <v>0</v>
      </c>
      <c r="O1935" s="266"/>
      <c r="P1935" s="266"/>
      <c r="Q1935" s="267"/>
      <c r="R1935" s="139"/>
      <c r="T1935" s="140"/>
      <c r="U1935" s="34" t="s">
        <v>39</v>
      </c>
      <c r="V1935" s="141">
        <v>0</v>
      </c>
      <c r="W1935" s="141">
        <f t="shared" si="363"/>
        <v>0</v>
      </c>
      <c r="X1935" s="141">
        <v>0</v>
      </c>
      <c r="Y1935" s="141">
        <f t="shared" si="364"/>
        <v>0</v>
      </c>
      <c r="Z1935" s="141">
        <v>0</v>
      </c>
      <c r="AA1935" s="142">
        <f t="shared" si="365"/>
        <v>0</v>
      </c>
      <c r="AR1935" s="8" t="s">
        <v>190</v>
      </c>
      <c r="AT1935" s="8" t="s">
        <v>311</v>
      </c>
      <c r="AU1935" s="8" t="s">
        <v>78</v>
      </c>
      <c r="AY1935" s="8" t="s">
        <v>156</v>
      </c>
      <c r="BE1935" s="143">
        <f t="shared" si="366"/>
        <v>0</v>
      </c>
      <c r="BF1935" s="143">
        <f t="shared" si="367"/>
        <v>0</v>
      </c>
      <c r="BG1935" s="143">
        <f t="shared" si="368"/>
        <v>0</v>
      </c>
      <c r="BH1935" s="143">
        <f t="shared" si="369"/>
        <v>0</v>
      </c>
      <c r="BI1935" s="143">
        <f t="shared" si="370"/>
        <v>0</v>
      </c>
      <c r="BJ1935" s="8" t="s">
        <v>78</v>
      </c>
      <c r="BK1935" s="121">
        <f t="shared" si="371"/>
        <v>0</v>
      </c>
      <c r="BL1935" s="8" t="s">
        <v>161</v>
      </c>
      <c r="BM1935" s="8" t="s">
        <v>4068</v>
      </c>
    </row>
    <row r="1936" spans="2:65" s="23" customFormat="1" ht="38.25" customHeight="1" x14ac:dyDescent="0.45">
      <c r="B1936" s="134"/>
      <c r="C1936" s="199" t="s">
        <v>4069</v>
      </c>
      <c r="D1936" s="199"/>
      <c r="E1936" s="200"/>
      <c r="F1936" s="275"/>
      <c r="G1936" s="275"/>
      <c r="H1936" s="275"/>
      <c r="I1936" s="275"/>
      <c r="J1936" s="186"/>
      <c r="K1936" s="201"/>
      <c r="L1936" s="276"/>
      <c r="M1936" s="276"/>
      <c r="N1936" s="265">
        <f t="shared" si="373"/>
        <v>0</v>
      </c>
      <c r="O1936" s="266"/>
      <c r="P1936" s="266"/>
      <c r="Q1936" s="267"/>
      <c r="R1936" s="139"/>
      <c r="T1936" s="140"/>
      <c r="U1936" s="34" t="s">
        <v>39</v>
      </c>
      <c r="V1936" s="141">
        <v>0</v>
      </c>
      <c r="W1936" s="141">
        <f t="shared" si="363"/>
        <v>0</v>
      </c>
      <c r="X1936" s="141">
        <v>0</v>
      </c>
      <c r="Y1936" s="141">
        <f t="shared" si="364"/>
        <v>0</v>
      </c>
      <c r="Z1936" s="141">
        <v>0</v>
      </c>
      <c r="AA1936" s="142">
        <f t="shared" si="365"/>
        <v>0</v>
      </c>
      <c r="AR1936" s="8" t="s">
        <v>190</v>
      </c>
      <c r="AT1936" s="8" t="s">
        <v>311</v>
      </c>
      <c r="AU1936" s="8" t="s">
        <v>78</v>
      </c>
      <c r="AY1936" s="8" t="s">
        <v>156</v>
      </c>
      <c r="BE1936" s="143">
        <f t="shared" si="366"/>
        <v>0</v>
      </c>
      <c r="BF1936" s="143">
        <f t="shared" si="367"/>
        <v>0</v>
      </c>
      <c r="BG1936" s="143">
        <f t="shared" si="368"/>
        <v>0</v>
      </c>
      <c r="BH1936" s="143">
        <f t="shared" si="369"/>
        <v>0</v>
      </c>
      <c r="BI1936" s="143">
        <f t="shared" si="370"/>
        <v>0</v>
      </c>
      <c r="BJ1936" s="8" t="s">
        <v>78</v>
      </c>
      <c r="BK1936" s="121">
        <f t="shared" si="371"/>
        <v>0</v>
      </c>
      <c r="BL1936" s="8" t="s">
        <v>161</v>
      </c>
      <c r="BM1936" s="8" t="s">
        <v>4070</v>
      </c>
    </row>
    <row r="1937" spans="2:65" s="23" customFormat="1" ht="16.5" customHeight="1" x14ac:dyDescent="0.45">
      <c r="B1937" s="134"/>
      <c r="C1937" s="179" t="s">
        <v>4071</v>
      </c>
      <c r="D1937" s="179" t="s">
        <v>311</v>
      </c>
      <c r="E1937" s="180" t="s">
        <v>4072</v>
      </c>
      <c r="F1937" s="263" t="s">
        <v>4073</v>
      </c>
      <c r="G1937" s="263"/>
      <c r="H1937" s="263"/>
      <c r="I1937" s="263"/>
      <c r="J1937" s="181" t="s">
        <v>1782</v>
      </c>
      <c r="K1937" s="182">
        <v>1</v>
      </c>
      <c r="L1937" s="264"/>
      <c r="M1937" s="264"/>
      <c r="N1937" s="265">
        <f t="shared" si="373"/>
        <v>0</v>
      </c>
      <c r="O1937" s="266"/>
      <c r="P1937" s="266"/>
      <c r="Q1937" s="267"/>
      <c r="R1937" s="139"/>
      <c r="T1937" s="140"/>
      <c r="U1937" s="34" t="s">
        <v>39</v>
      </c>
      <c r="V1937" s="141">
        <v>0</v>
      </c>
      <c r="W1937" s="141">
        <f t="shared" si="363"/>
        <v>0</v>
      </c>
      <c r="X1937" s="141">
        <v>0</v>
      </c>
      <c r="Y1937" s="141">
        <f t="shared" si="364"/>
        <v>0</v>
      </c>
      <c r="Z1937" s="141">
        <v>0</v>
      </c>
      <c r="AA1937" s="142">
        <f t="shared" si="365"/>
        <v>0</v>
      </c>
      <c r="AR1937" s="8" t="s">
        <v>190</v>
      </c>
      <c r="AT1937" s="8" t="s">
        <v>311</v>
      </c>
      <c r="AU1937" s="8" t="s">
        <v>78</v>
      </c>
      <c r="AY1937" s="8" t="s">
        <v>156</v>
      </c>
      <c r="BE1937" s="143">
        <f t="shared" si="366"/>
        <v>0</v>
      </c>
      <c r="BF1937" s="143">
        <f t="shared" si="367"/>
        <v>0</v>
      </c>
      <c r="BG1937" s="143">
        <f t="shared" si="368"/>
        <v>0</v>
      </c>
      <c r="BH1937" s="143">
        <f t="shared" si="369"/>
        <v>0</v>
      </c>
      <c r="BI1937" s="143">
        <f t="shared" si="370"/>
        <v>0</v>
      </c>
      <c r="BJ1937" s="8" t="s">
        <v>78</v>
      </c>
      <c r="BK1937" s="121">
        <f t="shared" si="371"/>
        <v>0</v>
      </c>
      <c r="BL1937" s="8" t="s">
        <v>161</v>
      </c>
      <c r="BM1937" s="8" t="s">
        <v>4074</v>
      </c>
    </row>
    <row r="1938" spans="2:65" s="23" customFormat="1" ht="16.5" customHeight="1" x14ac:dyDescent="0.45">
      <c r="B1938" s="134"/>
      <c r="C1938" s="179" t="s">
        <v>4075</v>
      </c>
      <c r="D1938" s="179"/>
      <c r="E1938" s="180"/>
      <c r="F1938" s="263"/>
      <c r="G1938" s="263"/>
      <c r="H1938" s="263"/>
      <c r="I1938" s="263"/>
      <c r="J1938" s="181"/>
      <c r="K1938" s="182"/>
      <c r="L1938" s="264"/>
      <c r="M1938" s="264"/>
      <c r="N1938" s="265">
        <f t="shared" si="373"/>
        <v>0</v>
      </c>
      <c r="O1938" s="266"/>
      <c r="P1938" s="266"/>
      <c r="Q1938" s="267"/>
      <c r="R1938" s="139"/>
      <c r="T1938" s="140"/>
      <c r="U1938" s="34" t="s">
        <v>39</v>
      </c>
      <c r="V1938" s="141">
        <v>0</v>
      </c>
      <c r="W1938" s="141">
        <f t="shared" si="363"/>
        <v>0</v>
      </c>
      <c r="X1938" s="141">
        <v>0</v>
      </c>
      <c r="Y1938" s="141">
        <f t="shared" si="364"/>
        <v>0</v>
      </c>
      <c r="Z1938" s="141">
        <v>0</v>
      </c>
      <c r="AA1938" s="142">
        <f t="shared" si="365"/>
        <v>0</v>
      </c>
      <c r="AR1938" s="8" t="s">
        <v>190</v>
      </c>
      <c r="AT1938" s="8" t="s">
        <v>311</v>
      </c>
      <c r="AU1938" s="8" t="s">
        <v>78</v>
      </c>
      <c r="AY1938" s="8" t="s">
        <v>156</v>
      </c>
      <c r="BE1938" s="143">
        <f t="shared" si="366"/>
        <v>0</v>
      </c>
      <c r="BF1938" s="143">
        <f t="shared" si="367"/>
        <v>0</v>
      </c>
      <c r="BG1938" s="143">
        <f t="shared" si="368"/>
        <v>0</v>
      </c>
      <c r="BH1938" s="143">
        <f t="shared" si="369"/>
        <v>0</v>
      </c>
      <c r="BI1938" s="143">
        <f t="shared" si="370"/>
        <v>0</v>
      </c>
      <c r="BJ1938" s="8" t="s">
        <v>78</v>
      </c>
      <c r="BK1938" s="121">
        <f t="shared" si="371"/>
        <v>0</v>
      </c>
      <c r="BL1938" s="8" t="s">
        <v>161</v>
      </c>
      <c r="BM1938" s="8" t="s">
        <v>4076</v>
      </c>
    </row>
    <row r="1939" spans="2:65" s="23" customFormat="1" ht="25.5" customHeight="1" x14ac:dyDescent="0.45">
      <c r="B1939" s="134"/>
      <c r="C1939" s="179" t="s">
        <v>4077</v>
      </c>
      <c r="D1939" s="179"/>
      <c r="E1939" s="180"/>
      <c r="F1939" s="263"/>
      <c r="G1939" s="263"/>
      <c r="H1939" s="263"/>
      <c r="I1939" s="263"/>
      <c r="J1939" s="181"/>
      <c r="K1939" s="182"/>
      <c r="L1939" s="264"/>
      <c r="M1939" s="264"/>
      <c r="N1939" s="265">
        <f t="shared" si="373"/>
        <v>0</v>
      </c>
      <c r="O1939" s="266"/>
      <c r="P1939" s="266"/>
      <c r="Q1939" s="267"/>
      <c r="R1939" s="139"/>
      <c r="T1939" s="140"/>
      <c r="U1939" s="34" t="s">
        <v>39</v>
      </c>
      <c r="V1939" s="141">
        <v>0</v>
      </c>
      <c r="W1939" s="141">
        <f t="shared" si="363"/>
        <v>0</v>
      </c>
      <c r="X1939" s="141">
        <v>0</v>
      </c>
      <c r="Y1939" s="141">
        <f t="shared" si="364"/>
        <v>0</v>
      </c>
      <c r="Z1939" s="141">
        <v>0</v>
      </c>
      <c r="AA1939" s="142">
        <f t="shared" si="365"/>
        <v>0</v>
      </c>
      <c r="AR1939" s="8" t="s">
        <v>190</v>
      </c>
      <c r="AT1939" s="8" t="s">
        <v>311</v>
      </c>
      <c r="AU1939" s="8" t="s">
        <v>78</v>
      </c>
      <c r="AY1939" s="8" t="s">
        <v>156</v>
      </c>
      <c r="BE1939" s="143">
        <f t="shared" si="366"/>
        <v>0</v>
      </c>
      <c r="BF1939" s="143">
        <f t="shared" si="367"/>
        <v>0</v>
      </c>
      <c r="BG1939" s="143">
        <f t="shared" si="368"/>
        <v>0</v>
      </c>
      <c r="BH1939" s="143">
        <f t="shared" si="369"/>
        <v>0</v>
      </c>
      <c r="BI1939" s="143">
        <f t="shared" si="370"/>
        <v>0</v>
      </c>
      <c r="BJ1939" s="8" t="s">
        <v>78</v>
      </c>
      <c r="BK1939" s="121">
        <f t="shared" si="371"/>
        <v>0</v>
      </c>
      <c r="BL1939" s="8" t="s">
        <v>161</v>
      </c>
      <c r="BM1939" s="8" t="s">
        <v>4078</v>
      </c>
    </row>
    <row r="1940" spans="2:65" s="23" customFormat="1" ht="16.5" customHeight="1" x14ac:dyDescent="0.45">
      <c r="B1940" s="134"/>
      <c r="C1940" s="179" t="s">
        <v>4079</v>
      </c>
      <c r="D1940" s="179"/>
      <c r="E1940" s="180"/>
      <c r="F1940" s="263"/>
      <c r="G1940" s="263"/>
      <c r="H1940" s="263"/>
      <c r="I1940" s="263"/>
      <c r="J1940" s="181"/>
      <c r="K1940" s="182"/>
      <c r="L1940" s="264"/>
      <c r="M1940" s="264"/>
      <c r="N1940" s="265">
        <f t="shared" si="373"/>
        <v>0</v>
      </c>
      <c r="O1940" s="266"/>
      <c r="P1940" s="266"/>
      <c r="Q1940" s="267"/>
      <c r="R1940" s="139"/>
      <c r="T1940" s="140"/>
      <c r="U1940" s="34" t="s">
        <v>39</v>
      </c>
      <c r="V1940" s="141">
        <v>0</v>
      </c>
      <c r="W1940" s="141">
        <f t="shared" si="363"/>
        <v>0</v>
      </c>
      <c r="X1940" s="141">
        <v>0</v>
      </c>
      <c r="Y1940" s="141">
        <f t="shared" si="364"/>
        <v>0</v>
      </c>
      <c r="Z1940" s="141">
        <v>0</v>
      </c>
      <c r="AA1940" s="142">
        <f t="shared" si="365"/>
        <v>0</v>
      </c>
      <c r="AR1940" s="8" t="s">
        <v>190</v>
      </c>
      <c r="AT1940" s="8" t="s">
        <v>311</v>
      </c>
      <c r="AU1940" s="8" t="s">
        <v>78</v>
      </c>
      <c r="AY1940" s="8" t="s">
        <v>156</v>
      </c>
      <c r="BE1940" s="143">
        <f t="shared" si="366"/>
        <v>0</v>
      </c>
      <c r="BF1940" s="143">
        <f t="shared" si="367"/>
        <v>0</v>
      </c>
      <c r="BG1940" s="143">
        <f t="shared" si="368"/>
        <v>0</v>
      </c>
      <c r="BH1940" s="143">
        <f t="shared" si="369"/>
        <v>0</v>
      </c>
      <c r="BI1940" s="143">
        <f t="shared" si="370"/>
        <v>0</v>
      </c>
      <c r="BJ1940" s="8" t="s">
        <v>78</v>
      </c>
      <c r="BK1940" s="121">
        <f t="shared" si="371"/>
        <v>0</v>
      </c>
      <c r="BL1940" s="8" t="s">
        <v>161</v>
      </c>
      <c r="BM1940" s="8" t="s">
        <v>4080</v>
      </c>
    </row>
    <row r="1941" spans="2:65" s="23" customFormat="1" ht="16.5" customHeight="1" x14ac:dyDescent="0.45">
      <c r="B1941" s="134"/>
      <c r="C1941" s="195" t="s">
        <v>4081</v>
      </c>
      <c r="D1941" s="195"/>
      <c r="E1941" s="196"/>
      <c r="F1941" s="269"/>
      <c r="G1941" s="269"/>
      <c r="H1941" s="269"/>
      <c r="I1941" s="269"/>
      <c r="J1941" s="197"/>
      <c r="K1941" s="198"/>
      <c r="L1941" s="274"/>
      <c r="M1941" s="274"/>
      <c r="N1941" s="265">
        <f t="shared" si="373"/>
        <v>0</v>
      </c>
      <c r="O1941" s="266"/>
      <c r="P1941" s="266"/>
      <c r="Q1941" s="267"/>
      <c r="R1941" s="139"/>
      <c r="T1941" s="140"/>
      <c r="U1941" s="34" t="s">
        <v>39</v>
      </c>
      <c r="V1941" s="141">
        <v>0</v>
      </c>
      <c r="W1941" s="141">
        <f t="shared" si="363"/>
        <v>0</v>
      </c>
      <c r="X1941" s="141">
        <v>0</v>
      </c>
      <c r="Y1941" s="141">
        <f t="shared" si="364"/>
        <v>0</v>
      </c>
      <c r="Z1941" s="141">
        <v>0</v>
      </c>
      <c r="AA1941" s="142">
        <f t="shared" si="365"/>
        <v>0</v>
      </c>
      <c r="AR1941" s="8" t="s">
        <v>190</v>
      </c>
      <c r="AT1941" s="8" t="s">
        <v>311</v>
      </c>
      <c r="AU1941" s="8" t="s">
        <v>78</v>
      </c>
      <c r="AY1941" s="8" t="s">
        <v>156</v>
      </c>
      <c r="BE1941" s="143">
        <f t="shared" si="366"/>
        <v>0</v>
      </c>
      <c r="BF1941" s="143">
        <f t="shared" si="367"/>
        <v>0</v>
      </c>
      <c r="BG1941" s="143">
        <f t="shared" si="368"/>
        <v>0</v>
      </c>
      <c r="BH1941" s="143">
        <f t="shared" si="369"/>
        <v>0</v>
      </c>
      <c r="BI1941" s="143">
        <f t="shared" si="370"/>
        <v>0</v>
      </c>
      <c r="BJ1941" s="8" t="s">
        <v>78</v>
      </c>
      <c r="BK1941" s="121">
        <f t="shared" si="371"/>
        <v>0</v>
      </c>
      <c r="BL1941" s="8" t="s">
        <v>161</v>
      </c>
      <c r="BM1941" s="8" t="s">
        <v>4082</v>
      </c>
    </row>
    <row r="1942" spans="2:65" s="23" customFormat="1" ht="25.5" customHeight="1" x14ac:dyDescent="0.45">
      <c r="B1942" s="134"/>
      <c r="C1942" s="179" t="s">
        <v>4083</v>
      </c>
      <c r="D1942" s="179"/>
      <c r="E1942" s="180"/>
      <c r="F1942" s="263"/>
      <c r="G1942" s="263"/>
      <c r="H1942" s="263"/>
      <c r="I1942" s="263"/>
      <c r="J1942" s="181"/>
      <c r="K1942" s="182"/>
      <c r="L1942" s="264"/>
      <c r="M1942" s="264"/>
      <c r="N1942" s="265">
        <f t="shared" si="373"/>
        <v>0</v>
      </c>
      <c r="O1942" s="266"/>
      <c r="P1942" s="266"/>
      <c r="Q1942" s="267"/>
      <c r="R1942" s="139"/>
      <c r="T1942" s="140"/>
      <c r="U1942" s="34" t="s">
        <v>39</v>
      </c>
      <c r="V1942" s="141">
        <v>0</v>
      </c>
      <c r="W1942" s="141">
        <f t="shared" si="363"/>
        <v>0</v>
      </c>
      <c r="X1942" s="141">
        <v>0</v>
      </c>
      <c r="Y1942" s="141">
        <f t="shared" si="364"/>
        <v>0</v>
      </c>
      <c r="Z1942" s="141">
        <v>0</v>
      </c>
      <c r="AA1942" s="142">
        <f t="shared" si="365"/>
        <v>0</v>
      </c>
      <c r="AR1942" s="8" t="s">
        <v>190</v>
      </c>
      <c r="AT1942" s="8" t="s">
        <v>311</v>
      </c>
      <c r="AU1942" s="8" t="s">
        <v>78</v>
      </c>
      <c r="AY1942" s="8" t="s">
        <v>156</v>
      </c>
      <c r="BE1942" s="143">
        <f t="shared" si="366"/>
        <v>0</v>
      </c>
      <c r="BF1942" s="143">
        <f t="shared" si="367"/>
        <v>0</v>
      </c>
      <c r="BG1942" s="143">
        <f t="shared" si="368"/>
        <v>0</v>
      </c>
      <c r="BH1942" s="143">
        <f t="shared" si="369"/>
        <v>0</v>
      </c>
      <c r="BI1942" s="143">
        <f t="shared" si="370"/>
        <v>0</v>
      </c>
      <c r="BJ1942" s="8" t="s">
        <v>78</v>
      </c>
      <c r="BK1942" s="121">
        <f t="shared" si="371"/>
        <v>0</v>
      </c>
      <c r="BL1942" s="8" t="s">
        <v>161</v>
      </c>
      <c r="BM1942" s="8" t="s">
        <v>4084</v>
      </c>
    </row>
    <row r="1943" spans="2:65" s="122" customFormat="1" ht="29.85" customHeight="1" x14ac:dyDescent="0.5">
      <c r="B1943" s="123"/>
      <c r="C1943" s="124"/>
      <c r="D1943" s="133" t="s">
        <v>133</v>
      </c>
      <c r="E1943" s="133"/>
      <c r="F1943" s="133"/>
      <c r="G1943" s="133"/>
      <c r="H1943" s="133"/>
      <c r="I1943" s="133"/>
      <c r="J1943" s="133"/>
      <c r="K1943" s="133"/>
      <c r="L1943" s="133"/>
      <c r="M1943" s="133"/>
      <c r="N1943" s="257">
        <f>BK1943</f>
        <v>0</v>
      </c>
      <c r="O1943" s="257"/>
      <c r="P1943" s="257"/>
      <c r="Q1943" s="257"/>
      <c r="R1943" s="126"/>
      <c r="T1943" s="127"/>
      <c r="U1943" s="124"/>
      <c r="V1943" s="124"/>
      <c r="W1943" s="128">
        <f>SUM(W1944:W1985)</f>
        <v>0</v>
      </c>
      <c r="X1943" s="124"/>
      <c r="Y1943" s="128">
        <f>SUM(Y1944:Y1985)</f>
        <v>0</v>
      </c>
      <c r="Z1943" s="124"/>
      <c r="AA1943" s="129">
        <f>SUM(AA1944:AA1985)</f>
        <v>0</v>
      </c>
      <c r="AR1943" s="130" t="s">
        <v>80</v>
      </c>
      <c r="AT1943" s="131" t="s">
        <v>71</v>
      </c>
      <c r="AU1943" s="131" t="s">
        <v>80</v>
      </c>
      <c r="AY1943" s="130" t="s">
        <v>156</v>
      </c>
      <c r="BK1943" s="132">
        <f>SUM(BK1944:BK1985)</f>
        <v>0</v>
      </c>
    </row>
    <row r="1944" spans="2:65" s="23" customFormat="1" ht="16.5" customHeight="1" x14ac:dyDescent="0.45">
      <c r="B1944" s="134"/>
      <c r="C1944" s="135" t="s">
        <v>4085</v>
      </c>
      <c r="D1944" s="135"/>
      <c r="E1944" s="136"/>
      <c r="F1944" s="251"/>
      <c r="G1944" s="251"/>
      <c r="H1944" s="251"/>
      <c r="I1944" s="251"/>
      <c r="J1944" s="137"/>
      <c r="K1944" s="138"/>
      <c r="L1944" s="252"/>
      <c r="M1944" s="252"/>
      <c r="N1944" s="260">
        <f>ROUND(L1944*K1944,2)</f>
        <v>0</v>
      </c>
      <c r="O1944" s="261"/>
      <c r="P1944" s="261"/>
      <c r="Q1944" s="262"/>
      <c r="R1944" s="139"/>
      <c r="T1944" s="140"/>
      <c r="U1944" s="34" t="s">
        <v>39</v>
      </c>
      <c r="V1944" s="141">
        <v>0</v>
      </c>
      <c r="W1944" s="141">
        <f t="shared" ref="W1944:W1985" si="374">V1944*K1944</f>
        <v>0</v>
      </c>
      <c r="X1944" s="141">
        <v>0</v>
      </c>
      <c r="Y1944" s="141">
        <f t="shared" ref="Y1944:Y1985" si="375">X1944*K1944</f>
        <v>0</v>
      </c>
      <c r="Z1944" s="141">
        <v>0</v>
      </c>
      <c r="AA1944" s="142">
        <f t="shared" ref="AA1944:AA1985" si="376">Z1944*K1944</f>
        <v>0</v>
      </c>
      <c r="AR1944" s="8" t="s">
        <v>161</v>
      </c>
      <c r="AT1944" s="8" t="s">
        <v>157</v>
      </c>
      <c r="AU1944" s="8" t="s">
        <v>78</v>
      </c>
      <c r="AY1944" s="8" t="s">
        <v>156</v>
      </c>
      <c r="BE1944" s="143">
        <f t="shared" ref="BE1944:BE1985" si="377">IF(U1944="základná",N1944,0)</f>
        <v>0</v>
      </c>
      <c r="BF1944" s="143">
        <f t="shared" ref="BF1944:BF1985" si="378">IF(U1944="znížená",N1944,0)</f>
        <v>0</v>
      </c>
      <c r="BG1944" s="143">
        <f t="shared" ref="BG1944:BG1985" si="379">IF(U1944="zákl. prenesená",N1944,0)</f>
        <v>0</v>
      </c>
      <c r="BH1944" s="143">
        <f t="shared" ref="BH1944:BH1985" si="380">IF(U1944="zníž. prenesená",N1944,0)</f>
        <v>0</v>
      </c>
      <c r="BI1944" s="143">
        <f t="shared" ref="BI1944:BI1985" si="381">IF(U1944="nulová",N1944,0)</f>
        <v>0</v>
      </c>
      <c r="BJ1944" s="8" t="s">
        <v>78</v>
      </c>
      <c r="BK1944" s="121">
        <f t="shared" ref="BK1944:BK1985" si="382">ROUND(L1944*K1944,3)</f>
        <v>0</v>
      </c>
      <c r="BL1944" s="8" t="s">
        <v>161</v>
      </c>
      <c r="BM1944" s="8" t="s">
        <v>4086</v>
      </c>
    </row>
    <row r="1945" spans="2:65" s="23" customFormat="1" ht="16.5" customHeight="1" x14ac:dyDescent="0.45">
      <c r="B1945" s="134"/>
      <c r="C1945" s="135" t="s">
        <v>4087</v>
      </c>
      <c r="D1945" s="135" t="s">
        <v>157</v>
      </c>
      <c r="E1945" s="136" t="s">
        <v>4088</v>
      </c>
      <c r="F1945" s="251" t="s">
        <v>4089</v>
      </c>
      <c r="G1945" s="251"/>
      <c r="H1945" s="251"/>
      <c r="I1945" s="251"/>
      <c r="J1945" s="137" t="s">
        <v>260</v>
      </c>
      <c r="K1945" s="138">
        <v>1</v>
      </c>
      <c r="L1945" s="252"/>
      <c r="M1945" s="252"/>
      <c r="N1945" s="260">
        <f t="shared" ref="N1945:N1964" si="383">ROUND(L1945*K1945,2)</f>
        <v>0</v>
      </c>
      <c r="O1945" s="261"/>
      <c r="P1945" s="261"/>
      <c r="Q1945" s="262"/>
      <c r="R1945" s="139"/>
      <c r="T1945" s="140"/>
      <c r="U1945" s="34" t="s">
        <v>39</v>
      </c>
      <c r="V1945" s="141">
        <v>0</v>
      </c>
      <c r="W1945" s="141">
        <f t="shared" si="374"/>
        <v>0</v>
      </c>
      <c r="X1945" s="141">
        <v>0</v>
      </c>
      <c r="Y1945" s="141">
        <f t="shared" si="375"/>
        <v>0</v>
      </c>
      <c r="Z1945" s="141">
        <v>0</v>
      </c>
      <c r="AA1945" s="142">
        <f t="shared" si="376"/>
        <v>0</v>
      </c>
      <c r="AR1945" s="8" t="s">
        <v>161</v>
      </c>
      <c r="AT1945" s="8" t="s">
        <v>157</v>
      </c>
      <c r="AU1945" s="8" t="s">
        <v>78</v>
      </c>
      <c r="AY1945" s="8" t="s">
        <v>156</v>
      </c>
      <c r="BE1945" s="143">
        <f t="shared" si="377"/>
        <v>0</v>
      </c>
      <c r="BF1945" s="143">
        <f t="shared" si="378"/>
        <v>0</v>
      </c>
      <c r="BG1945" s="143">
        <f t="shared" si="379"/>
        <v>0</v>
      </c>
      <c r="BH1945" s="143">
        <f t="shared" si="380"/>
        <v>0</v>
      </c>
      <c r="BI1945" s="143">
        <f t="shared" si="381"/>
        <v>0</v>
      </c>
      <c r="BJ1945" s="8" t="s">
        <v>78</v>
      </c>
      <c r="BK1945" s="121">
        <f t="shared" si="382"/>
        <v>0</v>
      </c>
      <c r="BL1945" s="8" t="s">
        <v>161</v>
      </c>
      <c r="BM1945" s="8" t="s">
        <v>4090</v>
      </c>
    </row>
    <row r="1946" spans="2:65" s="23" customFormat="1" ht="16.5" customHeight="1" x14ac:dyDescent="0.45">
      <c r="B1946" s="134"/>
      <c r="C1946" s="135" t="s">
        <v>4091</v>
      </c>
      <c r="D1946" s="135" t="s">
        <v>157</v>
      </c>
      <c r="E1946" s="136" t="s">
        <v>4092</v>
      </c>
      <c r="F1946" s="251" t="s">
        <v>4093</v>
      </c>
      <c r="G1946" s="251"/>
      <c r="H1946" s="251"/>
      <c r="I1946" s="251"/>
      <c r="J1946" s="137" t="s">
        <v>260</v>
      </c>
      <c r="K1946" s="138">
        <v>1</v>
      </c>
      <c r="L1946" s="252"/>
      <c r="M1946" s="252"/>
      <c r="N1946" s="260">
        <f t="shared" si="383"/>
        <v>0</v>
      </c>
      <c r="O1946" s="261"/>
      <c r="P1946" s="261"/>
      <c r="Q1946" s="262"/>
      <c r="R1946" s="139"/>
      <c r="T1946" s="140"/>
      <c r="U1946" s="34" t="s">
        <v>39</v>
      </c>
      <c r="V1946" s="141">
        <v>0</v>
      </c>
      <c r="W1946" s="141">
        <f t="shared" si="374"/>
        <v>0</v>
      </c>
      <c r="X1946" s="141">
        <v>0</v>
      </c>
      <c r="Y1946" s="141">
        <f t="shared" si="375"/>
        <v>0</v>
      </c>
      <c r="Z1946" s="141">
        <v>0</v>
      </c>
      <c r="AA1946" s="142">
        <f t="shared" si="376"/>
        <v>0</v>
      </c>
      <c r="AR1946" s="8" t="s">
        <v>161</v>
      </c>
      <c r="AT1946" s="8" t="s">
        <v>157</v>
      </c>
      <c r="AU1946" s="8" t="s">
        <v>78</v>
      </c>
      <c r="AY1946" s="8" t="s">
        <v>156</v>
      </c>
      <c r="BE1946" s="143">
        <f t="shared" si="377"/>
        <v>0</v>
      </c>
      <c r="BF1946" s="143">
        <f t="shared" si="378"/>
        <v>0</v>
      </c>
      <c r="BG1946" s="143">
        <f t="shared" si="379"/>
        <v>0</v>
      </c>
      <c r="BH1946" s="143">
        <f t="shared" si="380"/>
        <v>0</v>
      </c>
      <c r="BI1946" s="143">
        <f t="shared" si="381"/>
        <v>0</v>
      </c>
      <c r="BJ1946" s="8" t="s">
        <v>78</v>
      </c>
      <c r="BK1946" s="121">
        <f t="shared" si="382"/>
        <v>0</v>
      </c>
      <c r="BL1946" s="8" t="s">
        <v>161</v>
      </c>
      <c r="BM1946" s="8" t="s">
        <v>4094</v>
      </c>
    </row>
    <row r="1947" spans="2:65" s="23" customFormat="1" ht="16.5" customHeight="1" x14ac:dyDescent="0.45">
      <c r="B1947" s="134"/>
      <c r="C1947" s="135" t="s">
        <v>4095</v>
      </c>
      <c r="D1947" s="135" t="s">
        <v>157</v>
      </c>
      <c r="E1947" s="136" t="s">
        <v>4096</v>
      </c>
      <c r="F1947" s="251" t="s">
        <v>4097</v>
      </c>
      <c r="G1947" s="251"/>
      <c r="H1947" s="251"/>
      <c r="I1947" s="251"/>
      <c r="J1947" s="137" t="s">
        <v>260</v>
      </c>
      <c r="K1947" s="138">
        <v>1</v>
      </c>
      <c r="L1947" s="252"/>
      <c r="M1947" s="252"/>
      <c r="N1947" s="260">
        <f t="shared" si="383"/>
        <v>0</v>
      </c>
      <c r="O1947" s="261"/>
      <c r="P1947" s="261"/>
      <c r="Q1947" s="262"/>
      <c r="R1947" s="139"/>
      <c r="T1947" s="140"/>
      <c r="U1947" s="34" t="s">
        <v>39</v>
      </c>
      <c r="V1947" s="141">
        <v>0</v>
      </c>
      <c r="W1947" s="141">
        <f t="shared" si="374"/>
        <v>0</v>
      </c>
      <c r="X1947" s="141">
        <v>0</v>
      </c>
      <c r="Y1947" s="141">
        <f t="shared" si="375"/>
        <v>0</v>
      </c>
      <c r="Z1947" s="141">
        <v>0</v>
      </c>
      <c r="AA1947" s="142">
        <f t="shared" si="376"/>
        <v>0</v>
      </c>
      <c r="AR1947" s="8" t="s">
        <v>161</v>
      </c>
      <c r="AT1947" s="8" t="s">
        <v>157</v>
      </c>
      <c r="AU1947" s="8" t="s">
        <v>78</v>
      </c>
      <c r="AY1947" s="8" t="s">
        <v>156</v>
      </c>
      <c r="BE1947" s="143">
        <f t="shared" si="377"/>
        <v>0</v>
      </c>
      <c r="BF1947" s="143">
        <f t="shared" si="378"/>
        <v>0</v>
      </c>
      <c r="BG1947" s="143">
        <f t="shared" si="379"/>
        <v>0</v>
      </c>
      <c r="BH1947" s="143">
        <f t="shared" si="380"/>
        <v>0</v>
      </c>
      <c r="BI1947" s="143">
        <f t="shared" si="381"/>
        <v>0</v>
      </c>
      <c r="BJ1947" s="8" t="s">
        <v>78</v>
      </c>
      <c r="BK1947" s="121">
        <f t="shared" si="382"/>
        <v>0</v>
      </c>
      <c r="BL1947" s="8" t="s">
        <v>161</v>
      </c>
      <c r="BM1947" s="8" t="s">
        <v>4098</v>
      </c>
    </row>
    <row r="1948" spans="2:65" s="23" customFormat="1" ht="16.5" customHeight="1" x14ac:dyDescent="0.45">
      <c r="B1948" s="134"/>
      <c r="C1948" s="135" t="s">
        <v>4099</v>
      </c>
      <c r="D1948" s="135" t="s">
        <v>157</v>
      </c>
      <c r="E1948" s="136" t="s">
        <v>4100</v>
      </c>
      <c r="F1948" s="251" t="s">
        <v>3961</v>
      </c>
      <c r="G1948" s="251"/>
      <c r="H1948" s="251"/>
      <c r="I1948" s="251"/>
      <c r="J1948" s="137" t="s">
        <v>260</v>
      </c>
      <c r="K1948" s="138">
        <v>1</v>
      </c>
      <c r="L1948" s="252"/>
      <c r="M1948" s="252"/>
      <c r="N1948" s="260">
        <f t="shared" si="383"/>
        <v>0</v>
      </c>
      <c r="O1948" s="261"/>
      <c r="P1948" s="261"/>
      <c r="Q1948" s="262"/>
      <c r="R1948" s="139"/>
      <c r="T1948" s="140"/>
      <c r="U1948" s="34" t="s">
        <v>39</v>
      </c>
      <c r="V1948" s="141">
        <v>0</v>
      </c>
      <c r="W1948" s="141">
        <f t="shared" si="374"/>
        <v>0</v>
      </c>
      <c r="X1948" s="141">
        <v>0</v>
      </c>
      <c r="Y1948" s="141">
        <f t="shared" si="375"/>
        <v>0</v>
      </c>
      <c r="Z1948" s="141">
        <v>0</v>
      </c>
      <c r="AA1948" s="142">
        <f t="shared" si="376"/>
        <v>0</v>
      </c>
      <c r="AR1948" s="8" t="s">
        <v>161</v>
      </c>
      <c r="AT1948" s="8" t="s">
        <v>157</v>
      </c>
      <c r="AU1948" s="8" t="s">
        <v>78</v>
      </c>
      <c r="AY1948" s="8" t="s">
        <v>156</v>
      </c>
      <c r="BE1948" s="143">
        <f t="shared" si="377"/>
        <v>0</v>
      </c>
      <c r="BF1948" s="143">
        <f t="shared" si="378"/>
        <v>0</v>
      </c>
      <c r="BG1948" s="143">
        <f t="shared" si="379"/>
        <v>0</v>
      </c>
      <c r="BH1948" s="143">
        <f t="shared" si="380"/>
        <v>0</v>
      </c>
      <c r="BI1948" s="143">
        <f t="shared" si="381"/>
        <v>0</v>
      </c>
      <c r="BJ1948" s="8" t="s">
        <v>78</v>
      </c>
      <c r="BK1948" s="121">
        <f t="shared" si="382"/>
        <v>0</v>
      </c>
      <c r="BL1948" s="8" t="s">
        <v>161</v>
      </c>
      <c r="BM1948" s="8" t="s">
        <v>4101</v>
      </c>
    </row>
    <row r="1949" spans="2:65" s="23" customFormat="1" ht="16.5" customHeight="1" x14ac:dyDescent="0.45">
      <c r="B1949" s="134"/>
      <c r="C1949" s="135" t="s">
        <v>4102</v>
      </c>
      <c r="D1949" s="135"/>
      <c r="E1949" s="136"/>
      <c r="F1949" s="251"/>
      <c r="G1949" s="251"/>
      <c r="H1949" s="251"/>
      <c r="I1949" s="251"/>
      <c r="J1949" s="137"/>
      <c r="K1949" s="138"/>
      <c r="L1949" s="252"/>
      <c r="M1949" s="252"/>
      <c r="N1949" s="260">
        <f t="shared" si="383"/>
        <v>0</v>
      </c>
      <c r="O1949" s="261"/>
      <c r="P1949" s="261"/>
      <c r="Q1949" s="262"/>
      <c r="R1949" s="139"/>
      <c r="T1949" s="140"/>
      <c r="U1949" s="34" t="s">
        <v>39</v>
      </c>
      <c r="V1949" s="141">
        <v>0</v>
      </c>
      <c r="W1949" s="141">
        <f t="shared" si="374"/>
        <v>0</v>
      </c>
      <c r="X1949" s="141">
        <v>0</v>
      </c>
      <c r="Y1949" s="141">
        <f t="shared" si="375"/>
        <v>0</v>
      </c>
      <c r="Z1949" s="141">
        <v>0</v>
      </c>
      <c r="AA1949" s="142">
        <f t="shared" si="376"/>
        <v>0</v>
      </c>
      <c r="AR1949" s="8" t="s">
        <v>161</v>
      </c>
      <c r="AT1949" s="8" t="s">
        <v>157</v>
      </c>
      <c r="AU1949" s="8" t="s">
        <v>78</v>
      </c>
      <c r="AY1949" s="8" t="s">
        <v>156</v>
      </c>
      <c r="BE1949" s="143">
        <f t="shared" si="377"/>
        <v>0</v>
      </c>
      <c r="BF1949" s="143">
        <f t="shared" si="378"/>
        <v>0</v>
      </c>
      <c r="BG1949" s="143">
        <f t="shared" si="379"/>
        <v>0</v>
      </c>
      <c r="BH1949" s="143">
        <f t="shared" si="380"/>
        <v>0</v>
      </c>
      <c r="BI1949" s="143">
        <f t="shared" si="381"/>
        <v>0</v>
      </c>
      <c r="BJ1949" s="8" t="s">
        <v>78</v>
      </c>
      <c r="BK1949" s="121">
        <f t="shared" si="382"/>
        <v>0</v>
      </c>
      <c r="BL1949" s="8" t="s">
        <v>161</v>
      </c>
      <c r="BM1949" s="8" t="s">
        <v>4103</v>
      </c>
    </row>
    <row r="1950" spans="2:65" s="23" customFormat="1" ht="16.5" customHeight="1" x14ac:dyDescent="0.45">
      <c r="B1950" s="134"/>
      <c r="C1950" s="135" t="s">
        <v>4104</v>
      </c>
      <c r="D1950" s="135" t="s">
        <v>157</v>
      </c>
      <c r="E1950" s="136" t="s">
        <v>4105</v>
      </c>
      <c r="F1950" s="251" t="s">
        <v>4106</v>
      </c>
      <c r="G1950" s="251"/>
      <c r="H1950" s="251"/>
      <c r="I1950" s="251"/>
      <c r="J1950" s="137" t="s">
        <v>1782</v>
      </c>
      <c r="K1950" s="138">
        <v>2</v>
      </c>
      <c r="L1950" s="252"/>
      <c r="M1950" s="252"/>
      <c r="N1950" s="260">
        <f t="shared" si="383"/>
        <v>0</v>
      </c>
      <c r="O1950" s="261"/>
      <c r="P1950" s="261"/>
      <c r="Q1950" s="262"/>
      <c r="R1950" s="139"/>
      <c r="T1950" s="140"/>
      <c r="U1950" s="34" t="s">
        <v>39</v>
      </c>
      <c r="V1950" s="141">
        <v>0</v>
      </c>
      <c r="W1950" s="141">
        <f t="shared" si="374"/>
        <v>0</v>
      </c>
      <c r="X1950" s="141">
        <v>0</v>
      </c>
      <c r="Y1950" s="141">
        <f t="shared" si="375"/>
        <v>0</v>
      </c>
      <c r="Z1950" s="141">
        <v>0</v>
      </c>
      <c r="AA1950" s="142">
        <f t="shared" si="376"/>
        <v>0</v>
      </c>
      <c r="AR1950" s="8" t="s">
        <v>161</v>
      </c>
      <c r="AT1950" s="8" t="s">
        <v>157</v>
      </c>
      <c r="AU1950" s="8" t="s">
        <v>78</v>
      </c>
      <c r="AY1950" s="8" t="s">
        <v>156</v>
      </c>
      <c r="BE1950" s="143">
        <f t="shared" si="377"/>
        <v>0</v>
      </c>
      <c r="BF1950" s="143">
        <f t="shared" si="378"/>
        <v>0</v>
      </c>
      <c r="BG1950" s="143">
        <f t="shared" si="379"/>
        <v>0</v>
      </c>
      <c r="BH1950" s="143">
        <f t="shared" si="380"/>
        <v>0</v>
      </c>
      <c r="BI1950" s="143">
        <f t="shared" si="381"/>
        <v>0</v>
      </c>
      <c r="BJ1950" s="8" t="s">
        <v>78</v>
      </c>
      <c r="BK1950" s="121">
        <f t="shared" si="382"/>
        <v>0</v>
      </c>
      <c r="BL1950" s="8" t="s">
        <v>161</v>
      </c>
      <c r="BM1950" s="8" t="s">
        <v>4107</v>
      </c>
    </row>
    <row r="1951" spans="2:65" s="23" customFormat="1" ht="16.5" customHeight="1" x14ac:dyDescent="0.45">
      <c r="B1951" s="134"/>
      <c r="C1951" s="135" t="s">
        <v>4108</v>
      </c>
      <c r="D1951" s="135" t="s">
        <v>157</v>
      </c>
      <c r="E1951" s="136" t="s">
        <v>3900</v>
      </c>
      <c r="F1951" s="251" t="s">
        <v>4109</v>
      </c>
      <c r="G1951" s="251"/>
      <c r="H1951" s="251"/>
      <c r="I1951" s="251"/>
      <c r="J1951" s="137" t="s">
        <v>260</v>
      </c>
      <c r="K1951" s="138">
        <v>9</v>
      </c>
      <c r="L1951" s="252"/>
      <c r="M1951" s="252"/>
      <c r="N1951" s="260">
        <f t="shared" si="383"/>
        <v>0</v>
      </c>
      <c r="O1951" s="261"/>
      <c r="P1951" s="261"/>
      <c r="Q1951" s="262"/>
      <c r="R1951" s="139"/>
      <c r="T1951" s="140"/>
      <c r="U1951" s="34" t="s">
        <v>39</v>
      </c>
      <c r="V1951" s="141">
        <v>0</v>
      </c>
      <c r="W1951" s="141">
        <f t="shared" si="374"/>
        <v>0</v>
      </c>
      <c r="X1951" s="141">
        <v>0</v>
      </c>
      <c r="Y1951" s="141">
        <f t="shared" si="375"/>
        <v>0</v>
      </c>
      <c r="Z1951" s="141">
        <v>0</v>
      </c>
      <c r="AA1951" s="142">
        <f t="shared" si="376"/>
        <v>0</v>
      </c>
      <c r="AR1951" s="8" t="s">
        <v>161</v>
      </c>
      <c r="AT1951" s="8" t="s">
        <v>157</v>
      </c>
      <c r="AU1951" s="8" t="s">
        <v>78</v>
      </c>
      <c r="AY1951" s="8" t="s">
        <v>156</v>
      </c>
      <c r="BE1951" s="143">
        <f t="shared" si="377"/>
        <v>0</v>
      </c>
      <c r="BF1951" s="143">
        <f t="shared" si="378"/>
        <v>0</v>
      </c>
      <c r="BG1951" s="143">
        <f t="shared" si="379"/>
        <v>0</v>
      </c>
      <c r="BH1951" s="143">
        <f t="shared" si="380"/>
        <v>0</v>
      </c>
      <c r="BI1951" s="143">
        <f t="shared" si="381"/>
        <v>0</v>
      </c>
      <c r="BJ1951" s="8" t="s">
        <v>78</v>
      </c>
      <c r="BK1951" s="121">
        <f t="shared" si="382"/>
        <v>0</v>
      </c>
      <c r="BL1951" s="8" t="s">
        <v>161</v>
      </c>
      <c r="BM1951" s="8" t="s">
        <v>4110</v>
      </c>
    </row>
    <row r="1952" spans="2:65" s="23" customFormat="1" ht="16.5" customHeight="1" x14ac:dyDescent="0.45">
      <c r="B1952" s="134"/>
      <c r="C1952" s="135" t="s">
        <v>4111</v>
      </c>
      <c r="D1952" s="135" t="s">
        <v>157</v>
      </c>
      <c r="E1952" s="136" t="s">
        <v>4112</v>
      </c>
      <c r="F1952" s="251" t="s">
        <v>4113</v>
      </c>
      <c r="G1952" s="251"/>
      <c r="H1952" s="251"/>
      <c r="I1952" s="251"/>
      <c r="J1952" s="137" t="s">
        <v>358</v>
      </c>
      <c r="K1952" s="138">
        <v>585</v>
      </c>
      <c r="L1952" s="252"/>
      <c r="M1952" s="252"/>
      <c r="N1952" s="260">
        <f t="shared" si="383"/>
        <v>0</v>
      </c>
      <c r="O1952" s="261"/>
      <c r="P1952" s="261"/>
      <c r="Q1952" s="262"/>
      <c r="R1952" s="139"/>
      <c r="T1952" s="140"/>
      <c r="U1952" s="34" t="s">
        <v>39</v>
      </c>
      <c r="V1952" s="141">
        <v>0</v>
      </c>
      <c r="W1952" s="141">
        <f t="shared" si="374"/>
        <v>0</v>
      </c>
      <c r="X1952" s="141">
        <v>0</v>
      </c>
      <c r="Y1952" s="141">
        <f t="shared" si="375"/>
        <v>0</v>
      </c>
      <c r="Z1952" s="141">
        <v>0</v>
      </c>
      <c r="AA1952" s="142">
        <f t="shared" si="376"/>
        <v>0</v>
      </c>
      <c r="AR1952" s="8" t="s">
        <v>161</v>
      </c>
      <c r="AT1952" s="8" t="s">
        <v>157</v>
      </c>
      <c r="AU1952" s="8" t="s">
        <v>78</v>
      </c>
      <c r="AY1952" s="8" t="s">
        <v>156</v>
      </c>
      <c r="BE1952" s="143">
        <f t="shared" si="377"/>
        <v>0</v>
      </c>
      <c r="BF1952" s="143">
        <f t="shared" si="378"/>
        <v>0</v>
      </c>
      <c r="BG1952" s="143">
        <f t="shared" si="379"/>
        <v>0</v>
      </c>
      <c r="BH1952" s="143">
        <f t="shared" si="380"/>
        <v>0</v>
      </c>
      <c r="BI1952" s="143">
        <f t="shared" si="381"/>
        <v>0</v>
      </c>
      <c r="BJ1952" s="8" t="s">
        <v>78</v>
      </c>
      <c r="BK1952" s="121">
        <f t="shared" si="382"/>
        <v>0</v>
      </c>
      <c r="BL1952" s="8" t="s">
        <v>161</v>
      </c>
      <c r="BM1952" s="8" t="s">
        <v>4114</v>
      </c>
    </row>
    <row r="1953" spans="2:65" s="23" customFormat="1" ht="16.5" customHeight="1" x14ac:dyDescent="0.45">
      <c r="B1953" s="134"/>
      <c r="C1953" s="135" t="s">
        <v>4115</v>
      </c>
      <c r="D1953" s="135" t="s">
        <v>157</v>
      </c>
      <c r="E1953" s="136" t="s">
        <v>4116</v>
      </c>
      <c r="F1953" s="251" t="s">
        <v>3909</v>
      </c>
      <c r="G1953" s="251"/>
      <c r="H1953" s="251"/>
      <c r="I1953" s="251"/>
      <c r="J1953" s="137" t="s">
        <v>1782</v>
      </c>
      <c r="K1953" s="138">
        <v>1</v>
      </c>
      <c r="L1953" s="252"/>
      <c r="M1953" s="252"/>
      <c r="N1953" s="260">
        <f t="shared" si="383"/>
        <v>0</v>
      </c>
      <c r="O1953" s="261"/>
      <c r="P1953" s="261"/>
      <c r="Q1953" s="262"/>
      <c r="R1953" s="139"/>
      <c r="T1953" s="140"/>
      <c r="U1953" s="34" t="s">
        <v>39</v>
      </c>
      <c r="V1953" s="141">
        <v>0</v>
      </c>
      <c r="W1953" s="141">
        <f t="shared" si="374"/>
        <v>0</v>
      </c>
      <c r="X1953" s="141">
        <v>0</v>
      </c>
      <c r="Y1953" s="141">
        <f t="shared" si="375"/>
        <v>0</v>
      </c>
      <c r="Z1953" s="141">
        <v>0</v>
      </c>
      <c r="AA1953" s="142">
        <f t="shared" si="376"/>
        <v>0</v>
      </c>
      <c r="AR1953" s="8" t="s">
        <v>161</v>
      </c>
      <c r="AT1953" s="8" t="s">
        <v>157</v>
      </c>
      <c r="AU1953" s="8" t="s">
        <v>78</v>
      </c>
      <c r="AY1953" s="8" t="s">
        <v>156</v>
      </c>
      <c r="BE1953" s="143">
        <f t="shared" si="377"/>
        <v>0</v>
      </c>
      <c r="BF1953" s="143">
        <f t="shared" si="378"/>
        <v>0</v>
      </c>
      <c r="BG1953" s="143">
        <f t="shared" si="379"/>
        <v>0</v>
      </c>
      <c r="BH1953" s="143">
        <f t="shared" si="380"/>
        <v>0</v>
      </c>
      <c r="BI1953" s="143">
        <f t="shared" si="381"/>
        <v>0</v>
      </c>
      <c r="BJ1953" s="8" t="s">
        <v>78</v>
      </c>
      <c r="BK1953" s="121">
        <f t="shared" si="382"/>
        <v>0</v>
      </c>
      <c r="BL1953" s="8" t="s">
        <v>161</v>
      </c>
      <c r="BM1953" s="8" t="s">
        <v>4117</v>
      </c>
    </row>
    <row r="1954" spans="2:65" s="23" customFormat="1" ht="16.5" customHeight="1" x14ac:dyDescent="0.45">
      <c r="B1954" s="134"/>
      <c r="C1954" s="135" t="s">
        <v>4118</v>
      </c>
      <c r="D1954" s="135" t="s">
        <v>157</v>
      </c>
      <c r="E1954" s="136" t="s">
        <v>4119</v>
      </c>
      <c r="F1954" s="251" t="s">
        <v>3774</v>
      </c>
      <c r="G1954" s="251"/>
      <c r="H1954" s="251"/>
      <c r="I1954" s="251"/>
      <c r="J1954" s="137" t="s">
        <v>1782</v>
      </c>
      <c r="K1954" s="138">
        <v>1</v>
      </c>
      <c r="L1954" s="252"/>
      <c r="M1954" s="252"/>
      <c r="N1954" s="260">
        <f t="shared" si="383"/>
        <v>0</v>
      </c>
      <c r="O1954" s="261"/>
      <c r="P1954" s="261"/>
      <c r="Q1954" s="262"/>
      <c r="R1954" s="139"/>
      <c r="T1954" s="140"/>
      <c r="U1954" s="34" t="s">
        <v>39</v>
      </c>
      <c r="V1954" s="141">
        <v>0</v>
      </c>
      <c r="W1954" s="141">
        <f t="shared" si="374"/>
        <v>0</v>
      </c>
      <c r="X1954" s="141">
        <v>0</v>
      </c>
      <c r="Y1954" s="141">
        <f t="shared" si="375"/>
        <v>0</v>
      </c>
      <c r="Z1954" s="141">
        <v>0</v>
      </c>
      <c r="AA1954" s="142">
        <f t="shared" si="376"/>
        <v>0</v>
      </c>
      <c r="AR1954" s="8" t="s">
        <v>161</v>
      </c>
      <c r="AT1954" s="8" t="s">
        <v>157</v>
      </c>
      <c r="AU1954" s="8" t="s">
        <v>78</v>
      </c>
      <c r="AY1954" s="8" t="s">
        <v>156</v>
      </c>
      <c r="BE1954" s="143">
        <f t="shared" si="377"/>
        <v>0</v>
      </c>
      <c r="BF1954" s="143">
        <f t="shared" si="378"/>
        <v>0</v>
      </c>
      <c r="BG1954" s="143">
        <f t="shared" si="379"/>
        <v>0</v>
      </c>
      <c r="BH1954" s="143">
        <f t="shared" si="380"/>
        <v>0</v>
      </c>
      <c r="BI1954" s="143">
        <f t="shared" si="381"/>
        <v>0</v>
      </c>
      <c r="BJ1954" s="8" t="s">
        <v>78</v>
      </c>
      <c r="BK1954" s="121">
        <f t="shared" si="382"/>
        <v>0</v>
      </c>
      <c r="BL1954" s="8" t="s">
        <v>161</v>
      </c>
      <c r="BM1954" s="8" t="s">
        <v>4120</v>
      </c>
    </row>
    <row r="1955" spans="2:65" s="23" customFormat="1" ht="16.5" customHeight="1" x14ac:dyDescent="0.45">
      <c r="B1955" s="134"/>
      <c r="C1955" s="135" t="s">
        <v>4121</v>
      </c>
      <c r="D1955" s="135" t="s">
        <v>157</v>
      </c>
      <c r="E1955" s="136" t="s">
        <v>4031</v>
      </c>
      <c r="F1955" s="251" t="s">
        <v>3920</v>
      </c>
      <c r="G1955" s="251"/>
      <c r="H1955" s="251"/>
      <c r="I1955" s="251"/>
      <c r="J1955" s="137" t="s">
        <v>1098</v>
      </c>
      <c r="K1955" s="138">
        <v>1</v>
      </c>
      <c r="L1955" s="252"/>
      <c r="M1955" s="252"/>
      <c r="N1955" s="260">
        <f t="shared" si="383"/>
        <v>0</v>
      </c>
      <c r="O1955" s="261"/>
      <c r="P1955" s="261"/>
      <c r="Q1955" s="262"/>
      <c r="R1955" s="139"/>
      <c r="T1955" s="140"/>
      <c r="U1955" s="34" t="s">
        <v>39</v>
      </c>
      <c r="V1955" s="141">
        <v>0</v>
      </c>
      <c r="W1955" s="141">
        <f t="shared" si="374"/>
        <v>0</v>
      </c>
      <c r="X1955" s="141">
        <v>0</v>
      </c>
      <c r="Y1955" s="141">
        <f t="shared" si="375"/>
        <v>0</v>
      </c>
      <c r="Z1955" s="141">
        <v>0</v>
      </c>
      <c r="AA1955" s="142">
        <f t="shared" si="376"/>
        <v>0</v>
      </c>
      <c r="AR1955" s="8" t="s">
        <v>161</v>
      </c>
      <c r="AT1955" s="8" t="s">
        <v>157</v>
      </c>
      <c r="AU1955" s="8" t="s">
        <v>78</v>
      </c>
      <c r="AY1955" s="8" t="s">
        <v>156</v>
      </c>
      <c r="BE1955" s="143">
        <f t="shared" si="377"/>
        <v>0</v>
      </c>
      <c r="BF1955" s="143">
        <f t="shared" si="378"/>
        <v>0</v>
      </c>
      <c r="BG1955" s="143">
        <f t="shared" si="379"/>
        <v>0</v>
      </c>
      <c r="BH1955" s="143">
        <f t="shared" si="380"/>
        <v>0</v>
      </c>
      <c r="BI1955" s="143">
        <f t="shared" si="381"/>
        <v>0</v>
      </c>
      <c r="BJ1955" s="8" t="s">
        <v>78</v>
      </c>
      <c r="BK1955" s="121">
        <f t="shared" si="382"/>
        <v>0</v>
      </c>
      <c r="BL1955" s="8" t="s">
        <v>161</v>
      </c>
      <c r="BM1955" s="8" t="s">
        <v>4122</v>
      </c>
    </row>
    <row r="1956" spans="2:65" s="23" customFormat="1" ht="16.5" customHeight="1" x14ac:dyDescent="0.45">
      <c r="B1956" s="134"/>
      <c r="C1956" s="135" t="s">
        <v>4123</v>
      </c>
      <c r="D1956" s="135" t="s">
        <v>157</v>
      </c>
      <c r="E1956" s="136" t="s">
        <v>4124</v>
      </c>
      <c r="F1956" s="251" t="s">
        <v>4125</v>
      </c>
      <c r="G1956" s="251"/>
      <c r="H1956" s="251"/>
      <c r="I1956" s="251"/>
      <c r="J1956" s="137" t="s">
        <v>260</v>
      </c>
      <c r="K1956" s="138">
        <v>18</v>
      </c>
      <c r="L1956" s="252"/>
      <c r="M1956" s="252"/>
      <c r="N1956" s="260">
        <f t="shared" si="383"/>
        <v>0</v>
      </c>
      <c r="O1956" s="261"/>
      <c r="P1956" s="261"/>
      <c r="Q1956" s="262"/>
      <c r="R1956" s="139"/>
      <c r="T1956" s="140"/>
      <c r="U1956" s="34" t="s">
        <v>39</v>
      </c>
      <c r="V1956" s="141">
        <v>0</v>
      </c>
      <c r="W1956" s="141">
        <f t="shared" si="374"/>
        <v>0</v>
      </c>
      <c r="X1956" s="141">
        <v>0</v>
      </c>
      <c r="Y1956" s="141">
        <f t="shared" si="375"/>
        <v>0</v>
      </c>
      <c r="Z1956" s="141">
        <v>0</v>
      </c>
      <c r="AA1956" s="142">
        <f t="shared" si="376"/>
        <v>0</v>
      </c>
      <c r="AR1956" s="8" t="s">
        <v>161</v>
      </c>
      <c r="AT1956" s="8" t="s">
        <v>157</v>
      </c>
      <c r="AU1956" s="8" t="s">
        <v>78</v>
      </c>
      <c r="AY1956" s="8" t="s">
        <v>156</v>
      </c>
      <c r="BE1956" s="143">
        <f t="shared" si="377"/>
        <v>0</v>
      </c>
      <c r="BF1956" s="143">
        <f t="shared" si="378"/>
        <v>0</v>
      </c>
      <c r="BG1956" s="143">
        <f t="shared" si="379"/>
        <v>0</v>
      </c>
      <c r="BH1956" s="143">
        <f t="shared" si="380"/>
        <v>0</v>
      </c>
      <c r="BI1956" s="143">
        <f t="shared" si="381"/>
        <v>0</v>
      </c>
      <c r="BJ1956" s="8" t="s">
        <v>78</v>
      </c>
      <c r="BK1956" s="121">
        <f t="shared" si="382"/>
        <v>0</v>
      </c>
      <c r="BL1956" s="8" t="s">
        <v>161</v>
      </c>
      <c r="BM1956" s="8" t="s">
        <v>4126</v>
      </c>
    </row>
    <row r="1957" spans="2:65" s="23" customFormat="1" ht="16.5" customHeight="1" x14ac:dyDescent="0.45">
      <c r="B1957" s="134"/>
      <c r="C1957" s="135" t="s">
        <v>4127</v>
      </c>
      <c r="D1957" s="135" t="s">
        <v>157</v>
      </c>
      <c r="E1957" s="136" t="s">
        <v>4128</v>
      </c>
      <c r="F1957" s="251" t="s">
        <v>4129</v>
      </c>
      <c r="G1957" s="251"/>
      <c r="H1957" s="251"/>
      <c r="I1957" s="251"/>
      <c r="J1957" s="137" t="s">
        <v>260</v>
      </c>
      <c r="K1957" s="138">
        <v>9</v>
      </c>
      <c r="L1957" s="252"/>
      <c r="M1957" s="252"/>
      <c r="N1957" s="260">
        <f t="shared" si="383"/>
        <v>0</v>
      </c>
      <c r="O1957" s="261"/>
      <c r="P1957" s="261"/>
      <c r="Q1957" s="262"/>
      <c r="R1957" s="139"/>
      <c r="T1957" s="140"/>
      <c r="U1957" s="34" t="s">
        <v>39</v>
      </c>
      <c r="V1957" s="141">
        <v>0</v>
      </c>
      <c r="W1957" s="141">
        <f t="shared" si="374"/>
        <v>0</v>
      </c>
      <c r="X1957" s="141">
        <v>0</v>
      </c>
      <c r="Y1957" s="141">
        <f t="shared" si="375"/>
        <v>0</v>
      </c>
      <c r="Z1957" s="141">
        <v>0</v>
      </c>
      <c r="AA1957" s="142">
        <f t="shared" si="376"/>
        <v>0</v>
      </c>
      <c r="AR1957" s="8" t="s">
        <v>161</v>
      </c>
      <c r="AT1957" s="8" t="s">
        <v>157</v>
      </c>
      <c r="AU1957" s="8" t="s">
        <v>78</v>
      </c>
      <c r="AY1957" s="8" t="s">
        <v>156</v>
      </c>
      <c r="BE1957" s="143">
        <f t="shared" si="377"/>
        <v>0</v>
      </c>
      <c r="BF1957" s="143">
        <f t="shared" si="378"/>
        <v>0</v>
      </c>
      <c r="BG1957" s="143">
        <f t="shared" si="379"/>
        <v>0</v>
      </c>
      <c r="BH1957" s="143">
        <f t="shared" si="380"/>
        <v>0</v>
      </c>
      <c r="BI1957" s="143">
        <f t="shared" si="381"/>
        <v>0</v>
      </c>
      <c r="BJ1957" s="8" t="s">
        <v>78</v>
      </c>
      <c r="BK1957" s="121">
        <f t="shared" si="382"/>
        <v>0</v>
      </c>
      <c r="BL1957" s="8" t="s">
        <v>161</v>
      </c>
      <c r="BM1957" s="8" t="s">
        <v>4130</v>
      </c>
    </row>
    <row r="1958" spans="2:65" s="23" customFormat="1" ht="38.25" customHeight="1" x14ac:dyDescent="0.45">
      <c r="B1958" s="134"/>
      <c r="C1958" s="191" t="s">
        <v>4131</v>
      </c>
      <c r="D1958" s="191"/>
      <c r="E1958" s="192"/>
      <c r="F1958" s="272"/>
      <c r="G1958" s="272"/>
      <c r="H1958" s="272"/>
      <c r="I1958" s="272"/>
      <c r="J1958" s="193"/>
      <c r="K1958" s="194"/>
      <c r="L1958" s="273"/>
      <c r="M1958" s="273"/>
      <c r="N1958" s="260">
        <f t="shared" si="383"/>
        <v>0</v>
      </c>
      <c r="O1958" s="261"/>
      <c r="P1958" s="261"/>
      <c r="Q1958" s="262"/>
      <c r="R1958" s="139"/>
      <c r="T1958" s="140"/>
      <c r="U1958" s="34" t="s">
        <v>39</v>
      </c>
      <c r="V1958" s="141">
        <v>0</v>
      </c>
      <c r="W1958" s="141">
        <f t="shared" si="374"/>
        <v>0</v>
      </c>
      <c r="X1958" s="141">
        <v>0</v>
      </c>
      <c r="Y1958" s="141">
        <f t="shared" si="375"/>
        <v>0</v>
      </c>
      <c r="Z1958" s="141">
        <v>0</v>
      </c>
      <c r="AA1958" s="142">
        <f t="shared" si="376"/>
        <v>0</v>
      </c>
      <c r="AR1958" s="8" t="s">
        <v>161</v>
      </c>
      <c r="AT1958" s="8" t="s">
        <v>157</v>
      </c>
      <c r="AU1958" s="8" t="s">
        <v>78</v>
      </c>
      <c r="AY1958" s="8" t="s">
        <v>156</v>
      </c>
      <c r="BE1958" s="143">
        <f t="shared" si="377"/>
        <v>0</v>
      </c>
      <c r="BF1958" s="143">
        <f t="shared" si="378"/>
        <v>0</v>
      </c>
      <c r="BG1958" s="143">
        <f t="shared" si="379"/>
        <v>0</v>
      </c>
      <c r="BH1958" s="143">
        <f t="shared" si="380"/>
        <v>0</v>
      </c>
      <c r="BI1958" s="143">
        <f t="shared" si="381"/>
        <v>0</v>
      </c>
      <c r="BJ1958" s="8" t="s">
        <v>78</v>
      </c>
      <c r="BK1958" s="121">
        <f t="shared" si="382"/>
        <v>0</v>
      </c>
      <c r="BL1958" s="8" t="s">
        <v>161</v>
      </c>
      <c r="BM1958" s="8" t="s">
        <v>4132</v>
      </c>
    </row>
    <row r="1959" spans="2:65" s="23" customFormat="1" ht="16.5" customHeight="1" x14ac:dyDescent="0.45">
      <c r="B1959" s="134"/>
      <c r="C1959" s="135" t="s">
        <v>4133</v>
      </c>
      <c r="D1959" s="135" t="s">
        <v>157</v>
      </c>
      <c r="E1959" s="136" t="s">
        <v>4134</v>
      </c>
      <c r="F1959" s="251" t="s">
        <v>4135</v>
      </c>
      <c r="G1959" s="251"/>
      <c r="H1959" s="251"/>
      <c r="I1959" s="251"/>
      <c r="J1959" s="137" t="s">
        <v>1782</v>
      </c>
      <c r="K1959" s="138">
        <v>1</v>
      </c>
      <c r="L1959" s="252"/>
      <c r="M1959" s="252"/>
      <c r="N1959" s="260">
        <f t="shared" si="383"/>
        <v>0</v>
      </c>
      <c r="O1959" s="261"/>
      <c r="P1959" s="261"/>
      <c r="Q1959" s="262"/>
      <c r="R1959" s="139"/>
      <c r="T1959" s="140"/>
      <c r="U1959" s="34" t="s">
        <v>39</v>
      </c>
      <c r="V1959" s="141">
        <v>0</v>
      </c>
      <c r="W1959" s="141">
        <f t="shared" si="374"/>
        <v>0</v>
      </c>
      <c r="X1959" s="141">
        <v>0</v>
      </c>
      <c r="Y1959" s="141">
        <f t="shared" si="375"/>
        <v>0</v>
      </c>
      <c r="Z1959" s="141">
        <v>0</v>
      </c>
      <c r="AA1959" s="142">
        <f t="shared" si="376"/>
        <v>0</v>
      </c>
      <c r="AR1959" s="8" t="s">
        <v>161</v>
      </c>
      <c r="AT1959" s="8" t="s">
        <v>157</v>
      </c>
      <c r="AU1959" s="8" t="s">
        <v>78</v>
      </c>
      <c r="AY1959" s="8" t="s">
        <v>156</v>
      </c>
      <c r="BE1959" s="143">
        <f t="shared" si="377"/>
        <v>0</v>
      </c>
      <c r="BF1959" s="143">
        <f t="shared" si="378"/>
        <v>0</v>
      </c>
      <c r="BG1959" s="143">
        <f t="shared" si="379"/>
        <v>0</v>
      </c>
      <c r="BH1959" s="143">
        <f t="shared" si="380"/>
        <v>0</v>
      </c>
      <c r="BI1959" s="143">
        <f t="shared" si="381"/>
        <v>0</v>
      </c>
      <c r="BJ1959" s="8" t="s">
        <v>78</v>
      </c>
      <c r="BK1959" s="121">
        <f t="shared" si="382"/>
        <v>0</v>
      </c>
      <c r="BL1959" s="8" t="s">
        <v>161</v>
      </c>
      <c r="BM1959" s="8" t="s">
        <v>4136</v>
      </c>
    </row>
    <row r="1960" spans="2:65" s="23" customFormat="1" ht="16.5" customHeight="1" x14ac:dyDescent="0.45">
      <c r="B1960" s="134"/>
      <c r="C1960" s="191" t="s">
        <v>4137</v>
      </c>
      <c r="D1960" s="191"/>
      <c r="E1960" s="192"/>
      <c r="F1960" s="272"/>
      <c r="G1960" s="272"/>
      <c r="H1960" s="272"/>
      <c r="I1960" s="272"/>
      <c r="J1960" s="193"/>
      <c r="K1960" s="194"/>
      <c r="L1960" s="273"/>
      <c r="M1960" s="273"/>
      <c r="N1960" s="260">
        <f t="shared" si="383"/>
        <v>0</v>
      </c>
      <c r="O1960" s="261"/>
      <c r="P1960" s="261"/>
      <c r="Q1960" s="262"/>
      <c r="R1960" s="139"/>
      <c r="T1960" s="140"/>
      <c r="U1960" s="34" t="s">
        <v>39</v>
      </c>
      <c r="V1960" s="141">
        <v>0</v>
      </c>
      <c r="W1960" s="141">
        <f t="shared" si="374"/>
        <v>0</v>
      </c>
      <c r="X1960" s="141">
        <v>0</v>
      </c>
      <c r="Y1960" s="141">
        <f t="shared" si="375"/>
        <v>0</v>
      </c>
      <c r="Z1960" s="141">
        <v>0</v>
      </c>
      <c r="AA1960" s="142">
        <f t="shared" si="376"/>
        <v>0</v>
      </c>
      <c r="AR1960" s="8" t="s">
        <v>161</v>
      </c>
      <c r="AT1960" s="8" t="s">
        <v>157</v>
      </c>
      <c r="AU1960" s="8" t="s">
        <v>78</v>
      </c>
      <c r="AY1960" s="8" t="s">
        <v>156</v>
      </c>
      <c r="BE1960" s="143">
        <f t="shared" si="377"/>
        <v>0</v>
      </c>
      <c r="BF1960" s="143">
        <f t="shared" si="378"/>
        <v>0</v>
      </c>
      <c r="BG1960" s="143">
        <f t="shared" si="379"/>
        <v>0</v>
      </c>
      <c r="BH1960" s="143">
        <f t="shared" si="380"/>
        <v>0</v>
      </c>
      <c r="BI1960" s="143">
        <f t="shared" si="381"/>
        <v>0</v>
      </c>
      <c r="BJ1960" s="8" t="s">
        <v>78</v>
      </c>
      <c r="BK1960" s="121">
        <f t="shared" si="382"/>
        <v>0</v>
      </c>
      <c r="BL1960" s="8" t="s">
        <v>161</v>
      </c>
      <c r="BM1960" s="8" t="s">
        <v>4138</v>
      </c>
    </row>
    <row r="1961" spans="2:65" s="23" customFormat="1" ht="25.5" customHeight="1" x14ac:dyDescent="0.45">
      <c r="B1961" s="134"/>
      <c r="C1961" s="191" t="s">
        <v>4139</v>
      </c>
      <c r="D1961" s="191"/>
      <c r="E1961" s="192"/>
      <c r="F1961" s="272"/>
      <c r="G1961" s="272"/>
      <c r="H1961" s="272"/>
      <c r="I1961" s="272"/>
      <c r="J1961" s="193"/>
      <c r="K1961" s="194"/>
      <c r="L1961" s="273"/>
      <c r="M1961" s="273"/>
      <c r="N1961" s="260">
        <f t="shared" si="383"/>
        <v>0</v>
      </c>
      <c r="O1961" s="261"/>
      <c r="P1961" s="261"/>
      <c r="Q1961" s="262"/>
      <c r="R1961" s="139"/>
      <c r="T1961" s="140"/>
      <c r="U1961" s="34" t="s">
        <v>39</v>
      </c>
      <c r="V1961" s="141">
        <v>0</v>
      </c>
      <c r="W1961" s="141">
        <f t="shared" si="374"/>
        <v>0</v>
      </c>
      <c r="X1961" s="141">
        <v>0</v>
      </c>
      <c r="Y1961" s="141">
        <f t="shared" si="375"/>
        <v>0</v>
      </c>
      <c r="Z1961" s="141">
        <v>0</v>
      </c>
      <c r="AA1961" s="142">
        <f t="shared" si="376"/>
        <v>0</v>
      </c>
      <c r="AR1961" s="8" t="s">
        <v>161</v>
      </c>
      <c r="AT1961" s="8" t="s">
        <v>157</v>
      </c>
      <c r="AU1961" s="8" t="s">
        <v>78</v>
      </c>
      <c r="AY1961" s="8" t="s">
        <v>156</v>
      </c>
      <c r="BE1961" s="143">
        <f t="shared" si="377"/>
        <v>0</v>
      </c>
      <c r="BF1961" s="143">
        <f t="shared" si="378"/>
        <v>0</v>
      </c>
      <c r="BG1961" s="143">
        <f t="shared" si="379"/>
        <v>0</v>
      </c>
      <c r="BH1961" s="143">
        <f t="shared" si="380"/>
        <v>0</v>
      </c>
      <c r="BI1961" s="143">
        <f t="shared" si="381"/>
        <v>0</v>
      </c>
      <c r="BJ1961" s="8" t="s">
        <v>78</v>
      </c>
      <c r="BK1961" s="121">
        <f t="shared" si="382"/>
        <v>0</v>
      </c>
      <c r="BL1961" s="8" t="s">
        <v>161</v>
      </c>
      <c r="BM1961" s="8" t="s">
        <v>4140</v>
      </c>
    </row>
    <row r="1962" spans="2:65" s="23" customFormat="1" ht="16.5" customHeight="1" x14ac:dyDescent="0.45">
      <c r="B1962" s="134"/>
      <c r="C1962" s="191" t="s">
        <v>4141</v>
      </c>
      <c r="D1962" s="191"/>
      <c r="E1962" s="192"/>
      <c r="F1962" s="272"/>
      <c r="G1962" s="272"/>
      <c r="H1962" s="272"/>
      <c r="I1962" s="272"/>
      <c r="J1962" s="193"/>
      <c r="K1962" s="194"/>
      <c r="L1962" s="273"/>
      <c r="M1962" s="273"/>
      <c r="N1962" s="260">
        <f t="shared" si="383"/>
        <v>0</v>
      </c>
      <c r="O1962" s="261"/>
      <c r="P1962" s="261"/>
      <c r="Q1962" s="262"/>
      <c r="R1962" s="139"/>
      <c r="T1962" s="140"/>
      <c r="U1962" s="34" t="s">
        <v>39</v>
      </c>
      <c r="V1962" s="141">
        <v>0</v>
      </c>
      <c r="W1962" s="141">
        <f t="shared" si="374"/>
        <v>0</v>
      </c>
      <c r="X1962" s="141">
        <v>0</v>
      </c>
      <c r="Y1962" s="141">
        <f t="shared" si="375"/>
        <v>0</v>
      </c>
      <c r="Z1962" s="141">
        <v>0</v>
      </c>
      <c r="AA1962" s="142">
        <f t="shared" si="376"/>
        <v>0</v>
      </c>
      <c r="AR1962" s="8" t="s">
        <v>161</v>
      </c>
      <c r="AT1962" s="8" t="s">
        <v>157</v>
      </c>
      <c r="AU1962" s="8" t="s">
        <v>78</v>
      </c>
      <c r="AY1962" s="8" t="s">
        <v>156</v>
      </c>
      <c r="BE1962" s="143">
        <f t="shared" si="377"/>
        <v>0</v>
      </c>
      <c r="BF1962" s="143">
        <f t="shared" si="378"/>
        <v>0</v>
      </c>
      <c r="BG1962" s="143">
        <f t="shared" si="379"/>
        <v>0</v>
      </c>
      <c r="BH1962" s="143">
        <f t="shared" si="380"/>
        <v>0</v>
      </c>
      <c r="BI1962" s="143">
        <f t="shared" si="381"/>
        <v>0</v>
      </c>
      <c r="BJ1962" s="8" t="s">
        <v>78</v>
      </c>
      <c r="BK1962" s="121">
        <f t="shared" si="382"/>
        <v>0</v>
      </c>
      <c r="BL1962" s="8" t="s">
        <v>161</v>
      </c>
      <c r="BM1962" s="8" t="s">
        <v>4142</v>
      </c>
    </row>
    <row r="1963" spans="2:65" s="23" customFormat="1" ht="16.5" customHeight="1" x14ac:dyDescent="0.45">
      <c r="B1963" s="134"/>
      <c r="C1963" s="191" t="s">
        <v>4143</v>
      </c>
      <c r="D1963" s="191"/>
      <c r="E1963" s="192"/>
      <c r="F1963" s="272"/>
      <c r="G1963" s="272"/>
      <c r="H1963" s="272"/>
      <c r="I1963" s="272"/>
      <c r="J1963" s="193"/>
      <c r="K1963" s="194"/>
      <c r="L1963" s="273"/>
      <c r="M1963" s="273"/>
      <c r="N1963" s="260">
        <f t="shared" si="383"/>
        <v>0</v>
      </c>
      <c r="O1963" s="261"/>
      <c r="P1963" s="261"/>
      <c r="Q1963" s="262"/>
      <c r="R1963" s="139"/>
      <c r="T1963" s="140"/>
      <c r="U1963" s="34" t="s">
        <v>39</v>
      </c>
      <c r="V1963" s="141">
        <v>0</v>
      </c>
      <c r="W1963" s="141">
        <f t="shared" si="374"/>
        <v>0</v>
      </c>
      <c r="X1963" s="141">
        <v>0</v>
      </c>
      <c r="Y1963" s="141">
        <f t="shared" si="375"/>
        <v>0</v>
      </c>
      <c r="Z1963" s="141">
        <v>0</v>
      </c>
      <c r="AA1963" s="142">
        <f t="shared" si="376"/>
        <v>0</v>
      </c>
      <c r="AR1963" s="8" t="s">
        <v>161</v>
      </c>
      <c r="AT1963" s="8" t="s">
        <v>157</v>
      </c>
      <c r="AU1963" s="8" t="s">
        <v>78</v>
      </c>
      <c r="AY1963" s="8" t="s">
        <v>156</v>
      </c>
      <c r="BE1963" s="143">
        <f t="shared" si="377"/>
        <v>0</v>
      </c>
      <c r="BF1963" s="143">
        <f t="shared" si="378"/>
        <v>0</v>
      </c>
      <c r="BG1963" s="143">
        <f t="shared" si="379"/>
        <v>0</v>
      </c>
      <c r="BH1963" s="143">
        <f t="shared" si="380"/>
        <v>0</v>
      </c>
      <c r="BI1963" s="143">
        <f t="shared" si="381"/>
        <v>0</v>
      </c>
      <c r="BJ1963" s="8" t="s">
        <v>78</v>
      </c>
      <c r="BK1963" s="121">
        <f t="shared" si="382"/>
        <v>0</v>
      </c>
      <c r="BL1963" s="8" t="s">
        <v>161</v>
      </c>
      <c r="BM1963" s="8" t="s">
        <v>4144</v>
      </c>
    </row>
    <row r="1964" spans="2:65" s="23" customFormat="1" ht="25.5" customHeight="1" x14ac:dyDescent="0.45">
      <c r="B1964" s="134"/>
      <c r="C1964" s="191" t="s">
        <v>4145</v>
      </c>
      <c r="D1964" s="191"/>
      <c r="E1964" s="192"/>
      <c r="F1964" s="272"/>
      <c r="G1964" s="272"/>
      <c r="H1964" s="272"/>
      <c r="I1964" s="272"/>
      <c r="J1964" s="193"/>
      <c r="K1964" s="194"/>
      <c r="L1964" s="273"/>
      <c r="M1964" s="273"/>
      <c r="N1964" s="260">
        <f t="shared" si="383"/>
        <v>0</v>
      </c>
      <c r="O1964" s="261"/>
      <c r="P1964" s="261"/>
      <c r="Q1964" s="262"/>
      <c r="R1964" s="139"/>
      <c r="T1964" s="140"/>
      <c r="U1964" s="34" t="s">
        <v>39</v>
      </c>
      <c r="V1964" s="141">
        <v>0</v>
      </c>
      <c r="W1964" s="141">
        <f t="shared" si="374"/>
        <v>0</v>
      </c>
      <c r="X1964" s="141">
        <v>0</v>
      </c>
      <c r="Y1964" s="141">
        <f t="shared" si="375"/>
        <v>0</v>
      </c>
      <c r="Z1964" s="141">
        <v>0</v>
      </c>
      <c r="AA1964" s="142">
        <f t="shared" si="376"/>
        <v>0</v>
      </c>
      <c r="AR1964" s="8" t="s">
        <v>161</v>
      </c>
      <c r="AT1964" s="8" t="s">
        <v>157</v>
      </c>
      <c r="AU1964" s="8" t="s">
        <v>78</v>
      </c>
      <c r="AY1964" s="8" t="s">
        <v>156</v>
      </c>
      <c r="BE1964" s="143">
        <f t="shared" si="377"/>
        <v>0</v>
      </c>
      <c r="BF1964" s="143">
        <f t="shared" si="378"/>
        <v>0</v>
      </c>
      <c r="BG1964" s="143">
        <f t="shared" si="379"/>
        <v>0</v>
      </c>
      <c r="BH1964" s="143">
        <f t="shared" si="380"/>
        <v>0</v>
      </c>
      <c r="BI1964" s="143">
        <f t="shared" si="381"/>
        <v>0</v>
      </c>
      <c r="BJ1964" s="8" t="s">
        <v>78</v>
      </c>
      <c r="BK1964" s="121">
        <f t="shared" si="382"/>
        <v>0</v>
      </c>
      <c r="BL1964" s="8" t="s">
        <v>161</v>
      </c>
      <c r="BM1964" s="8" t="s">
        <v>4146</v>
      </c>
    </row>
    <row r="1965" spans="2:65" s="23" customFormat="1" ht="16.5" customHeight="1" x14ac:dyDescent="0.45">
      <c r="B1965" s="134"/>
      <c r="C1965" s="202" t="s">
        <v>4147</v>
      </c>
      <c r="D1965" s="202"/>
      <c r="E1965" s="203"/>
      <c r="F1965" s="278"/>
      <c r="G1965" s="278"/>
      <c r="H1965" s="278"/>
      <c r="I1965" s="278"/>
      <c r="J1965" s="204"/>
      <c r="K1965" s="205"/>
      <c r="L1965" s="279"/>
      <c r="M1965" s="279"/>
      <c r="N1965" s="265">
        <f>ROUND(L1965*K1965,2)</f>
        <v>0</v>
      </c>
      <c r="O1965" s="266"/>
      <c r="P1965" s="266"/>
      <c r="Q1965" s="267"/>
      <c r="R1965" s="139"/>
      <c r="T1965" s="140"/>
      <c r="U1965" s="34" t="s">
        <v>39</v>
      </c>
      <c r="V1965" s="141">
        <v>0</v>
      </c>
      <c r="W1965" s="141">
        <f t="shared" si="374"/>
        <v>0</v>
      </c>
      <c r="X1965" s="141">
        <v>0</v>
      </c>
      <c r="Y1965" s="141">
        <f t="shared" si="375"/>
        <v>0</v>
      </c>
      <c r="Z1965" s="141">
        <v>0</v>
      </c>
      <c r="AA1965" s="142">
        <f t="shared" si="376"/>
        <v>0</v>
      </c>
      <c r="AR1965" s="8" t="s">
        <v>190</v>
      </c>
      <c r="AT1965" s="8" t="s">
        <v>311</v>
      </c>
      <c r="AU1965" s="8" t="s">
        <v>78</v>
      </c>
      <c r="AY1965" s="8" t="s">
        <v>156</v>
      </c>
      <c r="BE1965" s="143">
        <f t="shared" si="377"/>
        <v>0</v>
      </c>
      <c r="BF1965" s="143">
        <f t="shared" si="378"/>
        <v>0</v>
      </c>
      <c r="BG1965" s="143">
        <f t="shared" si="379"/>
        <v>0</v>
      </c>
      <c r="BH1965" s="143">
        <f t="shared" si="380"/>
        <v>0</v>
      </c>
      <c r="BI1965" s="143">
        <f t="shared" si="381"/>
        <v>0</v>
      </c>
      <c r="BJ1965" s="8" t="s">
        <v>78</v>
      </c>
      <c r="BK1965" s="121">
        <f t="shared" si="382"/>
        <v>0</v>
      </c>
      <c r="BL1965" s="8" t="s">
        <v>161</v>
      </c>
      <c r="BM1965" s="8" t="s">
        <v>4148</v>
      </c>
    </row>
    <row r="1966" spans="2:65" s="23" customFormat="1" ht="16.5" customHeight="1" x14ac:dyDescent="0.45">
      <c r="B1966" s="134"/>
      <c r="C1966" s="179" t="s">
        <v>4149</v>
      </c>
      <c r="D1966" s="179" t="s">
        <v>311</v>
      </c>
      <c r="E1966" s="180" t="s">
        <v>4150</v>
      </c>
      <c r="F1966" s="263" t="s">
        <v>4089</v>
      </c>
      <c r="G1966" s="263"/>
      <c r="H1966" s="263"/>
      <c r="I1966" s="263"/>
      <c r="J1966" s="181" t="s">
        <v>260</v>
      </c>
      <c r="K1966" s="182">
        <v>1</v>
      </c>
      <c r="L1966" s="264"/>
      <c r="M1966" s="264"/>
      <c r="N1966" s="265">
        <f t="shared" ref="N1966:N1985" si="384">ROUND(L1966*K1966,2)</f>
        <v>0</v>
      </c>
      <c r="O1966" s="266"/>
      <c r="P1966" s="266"/>
      <c r="Q1966" s="267"/>
      <c r="R1966" s="139"/>
      <c r="T1966" s="140"/>
      <c r="U1966" s="34" t="s">
        <v>39</v>
      </c>
      <c r="V1966" s="141">
        <v>0</v>
      </c>
      <c r="W1966" s="141">
        <f t="shared" si="374"/>
        <v>0</v>
      </c>
      <c r="X1966" s="141">
        <v>0</v>
      </c>
      <c r="Y1966" s="141">
        <f t="shared" si="375"/>
        <v>0</v>
      </c>
      <c r="Z1966" s="141">
        <v>0</v>
      </c>
      <c r="AA1966" s="142">
        <f t="shared" si="376"/>
        <v>0</v>
      </c>
      <c r="AR1966" s="8" t="s">
        <v>190</v>
      </c>
      <c r="AT1966" s="8" t="s">
        <v>311</v>
      </c>
      <c r="AU1966" s="8" t="s">
        <v>78</v>
      </c>
      <c r="AY1966" s="8" t="s">
        <v>156</v>
      </c>
      <c r="BE1966" s="143">
        <f t="shared" si="377"/>
        <v>0</v>
      </c>
      <c r="BF1966" s="143">
        <f t="shared" si="378"/>
        <v>0</v>
      </c>
      <c r="BG1966" s="143">
        <f t="shared" si="379"/>
        <v>0</v>
      </c>
      <c r="BH1966" s="143">
        <f t="shared" si="380"/>
        <v>0</v>
      </c>
      <c r="BI1966" s="143">
        <f t="shared" si="381"/>
        <v>0</v>
      </c>
      <c r="BJ1966" s="8" t="s">
        <v>78</v>
      </c>
      <c r="BK1966" s="121">
        <f t="shared" si="382"/>
        <v>0</v>
      </c>
      <c r="BL1966" s="8" t="s">
        <v>161</v>
      </c>
      <c r="BM1966" s="8" t="s">
        <v>4151</v>
      </c>
    </row>
    <row r="1967" spans="2:65" s="23" customFormat="1" ht="16.5" customHeight="1" x14ac:dyDescent="0.45">
      <c r="B1967" s="134"/>
      <c r="C1967" s="179" t="s">
        <v>4152</v>
      </c>
      <c r="D1967" s="179" t="s">
        <v>311</v>
      </c>
      <c r="E1967" s="180" t="s">
        <v>4153</v>
      </c>
      <c r="F1967" s="263" t="s">
        <v>4093</v>
      </c>
      <c r="G1967" s="263"/>
      <c r="H1967" s="263"/>
      <c r="I1967" s="263"/>
      <c r="J1967" s="181" t="s">
        <v>260</v>
      </c>
      <c r="K1967" s="182">
        <v>1</v>
      </c>
      <c r="L1967" s="264"/>
      <c r="M1967" s="264"/>
      <c r="N1967" s="265">
        <f t="shared" si="384"/>
        <v>0</v>
      </c>
      <c r="O1967" s="266"/>
      <c r="P1967" s="266"/>
      <c r="Q1967" s="267"/>
      <c r="R1967" s="139"/>
      <c r="T1967" s="140"/>
      <c r="U1967" s="34" t="s">
        <v>39</v>
      </c>
      <c r="V1967" s="141">
        <v>0</v>
      </c>
      <c r="W1967" s="141">
        <f t="shared" si="374"/>
        <v>0</v>
      </c>
      <c r="X1967" s="141">
        <v>0</v>
      </c>
      <c r="Y1967" s="141">
        <f t="shared" si="375"/>
        <v>0</v>
      </c>
      <c r="Z1967" s="141">
        <v>0</v>
      </c>
      <c r="AA1967" s="142">
        <f t="shared" si="376"/>
        <v>0</v>
      </c>
      <c r="AR1967" s="8" t="s">
        <v>190</v>
      </c>
      <c r="AT1967" s="8" t="s">
        <v>311</v>
      </c>
      <c r="AU1967" s="8" t="s">
        <v>78</v>
      </c>
      <c r="AY1967" s="8" t="s">
        <v>156</v>
      </c>
      <c r="BE1967" s="143">
        <f t="shared" si="377"/>
        <v>0</v>
      </c>
      <c r="BF1967" s="143">
        <f t="shared" si="378"/>
        <v>0</v>
      </c>
      <c r="BG1967" s="143">
        <f t="shared" si="379"/>
        <v>0</v>
      </c>
      <c r="BH1967" s="143">
        <f t="shared" si="380"/>
        <v>0</v>
      </c>
      <c r="BI1967" s="143">
        <f t="shared" si="381"/>
        <v>0</v>
      </c>
      <c r="BJ1967" s="8" t="s">
        <v>78</v>
      </c>
      <c r="BK1967" s="121">
        <f t="shared" si="382"/>
        <v>0</v>
      </c>
      <c r="BL1967" s="8" t="s">
        <v>161</v>
      </c>
      <c r="BM1967" s="8" t="s">
        <v>4154</v>
      </c>
    </row>
    <row r="1968" spans="2:65" s="23" customFormat="1" ht="16.5" customHeight="1" x14ac:dyDescent="0.45">
      <c r="B1968" s="134"/>
      <c r="C1968" s="179" t="s">
        <v>4155</v>
      </c>
      <c r="D1968" s="179" t="s">
        <v>311</v>
      </c>
      <c r="E1968" s="180" t="s">
        <v>4156</v>
      </c>
      <c r="F1968" s="263" t="s">
        <v>4097</v>
      </c>
      <c r="G1968" s="263"/>
      <c r="H1968" s="263"/>
      <c r="I1968" s="263"/>
      <c r="J1968" s="181" t="s">
        <v>260</v>
      </c>
      <c r="K1968" s="182">
        <v>1</v>
      </c>
      <c r="L1968" s="264"/>
      <c r="M1968" s="264"/>
      <c r="N1968" s="265">
        <f t="shared" si="384"/>
        <v>0</v>
      </c>
      <c r="O1968" s="266"/>
      <c r="P1968" s="266"/>
      <c r="Q1968" s="267"/>
      <c r="R1968" s="139"/>
      <c r="T1968" s="140"/>
      <c r="U1968" s="34" t="s">
        <v>39</v>
      </c>
      <c r="V1968" s="141">
        <v>0</v>
      </c>
      <c r="W1968" s="141">
        <f t="shared" si="374"/>
        <v>0</v>
      </c>
      <c r="X1968" s="141">
        <v>0</v>
      </c>
      <c r="Y1968" s="141">
        <f t="shared" si="375"/>
        <v>0</v>
      </c>
      <c r="Z1968" s="141">
        <v>0</v>
      </c>
      <c r="AA1968" s="142">
        <f t="shared" si="376"/>
        <v>0</v>
      </c>
      <c r="AR1968" s="8" t="s">
        <v>190</v>
      </c>
      <c r="AT1968" s="8" t="s">
        <v>311</v>
      </c>
      <c r="AU1968" s="8" t="s">
        <v>78</v>
      </c>
      <c r="AY1968" s="8" t="s">
        <v>156</v>
      </c>
      <c r="BE1968" s="143">
        <f t="shared" si="377"/>
        <v>0</v>
      </c>
      <c r="BF1968" s="143">
        <f t="shared" si="378"/>
        <v>0</v>
      </c>
      <c r="BG1968" s="143">
        <f t="shared" si="379"/>
        <v>0</v>
      </c>
      <c r="BH1968" s="143">
        <f t="shared" si="380"/>
        <v>0</v>
      </c>
      <c r="BI1968" s="143">
        <f t="shared" si="381"/>
        <v>0</v>
      </c>
      <c r="BJ1968" s="8" t="s">
        <v>78</v>
      </c>
      <c r="BK1968" s="121">
        <f t="shared" si="382"/>
        <v>0</v>
      </c>
      <c r="BL1968" s="8" t="s">
        <v>161</v>
      </c>
      <c r="BM1968" s="8" t="s">
        <v>4157</v>
      </c>
    </row>
    <row r="1969" spans="2:65" s="23" customFormat="1" ht="16.5" customHeight="1" x14ac:dyDescent="0.45">
      <c r="B1969" s="134"/>
      <c r="C1969" s="179" t="s">
        <v>4158</v>
      </c>
      <c r="D1969" s="179" t="s">
        <v>311</v>
      </c>
      <c r="E1969" s="180" t="s">
        <v>3960</v>
      </c>
      <c r="F1969" s="263" t="s">
        <v>4159</v>
      </c>
      <c r="G1969" s="263"/>
      <c r="H1969" s="263"/>
      <c r="I1969" s="263"/>
      <c r="J1969" s="181" t="s">
        <v>260</v>
      </c>
      <c r="K1969" s="182">
        <v>1</v>
      </c>
      <c r="L1969" s="264"/>
      <c r="M1969" s="264"/>
      <c r="N1969" s="265">
        <f t="shared" si="384"/>
        <v>0</v>
      </c>
      <c r="O1969" s="266"/>
      <c r="P1969" s="266"/>
      <c r="Q1969" s="267"/>
      <c r="R1969" s="139"/>
      <c r="T1969" s="140"/>
      <c r="U1969" s="34" t="s">
        <v>39</v>
      </c>
      <c r="V1969" s="141">
        <v>0</v>
      </c>
      <c r="W1969" s="141">
        <f t="shared" si="374"/>
        <v>0</v>
      </c>
      <c r="X1969" s="141">
        <v>0</v>
      </c>
      <c r="Y1969" s="141">
        <f t="shared" si="375"/>
        <v>0</v>
      </c>
      <c r="Z1969" s="141">
        <v>0</v>
      </c>
      <c r="AA1969" s="142">
        <f t="shared" si="376"/>
        <v>0</v>
      </c>
      <c r="AR1969" s="8" t="s">
        <v>190</v>
      </c>
      <c r="AT1969" s="8" t="s">
        <v>311</v>
      </c>
      <c r="AU1969" s="8" t="s">
        <v>78</v>
      </c>
      <c r="AY1969" s="8" t="s">
        <v>156</v>
      </c>
      <c r="BE1969" s="143">
        <f t="shared" si="377"/>
        <v>0</v>
      </c>
      <c r="BF1969" s="143">
        <f t="shared" si="378"/>
        <v>0</v>
      </c>
      <c r="BG1969" s="143">
        <f t="shared" si="379"/>
        <v>0</v>
      </c>
      <c r="BH1969" s="143">
        <f t="shared" si="380"/>
        <v>0</v>
      </c>
      <c r="BI1969" s="143">
        <f t="shared" si="381"/>
        <v>0</v>
      </c>
      <c r="BJ1969" s="8" t="s">
        <v>78</v>
      </c>
      <c r="BK1969" s="121">
        <f t="shared" si="382"/>
        <v>0</v>
      </c>
      <c r="BL1969" s="8" t="s">
        <v>161</v>
      </c>
      <c r="BM1969" s="8" t="s">
        <v>4160</v>
      </c>
    </row>
    <row r="1970" spans="2:65" s="23" customFormat="1" ht="16.5" customHeight="1" x14ac:dyDescent="0.45">
      <c r="B1970" s="134"/>
      <c r="C1970" s="179" t="s">
        <v>4161</v>
      </c>
      <c r="D1970" s="179"/>
      <c r="E1970" s="180"/>
      <c r="F1970" s="263"/>
      <c r="G1970" s="263"/>
      <c r="H1970" s="263"/>
      <c r="I1970" s="263"/>
      <c r="J1970" s="181"/>
      <c r="K1970" s="182"/>
      <c r="L1970" s="264"/>
      <c r="M1970" s="264"/>
      <c r="N1970" s="265">
        <f t="shared" si="384"/>
        <v>0</v>
      </c>
      <c r="O1970" s="266"/>
      <c r="P1970" s="266"/>
      <c r="Q1970" s="267"/>
      <c r="R1970" s="139"/>
      <c r="T1970" s="140"/>
      <c r="U1970" s="34" t="s">
        <v>39</v>
      </c>
      <c r="V1970" s="141">
        <v>0</v>
      </c>
      <c r="W1970" s="141">
        <f t="shared" si="374"/>
        <v>0</v>
      </c>
      <c r="X1970" s="141">
        <v>0</v>
      </c>
      <c r="Y1970" s="141">
        <f t="shared" si="375"/>
        <v>0</v>
      </c>
      <c r="Z1970" s="141">
        <v>0</v>
      </c>
      <c r="AA1970" s="142">
        <f t="shared" si="376"/>
        <v>0</v>
      </c>
      <c r="AR1970" s="8" t="s">
        <v>190</v>
      </c>
      <c r="AT1970" s="8" t="s">
        <v>311</v>
      </c>
      <c r="AU1970" s="8" t="s">
        <v>78</v>
      </c>
      <c r="AY1970" s="8" t="s">
        <v>156</v>
      </c>
      <c r="BE1970" s="143">
        <f t="shared" si="377"/>
        <v>0</v>
      </c>
      <c r="BF1970" s="143">
        <f t="shared" si="378"/>
        <v>0</v>
      </c>
      <c r="BG1970" s="143">
        <f t="shared" si="379"/>
        <v>0</v>
      </c>
      <c r="BH1970" s="143">
        <f t="shared" si="380"/>
        <v>0</v>
      </c>
      <c r="BI1970" s="143">
        <f t="shared" si="381"/>
        <v>0</v>
      </c>
      <c r="BJ1970" s="8" t="s">
        <v>78</v>
      </c>
      <c r="BK1970" s="121">
        <f t="shared" si="382"/>
        <v>0</v>
      </c>
      <c r="BL1970" s="8" t="s">
        <v>161</v>
      </c>
      <c r="BM1970" s="8" t="s">
        <v>4162</v>
      </c>
    </row>
    <row r="1971" spans="2:65" s="23" customFormat="1" ht="16.5" customHeight="1" x14ac:dyDescent="0.45">
      <c r="B1971" s="134"/>
      <c r="C1971" s="179" t="s">
        <v>4163</v>
      </c>
      <c r="D1971" s="179" t="s">
        <v>311</v>
      </c>
      <c r="E1971" s="180" t="s">
        <v>4164</v>
      </c>
      <c r="F1971" s="263" t="s">
        <v>4165</v>
      </c>
      <c r="G1971" s="263"/>
      <c r="H1971" s="263"/>
      <c r="I1971" s="263"/>
      <c r="J1971" s="181" t="s">
        <v>1782</v>
      </c>
      <c r="K1971" s="182">
        <v>2</v>
      </c>
      <c r="L1971" s="264"/>
      <c r="M1971" s="264"/>
      <c r="N1971" s="265">
        <f t="shared" si="384"/>
        <v>0</v>
      </c>
      <c r="O1971" s="266"/>
      <c r="P1971" s="266"/>
      <c r="Q1971" s="267"/>
      <c r="R1971" s="139"/>
      <c r="T1971" s="140"/>
      <c r="U1971" s="34" t="s">
        <v>39</v>
      </c>
      <c r="V1971" s="141">
        <v>0</v>
      </c>
      <c r="W1971" s="141">
        <f t="shared" si="374"/>
        <v>0</v>
      </c>
      <c r="X1971" s="141">
        <v>0</v>
      </c>
      <c r="Y1971" s="141">
        <f t="shared" si="375"/>
        <v>0</v>
      </c>
      <c r="Z1971" s="141">
        <v>0</v>
      </c>
      <c r="AA1971" s="142">
        <f t="shared" si="376"/>
        <v>0</v>
      </c>
      <c r="AR1971" s="8" t="s">
        <v>190</v>
      </c>
      <c r="AT1971" s="8" t="s">
        <v>311</v>
      </c>
      <c r="AU1971" s="8" t="s">
        <v>78</v>
      </c>
      <c r="AY1971" s="8" t="s">
        <v>156</v>
      </c>
      <c r="BE1971" s="143">
        <f t="shared" si="377"/>
        <v>0</v>
      </c>
      <c r="BF1971" s="143">
        <f t="shared" si="378"/>
        <v>0</v>
      </c>
      <c r="BG1971" s="143">
        <f t="shared" si="379"/>
        <v>0</v>
      </c>
      <c r="BH1971" s="143">
        <f t="shared" si="380"/>
        <v>0</v>
      </c>
      <c r="BI1971" s="143">
        <f t="shared" si="381"/>
        <v>0</v>
      </c>
      <c r="BJ1971" s="8" t="s">
        <v>78</v>
      </c>
      <c r="BK1971" s="121">
        <f t="shared" si="382"/>
        <v>0</v>
      </c>
      <c r="BL1971" s="8" t="s">
        <v>161</v>
      </c>
      <c r="BM1971" s="8" t="s">
        <v>4166</v>
      </c>
    </row>
    <row r="1972" spans="2:65" s="23" customFormat="1" ht="16.5" customHeight="1" x14ac:dyDescent="0.45">
      <c r="B1972" s="134"/>
      <c r="C1972" s="179" t="s">
        <v>4167</v>
      </c>
      <c r="D1972" s="179" t="s">
        <v>311</v>
      </c>
      <c r="E1972" s="180" t="s">
        <v>3970</v>
      </c>
      <c r="F1972" s="263" t="s">
        <v>4109</v>
      </c>
      <c r="G1972" s="263"/>
      <c r="H1972" s="263"/>
      <c r="I1972" s="263"/>
      <c r="J1972" s="181" t="s">
        <v>260</v>
      </c>
      <c r="K1972" s="182">
        <v>9</v>
      </c>
      <c r="L1972" s="264"/>
      <c r="M1972" s="264"/>
      <c r="N1972" s="265">
        <f t="shared" si="384"/>
        <v>0</v>
      </c>
      <c r="O1972" s="266"/>
      <c r="P1972" s="266"/>
      <c r="Q1972" s="267"/>
      <c r="R1972" s="139"/>
      <c r="T1972" s="140"/>
      <c r="U1972" s="34" t="s">
        <v>39</v>
      </c>
      <c r="V1972" s="141">
        <v>0</v>
      </c>
      <c r="W1972" s="141">
        <f t="shared" si="374"/>
        <v>0</v>
      </c>
      <c r="X1972" s="141">
        <v>0</v>
      </c>
      <c r="Y1972" s="141">
        <f t="shared" si="375"/>
        <v>0</v>
      </c>
      <c r="Z1972" s="141">
        <v>0</v>
      </c>
      <c r="AA1972" s="142">
        <f t="shared" si="376"/>
        <v>0</v>
      </c>
      <c r="AR1972" s="8" t="s">
        <v>190</v>
      </c>
      <c r="AT1972" s="8" t="s">
        <v>311</v>
      </c>
      <c r="AU1972" s="8" t="s">
        <v>78</v>
      </c>
      <c r="AY1972" s="8" t="s">
        <v>156</v>
      </c>
      <c r="BE1972" s="143">
        <f t="shared" si="377"/>
        <v>0</v>
      </c>
      <c r="BF1972" s="143">
        <f t="shared" si="378"/>
        <v>0</v>
      </c>
      <c r="BG1972" s="143">
        <f t="shared" si="379"/>
        <v>0</v>
      </c>
      <c r="BH1972" s="143">
        <f t="shared" si="380"/>
        <v>0</v>
      </c>
      <c r="BI1972" s="143">
        <f t="shared" si="381"/>
        <v>0</v>
      </c>
      <c r="BJ1972" s="8" t="s">
        <v>78</v>
      </c>
      <c r="BK1972" s="121">
        <f t="shared" si="382"/>
        <v>0</v>
      </c>
      <c r="BL1972" s="8" t="s">
        <v>161</v>
      </c>
      <c r="BM1972" s="8" t="s">
        <v>4168</v>
      </c>
    </row>
    <row r="1973" spans="2:65" s="23" customFormat="1" ht="16.5" customHeight="1" x14ac:dyDescent="0.45">
      <c r="B1973" s="134"/>
      <c r="C1973" s="179" t="s">
        <v>4169</v>
      </c>
      <c r="D1973" s="179" t="s">
        <v>311</v>
      </c>
      <c r="E1973" s="180" t="s">
        <v>4170</v>
      </c>
      <c r="F1973" s="263" t="s">
        <v>4113</v>
      </c>
      <c r="G1973" s="263"/>
      <c r="H1973" s="263"/>
      <c r="I1973" s="263"/>
      <c r="J1973" s="181" t="s">
        <v>358</v>
      </c>
      <c r="K1973" s="182">
        <v>585</v>
      </c>
      <c r="L1973" s="264"/>
      <c r="M1973" s="264"/>
      <c r="N1973" s="265">
        <f t="shared" si="384"/>
        <v>0</v>
      </c>
      <c r="O1973" s="266"/>
      <c r="P1973" s="266"/>
      <c r="Q1973" s="267"/>
      <c r="R1973" s="139"/>
      <c r="T1973" s="140"/>
      <c r="U1973" s="34" t="s">
        <v>39</v>
      </c>
      <c r="V1973" s="141">
        <v>0</v>
      </c>
      <c r="W1973" s="141">
        <f t="shared" si="374"/>
        <v>0</v>
      </c>
      <c r="X1973" s="141">
        <v>0</v>
      </c>
      <c r="Y1973" s="141">
        <f t="shared" si="375"/>
        <v>0</v>
      </c>
      <c r="Z1973" s="141">
        <v>0</v>
      </c>
      <c r="AA1973" s="142">
        <f t="shared" si="376"/>
        <v>0</v>
      </c>
      <c r="AR1973" s="8" t="s">
        <v>190</v>
      </c>
      <c r="AT1973" s="8" t="s">
        <v>311</v>
      </c>
      <c r="AU1973" s="8" t="s">
        <v>78</v>
      </c>
      <c r="AY1973" s="8" t="s">
        <v>156</v>
      </c>
      <c r="BE1973" s="143">
        <f t="shared" si="377"/>
        <v>0</v>
      </c>
      <c r="BF1973" s="143">
        <f t="shared" si="378"/>
        <v>0</v>
      </c>
      <c r="BG1973" s="143">
        <f t="shared" si="379"/>
        <v>0</v>
      </c>
      <c r="BH1973" s="143">
        <f t="shared" si="380"/>
        <v>0</v>
      </c>
      <c r="BI1973" s="143">
        <f t="shared" si="381"/>
        <v>0</v>
      </c>
      <c r="BJ1973" s="8" t="s">
        <v>78</v>
      </c>
      <c r="BK1973" s="121">
        <f t="shared" si="382"/>
        <v>0</v>
      </c>
      <c r="BL1973" s="8" t="s">
        <v>161</v>
      </c>
      <c r="BM1973" s="8" t="s">
        <v>4171</v>
      </c>
    </row>
    <row r="1974" spans="2:65" s="23" customFormat="1" ht="16.5" customHeight="1" x14ac:dyDescent="0.45">
      <c r="B1974" s="134"/>
      <c r="C1974" s="179" t="s">
        <v>4172</v>
      </c>
      <c r="D1974" s="179" t="s">
        <v>311</v>
      </c>
      <c r="E1974" s="180" t="s">
        <v>4173</v>
      </c>
      <c r="F1974" s="263" t="s">
        <v>4174</v>
      </c>
      <c r="G1974" s="263"/>
      <c r="H1974" s="263"/>
      <c r="I1974" s="263"/>
      <c r="J1974" s="181" t="s">
        <v>1782</v>
      </c>
      <c r="K1974" s="182">
        <v>1</v>
      </c>
      <c r="L1974" s="264"/>
      <c r="M1974" s="264"/>
      <c r="N1974" s="265">
        <f t="shared" si="384"/>
        <v>0</v>
      </c>
      <c r="O1974" s="266"/>
      <c r="P1974" s="266"/>
      <c r="Q1974" s="267"/>
      <c r="R1974" s="139"/>
      <c r="T1974" s="140"/>
      <c r="U1974" s="34" t="s">
        <v>39</v>
      </c>
      <c r="V1974" s="141">
        <v>0</v>
      </c>
      <c r="W1974" s="141">
        <f t="shared" si="374"/>
        <v>0</v>
      </c>
      <c r="X1974" s="141">
        <v>0</v>
      </c>
      <c r="Y1974" s="141">
        <f t="shared" si="375"/>
        <v>0</v>
      </c>
      <c r="Z1974" s="141">
        <v>0</v>
      </c>
      <c r="AA1974" s="142">
        <f t="shared" si="376"/>
        <v>0</v>
      </c>
      <c r="AR1974" s="8" t="s">
        <v>190</v>
      </c>
      <c r="AT1974" s="8" t="s">
        <v>311</v>
      </c>
      <c r="AU1974" s="8" t="s">
        <v>78</v>
      </c>
      <c r="AY1974" s="8" t="s">
        <v>156</v>
      </c>
      <c r="BE1974" s="143">
        <f t="shared" si="377"/>
        <v>0</v>
      </c>
      <c r="BF1974" s="143">
        <f t="shared" si="378"/>
        <v>0</v>
      </c>
      <c r="BG1974" s="143">
        <f t="shared" si="379"/>
        <v>0</v>
      </c>
      <c r="BH1974" s="143">
        <f t="shared" si="380"/>
        <v>0</v>
      </c>
      <c r="BI1974" s="143">
        <f t="shared" si="381"/>
        <v>0</v>
      </c>
      <c r="BJ1974" s="8" t="s">
        <v>78</v>
      </c>
      <c r="BK1974" s="121">
        <f t="shared" si="382"/>
        <v>0</v>
      </c>
      <c r="BL1974" s="8" t="s">
        <v>161</v>
      </c>
      <c r="BM1974" s="8" t="s">
        <v>4175</v>
      </c>
    </row>
    <row r="1975" spans="2:65" s="23" customFormat="1" ht="16.5" customHeight="1" x14ac:dyDescent="0.45">
      <c r="B1975" s="134"/>
      <c r="C1975" s="179" t="s">
        <v>4176</v>
      </c>
      <c r="D1975" s="179"/>
      <c r="E1975" s="180"/>
      <c r="F1975" s="263"/>
      <c r="G1975" s="263"/>
      <c r="H1975" s="263"/>
      <c r="I1975" s="263"/>
      <c r="J1975" s="181"/>
      <c r="K1975" s="182"/>
      <c r="L1975" s="264"/>
      <c r="M1975" s="264"/>
      <c r="N1975" s="265">
        <f t="shared" si="384"/>
        <v>0</v>
      </c>
      <c r="O1975" s="266"/>
      <c r="P1975" s="266"/>
      <c r="Q1975" s="267"/>
      <c r="R1975" s="139"/>
      <c r="T1975" s="140"/>
      <c r="U1975" s="34" t="s">
        <v>39</v>
      </c>
      <c r="V1975" s="141">
        <v>0</v>
      </c>
      <c r="W1975" s="141">
        <f t="shared" si="374"/>
        <v>0</v>
      </c>
      <c r="X1975" s="141">
        <v>0</v>
      </c>
      <c r="Y1975" s="141">
        <f t="shared" si="375"/>
        <v>0</v>
      </c>
      <c r="Z1975" s="141">
        <v>0</v>
      </c>
      <c r="AA1975" s="142">
        <f t="shared" si="376"/>
        <v>0</v>
      </c>
      <c r="AR1975" s="8" t="s">
        <v>190</v>
      </c>
      <c r="AT1975" s="8" t="s">
        <v>311</v>
      </c>
      <c r="AU1975" s="8" t="s">
        <v>78</v>
      </c>
      <c r="AY1975" s="8" t="s">
        <v>156</v>
      </c>
      <c r="BE1975" s="143">
        <f t="shared" si="377"/>
        <v>0</v>
      </c>
      <c r="BF1975" s="143">
        <f t="shared" si="378"/>
        <v>0</v>
      </c>
      <c r="BG1975" s="143">
        <f t="shared" si="379"/>
        <v>0</v>
      </c>
      <c r="BH1975" s="143">
        <f t="shared" si="380"/>
        <v>0</v>
      </c>
      <c r="BI1975" s="143">
        <f t="shared" si="381"/>
        <v>0</v>
      </c>
      <c r="BJ1975" s="8" t="s">
        <v>78</v>
      </c>
      <c r="BK1975" s="121">
        <f t="shared" si="382"/>
        <v>0</v>
      </c>
      <c r="BL1975" s="8" t="s">
        <v>161</v>
      </c>
      <c r="BM1975" s="8" t="s">
        <v>4177</v>
      </c>
    </row>
    <row r="1976" spans="2:65" s="23" customFormat="1" ht="16.5" customHeight="1" x14ac:dyDescent="0.45">
      <c r="B1976" s="134"/>
      <c r="C1976" s="179" t="s">
        <v>4178</v>
      </c>
      <c r="D1976" s="179" t="s">
        <v>311</v>
      </c>
      <c r="E1976" s="180" t="s">
        <v>4067</v>
      </c>
      <c r="F1976" s="263" t="s">
        <v>3920</v>
      </c>
      <c r="G1976" s="263"/>
      <c r="H1976" s="263"/>
      <c r="I1976" s="263"/>
      <c r="J1976" s="197" t="s">
        <v>1098</v>
      </c>
      <c r="K1976" s="182">
        <v>1</v>
      </c>
      <c r="L1976" s="264"/>
      <c r="M1976" s="264"/>
      <c r="N1976" s="265">
        <f t="shared" si="384"/>
        <v>0</v>
      </c>
      <c r="O1976" s="266"/>
      <c r="P1976" s="266"/>
      <c r="Q1976" s="267"/>
      <c r="R1976" s="139"/>
      <c r="T1976" s="140"/>
      <c r="U1976" s="34" t="s">
        <v>39</v>
      </c>
      <c r="V1976" s="141">
        <v>0</v>
      </c>
      <c r="W1976" s="141">
        <f t="shared" si="374"/>
        <v>0</v>
      </c>
      <c r="X1976" s="141">
        <v>0</v>
      </c>
      <c r="Y1976" s="141">
        <f t="shared" si="375"/>
        <v>0</v>
      </c>
      <c r="Z1976" s="141">
        <v>0</v>
      </c>
      <c r="AA1976" s="142">
        <f t="shared" si="376"/>
        <v>0</v>
      </c>
      <c r="AR1976" s="8" t="s">
        <v>190</v>
      </c>
      <c r="AT1976" s="8" t="s">
        <v>311</v>
      </c>
      <c r="AU1976" s="8" t="s">
        <v>78</v>
      </c>
      <c r="AY1976" s="8" t="s">
        <v>156</v>
      </c>
      <c r="BE1976" s="143">
        <f t="shared" si="377"/>
        <v>0</v>
      </c>
      <c r="BF1976" s="143">
        <f t="shared" si="378"/>
        <v>0</v>
      </c>
      <c r="BG1976" s="143">
        <f t="shared" si="379"/>
        <v>0</v>
      </c>
      <c r="BH1976" s="143">
        <f t="shared" si="380"/>
        <v>0</v>
      </c>
      <c r="BI1976" s="143">
        <f t="shared" si="381"/>
        <v>0</v>
      </c>
      <c r="BJ1976" s="8" t="s">
        <v>78</v>
      </c>
      <c r="BK1976" s="121">
        <f t="shared" si="382"/>
        <v>0</v>
      </c>
      <c r="BL1976" s="8" t="s">
        <v>161</v>
      </c>
      <c r="BM1976" s="8" t="s">
        <v>4179</v>
      </c>
    </row>
    <row r="1977" spans="2:65" s="23" customFormat="1" ht="16.5" customHeight="1" x14ac:dyDescent="0.45">
      <c r="B1977" s="134"/>
      <c r="C1977" s="179" t="s">
        <v>4180</v>
      </c>
      <c r="D1977" s="179" t="s">
        <v>311</v>
      </c>
      <c r="E1977" s="180" t="s">
        <v>4181</v>
      </c>
      <c r="F1977" s="263" t="s">
        <v>4125</v>
      </c>
      <c r="G1977" s="263"/>
      <c r="H1977" s="263"/>
      <c r="I1977" s="263"/>
      <c r="J1977" s="181" t="s">
        <v>260</v>
      </c>
      <c r="K1977" s="182">
        <v>18</v>
      </c>
      <c r="L1977" s="264"/>
      <c r="M1977" s="264"/>
      <c r="N1977" s="265">
        <f t="shared" si="384"/>
        <v>0</v>
      </c>
      <c r="O1977" s="266"/>
      <c r="P1977" s="266"/>
      <c r="Q1977" s="267"/>
      <c r="R1977" s="139"/>
      <c r="T1977" s="140"/>
      <c r="U1977" s="34" t="s">
        <v>39</v>
      </c>
      <c r="V1977" s="141">
        <v>0</v>
      </c>
      <c r="W1977" s="141">
        <f t="shared" si="374"/>
        <v>0</v>
      </c>
      <c r="X1977" s="141">
        <v>0</v>
      </c>
      <c r="Y1977" s="141">
        <f t="shared" si="375"/>
        <v>0</v>
      </c>
      <c r="Z1977" s="141">
        <v>0</v>
      </c>
      <c r="AA1977" s="142">
        <f t="shared" si="376"/>
        <v>0</v>
      </c>
      <c r="AR1977" s="8" t="s">
        <v>190</v>
      </c>
      <c r="AT1977" s="8" t="s">
        <v>311</v>
      </c>
      <c r="AU1977" s="8" t="s">
        <v>78</v>
      </c>
      <c r="AY1977" s="8" t="s">
        <v>156</v>
      </c>
      <c r="BE1977" s="143">
        <f t="shared" si="377"/>
        <v>0</v>
      </c>
      <c r="BF1977" s="143">
        <f t="shared" si="378"/>
        <v>0</v>
      </c>
      <c r="BG1977" s="143">
        <f t="shared" si="379"/>
        <v>0</v>
      </c>
      <c r="BH1977" s="143">
        <f t="shared" si="380"/>
        <v>0</v>
      </c>
      <c r="BI1977" s="143">
        <f t="shared" si="381"/>
        <v>0</v>
      </c>
      <c r="BJ1977" s="8" t="s">
        <v>78</v>
      </c>
      <c r="BK1977" s="121">
        <f t="shared" si="382"/>
        <v>0</v>
      </c>
      <c r="BL1977" s="8" t="s">
        <v>161</v>
      </c>
      <c r="BM1977" s="8" t="s">
        <v>4182</v>
      </c>
    </row>
    <row r="1978" spans="2:65" s="23" customFormat="1" ht="16.5" customHeight="1" x14ac:dyDescent="0.45">
      <c r="B1978" s="134"/>
      <c r="C1978" s="179" t="s">
        <v>4183</v>
      </c>
      <c r="D1978" s="179" t="s">
        <v>311</v>
      </c>
      <c r="E1978" s="180" t="s">
        <v>4184</v>
      </c>
      <c r="F1978" s="263" t="s">
        <v>4129</v>
      </c>
      <c r="G1978" s="263"/>
      <c r="H1978" s="263"/>
      <c r="I1978" s="263"/>
      <c r="J1978" s="181" t="s">
        <v>260</v>
      </c>
      <c r="K1978" s="182">
        <v>9</v>
      </c>
      <c r="L1978" s="264"/>
      <c r="M1978" s="264"/>
      <c r="N1978" s="265">
        <f t="shared" si="384"/>
        <v>0</v>
      </c>
      <c r="O1978" s="266"/>
      <c r="P1978" s="266"/>
      <c r="Q1978" s="267"/>
      <c r="R1978" s="139"/>
      <c r="T1978" s="140"/>
      <c r="U1978" s="34" t="s">
        <v>39</v>
      </c>
      <c r="V1978" s="141">
        <v>0</v>
      </c>
      <c r="W1978" s="141">
        <f t="shared" si="374"/>
        <v>0</v>
      </c>
      <c r="X1978" s="141">
        <v>0</v>
      </c>
      <c r="Y1978" s="141">
        <f t="shared" si="375"/>
        <v>0</v>
      </c>
      <c r="Z1978" s="141">
        <v>0</v>
      </c>
      <c r="AA1978" s="142">
        <f t="shared" si="376"/>
        <v>0</v>
      </c>
      <c r="AR1978" s="8" t="s">
        <v>190</v>
      </c>
      <c r="AT1978" s="8" t="s">
        <v>311</v>
      </c>
      <c r="AU1978" s="8" t="s">
        <v>78</v>
      </c>
      <c r="AY1978" s="8" t="s">
        <v>156</v>
      </c>
      <c r="BE1978" s="143">
        <f t="shared" si="377"/>
        <v>0</v>
      </c>
      <c r="BF1978" s="143">
        <f t="shared" si="378"/>
        <v>0</v>
      </c>
      <c r="BG1978" s="143">
        <f t="shared" si="379"/>
        <v>0</v>
      </c>
      <c r="BH1978" s="143">
        <f t="shared" si="380"/>
        <v>0</v>
      </c>
      <c r="BI1978" s="143">
        <f t="shared" si="381"/>
        <v>0</v>
      </c>
      <c r="BJ1978" s="8" t="s">
        <v>78</v>
      </c>
      <c r="BK1978" s="121">
        <f t="shared" si="382"/>
        <v>0</v>
      </c>
      <c r="BL1978" s="8" t="s">
        <v>161</v>
      </c>
      <c r="BM1978" s="8" t="s">
        <v>4185</v>
      </c>
    </row>
    <row r="1979" spans="2:65" s="23" customFormat="1" ht="38.25" customHeight="1" x14ac:dyDescent="0.45">
      <c r="B1979" s="134"/>
      <c r="C1979" s="199" t="s">
        <v>4186</v>
      </c>
      <c r="D1979" s="199"/>
      <c r="E1979" s="200"/>
      <c r="F1979" s="275"/>
      <c r="G1979" s="275"/>
      <c r="H1979" s="275"/>
      <c r="I1979" s="275"/>
      <c r="J1979" s="186"/>
      <c r="K1979" s="201"/>
      <c r="L1979" s="276"/>
      <c r="M1979" s="276"/>
      <c r="N1979" s="265">
        <f t="shared" si="384"/>
        <v>0</v>
      </c>
      <c r="O1979" s="266"/>
      <c r="P1979" s="266"/>
      <c r="Q1979" s="267"/>
      <c r="R1979" s="139"/>
      <c r="T1979" s="140"/>
      <c r="U1979" s="34" t="s">
        <v>39</v>
      </c>
      <c r="V1979" s="141">
        <v>0</v>
      </c>
      <c r="W1979" s="141">
        <f t="shared" si="374"/>
        <v>0</v>
      </c>
      <c r="X1979" s="141">
        <v>0</v>
      </c>
      <c r="Y1979" s="141">
        <f t="shared" si="375"/>
        <v>0</v>
      </c>
      <c r="Z1979" s="141">
        <v>0</v>
      </c>
      <c r="AA1979" s="142">
        <f t="shared" si="376"/>
        <v>0</v>
      </c>
      <c r="AR1979" s="8" t="s">
        <v>190</v>
      </c>
      <c r="AT1979" s="8" t="s">
        <v>311</v>
      </c>
      <c r="AU1979" s="8" t="s">
        <v>78</v>
      </c>
      <c r="AY1979" s="8" t="s">
        <v>156</v>
      </c>
      <c r="BE1979" s="143">
        <f t="shared" si="377"/>
        <v>0</v>
      </c>
      <c r="BF1979" s="143">
        <f t="shared" si="378"/>
        <v>0</v>
      </c>
      <c r="BG1979" s="143">
        <f t="shared" si="379"/>
        <v>0</v>
      </c>
      <c r="BH1979" s="143">
        <f t="shared" si="380"/>
        <v>0</v>
      </c>
      <c r="BI1979" s="143">
        <f t="shared" si="381"/>
        <v>0</v>
      </c>
      <c r="BJ1979" s="8" t="s">
        <v>78</v>
      </c>
      <c r="BK1979" s="121">
        <f t="shared" si="382"/>
        <v>0</v>
      </c>
      <c r="BL1979" s="8" t="s">
        <v>161</v>
      </c>
      <c r="BM1979" s="8" t="s">
        <v>4187</v>
      </c>
    </row>
    <row r="1980" spans="2:65" s="23" customFormat="1" ht="16.5" customHeight="1" x14ac:dyDescent="0.45">
      <c r="B1980" s="134"/>
      <c r="C1980" s="179" t="s">
        <v>4188</v>
      </c>
      <c r="D1980" s="179" t="s">
        <v>311</v>
      </c>
      <c r="E1980" s="180" t="s">
        <v>4189</v>
      </c>
      <c r="F1980" s="263" t="s">
        <v>4135</v>
      </c>
      <c r="G1980" s="263"/>
      <c r="H1980" s="263"/>
      <c r="I1980" s="263"/>
      <c r="J1980" s="181" t="s">
        <v>1782</v>
      </c>
      <c r="K1980" s="182">
        <v>1</v>
      </c>
      <c r="L1980" s="264"/>
      <c r="M1980" s="264"/>
      <c r="N1980" s="265">
        <f t="shared" si="384"/>
        <v>0</v>
      </c>
      <c r="O1980" s="266"/>
      <c r="P1980" s="266"/>
      <c r="Q1980" s="267"/>
      <c r="R1980" s="139"/>
      <c r="T1980" s="140"/>
      <c r="U1980" s="34" t="s">
        <v>39</v>
      </c>
      <c r="V1980" s="141">
        <v>0</v>
      </c>
      <c r="W1980" s="141">
        <f t="shared" si="374"/>
        <v>0</v>
      </c>
      <c r="X1980" s="141">
        <v>0</v>
      </c>
      <c r="Y1980" s="141">
        <f t="shared" si="375"/>
        <v>0</v>
      </c>
      <c r="Z1980" s="141">
        <v>0</v>
      </c>
      <c r="AA1980" s="142">
        <f t="shared" si="376"/>
        <v>0</v>
      </c>
      <c r="AR1980" s="8" t="s">
        <v>190</v>
      </c>
      <c r="AT1980" s="8" t="s">
        <v>311</v>
      </c>
      <c r="AU1980" s="8" t="s">
        <v>78</v>
      </c>
      <c r="AY1980" s="8" t="s">
        <v>156</v>
      </c>
      <c r="BE1980" s="143">
        <f t="shared" si="377"/>
        <v>0</v>
      </c>
      <c r="BF1980" s="143">
        <f t="shared" si="378"/>
        <v>0</v>
      </c>
      <c r="BG1980" s="143">
        <f t="shared" si="379"/>
        <v>0</v>
      </c>
      <c r="BH1980" s="143">
        <f t="shared" si="380"/>
        <v>0</v>
      </c>
      <c r="BI1980" s="143">
        <f t="shared" si="381"/>
        <v>0</v>
      </c>
      <c r="BJ1980" s="8" t="s">
        <v>78</v>
      </c>
      <c r="BK1980" s="121">
        <f t="shared" si="382"/>
        <v>0</v>
      </c>
      <c r="BL1980" s="8" t="s">
        <v>161</v>
      </c>
      <c r="BM1980" s="8" t="s">
        <v>4190</v>
      </c>
    </row>
    <row r="1981" spans="2:65" s="23" customFormat="1" ht="16.5" customHeight="1" x14ac:dyDescent="0.45">
      <c r="B1981" s="134"/>
      <c r="C1981" s="179" t="s">
        <v>4191</v>
      </c>
      <c r="D1981" s="179"/>
      <c r="E1981" s="180"/>
      <c r="F1981" s="263"/>
      <c r="G1981" s="263"/>
      <c r="H1981" s="263"/>
      <c r="I1981" s="263"/>
      <c r="J1981" s="181"/>
      <c r="K1981" s="182"/>
      <c r="L1981" s="264"/>
      <c r="M1981" s="264"/>
      <c r="N1981" s="265">
        <f t="shared" si="384"/>
        <v>0</v>
      </c>
      <c r="O1981" s="266"/>
      <c r="P1981" s="266"/>
      <c r="Q1981" s="267"/>
      <c r="R1981" s="139"/>
      <c r="T1981" s="140"/>
      <c r="U1981" s="34" t="s">
        <v>39</v>
      </c>
      <c r="V1981" s="141">
        <v>0</v>
      </c>
      <c r="W1981" s="141">
        <f t="shared" si="374"/>
        <v>0</v>
      </c>
      <c r="X1981" s="141">
        <v>0</v>
      </c>
      <c r="Y1981" s="141">
        <f t="shared" si="375"/>
        <v>0</v>
      </c>
      <c r="Z1981" s="141">
        <v>0</v>
      </c>
      <c r="AA1981" s="142">
        <f t="shared" si="376"/>
        <v>0</v>
      </c>
      <c r="AR1981" s="8" t="s">
        <v>190</v>
      </c>
      <c r="AT1981" s="8" t="s">
        <v>311</v>
      </c>
      <c r="AU1981" s="8" t="s">
        <v>78</v>
      </c>
      <c r="AY1981" s="8" t="s">
        <v>156</v>
      </c>
      <c r="BE1981" s="143">
        <f t="shared" si="377"/>
        <v>0</v>
      </c>
      <c r="BF1981" s="143">
        <f t="shared" si="378"/>
        <v>0</v>
      </c>
      <c r="BG1981" s="143">
        <f t="shared" si="379"/>
        <v>0</v>
      </c>
      <c r="BH1981" s="143">
        <f t="shared" si="380"/>
        <v>0</v>
      </c>
      <c r="BI1981" s="143">
        <f t="shared" si="381"/>
        <v>0</v>
      </c>
      <c r="BJ1981" s="8" t="s">
        <v>78</v>
      </c>
      <c r="BK1981" s="121">
        <f t="shared" si="382"/>
        <v>0</v>
      </c>
      <c r="BL1981" s="8" t="s">
        <v>161</v>
      </c>
      <c r="BM1981" s="8" t="s">
        <v>4192</v>
      </c>
    </row>
    <row r="1982" spans="2:65" s="23" customFormat="1" ht="25.5" customHeight="1" x14ac:dyDescent="0.45">
      <c r="B1982" s="134"/>
      <c r="C1982" s="179" t="s">
        <v>4193</v>
      </c>
      <c r="D1982" s="179"/>
      <c r="E1982" s="180"/>
      <c r="F1982" s="263"/>
      <c r="G1982" s="263"/>
      <c r="H1982" s="263"/>
      <c r="I1982" s="263"/>
      <c r="J1982" s="181"/>
      <c r="K1982" s="182"/>
      <c r="L1982" s="264"/>
      <c r="M1982" s="264"/>
      <c r="N1982" s="265">
        <f t="shared" si="384"/>
        <v>0</v>
      </c>
      <c r="O1982" s="266"/>
      <c r="P1982" s="266"/>
      <c r="Q1982" s="267"/>
      <c r="R1982" s="139"/>
      <c r="T1982" s="140"/>
      <c r="U1982" s="34" t="s">
        <v>39</v>
      </c>
      <c r="V1982" s="141">
        <v>0</v>
      </c>
      <c r="W1982" s="141">
        <f t="shared" si="374"/>
        <v>0</v>
      </c>
      <c r="X1982" s="141">
        <v>0</v>
      </c>
      <c r="Y1982" s="141">
        <f t="shared" si="375"/>
        <v>0</v>
      </c>
      <c r="Z1982" s="141">
        <v>0</v>
      </c>
      <c r="AA1982" s="142">
        <f t="shared" si="376"/>
        <v>0</v>
      </c>
      <c r="AR1982" s="8" t="s">
        <v>190</v>
      </c>
      <c r="AT1982" s="8" t="s">
        <v>311</v>
      </c>
      <c r="AU1982" s="8" t="s">
        <v>78</v>
      </c>
      <c r="AY1982" s="8" t="s">
        <v>156</v>
      </c>
      <c r="BE1982" s="143">
        <f t="shared" si="377"/>
        <v>0</v>
      </c>
      <c r="BF1982" s="143">
        <f t="shared" si="378"/>
        <v>0</v>
      </c>
      <c r="BG1982" s="143">
        <f t="shared" si="379"/>
        <v>0</v>
      </c>
      <c r="BH1982" s="143">
        <f t="shared" si="380"/>
        <v>0</v>
      </c>
      <c r="BI1982" s="143">
        <f t="shared" si="381"/>
        <v>0</v>
      </c>
      <c r="BJ1982" s="8" t="s">
        <v>78</v>
      </c>
      <c r="BK1982" s="121">
        <f t="shared" si="382"/>
        <v>0</v>
      </c>
      <c r="BL1982" s="8" t="s">
        <v>161</v>
      </c>
      <c r="BM1982" s="8" t="s">
        <v>4194</v>
      </c>
    </row>
    <row r="1983" spans="2:65" s="23" customFormat="1" ht="16.5" customHeight="1" x14ac:dyDescent="0.45">
      <c r="B1983" s="134"/>
      <c r="C1983" s="179" t="s">
        <v>4195</v>
      </c>
      <c r="D1983" s="179"/>
      <c r="E1983" s="180"/>
      <c r="F1983" s="263"/>
      <c r="G1983" s="263"/>
      <c r="H1983" s="263"/>
      <c r="I1983" s="263"/>
      <c r="J1983" s="181"/>
      <c r="K1983" s="182"/>
      <c r="L1983" s="264"/>
      <c r="M1983" s="264"/>
      <c r="N1983" s="265">
        <f t="shared" si="384"/>
        <v>0</v>
      </c>
      <c r="O1983" s="266"/>
      <c r="P1983" s="266"/>
      <c r="Q1983" s="267"/>
      <c r="R1983" s="139"/>
      <c r="T1983" s="140"/>
      <c r="U1983" s="34" t="s">
        <v>39</v>
      </c>
      <c r="V1983" s="141">
        <v>0</v>
      </c>
      <c r="W1983" s="141">
        <f t="shared" si="374"/>
        <v>0</v>
      </c>
      <c r="X1983" s="141">
        <v>0</v>
      </c>
      <c r="Y1983" s="141">
        <f t="shared" si="375"/>
        <v>0</v>
      </c>
      <c r="Z1983" s="141">
        <v>0</v>
      </c>
      <c r="AA1983" s="142">
        <f t="shared" si="376"/>
        <v>0</v>
      </c>
      <c r="AR1983" s="8" t="s">
        <v>190</v>
      </c>
      <c r="AT1983" s="8" t="s">
        <v>311</v>
      </c>
      <c r="AU1983" s="8" t="s">
        <v>78</v>
      </c>
      <c r="AY1983" s="8" t="s">
        <v>156</v>
      </c>
      <c r="BE1983" s="143">
        <f t="shared" si="377"/>
        <v>0</v>
      </c>
      <c r="BF1983" s="143">
        <f t="shared" si="378"/>
        <v>0</v>
      </c>
      <c r="BG1983" s="143">
        <f t="shared" si="379"/>
        <v>0</v>
      </c>
      <c r="BH1983" s="143">
        <f t="shared" si="380"/>
        <v>0</v>
      </c>
      <c r="BI1983" s="143">
        <f t="shared" si="381"/>
        <v>0</v>
      </c>
      <c r="BJ1983" s="8" t="s">
        <v>78</v>
      </c>
      <c r="BK1983" s="121">
        <f t="shared" si="382"/>
        <v>0</v>
      </c>
      <c r="BL1983" s="8" t="s">
        <v>161</v>
      </c>
      <c r="BM1983" s="8" t="s">
        <v>4196</v>
      </c>
    </row>
    <row r="1984" spans="2:65" s="23" customFormat="1" ht="16.5" customHeight="1" x14ac:dyDescent="0.45">
      <c r="B1984" s="134"/>
      <c r="C1984" s="195" t="s">
        <v>4197</v>
      </c>
      <c r="D1984" s="195"/>
      <c r="E1984" s="196"/>
      <c r="F1984" s="269"/>
      <c r="G1984" s="269"/>
      <c r="H1984" s="269"/>
      <c r="I1984" s="269"/>
      <c r="J1984" s="197"/>
      <c r="K1984" s="198"/>
      <c r="L1984" s="274"/>
      <c r="M1984" s="274"/>
      <c r="N1984" s="265">
        <f t="shared" si="384"/>
        <v>0</v>
      </c>
      <c r="O1984" s="266"/>
      <c r="P1984" s="266"/>
      <c r="Q1984" s="267"/>
      <c r="R1984" s="139"/>
      <c r="T1984" s="140"/>
      <c r="U1984" s="34" t="s">
        <v>39</v>
      </c>
      <c r="V1984" s="141">
        <v>0</v>
      </c>
      <c r="W1984" s="141">
        <f t="shared" si="374"/>
        <v>0</v>
      </c>
      <c r="X1984" s="141">
        <v>0</v>
      </c>
      <c r="Y1984" s="141">
        <f t="shared" si="375"/>
        <v>0</v>
      </c>
      <c r="Z1984" s="141">
        <v>0</v>
      </c>
      <c r="AA1984" s="142">
        <f t="shared" si="376"/>
        <v>0</v>
      </c>
      <c r="AR1984" s="8" t="s">
        <v>190</v>
      </c>
      <c r="AT1984" s="8" t="s">
        <v>311</v>
      </c>
      <c r="AU1984" s="8" t="s">
        <v>78</v>
      </c>
      <c r="AY1984" s="8" t="s">
        <v>156</v>
      </c>
      <c r="BE1984" s="143">
        <f t="shared" si="377"/>
        <v>0</v>
      </c>
      <c r="BF1984" s="143">
        <f t="shared" si="378"/>
        <v>0</v>
      </c>
      <c r="BG1984" s="143">
        <f t="shared" si="379"/>
        <v>0</v>
      </c>
      <c r="BH1984" s="143">
        <f t="shared" si="380"/>
        <v>0</v>
      </c>
      <c r="BI1984" s="143">
        <f t="shared" si="381"/>
        <v>0</v>
      </c>
      <c r="BJ1984" s="8" t="s">
        <v>78</v>
      </c>
      <c r="BK1984" s="121">
        <f t="shared" si="382"/>
        <v>0</v>
      </c>
      <c r="BL1984" s="8" t="s">
        <v>161</v>
      </c>
      <c r="BM1984" s="8" t="s">
        <v>4198</v>
      </c>
    </row>
    <row r="1985" spans="2:65" s="23" customFormat="1" ht="25.5" customHeight="1" x14ac:dyDescent="0.45">
      <c r="B1985" s="134"/>
      <c r="C1985" s="179" t="s">
        <v>4199</v>
      </c>
      <c r="D1985" s="179"/>
      <c r="E1985" s="180"/>
      <c r="F1985" s="263"/>
      <c r="G1985" s="263"/>
      <c r="H1985" s="263"/>
      <c r="I1985" s="263"/>
      <c r="J1985" s="181"/>
      <c r="K1985" s="182"/>
      <c r="L1985" s="264"/>
      <c r="M1985" s="264"/>
      <c r="N1985" s="265">
        <f t="shared" si="384"/>
        <v>0</v>
      </c>
      <c r="O1985" s="266"/>
      <c r="P1985" s="266"/>
      <c r="Q1985" s="267"/>
      <c r="R1985" s="139"/>
      <c r="T1985" s="140"/>
      <c r="U1985" s="34" t="s">
        <v>39</v>
      </c>
      <c r="V1985" s="141">
        <v>0</v>
      </c>
      <c r="W1985" s="141">
        <f t="shared" si="374"/>
        <v>0</v>
      </c>
      <c r="X1985" s="141">
        <v>0</v>
      </c>
      <c r="Y1985" s="141">
        <f t="shared" si="375"/>
        <v>0</v>
      </c>
      <c r="Z1985" s="141">
        <v>0</v>
      </c>
      <c r="AA1985" s="142">
        <f t="shared" si="376"/>
        <v>0</v>
      </c>
      <c r="AR1985" s="8" t="s">
        <v>190</v>
      </c>
      <c r="AT1985" s="8" t="s">
        <v>311</v>
      </c>
      <c r="AU1985" s="8" t="s">
        <v>78</v>
      </c>
      <c r="AY1985" s="8" t="s">
        <v>156</v>
      </c>
      <c r="BE1985" s="143">
        <f t="shared" si="377"/>
        <v>0</v>
      </c>
      <c r="BF1985" s="143">
        <f t="shared" si="378"/>
        <v>0</v>
      </c>
      <c r="BG1985" s="143">
        <f t="shared" si="379"/>
        <v>0</v>
      </c>
      <c r="BH1985" s="143">
        <f t="shared" si="380"/>
        <v>0</v>
      </c>
      <c r="BI1985" s="143">
        <f t="shared" si="381"/>
        <v>0</v>
      </c>
      <c r="BJ1985" s="8" t="s">
        <v>78</v>
      </c>
      <c r="BK1985" s="121">
        <f t="shared" si="382"/>
        <v>0</v>
      </c>
      <c r="BL1985" s="8" t="s">
        <v>161</v>
      </c>
      <c r="BM1985" s="8" t="s">
        <v>4200</v>
      </c>
    </row>
    <row r="1986" spans="2:65" s="122" customFormat="1" ht="29.85" customHeight="1" x14ac:dyDescent="0.5">
      <c r="B1986" s="123"/>
      <c r="C1986" s="124"/>
      <c r="D1986" s="133" t="s">
        <v>134</v>
      </c>
      <c r="E1986" s="133"/>
      <c r="F1986" s="133"/>
      <c r="G1986" s="133"/>
      <c r="H1986" s="133"/>
      <c r="I1986" s="133"/>
      <c r="J1986" s="133"/>
      <c r="K1986" s="133"/>
      <c r="L1986" s="133"/>
      <c r="M1986" s="133"/>
      <c r="N1986" s="257">
        <f>BK1986</f>
        <v>0</v>
      </c>
      <c r="O1986" s="257"/>
      <c r="P1986" s="257"/>
      <c r="Q1986" s="257"/>
      <c r="R1986" s="126"/>
      <c r="T1986" s="127"/>
      <c r="U1986" s="124"/>
      <c r="V1986" s="124"/>
      <c r="W1986" s="128">
        <f>SUM(W1987:W2030)</f>
        <v>0</v>
      </c>
      <c r="X1986" s="124"/>
      <c r="Y1986" s="128">
        <f>SUM(Y1987:Y2030)</f>
        <v>0</v>
      </c>
      <c r="Z1986" s="124"/>
      <c r="AA1986" s="129">
        <f>SUM(AA1987:AA2030)</f>
        <v>0</v>
      </c>
      <c r="AR1986" s="130" t="s">
        <v>80</v>
      </c>
      <c r="AT1986" s="131" t="s">
        <v>71</v>
      </c>
      <c r="AU1986" s="131" t="s">
        <v>80</v>
      </c>
      <c r="AY1986" s="130" t="s">
        <v>156</v>
      </c>
      <c r="BK1986" s="132">
        <f>SUM(BK1987:BK2030)</f>
        <v>0</v>
      </c>
    </row>
    <row r="1987" spans="2:65" s="23" customFormat="1" ht="25.5" customHeight="1" x14ac:dyDescent="0.45">
      <c r="B1987" s="134"/>
      <c r="C1987" s="135" t="s">
        <v>4201</v>
      </c>
      <c r="D1987" s="135"/>
      <c r="E1987" s="136"/>
      <c r="F1987" s="251"/>
      <c r="G1987" s="251"/>
      <c r="H1987" s="251"/>
      <c r="I1987" s="251"/>
      <c r="J1987" s="137"/>
      <c r="K1987" s="138"/>
      <c r="L1987" s="252"/>
      <c r="M1987" s="252"/>
      <c r="N1987" s="260">
        <f>ROUND(L1987*K1987,2)</f>
        <v>0</v>
      </c>
      <c r="O1987" s="261"/>
      <c r="P1987" s="261"/>
      <c r="Q1987" s="262"/>
      <c r="R1987" s="139"/>
      <c r="T1987" s="140"/>
      <c r="U1987" s="34" t="s">
        <v>39</v>
      </c>
      <c r="V1987" s="141">
        <v>0</v>
      </c>
      <c r="W1987" s="141">
        <f t="shared" ref="W1987:W2030" si="385">V1987*K1987</f>
        <v>0</v>
      </c>
      <c r="X1987" s="141">
        <v>0</v>
      </c>
      <c r="Y1987" s="141">
        <f t="shared" ref="Y1987:Y2030" si="386">X1987*K1987</f>
        <v>0</v>
      </c>
      <c r="Z1987" s="141">
        <v>0</v>
      </c>
      <c r="AA1987" s="142">
        <f t="shared" ref="AA1987:AA2030" si="387">Z1987*K1987</f>
        <v>0</v>
      </c>
      <c r="AR1987" s="8" t="s">
        <v>161</v>
      </c>
      <c r="AT1987" s="8" t="s">
        <v>157</v>
      </c>
      <c r="AU1987" s="8" t="s">
        <v>78</v>
      </c>
      <c r="AY1987" s="8" t="s">
        <v>156</v>
      </c>
      <c r="BE1987" s="143">
        <f t="shared" ref="BE1987:BE2030" si="388">IF(U1987="základná",N1987,0)</f>
        <v>0</v>
      </c>
      <c r="BF1987" s="143">
        <f t="shared" ref="BF1987:BF2030" si="389">IF(U1987="znížená",N1987,0)</f>
        <v>0</v>
      </c>
      <c r="BG1987" s="143">
        <f t="shared" ref="BG1987:BG2030" si="390">IF(U1987="zákl. prenesená",N1987,0)</f>
        <v>0</v>
      </c>
      <c r="BH1987" s="143">
        <f t="shared" ref="BH1987:BH2030" si="391">IF(U1987="zníž. prenesená",N1987,0)</f>
        <v>0</v>
      </c>
      <c r="BI1987" s="143">
        <f t="shared" ref="BI1987:BI2030" si="392">IF(U1987="nulová",N1987,0)</f>
        <v>0</v>
      </c>
      <c r="BJ1987" s="8" t="s">
        <v>78</v>
      </c>
      <c r="BK1987" s="121">
        <f t="shared" ref="BK1987:BK2030" si="393">ROUND(L1987*K1987,3)</f>
        <v>0</v>
      </c>
      <c r="BL1987" s="8" t="s">
        <v>161</v>
      </c>
      <c r="BM1987" s="8" t="s">
        <v>4202</v>
      </c>
    </row>
    <row r="1988" spans="2:65" s="23" customFormat="1" ht="16.5" customHeight="1" x14ac:dyDescent="0.45">
      <c r="B1988" s="134"/>
      <c r="C1988" s="135" t="s">
        <v>4203</v>
      </c>
      <c r="D1988" s="135"/>
      <c r="E1988" s="136"/>
      <c r="F1988" s="251"/>
      <c r="G1988" s="251"/>
      <c r="H1988" s="251"/>
      <c r="I1988" s="251"/>
      <c r="J1988" s="137"/>
      <c r="K1988" s="138"/>
      <c r="L1988" s="252"/>
      <c r="M1988" s="252"/>
      <c r="N1988" s="260">
        <f t="shared" ref="N1988:N2003" si="394">ROUND(L1988*K1988,2)</f>
        <v>0</v>
      </c>
      <c r="O1988" s="261"/>
      <c r="P1988" s="261"/>
      <c r="Q1988" s="262"/>
      <c r="R1988" s="139"/>
      <c r="T1988" s="140"/>
      <c r="U1988" s="34" t="s">
        <v>39</v>
      </c>
      <c r="V1988" s="141">
        <v>0</v>
      </c>
      <c r="W1988" s="141">
        <f t="shared" si="385"/>
        <v>0</v>
      </c>
      <c r="X1988" s="141">
        <v>0</v>
      </c>
      <c r="Y1988" s="141">
        <f t="shared" si="386"/>
        <v>0</v>
      </c>
      <c r="Z1988" s="141">
        <v>0</v>
      </c>
      <c r="AA1988" s="142">
        <f t="shared" si="387"/>
        <v>0</v>
      </c>
      <c r="AR1988" s="8" t="s">
        <v>161</v>
      </c>
      <c r="AT1988" s="8" t="s">
        <v>157</v>
      </c>
      <c r="AU1988" s="8" t="s">
        <v>78</v>
      </c>
      <c r="AY1988" s="8" t="s">
        <v>156</v>
      </c>
      <c r="BE1988" s="143">
        <f t="shared" si="388"/>
        <v>0</v>
      </c>
      <c r="BF1988" s="143">
        <f t="shared" si="389"/>
        <v>0</v>
      </c>
      <c r="BG1988" s="143">
        <f t="shared" si="390"/>
        <v>0</v>
      </c>
      <c r="BH1988" s="143">
        <f t="shared" si="391"/>
        <v>0</v>
      </c>
      <c r="BI1988" s="143">
        <f t="shared" si="392"/>
        <v>0</v>
      </c>
      <c r="BJ1988" s="8" t="s">
        <v>78</v>
      </c>
      <c r="BK1988" s="121">
        <f t="shared" si="393"/>
        <v>0</v>
      </c>
      <c r="BL1988" s="8" t="s">
        <v>161</v>
      </c>
      <c r="BM1988" s="8" t="s">
        <v>4204</v>
      </c>
    </row>
    <row r="1989" spans="2:65" s="23" customFormat="1" ht="16.5" customHeight="1" x14ac:dyDescent="0.45">
      <c r="B1989" s="134"/>
      <c r="C1989" s="135" t="s">
        <v>4205</v>
      </c>
      <c r="D1989" s="135" t="s">
        <v>157</v>
      </c>
      <c r="E1989" s="136" t="s">
        <v>4206</v>
      </c>
      <c r="F1989" s="251" t="s">
        <v>4207</v>
      </c>
      <c r="G1989" s="251"/>
      <c r="H1989" s="251"/>
      <c r="I1989" s="251"/>
      <c r="J1989" s="137" t="s">
        <v>260</v>
      </c>
      <c r="K1989" s="138">
        <v>7</v>
      </c>
      <c r="L1989" s="252"/>
      <c r="M1989" s="252"/>
      <c r="N1989" s="260">
        <f t="shared" si="394"/>
        <v>0</v>
      </c>
      <c r="O1989" s="261"/>
      <c r="P1989" s="261"/>
      <c r="Q1989" s="262"/>
      <c r="R1989" s="139"/>
      <c r="T1989" s="140"/>
      <c r="U1989" s="34" t="s">
        <v>39</v>
      </c>
      <c r="V1989" s="141">
        <v>0</v>
      </c>
      <c r="W1989" s="141">
        <f t="shared" si="385"/>
        <v>0</v>
      </c>
      <c r="X1989" s="141">
        <v>0</v>
      </c>
      <c r="Y1989" s="141">
        <f t="shared" si="386"/>
        <v>0</v>
      </c>
      <c r="Z1989" s="141">
        <v>0</v>
      </c>
      <c r="AA1989" s="142">
        <f t="shared" si="387"/>
        <v>0</v>
      </c>
      <c r="AR1989" s="8" t="s">
        <v>161</v>
      </c>
      <c r="AT1989" s="8" t="s">
        <v>157</v>
      </c>
      <c r="AU1989" s="8" t="s">
        <v>78</v>
      </c>
      <c r="AY1989" s="8" t="s">
        <v>156</v>
      </c>
      <c r="BE1989" s="143">
        <f t="shared" si="388"/>
        <v>0</v>
      </c>
      <c r="BF1989" s="143">
        <f t="shared" si="389"/>
        <v>0</v>
      </c>
      <c r="BG1989" s="143">
        <f t="shared" si="390"/>
        <v>0</v>
      </c>
      <c r="BH1989" s="143">
        <f t="shared" si="391"/>
        <v>0</v>
      </c>
      <c r="BI1989" s="143">
        <f t="shared" si="392"/>
        <v>0</v>
      </c>
      <c r="BJ1989" s="8" t="s">
        <v>78</v>
      </c>
      <c r="BK1989" s="121">
        <f t="shared" si="393"/>
        <v>0</v>
      </c>
      <c r="BL1989" s="8" t="s">
        <v>161</v>
      </c>
      <c r="BM1989" s="8" t="s">
        <v>4208</v>
      </c>
    </row>
    <row r="1990" spans="2:65" s="23" customFormat="1" ht="16.5" customHeight="1" x14ac:dyDescent="0.45">
      <c r="B1990" s="134"/>
      <c r="C1990" s="135" t="s">
        <v>4209</v>
      </c>
      <c r="D1990" s="135" t="s">
        <v>157</v>
      </c>
      <c r="E1990" s="136" t="s">
        <v>4210</v>
      </c>
      <c r="F1990" s="251" t="s">
        <v>4211</v>
      </c>
      <c r="G1990" s="251"/>
      <c r="H1990" s="251"/>
      <c r="I1990" s="251"/>
      <c r="J1990" s="137" t="s">
        <v>260</v>
      </c>
      <c r="K1990" s="138">
        <v>5</v>
      </c>
      <c r="L1990" s="252"/>
      <c r="M1990" s="252"/>
      <c r="N1990" s="260">
        <f t="shared" si="394"/>
        <v>0</v>
      </c>
      <c r="O1990" s="261"/>
      <c r="P1990" s="261"/>
      <c r="Q1990" s="262"/>
      <c r="R1990" s="139"/>
      <c r="T1990" s="140"/>
      <c r="U1990" s="34" t="s">
        <v>39</v>
      </c>
      <c r="V1990" s="141">
        <v>0</v>
      </c>
      <c r="W1990" s="141">
        <f t="shared" si="385"/>
        <v>0</v>
      </c>
      <c r="X1990" s="141">
        <v>0</v>
      </c>
      <c r="Y1990" s="141">
        <f t="shared" si="386"/>
        <v>0</v>
      </c>
      <c r="Z1990" s="141">
        <v>0</v>
      </c>
      <c r="AA1990" s="142">
        <f t="shared" si="387"/>
        <v>0</v>
      </c>
      <c r="AR1990" s="8" t="s">
        <v>161</v>
      </c>
      <c r="AT1990" s="8" t="s">
        <v>157</v>
      </c>
      <c r="AU1990" s="8" t="s">
        <v>78</v>
      </c>
      <c r="AY1990" s="8" t="s">
        <v>156</v>
      </c>
      <c r="BE1990" s="143">
        <f t="shared" si="388"/>
        <v>0</v>
      </c>
      <c r="BF1990" s="143">
        <f t="shared" si="389"/>
        <v>0</v>
      </c>
      <c r="BG1990" s="143">
        <f t="shared" si="390"/>
        <v>0</v>
      </c>
      <c r="BH1990" s="143">
        <f t="shared" si="391"/>
        <v>0</v>
      </c>
      <c r="BI1990" s="143">
        <f t="shared" si="392"/>
        <v>0</v>
      </c>
      <c r="BJ1990" s="8" t="s">
        <v>78</v>
      </c>
      <c r="BK1990" s="121">
        <f t="shared" si="393"/>
        <v>0</v>
      </c>
      <c r="BL1990" s="8" t="s">
        <v>161</v>
      </c>
      <c r="BM1990" s="8" t="s">
        <v>4212</v>
      </c>
    </row>
    <row r="1991" spans="2:65" s="23" customFormat="1" ht="16.5" customHeight="1" x14ac:dyDescent="0.45">
      <c r="B1991" s="134"/>
      <c r="C1991" s="135" t="s">
        <v>4213</v>
      </c>
      <c r="D1991" s="135"/>
      <c r="E1991" s="136"/>
      <c r="F1991" s="251"/>
      <c r="G1991" s="251"/>
      <c r="H1991" s="251"/>
      <c r="I1991" s="251"/>
      <c r="J1991" s="137"/>
      <c r="K1991" s="138"/>
      <c r="L1991" s="252"/>
      <c r="M1991" s="252"/>
      <c r="N1991" s="260">
        <f t="shared" si="394"/>
        <v>0</v>
      </c>
      <c r="O1991" s="261"/>
      <c r="P1991" s="261"/>
      <c r="Q1991" s="262"/>
      <c r="R1991" s="139"/>
      <c r="T1991" s="140"/>
      <c r="U1991" s="34" t="s">
        <v>39</v>
      </c>
      <c r="V1991" s="141">
        <v>0</v>
      </c>
      <c r="W1991" s="141">
        <f t="shared" si="385"/>
        <v>0</v>
      </c>
      <c r="X1991" s="141">
        <v>0</v>
      </c>
      <c r="Y1991" s="141">
        <f t="shared" si="386"/>
        <v>0</v>
      </c>
      <c r="Z1991" s="141">
        <v>0</v>
      </c>
      <c r="AA1991" s="142">
        <f t="shared" si="387"/>
        <v>0</v>
      </c>
      <c r="AR1991" s="8" t="s">
        <v>161</v>
      </c>
      <c r="AT1991" s="8" t="s">
        <v>157</v>
      </c>
      <c r="AU1991" s="8" t="s">
        <v>78</v>
      </c>
      <c r="AY1991" s="8" t="s">
        <v>156</v>
      </c>
      <c r="BE1991" s="143">
        <f t="shared" si="388"/>
        <v>0</v>
      </c>
      <c r="BF1991" s="143">
        <f t="shared" si="389"/>
        <v>0</v>
      </c>
      <c r="BG1991" s="143">
        <f t="shared" si="390"/>
        <v>0</v>
      </c>
      <c r="BH1991" s="143">
        <f t="shared" si="391"/>
        <v>0</v>
      </c>
      <c r="BI1991" s="143">
        <f t="shared" si="392"/>
        <v>0</v>
      </c>
      <c r="BJ1991" s="8" t="s">
        <v>78</v>
      </c>
      <c r="BK1991" s="121">
        <f t="shared" si="393"/>
        <v>0</v>
      </c>
      <c r="BL1991" s="8" t="s">
        <v>161</v>
      </c>
      <c r="BM1991" s="8" t="s">
        <v>4214</v>
      </c>
    </row>
    <row r="1992" spans="2:65" s="23" customFormat="1" ht="25.5" customHeight="1" x14ac:dyDescent="0.45">
      <c r="B1992" s="134"/>
      <c r="C1992" s="135" t="s">
        <v>4215</v>
      </c>
      <c r="D1992" s="135" t="s">
        <v>157</v>
      </c>
      <c r="E1992" s="136" t="s">
        <v>4216</v>
      </c>
      <c r="F1992" s="251" t="s">
        <v>3897</v>
      </c>
      <c r="G1992" s="251"/>
      <c r="H1992" s="251"/>
      <c r="I1992" s="251"/>
      <c r="J1992" s="137" t="s">
        <v>260</v>
      </c>
      <c r="K1992" s="138">
        <v>2</v>
      </c>
      <c r="L1992" s="252"/>
      <c r="M1992" s="252"/>
      <c r="N1992" s="260">
        <f t="shared" si="394"/>
        <v>0</v>
      </c>
      <c r="O1992" s="261"/>
      <c r="P1992" s="261"/>
      <c r="Q1992" s="262"/>
      <c r="R1992" s="139"/>
      <c r="T1992" s="140"/>
      <c r="U1992" s="34" t="s">
        <v>39</v>
      </c>
      <c r="V1992" s="141">
        <v>0</v>
      </c>
      <c r="W1992" s="141">
        <f t="shared" si="385"/>
        <v>0</v>
      </c>
      <c r="X1992" s="141">
        <v>0</v>
      </c>
      <c r="Y1992" s="141">
        <f t="shared" si="386"/>
        <v>0</v>
      </c>
      <c r="Z1992" s="141">
        <v>0</v>
      </c>
      <c r="AA1992" s="142">
        <f t="shared" si="387"/>
        <v>0</v>
      </c>
      <c r="AR1992" s="8" t="s">
        <v>161</v>
      </c>
      <c r="AT1992" s="8" t="s">
        <v>157</v>
      </c>
      <c r="AU1992" s="8" t="s">
        <v>78</v>
      </c>
      <c r="AY1992" s="8" t="s">
        <v>156</v>
      </c>
      <c r="BE1992" s="143">
        <f t="shared" si="388"/>
        <v>0</v>
      </c>
      <c r="BF1992" s="143">
        <f t="shared" si="389"/>
        <v>0</v>
      </c>
      <c r="BG1992" s="143">
        <f t="shared" si="390"/>
        <v>0</v>
      </c>
      <c r="BH1992" s="143">
        <f t="shared" si="391"/>
        <v>0</v>
      </c>
      <c r="BI1992" s="143">
        <f t="shared" si="392"/>
        <v>0</v>
      </c>
      <c r="BJ1992" s="8" t="s">
        <v>78</v>
      </c>
      <c r="BK1992" s="121">
        <f t="shared" si="393"/>
        <v>0</v>
      </c>
      <c r="BL1992" s="8" t="s">
        <v>161</v>
      </c>
      <c r="BM1992" s="8" t="s">
        <v>4217</v>
      </c>
    </row>
    <row r="1993" spans="2:65" s="23" customFormat="1" ht="16.5" customHeight="1" x14ac:dyDescent="0.45">
      <c r="B1993" s="134"/>
      <c r="C1993" s="135" t="s">
        <v>4218</v>
      </c>
      <c r="D1993" s="135" t="s">
        <v>157</v>
      </c>
      <c r="E1993" s="136" t="s">
        <v>4219</v>
      </c>
      <c r="F1993" s="251" t="s">
        <v>4220</v>
      </c>
      <c r="G1993" s="251"/>
      <c r="H1993" s="251"/>
      <c r="I1993" s="251"/>
      <c r="J1993" s="137" t="s">
        <v>358</v>
      </c>
      <c r="K1993" s="138">
        <v>390</v>
      </c>
      <c r="L1993" s="252"/>
      <c r="M1993" s="252"/>
      <c r="N1993" s="260">
        <f t="shared" si="394"/>
        <v>0</v>
      </c>
      <c r="O1993" s="261"/>
      <c r="P1993" s="261"/>
      <c r="Q1993" s="262"/>
      <c r="R1993" s="139"/>
      <c r="T1993" s="140"/>
      <c r="U1993" s="34" t="s">
        <v>39</v>
      </c>
      <c r="V1993" s="141">
        <v>0</v>
      </c>
      <c r="W1993" s="141">
        <f t="shared" si="385"/>
        <v>0</v>
      </c>
      <c r="X1993" s="141">
        <v>0</v>
      </c>
      <c r="Y1993" s="141">
        <f t="shared" si="386"/>
        <v>0</v>
      </c>
      <c r="Z1993" s="141">
        <v>0</v>
      </c>
      <c r="AA1993" s="142">
        <f t="shared" si="387"/>
        <v>0</v>
      </c>
      <c r="AR1993" s="8" t="s">
        <v>161</v>
      </c>
      <c r="AT1993" s="8" t="s">
        <v>157</v>
      </c>
      <c r="AU1993" s="8" t="s">
        <v>78</v>
      </c>
      <c r="AY1993" s="8" t="s">
        <v>156</v>
      </c>
      <c r="BE1993" s="143">
        <f t="shared" si="388"/>
        <v>0</v>
      </c>
      <c r="BF1993" s="143">
        <f t="shared" si="389"/>
        <v>0</v>
      </c>
      <c r="BG1993" s="143">
        <f t="shared" si="390"/>
        <v>0</v>
      </c>
      <c r="BH1993" s="143">
        <f t="shared" si="391"/>
        <v>0</v>
      </c>
      <c r="BI1993" s="143">
        <f t="shared" si="392"/>
        <v>0</v>
      </c>
      <c r="BJ1993" s="8" t="s">
        <v>78</v>
      </c>
      <c r="BK1993" s="121">
        <f t="shared" si="393"/>
        <v>0</v>
      </c>
      <c r="BL1993" s="8" t="s">
        <v>161</v>
      </c>
      <c r="BM1993" s="8" t="s">
        <v>4221</v>
      </c>
    </row>
    <row r="1994" spans="2:65" s="23" customFormat="1" ht="16.5" customHeight="1" x14ac:dyDescent="0.45">
      <c r="B1994" s="134"/>
      <c r="C1994" s="135" t="s">
        <v>4222</v>
      </c>
      <c r="D1994" s="135" t="s">
        <v>157</v>
      </c>
      <c r="E1994" s="136" t="s">
        <v>4223</v>
      </c>
      <c r="F1994" s="251" t="s">
        <v>3766</v>
      </c>
      <c r="G1994" s="251"/>
      <c r="H1994" s="251"/>
      <c r="I1994" s="251"/>
      <c r="J1994" s="137" t="s">
        <v>260</v>
      </c>
      <c r="K1994" s="138">
        <v>17</v>
      </c>
      <c r="L1994" s="252"/>
      <c r="M1994" s="252"/>
      <c r="N1994" s="260">
        <f t="shared" si="394"/>
        <v>0</v>
      </c>
      <c r="O1994" s="261"/>
      <c r="P1994" s="261"/>
      <c r="Q1994" s="262"/>
      <c r="R1994" s="139"/>
      <c r="T1994" s="140"/>
      <c r="U1994" s="34" t="s">
        <v>39</v>
      </c>
      <c r="V1994" s="141">
        <v>0</v>
      </c>
      <c r="W1994" s="141">
        <f t="shared" si="385"/>
        <v>0</v>
      </c>
      <c r="X1994" s="141">
        <v>0</v>
      </c>
      <c r="Y1994" s="141">
        <f t="shared" si="386"/>
        <v>0</v>
      </c>
      <c r="Z1994" s="141">
        <v>0</v>
      </c>
      <c r="AA1994" s="142">
        <f t="shared" si="387"/>
        <v>0</v>
      </c>
      <c r="AR1994" s="8" t="s">
        <v>161</v>
      </c>
      <c r="AT1994" s="8" t="s">
        <v>157</v>
      </c>
      <c r="AU1994" s="8" t="s">
        <v>78</v>
      </c>
      <c r="AY1994" s="8" t="s">
        <v>156</v>
      </c>
      <c r="BE1994" s="143">
        <f t="shared" si="388"/>
        <v>0</v>
      </c>
      <c r="BF1994" s="143">
        <f t="shared" si="389"/>
        <v>0</v>
      </c>
      <c r="BG1994" s="143">
        <f t="shared" si="390"/>
        <v>0</v>
      </c>
      <c r="BH1994" s="143">
        <f t="shared" si="391"/>
        <v>0</v>
      </c>
      <c r="BI1994" s="143">
        <f t="shared" si="392"/>
        <v>0</v>
      </c>
      <c r="BJ1994" s="8" t="s">
        <v>78</v>
      </c>
      <c r="BK1994" s="121">
        <f t="shared" si="393"/>
        <v>0</v>
      </c>
      <c r="BL1994" s="8" t="s">
        <v>161</v>
      </c>
      <c r="BM1994" s="8" t="s">
        <v>4224</v>
      </c>
    </row>
    <row r="1995" spans="2:65" s="23" customFormat="1" ht="16.5" customHeight="1" x14ac:dyDescent="0.45">
      <c r="B1995" s="134"/>
      <c r="C1995" s="135" t="s">
        <v>4225</v>
      </c>
      <c r="D1995" s="135" t="s">
        <v>157</v>
      </c>
      <c r="E1995" s="136" t="s">
        <v>4226</v>
      </c>
      <c r="F1995" s="251" t="s">
        <v>4227</v>
      </c>
      <c r="G1995" s="251"/>
      <c r="H1995" s="251"/>
      <c r="I1995" s="251"/>
      <c r="J1995" s="137" t="s">
        <v>1782</v>
      </c>
      <c r="K1995" s="138">
        <v>1</v>
      </c>
      <c r="L1995" s="252"/>
      <c r="M1995" s="252"/>
      <c r="N1995" s="260">
        <f t="shared" si="394"/>
        <v>0</v>
      </c>
      <c r="O1995" s="261"/>
      <c r="P1995" s="261"/>
      <c r="Q1995" s="262"/>
      <c r="R1995" s="139"/>
      <c r="T1995" s="140"/>
      <c r="U1995" s="34" t="s">
        <v>39</v>
      </c>
      <c r="V1995" s="141">
        <v>0</v>
      </c>
      <c r="W1995" s="141">
        <f t="shared" si="385"/>
        <v>0</v>
      </c>
      <c r="X1995" s="141">
        <v>0</v>
      </c>
      <c r="Y1995" s="141">
        <f t="shared" si="386"/>
        <v>0</v>
      </c>
      <c r="Z1995" s="141">
        <v>0</v>
      </c>
      <c r="AA1995" s="142">
        <f t="shared" si="387"/>
        <v>0</v>
      </c>
      <c r="AR1995" s="8" t="s">
        <v>161</v>
      </c>
      <c r="AT1995" s="8" t="s">
        <v>157</v>
      </c>
      <c r="AU1995" s="8" t="s">
        <v>78</v>
      </c>
      <c r="AY1995" s="8" t="s">
        <v>156</v>
      </c>
      <c r="BE1995" s="143">
        <f t="shared" si="388"/>
        <v>0</v>
      </c>
      <c r="BF1995" s="143">
        <f t="shared" si="389"/>
        <v>0</v>
      </c>
      <c r="BG1995" s="143">
        <f t="shared" si="390"/>
        <v>0</v>
      </c>
      <c r="BH1995" s="143">
        <f t="shared" si="391"/>
        <v>0</v>
      </c>
      <c r="BI1995" s="143">
        <f t="shared" si="392"/>
        <v>0</v>
      </c>
      <c r="BJ1995" s="8" t="s">
        <v>78</v>
      </c>
      <c r="BK1995" s="121">
        <f t="shared" si="393"/>
        <v>0</v>
      </c>
      <c r="BL1995" s="8" t="s">
        <v>161</v>
      </c>
      <c r="BM1995" s="8" t="s">
        <v>4228</v>
      </c>
    </row>
    <row r="1996" spans="2:65" s="23" customFormat="1" ht="16.5" customHeight="1" x14ac:dyDescent="0.45">
      <c r="B1996" s="134"/>
      <c r="C1996" s="135" t="s">
        <v>4229</v>
      </c>
      <c r="D1996" s="135" t="s">
        <v>157</v>
      </c>
      <c r="E1996" s="136" t="s">
        <v>4230</v>
      </c>
      <c r="F1996" s="251" t="s">
        <v>4231</v>
      </c>
      <c r="G1996" s="251"/>
      <c r="H1996" s="251"/>
      <c r="I1996" s="251"/>
      <c r="J1996" s="137" t="s">
        <v>1782</v>
      </c>
      <c r="K1996" s="138">
        <v>1</v>
      </c>
      <c r="L1996" s="252"/>
      <c r="M1996" s="252"/>
      <c r="N1996" s="260">
        <f t="shared" si="394"/>
        <v>0</v>
      </c>
      <c r="O1996" s="261"/>
      <c r="P1996" s="261"/>
      <c r="Q1996" s="262"/>
      <c r="R1996" s="139"/>
      <c r="T1996" s="140"/>
      <c r="U1996" s="34" t="s">
        <v>39</v>
      </c>
      <c r="V1996" s="141">
        <v>0</v>
      </c>
      <c r="W1996" s="141">
        <f t="shared" si="385"/>
        <v>0</v>
      </c>
      <c r="X1996" s="141">
        <v>0</v>
      </c>
      <c r="Y1996" s="141">
        <f t="shared" si="386"/>
        <v>0</v>
      </c>
      <c r="Z1996" s="141">
        <v>0</v>
      </c>
      <c r="AA1996" s="142">
        <f t="shared" si="387"/>
        <v>0</v>
      </c>
      <c r="AR1996" s="8" t="s">
        <v>161</v>
      </c>
      <c r="AT1996" s="8" t="s">
        <v>157</v>
      </c>
      <c r="AU1996" s="8" t="s">
        <v>78</v>
      </c>
      <c r="AY1996" s="8" t="s">
        <v>156</v>
      </c>
      <c r="BE1996" s="143">
        <f t="shared" si="388"/>
        <v>0</v>
      </c>
      <c r="BF1996" s="143">
        <f t="shared" si="389"/>
        <v>0</v>
      </c>
      <c r="BG1996" s="143">
        <f t="shared" si="390"/>
        <v>0</v>
      </c>
      <c r="BH1996" s="143">
        <f t="shared" si="391"/>
        <v>0</v>
      </c>
      <c r="BI1996" s="143">
        <f t="shared" si="392"/>
        <v>0</v>
      </c>
      <c r="BJ1996" s="8" t="s">
        <v>78</v>
      </c>
      <c r="BK1996" s="121">
        <f t="shared" si="393"/>
        <v>0</v>
      </c>
      <c r="BL1996" s="8" t="s">
        <v>161</v>
      </c>
      <c r="BM1996" s="8" t="s">
        <v>4232</v>
      </c>
    </row>
    <row r="1997" spans="2:65" s="23" customFormat="1" ht="16.5" customHeight="1" x14ac:dyDescent="0.45">
      <c r="B1997" s="134"/>
      <c r="C1997" s="135" t="s">
        <v>4233</v>
      </c>
      <c r="D1997" s="135"/>
      <c r="E1997" s="136"/>
      <c r="F1997" s="251"/>
      <c r="G1997" s="251"/>
      <c r="H1997" s="251"/>
      <c r="I1997" s="251"/>
      <c r="J1997" s="137"/>
      <c r="K1997" s="138"/>
      <c r="L1997" s="252"/>
      <c r="M1997" s="252"/>
      <c r="N1997" s="260">
        <f t="shared" si="394"/>
        <v>0</v>
      </c>
      <c r="O1997" s="261"/>
      <c r="P1997" s="261"/>
      <c r="Q1997" s="262"/>
      <c r="R1997" s="139"/>
      <c r="T1997" s="140"/>
      <c r="U1997" s="34" t="s">
        <v>39</v>
      </c>
      <c r="V1997" s="141">
        <v>0</v>
      </c>
      <c r="W1997" s="141">
        <f t="shared" si="385"/>
        <v>0</v>
      </c>
      <c r="X1997" s="141">
        <v>0</v>
      </c>
      <c r="Y1997" s="141">
        <f t="shared" si="386"/>
        <v>0</v>
      </c>
      <c r="Z1997" s="141">
        <v>0</v>
      </c>
      <c r="AA1997" s="142">
        <f t="shared" si="387"/>
        <v>0</v>
      </c>
      <c r="AR1997" s="8" t="s">
        <v>161</v>
      </c>
      <c r="AT1997" s="8" t="s">
        <v>157</v>
      </c>
      <c r="AU1997" s="8" t="s">
        <v>78</v>
      </c>
      <c r="AY1997" s="8" t="s">
        <v>156</v>
      </c>
      <c r="BE1997" s="143">
        <f t="shared" si="388"/>
        <v>0</v>
      </c>
      <c r="BF1997" s="143">
        <f t="shared" si="389"/>
        <v>0</v>
      </c>
      <c r="BG1997" s="143">
        <f t="shared" si="390"/>
        <v>0</v>
      </c>
      <c r="BH1997" s="143">
        <f t="shared" si="391"/>
        <v>0</v>
      </c>
      <c r="BI1997" s="143">
        <f t="shared" si="392"/>
        <v>0</v>
      </c>
      <c r="BJ1997" s="8" t="s">
        <v>78</v>
      </c>
      <c r="BK1997" s="121">
        <f t="shared" si="393"/>
        <v>0</v>
      </c>
      <c r="BL1997" s="8" t="s">
        <v>161</v>
      </c>
      <c r="BM1997" s="8" t="s">
        <v>4234</v>
      </c>
    </row>
    <row r="1998" spans="2:65" s="23" customFormat="1" ht="16.5" customHeight="1" x14ac:dyDescent="0.45">
      <c r="B1998" s="134"/>
      <c r="C1998" s="135" t="s">
        <v>4235</v>
      </c>
      <c r="D1998" s="135" t="s">
        <v>157</v>
      </c>
      <c r="E1998" s="136" t="s">
        <v>4236</v>
      </c>
      <c r="F1998" s="251" t="s">
        <v>3774</v>
      </c>
      <c r="G1998" s="251"/>
      <c r="H1998" s="251"/>
      <c r="I1998" s="251"/>
      <c r="J1998" s="137" t="s">
        <v>1782</v>
      </c>
      <c r="K1998" s="138">
        <v>1</v>
      </c>
      <c r="L1998" s="252"/>
      <c r="M1998" s="252"/>
      <c r="N1998" s="260">
        <f t="shared" si="394"/>
        <v>0</v>
      </c>
      <c r="O1998" s="261"/>
      <c r="P1998" s="261"/>
      <c r="Q1998" s="262"/>
      <c r="R1998" s="139"/>
      <c r="T1998" s="140"/>
      <c r="U1998" s="34" t="s">
        <v>39</v>
      </c>
      <c r="V1998" s="141">
        <v>0</v>
      </c>
      <c r="W1998" s="141">
        <f t="shared" si="385"/>
        <v>0</v>
      </c>
      <c r="X1998" s="141">
        <v>0</v>
      </c>
      <c r="Y1998" s="141">
        <f t="shared" si="386"/>
        <v>0</v>
      </c>
      <c r="Z1998" s="141">
        <v>0</v>
      </c>
      <c r="AA1998" s="142">
        <f t="shared" si="387"/>
        <v>0</v>
      </c>
      <c r="AR1998" s="8" t="s">
        <v>161</v>
      </c>
      <c r="AT1998" s="8" t="s">
        <v>157</v>
      </c>
      <c r="AU1998" s="8" t="s">
        <v>78</v>
      </c>
      <c r="AY1998" s="8" t="s">
        <v>156</v>
      </c>
      <c r="BE1998" s="143">
        <f t="shared" si="388"/>
        <v>0</v>
      </c>
      <c r="BF1998" s="143">
        <f t="shared" si="389"/>
        <v>0</v>
      </c>
      <c r="BG1998" s="143">
        <f t="shared" si="390"/>
        <v>0</v>
      </c>
      <c r="BH1998" s="143">
        <f t="shared" si="391"/>
        <v>0</v>
      </c>
      <c r="BI1998" s="143">
        <f t="shared" si="392"/>
        <v>0</v>
      </c>
      <c r="BJ1998" s="8" t="s">
        <v>78</v>
      </c>
      <c r="BK1998" s="121">
        <f t="shared" si="393"/>
        <v>0</v>
      </c>
      <c r="BL1998" s="8" t="s">
        <v>161</v>
      </c>
      <c r="BM1998" s="8" t="s">
        <v>4237</v>
      </c>
    </row>
    <row r="1999" spans="2:65" s="23" customFormat="1" ht="16.5" customHeight="1" x14ac:dyDescent="0.45">
      <c r="B1999" s="134"/>
      <c r="C1999" s="135" t="s">
        <v>4238</v>
      </c>
      <c r="D1999" s="135" t="s">
        <v>157</v>
      </c>
      <c r="E1999" s="136" t="s">
        <v>4239</v>
      </c>
      <c r="F1999" s="251" t="s">
        <v>4240</v>
      </c>
      <c r="G1999" s="251"/>
      <c r="H1999" s="251"/>
      <c r="I1999" s="251"/>
      <c r="J1999" s="137" t="s">
        <v>1098</v>
      </c>
      <c r="K1999" s="138">
        <v>1</v>
      </c>
      <c r="L1999" s="252"/>
      <c r="M1999" s="252"/>
      <c r="N1999" s="260">
        <f t="shared" si="394"/>
        <v>0</v>
      </c>
      <c r="O1999" s="261"/>
      <c r="P1999" s="261"/>
      <c r="Q1999" s="262"/>
      <c r="R1999" s="139"/>
      <c r="T1999" s="140"/>
      <c r="U1999" s="34" t="s">
        <v>39</v>
      </c>
      <c r="V1999" s="141">
        <v>0</v>
      </c>
      <c r="W1999" s="141">
        <f t="shared" si="385"/>
        <v>0</v>
      </c>
      <c r="X1999" s="141">
        <v>0</v>
      </c>
      <c r="Y1999" s="141">
        <f t="shared" si="386"/>
        <v>0</v>
      </c>
      <c r="Z1999" s="141">
        <v>0</v>
      </c>
      <c r="AA1999" s="142">
        <f t="shared" si="387"/>
        <v>0</v>
      </c>
      <c r="AR1999" s="8" t="s">
        <v>161</v>
      </c>
      <c r="AT1999" s="8" t="s">
        <v>157</v>
      </c>
      <c r="AU1999" s="8" t="s">
        <v>78</v>
      </c>
      <c r="AY1999" s="8" t="s">
        <v>156</v>
      </c>
      <c r="BE1999" s="143">
        <f t="shared" si="388"/>
        <v>0</v>
      </c>
      <c r="BF1999" s="143">
        <f t="shared" si="389"/>
        <v>0</v>
      </c>
      <c r="BG1999" s="143">
        <f t="shared" si="390"/>
        <v>0</v>
      </c>
      <c r="BH1999" s="143">
        <f t="shared" si="391"/>
        <v>0</v>
      </c>
      <c r="BI1999" s="143">
        <f t="shared" si="392"/>
        <v>0</v>
      </c>
      <c r="BJ1999" s="8" t="s">
        <v>78</v>
      </c>
      <c r="BK1999" s="121">
        <f t="shared" si="393"/>
        <v>0</v>
      </c>
      <c r="BL1999" s="8" t="s">
        <v>161</v>
      </c>
      <c r="BM1999" s="8" t="s">
        <v>4241</v>
      </c>
    </row>
    <row r="2000" spans="2:65" s="23" customFormat="1" ht="16.5" customHeight="1" x14ac:dyDescent="0.45">
      <c r="B2000" s="134"/>
      <c r="C2000" s="135" t="s">
        <v>4242</v>
      </c>
      <c r="D2000" s="135" t="s">
        <v>157</v>
      </c>
      <c r="E2000" s="136" t="s">
        <v>3923</v>
      </c>
      <c r="F2000" s="251" t="s">
        <v>3924</v>
      </c>
      <c r="G2000" s="251"/>
      <c r="H2000" s="251"/>
      <c r="I2000" s="251"/>
      <c r="J2000" s="137" t="s">
        <v>260</v>
      </c>
      <c r="K2000" s="138">
        <v>7</v>
      </c>
      <c r="L2000" s="252"/>
      <c r="M2000" s="252"/>
      <c r="N2000" s="260">
        <f t="shared" si="394"/>
        <v>0</v>
      </c>
      <c r="O2000" s="261"/>
      <c r="P2000" s="261"/>
      <c r="Q2000" s="262"/>
      <c r="R2000" s="139"/>
      <c r="T2000" s="140"/>
      <c r="U2000" s="34" t="s">
        <v>39</v>
      </c>
      <c r="V2000" s="141">
        <v>0</v>
      </c>
      <c r="W2000" s="141">
        <f t="shared" si="385"/>
        <v>0</v>
      </c>
      <c r="X2000" s="141">
        <v>0</v>
      </c>
      <c r="Y2000" s="141">
        <f t="shared" si="386"/>
        <v>0</v>
      </c>
      <c r="Z2000" s="141">
        <v>0</v>
      </c>
      <c r="AA2000" s="142">
        <f t="shared" si="387"/>
        <v>0</v>
      </c>
      <c r="AR2000" s="8" t="s">
        <v>161</v>
      </c>
      <c r="AT2000" s="8" t="s">
        <v>157</v>
      </c>
      <c r="AU2000" s="8" t="s">
        <v>78</v>
      </c>
      <c r="AY2000" s="8" t="s">
        <v>156</v>
      </c>
      <c r="BE2000" s="143">
        <f t="shared" si="388"/>
        <v>0</v>
      </c>
      <c r="BF2000" s="143">
        <f t="shared" si="389"/>
        <v>0</v>
      </c>
      <c r="BG2000" s="143">
        <f t="shared" si="390"/>
        <v>0</v>
      </c>
      <c r="BH2000" s="143">
        <f t="shared" si="391"/>
        <v>0</v>
      </c>
      <c r="BI2000" s="143">
        <f t="shared" si="392"/>
        <v>0</v>
      </c>
      <c r="BJ2000" s="8" t="s">
        <v>78</v>
      </c>
      <c r="BK2000" s="121">
        <f t="shared" si="393"/>
        <v>0</v>
      </c>
      <c r="BL2000" s="8" t="s">
        <v>161</v>
      </c>
      <c r="BM2000" s="8" t="s">
        <v>4243</v>
      </c>
    </row>
    <row r="2001" spans="2:65" s="23" customFormat="1" ht="16.5" customHeight="1" x14ac:dyDescent="0.45">
      <c r="B2001" s="134"/>
      <c r="C2001" s="135" t="s">
        <v>4244</v>
      </c>
      <c r="D2001" s="135" t="s">
        <v>157</v>
      </c>
      <c r="E2001" s="136" t="s">
        <v>3927</v>
      </c>
      <c r="F2001" s="251" t="s">
        <v>3928</v>
      </c>
      <c r="G2001" s="251"/>
      <c r="H2001" s="251"/>
      <c r="I2001" s="251"/>
      <c r="J2001" s="137" t="s">
        <v>260</v>
      </c>
      <c r="K2001" s="138">
        <v>7</v>
      </c>
      <c r="L2001" s="252"/>
      <c r="M2001" s="252"/>
      <c r="N2001" s="260">
        <f t="shared" si="394"/>
        <v>0</v>
      </c>
      <c r="O2001" s="261"/>
      <c r="P2001" s="261"/>
      <c r="Q2001" s="262"/>
      <c r="R2001" s="139"/>
      <c r="T2001" s="140"/>
      <c r="U2001" s="34" t="s">
        <v>39</v>
      </c>
      <c r="V2001" s="141">
        <v>0</v>
      </c>
      <c r="W2001" s="141">
        <f t="shared" si="385"/>
        <v>0</v>
      </c>
      <c r="X2001" s="141">
        <v>0</v>
      </c>
      <c r="Y2001" s="141">
        <f t="shared" si="386"/>
        <v>0</v>
      </c>
      <c r="Z2001" s="141">
        <v>0</v>
      </c>
      <c r="AA2001" s="142">
        <f t="shared" si="387"/>
        <v>0</v>
      </c>
      <c r="AR2001" s="8" t="s">
        <v>161</v>
      </c>
      <c r="AT2001" s="8" t="s">
        <v>157</v>
      </c>
      <c r="AU2001" s="8" t="s">
        <v>78</v>
      </c>
      <c r="AY2001" s="8" t="s">
        <v>156</v>
      </c>
      <c r="BE2001" s="143">
        <f t="shared" si="388"/>
        <v>0</v>
      </c>
      <c r="BF2001" s="143">
        <f t="shared" si="389"/>
        <v>0</v>
      </c>
      <c r="BG2001" s="143">
        <f t="shared" si="390"/>
        <v>0</v>
      </c>
      <c r="BH2001" s="143">
        <f t="shared" si="391"/>
        <v>0</v>
      </c>
      <c r="BI2001" s="143">
        <f t="shared" si="392"/>
        <v>0</v>
      </c>
      <c r="BJ2001" s="8" t="s">
        <v>78</v>
      </c>
      <c r="BK2001" s="121">
        <f t="shared" si="393"/>
        <v>0</v>
      </c>
      <c r="BL2001" s="8" t="s">
        <v>161</v>
      </c>
      <c r="BM2001" s="8" t="s">
        <v>4245</v>
      </c>
    </row>
    <row r="2002" spans="2:65" s="23" customFormat="1" ht="38.25" customHeight="1" x14ac:dyDescent="0.45">
      <c r="B2002" s="134"/>
      <c r="C2002" s="135" t="s">
        <v>4246</v>
      </c>
      <c r="D2002" s="135" t="s">
        <v>157</v>
      </c>
      <c r="E2002" s="136" t="s">
        <v>4247</v>
      </c>
      <c r="F2002" s="251" t="s">
        <v>4248</v>
      </c>
      <c r="G2002" s="251"/>
      <c r="H2002" s="251"/>
      <c r="I2002" s="251"/>
      <c r="J2002" s="137" t="s">
        <v>1782</v>
      </c>
      <c r="K2002" s="138">
        <v>1</v>
      </c>
      <c r="L2002" s="252"/>
      <c r="M2002" s="252"/>
      <c r="N2002" s="260">
        <f t="shared" si="394"/>
        <v>0</v>
      </c>
      <c r="O2002" s="261"/>
      <c r="P2002" s="261"/>
      <c r="Q2002" s="262"/>
      <c r="R2002" s="139"/>
      <c r="T2002" s="140"/>
      <c r="U2002" s="34" t="s">
        <v>39</v>
      </c>
      <c r="V2002" s="141">
        <v>0</v>
      </c>
      <c r="W2002" s="141">
        <f t="shared" si="385"/>
        <v>0</v>
      </c>
      <c r="X2002" s="141">
        <v>0</v>
      </c>
      <c r="Y2002" s="141">
        <f t="shared" si="386"/>
        <v>0</v>
      </c>
      <c r="Z2002" s="141">
        <v>0</v>
      </c>
      <c r="AA2002" s="142">
        <f t="shared" si="387"/>
        <v>0</v>
      </c>
      <c r="AR2002" s="8" t="s">
        <v>161</v>
      </c>
      <c r="AT2002" s="8" t="s">
        <v>157</v>
      </c>
      <c r="AU2002" s="8" t="s">
        <v>78</v>
      </c>
      <c r="AY2002" s="8" t="s">
        <v>156</v>
      </c>
      <c r="BE2002" s="143">
        <f t="shared" si="388"/>
        <v>0</v>
      </c>
      <c r="BF2002" s="143">
        <f t="shared" si="389"/>
        <v>0</v>
      </c>
      <c r="BG2002" s="143">
        <f t="shared" si="390"/>
        <v>0</v>
      </c>
      <c r="BH2002" s="143">
        <f t="shared" si="391"/>
        <v>0</v>
      </c>
      <c r="BI2002" s="143">
        <f t="shared" si="392"/>
        <v>0</v>
      </c>
      <c r="BJ2002" s="8" t="s">
        <v>78</v>
      </c>
      <c r="BK2002" s="121">
        <f t="shared" si="393"/>
        <v>0</v>
      </c>
      <c r="BL2002" s="8" t="s">
        <v>161</v>
      </c>
      <c r="BM2002" s="8" t="s">
        <v>4249</v>
      </c>
    </row>
    <row r="2003" spans="2:65" s="23" customFormat="1" ht="16.5" customHeight="1" x14ac:dyDescent="0.45">
      <c r="B2003" s="134"/>
      <c r="C2003" s="135" t="s">
        <v>4250</v>
      </c>
      <c r="D2003" s="135" t="s">
        <v>157</v>
      </c>
      <c r="E2003" s="136" t="s">
        <v>4134</v>
      </c>
      <c r="F2003" s="251" t="s">
        <v>4251</v>
      </c>
      <c r="G2003" s="251"/>
      <c r="H2003" s="251"/>
      <c r="I2003" s="251"/>
      <c r="J2003" s="137" t="s">
        <v>1782</v>
      </c>
      <c r="K2003" s="138">
        <v>1</v>
      </c>
      <c r="L2003" s="252"/>
      <c r="M2003" s="252"/>
      <c r="N2003" s="260">
        <f t="shared" si="394"/>
        <v>0</v>
      </c>
      <c r="O2003" s="261"/>
      <c r="P2003" s="261"/>
      <c r="Q2003" s="262"/>
      <c r="R2003" s="139"/>
      <c r="T2003" s="140"/>
      <c r="U2003" s="34" t="s">
        <v>39</v>
      </c>
      <c r="V2003" s="141">
        <v>0</v>
      </c>
      <c r="W2003" s="141">
        <f t="shared" si="385"/>
        <v>0</v>
      </c>
      <c r="X2003" s="141">
        <v>0</v>
      </c>
      <c r="Y2003" s="141">
        <f t="shared" si="386"/>
        <v>0</v>
      </c>
      <c r="Z2003" s="141">
        <v>0</v>
      </c>
      <c r="AA2003" s="142">
        <f t="shared" si="387"/>
        <v>0</v>
      </c>
      <c r="AR2003" s="8" t="s">
        <v>161</v>
      </c>
      <c r="AT2003" s="8" t="s">
        <v>157</v>
      </c>
      <c r="AU2003" s="8" t="s">
        <v>78</v>
      </c>
      <c r="AY2003" s="8" t="s">
        <v>156</v>
      </c>
      <c r="BE2003" s="143">
        <f t="shared" si="388"/>
        <v>0</v>
      </c>
      <c r="BF2003" s="143">
        <f t="shared" si="389"/>
        <v>0</v>
      </c>
      <c r="BG2003" s="143">
        <f t="shared" si="390"/>
        <v>0</v>
      </c>
      <c r="BH2003" s="143">
        <f t="shared" si="391"/>
        <v>0</v>
      </c>
      <c r="BI2003" s="143">
        <f t="shared" si="392"/>
        <v>0</v>
      </c>
      <c r="BJ2003" s="8" t="s">
        <v>78</v>
      </c>
      <c r="BK2003" s="121">
        <f t="shared" si="393"/>
        <v>0</v>
      </c>
      <c r="BL2003" s="8" t="s">
        <v>161</v>
      </c>
      <c r="BM2003" s="8" t="s">
        <v>4252</v>
      </c>
    </row>
    <row r="2004" spans="2:65" s="23" customFormat="1" ht="16.5" customHeight="1" x14ac:dyDescent="0.45">
      <c r="B2004" s="134"/>
      <c r="C2004" s="135" t="s">
        <v>4253</v>
      </c>
      <c r="D2004" s="135" t="s">
        <v>157</v>
      </c>
      <c r="E2004" s="136" t="s">
        <v>4254</v>
      </c>
      <c r="F2004" s="251" t="s">
        <v>4255</v>
      </c>
      <c r="G2004" s="251"/>
      <c r="H2004" s="251"/>
      <c r="I2004" s="251"/>
      <c r="J2004" s="137" t="s">
        <v>1782</v>
      </c>
      <c r="K2004" s="138">
        <v>1</v>
      </c>
      <c r="L2004" s="252"/>
      <c r="M2004" s="252"/>
      <c r="N2004" s="260">
        <f>ROUND(L2004*K2004,2)</f>
        <v>0</v>
      </c>
      <c r="O2004" s="261"/>
      <c r="P2004" s="261"/>
      <c r="Q2004" s="262"/>
      <c r="R2004" s="139"/>
      <c r="T2004" s="140"/>
      <c r="U2004" s="34" t="s">
        <v>39</v>
      </c>
      <c r="V2004" s="141">
        <v>0</v>
      </c>
      <c r="W2004" s="141">
        <f t="shared" si="385"/>
        <v>0</v>
      </c>
      <c r="X2004" s="141">
        <v>0</v>
      </c>
      <c r="Y2004" s="141">
        <f t="shared" si="386"/>
        <v>0</v>
      </c>
      <c r="Z2004" s="141">
        <v>0</v>
      </c>
      <c r="AA2004" s="142">
        <f t="shared" si="387"/>
        <v>0</v>
      </c>
      <c r="AR2004" s="8" t="s">
        <v>161</v>
      </c>
      <c r="AT2004" s="8" t="s">
        <v>157</v>
      </c>
      <c r="AU2004" s="8" t="s">
        <v>78</v>
      </c>
      <c r="AY2004" s="8" t="s">
        <v>156</v>
      </c>
      <c r="BE2004" s="143">
        <f t="shared" si="388"/>
        <v>0</v>
      </c>
      <c r="BF2004" s="143">
        <f t="shared" si="389"/>
        <v>0</v>
      </c>
      <c r="BG2004" s="143">
        <f t="shared" si="390"/>
        <v>0</v>
      </c>
      <c r="BH2004" s="143">
        <f t="shared" si="391"/>
        <v>0</v>
      </c>
      <c r="BI2004" s="143">
        <f t="shared" si="392"/>
        <v>0</v>
      </c>
      <c r="BJ2004" s="8" t="s">
        <v>78</v>
      </c>
      <c r="BK2004" s="121">
        <f t="shared" si="393"/>
        <v>0</v>
      </c>
      <c r="BL2004" s="8" t="s">
        <v>161</v>
      </c>
      <c r="BM2004" s="8" t="s">
        <v>4256</v>
      </c>
    </row>
    <row r="2005" spans="2:65" s="23" customFormat="1" ht="25.5" customHeight="1" x14ac:dyDescent="0.45">
      <c r="B2005" s="134"/>
      <c r="C2005" s="135" t="s">
        <v>4257</v>
      </c>
      <c r="D2005" s="135" t="s">
        <v>157</v>
      </c>
      <c r="E2005" s="136" t="s">
        <v>4258</v>
      </c>
      <c r="F2005" s="251" t="s">
        <v>3800</v>
      </c>
      <c r="G2005" s="251"/>
      <c r="H2005" s="251"/>
      <c r="I2005" s="251"/>
      <c r="J2005" s="137" t="s">
        <v>1782</v>
      </c>
      <c r="K2005" s="138">
        <v>1</v>
      </c>
      <c r="L2005" s="252"/>
      <c r="M2005" s="252"/>
      <c r="N2005" s="260">
        <f t="shared" ref="N2005:N2008" si="395">ROUND(L2005*K2005,2)</f>
        <v>0</v>
      </c>
      <c r="O2005" s="261"/>
      <c r="P2005" s="261"/>
      <c r="Q2005" s="262"/>
      <c r="R2005" s="139"/>
      <c r="T2005" s="140"/>
      <c r="U2005" s="34" t="s">
        <v>39</v>
      </c>
      <c r="V2005" s="141">
        <v>0</v>
      </c>
      <c r="W2005" s="141">
        <f t="shared" si="385"/>
        <v>0</v>
      </c>
      <c r="X2005" s="141">
        <v>0</v>
      </c>
      <c r="Y2005" s="141">
        <f t="shared" si="386"/>
        <v>0</v>
      </c>
      <c r="Z2005" s="141">
        <v>0</v>
      </c>
      <c r="AA2005" s="142">
        <f t="shared" si="387"/>
        <v>0</v>
      </c>
      <c r="AR2005" s="8" t="s">
        <v>161</v>
      </c>
      <c r="AT2005" s="8" t="s">
        <v>157</v>
      </c>
      <c r="AU2005" s="8" t="s">
        <v>78</v>
      </c>
      <c r="AY2005" s="8" t="s">
        <v>156</v>
      </c>
      <c r="BE2005" s="143">
        <f t="shared" si="388"/>
        <v>0</v>
      </c>
      <c r="BF2005" s="143">
        <f t="shared" si="389"/>
        <v>0</v>
      </c>
      <c r="BG2005" s="143">
        <f t="shared" si="390"/>
        <v>0</v>
      </c>
      <c r="BH2005" s="143">
        <f t="shared" si="391"/>
        <v>0</v>
      </c>
      <c r="BI2005" s="143">
        <f t="shared" si="392"/>
        <v>0</v>
      </c>
      <c r="BJ2005" s="8" t="s">
        <v>78</v>
      </c>
      <c r="BK2005" s="121">
        <f t="shared" si="393"/>
        <v>0</v>
      </c>
      <c r="BL2005" s="8" t="s">
        <v>161</v>
      </c>
      <c r="BM2005" s="8" t="s">
        <v>4259</v>
      </c>
    </row>
    <row r="2006" spans="2:65" s="23" customFormat="1" ht="16.5" customHeight="1" x14ac:dyDescent="0.45">
      <c r="B2006" s="134"/>
      <c r="C2006" s="135" t="s">
        <v>4260</v>
      </c>
      <c r="D2006" s="135" t="s">
        <v>157</v>
      </c>
      <c r="E2006" s="136" t="s">
        <v>4261</v>
      </c>
      <c r="F2006" s="251" t="s">
        <v>3804</v>
      </c>
      <c r="G2006" s="251"/>
      <c r="H2006" s="251"/>
      <c r="I2006" s="251"/>
      <c r="J2006" s="137" t="s">
        <v>260</v>
      </c>
      <c r="K2006" s="138">
        <v>1</v>
      </c>
      <c r="L2006" s="252"/>
      <c r="M2006" s="252"/>
      <c r="N2006" s="260">
        <f t="shared" si="395"/>
        <v>0</v>
      </c>
      <c r="O2006" s="261"/>
      <c r="P2006" s="261"/>
      <c r="Q2006" s="262"/>
      <c r="R2006" s="139"/>
      <c r="T2006" s="140"/>
      <c r="U2006" s="34" t="s">
        <v>39</v>
      </c>
      <c r="V2006" s="141">
        <v>0</v>
      </c>
      <c r="W2006" s="141">
        <f t="shared" si="385"/>
        <v>0</v>
      </c>
      <c r="X2006" s="141">
        <v>0</v>
      </c>
      <c r="Y2006" s="141">
        <f t="shared" si="386"/>
        <v>0</v>
      </c>
      <c r="Z2006" s="141">
        <v>0</v>
      </c>
      <c r="AA2006" s="142">
        <f t="shared" si="387"/>
        <v>0</v>
      </c>
      <c r="AR2006" s="8" t="s">
        <v>161</v>
      </c>
      <c r="AT2006" s="8" t="s">
        <v>157</v>
      </c>
      <c r="AU2006" s="8" t="s">
        <v>78</v>
      </c>
      <c r="AY2006" s="8" t="s">
        <v>156</v>
      </c>
      <c r="BE2006" s="143">
        <f t="shared" si="388"/>
        <v>0</v>
      </c>
      <c r="BF2006" s="143">
        <f t="shared" si="389"/>
        <v>0</v>
      </c>
      <c r="BG2006" s="143">
        <f t="shared" si="390"/>
        <v>0</v>
      </c>
      <c r="BH2006" s="143">
        <f t="shared" si="391"/>
        <v>0</v>
      </c>
      <c r="BI2006" s="143">
        <f t="shared" si="392"/>
        <v>0</v>
      </c>
      <c r="BJ2006" s="8" t="s">
        <v>78</v>
      </c>
      <c r="BK2006" s="121">
        <f t="shared" si="393"/>
        <v>0</v>
      </c>
      <c r="BL2006" s="8" t="s">
        <v>161</v>
      </c>
      <c r="BM2006" s="8" t="s">
        <v>4262</v>
      </c>
    </row>
    <row r="2007" spans="2:65" s="23" customFormat="1" ht="16.5" customHeight="1" x14ac:dyDescent="0.45">
      <c r="B2007" s="134"/>
      <c r="C2007" s="135" t="s">
        <v>4263</v>
      </c>
      <c r="D2007" s="135"/>
      <c r="E2007" s="136"/>
      <c r="F2007" s="251"/>
      <c r="G2007" s="251"/>
      <c r="H2007" s="251"/>
      <c r="I2007" s="251"/>
      <c r="J2007" s="137"/>
      <c r="K2007" s="138"/>
      <c r="L2007" s="252"/>
      <c r="M2007" s="252"/>
      <c r="N2007" s="260">
        <f t="shared" si="395"/>
        <v>0</v>
      </c>
      <c r="O2007" s="261"/>
      <c r="P2007" s="261"/>
      <c r="Q2007" s="262"/>
      <c r="R2007" s="139"/>
      <c r="T2007" s="140"/>
      <c r="U2007" s="34" t="s">
        <v>39</v>
      </c>
      <c r="V2007" s="141">
        <v>0</v>
      </c>
      <c r="W2007" s="141">
        <f t="shared" si="385"/>
        <v>0</v>
      </c>
      <c r="X2007" s="141">
        <v>0</v>
      </c>
      <c r="Y2007" s="141">
        <f t="shared" si="386"/>
        <v>0</v>
      </c>
      <c r="Z2007" s="141">
        <v>0</v>
      </c>
      <c r="AA2007" s="142">
        <f t="shared" si="387"/>
        <v>0</v>
      </c>
      <c r="AR2007" s="8" t="s">
        <v>161</v>
      </c>
      <c r="AT2007" s="8" t="s">
        <v>157</v>
      </c>
      <c r="AU2007" s="8" t="s">
        <v>78</v>
      </c>
      <c r="AY2007" s="8" t="s">
        <v>156</v>
      </c>
      <c r="BE2007" s="143">
        <f t="shared" si="388"/>
        <v>0</v>
      </c>
      <c r="BF2007" s="143">
        <f t="shared" si="389"/>
        <v>0</v>
      </c>
      <c r="BG2007" s="143">
        <f t="shared" si="390"/>
        <v>0</v>
      </c>
      <c r="BH2007" s="143">
        <f t="shared" si="391"/>
        <v>0</v>
      </c>
      <c r="BI2007" s="143">
        <f t="shared" si="392"/>
        <v>0</v>
      </c>
      <c r="BJ2007" s="8" t="s">
        <v>78</v>
      </c>
      <c r="BK2007" s="121">
        <f t="shared" si="393"/>
        <v>0</v>
      </c>
      <c r="BL2007" s="8" t="s">
        <v>161</v>
      </c>
      <c r="BM2007" s="8" t="s">
        <v>4264</v>
      </c>
    </row>
    <row r="2008" spans="2:65" s="23" customFormat="1" ht="25.5" customHeight="1" x14ac:dyDescent="0.45">
      <c r="B2008" s="134"/>
      <c r="C2008" s="135" t="s">
        <v>4265</v>
      </c>
      <c r="D2008" s="135"/>
      <c r="E2008" s="136"/>
      <c r="F2008" s="251"/>
      <c r="G2008" s="251"/>
      <c r="H2008" s="251"/>
      <c r="I2008" s="251"/>
      <c r="J2008" s="137"/>
      <c r="K2008" s="138"/>
      <c r="L2008" s="252"/>
      <c r="M2008" s="252"/>
      <c r="N2008" s="260">
        <f t="shared" si="395"/>
        <v>0</v>
      </c>
      <c r="O2008" s="261"/>
      <c r="P2008" s="261"/>
      <c r="Q2008" s="262"/>
      <c r="R2008" s="139"/>
      <c r="T2008" s="140"/>
      <c r="U2008" s="34" t="s">
        <v>39</v>
      </c>
      <c r="V2008" s="141">
        <v>0</v>
      </c>
      <c r="W2008" s="141">
        <f t="shared" si="385"/>
        <v>0</v>
      </c>
      <c r="X2008" s="141">
        <v>0</v>
      </c>
      <c r="Y2008" s="141">
        <f t="shared" si="386"/>
        <v>0</v>
      </c>
      <c r="Z2008" s="141">
        <v>0</v>
      </c>
      <c r="AA2008" s="142">
        <f t="shared" si="387"/>
        <v>0</v>
      </c>
      <c r="AR2008" s="8" t="s">
        <v>161</v>
      </c>
      <c r="AT2008" s="8" t="s">
        <v>157</v>
      </c>
      <c r="AU2008" s="8" t="s">
        <v>78</v>
      </c>
      <c r="AY2008" s="8" t="s">
        <v>156</v>
      </c>
      <c r="BE2008" s="143">
        <f t="shared" si="388"/>
        <v>0</v>
      </c>
      <c r="BF2008" s="143">
        <f t="shared" si="389"/>
        <v>0</v>
      </c>
      <c r="BG2008" s="143">
        <f t="shared" si="390"/>
        <v>0</v>
      </c>
      <c r="BH2008" s="143">
        <f t="shared" si="391"/>
        <v>0</v>
      </c>
      <c r="BI2008" s="143">
        <f t="shared" si="392"/>
        <v>0</v>
      </c>
      <c r="BJ2008" s="8" t="s">
        <v>78</v>
      </c>
      <c r="BK2008" s="121">
        <f t="shared" si="393"/>
        <v>0</v>
      </c>
      <c r="BL2008" s="8" t="s">
        <v>161</v>
      </c>
      <c r="BM2008" s="8" t="s">
        <v>4266</v>
      </c>
    </row>
    <row r="2009" spans="2:65" s="23" customFormat="1" ht="25.5" customHeight="1" x14ac:dyDescent="0.45">
      <c r="B2009" s="134"/>
      <c r="C2009" s="195" t="s">
        <v>4267</v>
      </c>
      <c r="D2009" s="195"/>
      <c r="E2009" s="196"/>
      <c r="F2009" s="269"/>
      <c r="G2009" s="269"/>
      <c r="H2009" s="269"/>
      <c r="I2009" s="269"/>
      <c r="J2009" s="197"/>
      <c r="K2009" s="198"/>
      <c r="L2009" s="274"/>
      <c r="M2009" s="274"/>
      <c r="N2009" s="265">
        <f>ROUND(L2009*K2009,2)</f>
        <v>0</v>
      </c>
      <c r="O2009" s="266"/>
      <c r="P2009" s="266"/>
      <c r="Q2009" s="267"/>
      <c r="R2009" s="139"/>
      <c r="T2009" s="140"/>
      <c r="U2009" s="34" t="s">
        <v>39</v>
      </c>
      <c r="V2009" s="141">
        <v>0</v>
      </c>
      <c r="W2009" s="141">
        <f t="shared" si="385"/>
        <v>0</v>
      </c>
      <c r="X2009" s="141">
        <v>0</v>
      </c>
      <c r="Y2009" s="141">
        <f t="shared" si="386"/>
        <v>0</v>
      </c>
      <c r="Z2009" s="141">
        <v>0</v>
      </c>
      <c r="AA2009" s="142">
        <f t="shared" si="387"/>
        <v>0</v>
      </c>
      <c r="AR2009" s="8" t="s">
        <v>190</v>
      </c>
      <c r="AT2009" s="8" t="s">
        <v>311</v>
      </c>
      <c r="AU2009" s="8" t="s">
        <v>78</v>
      </c>
      <c r="AY2009" s="8" t="s">
        <v>156</v>
      </c>
      <c r="BE2009" s="143">
        <f t="shared" si="388"/>
        <v>0</v>
      </c>
      <c r="BF2009" s="143">
        <f t="shared" si="389"/>
        <v>0</v>
      </c>
      <c r="BG2009" s="143">
        <f t="shared" si="390"/>
        <v>0</v>
      </c>
      <c r="BH2009" s="143">
        <f t="shared" si="391"/>
        <v>0</v>
      </c>
      <c r="BI2009" s="143">
        <f t="shared" si="392"/>
        <v>0</v>
      </c>
      <c r="BJ2009" s="8" t="s">
        <v>78</v>
      </c>
      <c r="BK2009" s="121">
        <f t="shared" si="393"/>
        <v>0</v>
      </c>
      <c r="BL2009" s="8" t="s">
        <v>161</v>
      </c>
      <c r="BM2009" s="8" t="s">
        <v>4268</v>
      </c>
    </row>
    <row r="2010" spans="2:65" s="23" customFormat="1" ht="16.5" customHeight="1" x14ac:dyDescent="0.45">
      <c r="B2010" s="134"/>
      <c r="C2010" s="195" t="s">
        <v>4269</v>
      </c>
      <c r="D2010" s="195"/>
      <c r="E2010" s="196"/>
      <c r="F2010" s="263"/>
      <c r="G2010" s="263"/>
      <c r="H2010" s="263"/>
      <c r="I2010" s="263"/>
      <c r="J2010" s="197"/>
      <c r="K2010" s="198"/>
      <c r="L2010" s="274"/>
      <c r="M2010" s="274"/>
      <c r="N2010" s="265">
        <f t="shared" ref="N2010:N2020" si="396">ROUND(L2010*K2010,2)</f>
        <v>0</v>
      </c>
      <c r="O2010" s="266"/>
      <c r="P2010" s="266"/>
      <c r="Q2010" s="267"/>
      <c r="R2010" s="139"/>
      <c r="T2010" s="140"/>
      <c r="U2010" s="34" t="s">
        <v>39</v>
      </c>
      <c r="V2010" s="141">
        <v>0</v>
      </c>
      <c r="W2010" s="141">
        <f t="shared" si="385"/>
        <v>0</v>
      </c>
      <c r="X2010" s="141">
        <v>0</v>
      </c>
      <c r="Y2010" s="141">
        <f t="shared" si="386"/>
        <v>0</v>
      </c>
      <c r="Z2010" s="141">
        <v>0</v>
      </c>
      <c r="AA2010" s="142">
        <f t="shared" si="387"/>
        <v>0</v>
      </c>
      <c r="AR2010" s="8" t="s">
        <v>190</v>
      </c>
      <c r="AT2010" s="8" t="s">
        <v>311</v>
      </c>
      <c r="AU2010" s="8" t="s">
        <v>78</v>
      </c>
      <c r="AY2010" s="8" t="s">
        <v>156</v>
      </c>
      <c r="BE2010" s="143">
        <f t="shared" si="388"/>
        <v>0</v>
      </c>
      <c r="BF2010" s="143">
        <f t="shared" si="389"/>
        <v>0</v>
      </c>
      <c r="BG2010" s="143">
        <f t="shared" si="390"/>
        <v>0</v>
      </c>
      <c r="BH2010" s="143">
        <f t="shared" si="391"/>
        <v>0</v>
      </c>
      <c r="BI2010" s="143">
        <f t="shared" si="392"/>
        <v>0</v>
      </c>
      <c r="BJ2010" s="8" t="s">
        <v>78</v>
      </c>
      <c r="BK2010" s="121">
        <f t="shared" si="393"/>
        <v>0</v>
      </c>
      <c r="BL2010" s="8" t="s">
        <v>161</v>
      </c>
      <c r="BM2010" s="8" t="s">
        <v>4270</v>
      </c>
    </row>
    <row r="2011" spans="2:65" s="23" customFormat="1" ht="16.5" customHeight="1" x14ac:dyDescent="0.45">
      <c r="B2011" s="134"/>
      <c r="C2011" s="179" t="s">
        <v>4271</v>
      </c>
      <c r="D2011" s="179" t="s">
        <v>311</v>
      </c>
      <c r="E2011" s="180" t="s">
        <v>4272</v>
      </c>
      <c r="F2011" s="263" t="s">
        <v>4207</v>
      </c>
      <c r="G2011" s="263"/>
      <c r="H2011" s="263"/>
      <c r="I2011" s="263"/>
      <c r="J2011" s="181" t="s">
        <v>260</v>
      </c>
      <c r="K2011" s="182">
        <v>7</v>
      </c>
      <c r="L2011" s="264"/>
      <c r="M2011" s="264"/>
      <c r="N2011" s="265">
        <f t="shared" si="396"/>
        <v>0</v>
      </c>
      <c r="O2011" s="266"/>
      <c r="P2011" s="266"/>
      <c r="Q2011" s="267"/>
      <c r="R2011" s="139"/>
      <c r="T2011" s="140"/>
      <c r="U2011" s="34" t="s">
        <v>39</v>
      </c>
      <c r="V2011" s="141">
        <v>0</v>
      </c>
      <c r="W2011" s="141">
        <f t="shared" si="385"/>
        <v>0</v>
      </c>
      <c r="X2011" s="141">
        <v>0</v>
      </c>
      <c r="Y2011" s="141">
        <f t="shared" si="386"/>
        <v>0</v>
      </c>
      <c r="Z2011" s="141">
        <v>0</v>
      </c>
      <c r="AA2011" s="142">
        <f t="shared" si="387"/>
        <v>0</v>
      </c>
      <c r="AR2011" s="8" t="s">
        <v>190</v>
      </c>
      <c r="AT2011" s="8" t="s">
        <v>311</v>
      </c>
      <c r="AU2011" s="8" t="s">
        <v>78</v>
      </c>
      <c r="AY2011" s="8" t="s">
        <v>156</v>
      </c>
      <c r="BE2011" s="143">
        <f t="shared" si="388"/>
        <v>0</v>
      </c>
      <c r="BF2011" s="143">
        <f t="shared" si="389"/>
        <v>0</v>
      </c>
      <c r="BG2011" s="143">
        <f t="shared" si="390"/>
        <v>0</v>
      </c>
      <c r="BH2011" s="143">
        <f t="shared" si="391"/>
        <v>0</v>
      </c>
      <c r="BI2011" s="143">
        <f t="shared" si="392"/>
        <v>0</v>
      </c>
      <c r="BJ2011" s="8" t="s">
        <v>78</v>
      </c>
      <c r="BK2011" s="121">
        <f t="shared" si="393"/>
        <v>0</v>
      </c>
      <c r="BL2011" s="8" t="s">
        <v>161</v>
      </c>
      <c r="BM2011" s="8" t="s">
        <v>4273</v>
      </c>
    </row>
    <row r="2012" spans="2:65" s="23" customFormat="1" ht="16.5" customHeight="1" x14ac:dyDescent="0.45">
      <c r="B2012" s="134"/>
      <c r="C2012" s="179" t="s">
        <v>4274</v>
      </c>
      <c r="D2012" s="179" t="s">
        <v>311</v>
      </c>
      <c r="E2012" s="180" t="s">
        <v>4275</v>
      </c>
      <c r="F2012" s="263" t="s">
        <v>4211</v>
      </c>
      <c r="G2012" s="263"/>
      <c r="H2012" s="263"/>
      <c r="I2012" s="263"/>
      <c r="J2012" s="181" t="s">
        <v>260</v>
      </c>
      <c r="K2012" s="182">
        <v>5</v>
      </c>
      <c r="L2012" s="264"/>
      <c r="M2012" s="264"/>
      <c r="N2012" s="265">
        <f t="shared" si="396"/>
        <v>0</v>
      </c>
      <c r="O2012" s="266"/>
      <c r="P2012" s="266"/>
      <c r="Q2012" s="267"/>
      <c r="R2012" s="139"/>
      <c r="T2012" s="140"/>
      <c r="U2012" s="34" t="s">
        <v>39</v>
      </c>
      <c r="V2012" s="141">
        <v>0</v>
      </c>
      <c r="W2012" s="141">
        <f t="shared" si="385"/>
        <v>0</v>
      </c>
      <c r="X2012" s="141">
        <v>0</v>
      </c>
      <c r="Y2012" s="141">
        <f t="shared" si="386"/>
        <v>0</v>
      </c>
      <c r="Z2012" s="141">
        <v>0</v>
      </c>
      <c r="AA2012" s="142">
        <f t="shared" si="387"/>
        <v>0</v>
      </c>
      <c r="AR2012" s="8" t="s">
        <v>190</v>
      </c>
      <c r="AT2012" s="8" t="s">
        <v>311</v>
      </c>
      <c r="AU2012" s="8" t="s">
        <v>78</v>
      </c>
      <c r="AY2012" s="8" t="s">
        <v>156</v>
      </c>
      <c r="BE2012" s="143">
        <f t="shared" si="388"/>
        <v>0</v>
      </c>
      <c r="BF2012" s="143">
        <f t="shared" si="389"/>
        <v>0</v>
      </c>
      <c r="BG2012" s="143">
        <f t="shared" si="390"/>
        <v>0</v>
      </c>
      <c r="BH2012" s="143">
        <f t="shared" si="391"/>
        <v>0</v>
      </c>
      <c r="BI2012" s="143">
        <f t="shared" si="392"/>
        <v>0</v>
      </c>
      <c r="BJ2012" s="8" t="s">
        <v>78</v>
      </c>
      <c r="BK2012" s="121">
        <f t="shared" si="393"/>
        <v>0</v>
      </c>
      <c r="BL2012" s="8" t="s">
        <v>161</v>
      </c>
      <c r="BM2012" s="8" t="s">
        <v>4276</v>
      </c>
    </row>
    <row r="2013" spans="2:65" s="23" customFormat="1" ht="16.5" customHeight="1" x14ac:dyDescent="0.45">
      <c r="B2013" s="134"/>
      <c r="C2013" s="179" t="s">
        <v>4277</v>
      </c>
      <c r="D2013" s="179"/>
      <c r="E2013" s="180"/>
      <c r="F2013" s="263"/>
      <c r="G2013" s="263"/>
      <c r="H2013" s="263"/>
      <c r="I2013" s="263"/>
      <c r="J2013" s="181"/>
      <c r="K2013" s="182"/>
      <c r="L2013" s="264"/>
      <c r="M2013" s="264"/>
      <c r="N2013" s="265">
        <f t="shared" si="396"/>
        <v>0</v>
      </c>
      <c r="O2013" s="266"/>
      <c r="P2013" s="266"/>
      <c r="Q2013" s="267"/>
      <c r="R2013" s="139"/>
      <c r="T2013" s="140"/>
      <c r="U2013" s="34" t="s">
        <v>39</v>
      </c>
      <c r="V2013" s="141">
        <v>0</v>
      </c>
      <c r="W2013" s="141">
        <f t="shared" si="385"/>
        <v>0</v>
      </c>
      <c r="X2013" s="141">
        <v>0</v>
      </c>
      <c r="Y2013" s="141">
        <f t="shared" si="386"/>
        <v>0</v>
      </c>
      <c r="Z2013" s="141">
        <v>0</v>
      </c>
      <c r="AA2013" s="142">
        <f t="shared" si="387"/>
        <v>0</v>
      </c>
      <c r="AR2013" s="8" t="s">
        <v>190</v>
      </c>
      <c r="AT2013" s="8" t="s">
        <v>311</v>
      </c>
      <c r="AU2013" s="8" t="s">
        <v>78</v>
      </c>
      <c r="AY2013" s="8" t="s">
        <v>156</v>
      </c>
      <c r="BE2013" s="143">
        <f t="shared" si="388"/>
        <v>0</v>
      </c>
      <c r="BF2013" s="143">
        <f t="shared" si="389"/>
        <v>0</v>
      </c>
      <c r="BG2013" s="143">
        <f t="shared" si="390"/>
        <v>0</v>
      </c>
      <c r="BH2013" s="143">
        <f t="shared" si="391"/>
        <v>0</v>
      </c>
      <c r="BI2013" s="143">
        <f t="shared" si="392"/>
        <v>0</v>
      </c>
      <c r="BJ2013" s="8" t="s">
        <v>78</v>
      </c>
      <c r="BK2013" s="121">
        <f t="shared" si="393"/>
        <v>0</v>
      </c>
      <c r="BL2013" s="8" t="s">
        <v>161</v>
      </c>
      <c r="BM2013" s="8" t="s">
        <v>4278</v>
      </c>
    </row>
    <row r="2014" spans="2:65" s="23" customFormat="1" ht="25.5" customHeight="1" x14ac:dyDescent="0.45">
      <c r="B2014" s="134"/>
      <c r="C2014" s="179" t="s">
        <v>4279</v>
      </c>
      <c r="D2014" s="179" t="s">
        <v>311</v>
      </c>
      <c r="E2014" s="180" t="s">
        <v>4280</v>
      </c>
      <c r="F2014" s="263" t="s">
        <v>3897</v>
      </c>
      <c r="G2014" s="263"/>
      <c r="H2014" s="263"/>
      <c r="I2014" s="263"/>
      <c r="J2014" s="181" t="s">
        <v>260</v>
      </c>
      <c r="K2014" s="182">
        <v>2</v>
      </c>
      <c r="L2014" s="264"/>
      <c r="M2014" s="264"/>
      <c r="N2014" s="265">
        <f t="shared" si="396"/>
        <v>0</v>
      </c>
      <c r="O2014" s="266"/>
      <c r="P2014" s="266"/>
      <c r="Q2014" s="267"/>
      <c r="R2014" s="139"/>
      <c r="T2014" s="140"/>
      <c r="U2014" s="34" t="s">
        <v>39</v>
      </c>
      <c r="V2014" s="141">
        <v>0</v>
      </c>
      <c r="W2014" s="141">
        <f t="shared" si="385"/>
        <v>0</v>
      </c>
      <c r="X2014" s="141">
        <v>0</v>
      </c>
      <c r="Y2014" s="141">
        <f t="shared" si="386"/>
        <v>0</v>
      </c>
      <c r="Z2014" s="141">
        <v>0</v>
      </c>
      <c r="AA2014" s="142">
        <f t="shared" si="387"/>
        <v>0</v>
      </c>
      <c r="AR2014" s="8" t="s">
        <v>190</v>
      </c>
      <c r="AT2014" s="8" t="s">
        <v>311</v>
      </c>
      <c r="AU2014" s="8" t="s">
        <v>78</v>
      </c>
      <c r="AY2014" s="8" t="s">
        <v>156</v>
      </c>
      <c r="BE2014" s="143">
        <f t="shared" si="388"/>
        <v>0</v>
      </c>
      <c r="BF2014" s="143">
        <f t="shared" si="389"/>
        <v>0</v>
      </c>
      <c r="BG2014" s="143">
        <f t="shared" si="390"/>
        <v>0</v>
      </c>
      <c r="BH2014" s="143">
        <f t="shared" si="391"/>
        <v>0</v>
      </c>
      <c r="BI2014" s="143">
        <f t="shared" si="392"/>
        <v>0</v>
      </c>
      <c r="BJ2014" s="8" t="s">
        <v>78</v>
      </c>
      <c r="BK2014" s="121">
        <f t="shared" si="393"/>
        <v>0</v>
      </c>
      <c r="BL2014" s="8" t="s">
        <v>161</v>
      </c>
      <c r="BM2014" s="8" t="s">
        <v>4281</v>
      </c>
    </row>
    <row r="2015" spans="2:65" s="23" customFormat="1" ht="16.5" customHeight="1" x14ac:dyDescent="0.45">
      <c r="B2015" s="134"/>
      <c r="C2015" s="179" t="s">
        <v>4282</v>
      </c>
      <c r="D2015" s="179" t="s">
        <v>311</v>
      </c>
      <c r="E2015" s="180" t="s">
        <v>4283</v>
      </c>
      <c r="F2015" s="263" t="s">
        <v>4220</v>
      </c>
      <c r="G2015" s="263"/>
      <c r="H2015" s="263"/>
      <c r="I2015" s="263"/>
      <c r="J2015" s="181" t="s">
        <v>358</v>
      </c>
      <c r="K2015" s="182">
        <v>390</v>
      </c>
      <c r="L2015" s="264"/>
      <c r="M2015" s="264"/>
      <c r="N2015" s="265">
        <f t="shared" si="396"/>
        <v>0</v>
      </c>
      <c r="O2015" s="266"/>
      <c r="P2015" s="266"/>
      <c r="Q2015" s="267"/>
      <c r="R2015" s="139"/>
      <c r="T2015" s="140"/>
      <c r="U2015" s="34" t="s">
        <v>39</v>
      </c>
      <c r="V2015" s="141">
        <v>0</v>
      </c>
      <c r="W2015" s="141">
        <f t="shared" si="385"/>
        <v>0</v>
      </c>
      <c r="X2015" s="141">
        <v>0</v>
      </c>
      <c r="Y2015" s="141">
        <f t="shared" si="386"/>
        <v>0</v>
      </c>
      <c r="Z2015" s="141">
        <v>0</v>
      </c>
      <c r="AA2015" s="142">
        <f t="shared" si="387"/>
        <v>0</v>
      </c>
      <c r="AR2015" s="8" t="s">
        <v>190</v>
      </c>
      <c r="AT2015" s="8" t="s">
        <v>311</v>
      </c>
      <c r="AU2015" s="8" t="s">
        <v>78</v>
      </c>
      <c r="AY2015" s="8" t="s">
        <v>156</v>
      </c>
      <c r="BE2015" s="143">
        <f t="shared" si="388"/>
        <v>0</v>
      </c>
      <c r="BF2015" s="143">
        <f t="shared" si="389"/>
        <v>0</v>
      </c>
      <c r="BG2015" s="143">
        <f t="shared" si="390"/>
        <v>0</v>
      </c>
      <c r="BH2015" s="143">
        <f t="shared" si="391"/>
        <v>0</v>
      </c>
      <c r="BI2015" s="143">
        <f t="shared" si="392"/>
        <v>0</v>
      </c>
      <c r="BJ2015" s="8" t="s">
        <v>78</v>
      </c>
      <c r="BK2015" s="121">
        <f t="shared" si="393"/>
        <v>0</v>
      </c>
      <c r="BL2015" s="8" t="s">
        <v>161</v>
      </c>
      <c r="BM2015" s="8" t="s">
        <v>4284</v>
      </c>
    </row>
    <row r="2016" spans="2:65" s="23" customFormat="1" ht="16.5" customHeight="1" x14ac:dyDescent="0.45">
      <c r="B2016" s="134"/>
      <c r="C2016" s="179" t="s">
        <v>4285</v>
      </c>
      <c r="D2016" s="179" t="s">
        <v>311</v>
      </c>
      <c r="E2016" s="180" t="s">
        <v>4286</v>
      </c>
      <c r="F2016" s="263" t="s">
        <v>4287</v>
      </c>
      <c r="G2016" s="263"/>
      <c r="H2016" s="263"/>
      <c r="I2016" s="263"/>
      <c r="J2016" s="181" t="s">
        <v>260</v>
      </c>
      <c r="K2016" s="182">
        <v>17</v>
      </c>
      <c r="L2016" s="264"/>
      <c r="M2016" s="264"/>
      <c r="N2016" s="265">
        <f t="shared" si="396"/>
        <v>0</v>
      </c>
      <c r="O2016" s="266"/>
      <c r="P2016" s="266"/>
      <c r="Q2016" s="267"/>
      <c r="R2016" s="139"/>
      <c r="T2016" s="140"/>
      <c r="U2016" s="34" t="s">
        <v>39</v>
      </c>
      <c r="V2016" s="141">
        <v>0</v>
      </c>
      <c r="W2016" s="141">
        <f t="shared" si="385"/>
        <v>0</v>
      </c>
      <c r="X2016" s="141">
        <v>0</v>
      </c>
      <c r="Y2016" s="141">
        <f t="shared" si="386"/>
        <v>0</v>
      </c>
      <c r="Z2016" s="141">
        <v>0</v>
      </c>
      <c r="AA2016" s="142">
        <f t="shared" si="387"/>
        <v>0</v>
      </c>
      <c r="AR2016" s="8" t="s">
        <v>190</v>
      </c>
      <c r="AT2016" s="8" t="s">
        <v>311</v>
      </c>
      <c r="AU2016" s="8" t="s">
        <v>78</v>
      </c>
      <c r="AY2016" s="8" t="s">
        <v>156</v>
      </c>
      <c r="BE2016" s="143">
        <f t="shared" si="388"/>
        <v>0</v>
      </c>
      <c r="BF2016" s="143">
        <f t="shared" si="389"/>
        <v>0</v>
      </c>
      <c r="BG2016" s="143">
        <f t="shared" si="390"/>
        <v>0</v>
      </c>
      <c r="BH2016" s="143">
        <f t="shared" si="391"/>
        <v>0</v>
      </c>
      <c r="BI2016" s="143">
        <f t="shared" si="392"/>
        <v>0</v>
      </c>
      <c r="BJ2016" s="8" t="s">
        <v>78</v>
      </c>
      <c r="BK2016" s="121">
        <f t="shared" si="393"/>
        <v>0</v>
      </c>
      <c r="BL2016" s="8" t="s">
        <v>161</v>
      </c>
      <c r="BM2016" s="8" t="s">
        <v>4288</v>
      </c>
    </row>
    <row r="2017" spans="2:65" s="23" customFormat="1" ht="16.5" customHeight="1" x14ac:dyDescent="0.45">
      <c r="B2017" s="134"/>
      <c r="C2017" s="179" t="s">
        <v>4289</v>
      </c>
      <c r="D2017" s="179" t="s">
        <v>311</v>
      </c>
      <c r="E2017" s="180" t="s">
        <v>4290</v>
      </c>
      <c r="F2017" s="263" t="s">
        <v>4227</v>
      </c>
      <c r="G2017" s="263"/>
      <c r="H2017" s="263"/>
      <c r="I2017" s="263"/>
      <c r="J2017" s="181" t="s">
        <v>1782</v>
      </c>
      <c r="K2017" s="182">
        <v>1</v>
      </c>
      <c r="L2017" s="264"/>
      <c r="M2017" s="264"/>
      <c r="N2017" s="265">
        <f t="shared" si="396"/>
        <v>0</v>
      </c>
      <c r="O2017" s="266"/>
      <c r="P2017" s="266"/>
      <c r="Q2017" s="267"/>
      <c r="R2017" s="139"/>
      <c r="T2017" s="140"/>
      <c r="U2017" s="34" t="s">
        <v>39</v>
      </c>
      <c r="V2017" s="141">
        <v>0</v>
      </c>
      <c r="W2017" s="141">
        <f t="shared" si="385"/>
        <v>0</v>
      </c>
      <c r="X2017" s="141">
        <v>0</v>
      </c>
      <c r="Y2017" s="141">
        <f t="shared" si="386"/>
        <v>0</v>
      </c>
      <c r="Z2017" s="141">
        <v>0</v>
      </c>
      <c r="AA2017" s="142">
        <f t="shared" si="387"/>
        <v>0</v>
      </c>
      <c r="AR2017" s="8" t="s">
        <v>190</v>
      </c>
      <c r="AT2017" s="8" t="s">
        <v>311</v>
      </c>
      <c r="AU2017" s="8" t="s">
        <v>78</v>
      </c>
      <c r="AY2017" s="8" t="s">
        <v>156</v>
      </c>
      <c r="BE2017" s="143">
        <f t="shared" si="388"/>
        <v>0</v>
      </c>
      <c r="BF2017" s="143">
        <f t="shared" si="389"/>
        <v>0</v>
      </c>
      <c r="BG2017" s="143">
        <f t="shared" si="390"/>
        <v>0</v>
      </c>
      <c r="BH2017" s="143">
        <f t="shared" si="391"/>
        <v>0</v>
      </c>
      <c r="BI2017" s="143">
        <f t="shared" si="392"/>
        <v>0</v>
      </c>
      <c r="BJ2017" s="8" t="s">
        <v>78</v>
      </c>
      <c r="BK2017" s="121">
        <f t="shared" si="393"/>
        <v>0</v>
      </c>
      <c r="BL2017" s="8" t="s">
        <v>161</v>
      </c>
      <c r="BM2017" s="8" t="s">
        <v>4291</v>
      </c>
    </row>
    <row r="2018" spans="2:65" s="23" customFormat="1" ht="16.5" customHeight="1" x14ac:dyDescent="0.45">
      <c r="B2018" s="134"/>
      <c r="C2018" s="179" t="s">
        <v>4292</v>
      </c>
      <c r="D2018" s="179" t="s">
        <v>311</v>
      </c>
      <c r="E2018" s="180" t="s">
        <v>4293</v>
      </c>
      <c r="F2018" s="263" t="s">
        <v>4231</v>
      </c>
      <c r="G2018" s="263"/>
      <c r="H2018" s="263"/>
      <c r="I2018" s="263"/>
      <c r="J2018" s="181" t="s">
        <v>1782</v>
      </c>
      <c r="K2018" s="182">
        <v>1</v>
      </c>
      <c r="L2018" s="264"/>
      <c r="M2018" s="264"/>
      <c r="N2018" s="265">
        <f t="shared" si="396"/>
        <v>0</v>
      </c>
      <c r="O2018" s="266"/>
      <c r="P2018" s="266"/>
      <c r="Q2018" s="267"/>
      <c r="R2018" s="139"/>
      <c r="T2018" s="140"/>
      <c r="U2018" s="34" t="s">
        <v>39</v>
      </c>
      <c r="V2018" s="141">
        <v>0</v>
      </c>
      <c r="W2018" s="141">
        <f t="shared" si="385"/>
        <v>0</v>
      </c>
      <c r="X2018" s="141">
        <v>0</v>
      </c>
      <c r="Y2018" s="141">
        <f t="shared" si="386"/>
        <v>0</v>
      </c>
      <c r="Z2018" s="141">
        <v>0</v>
      </c>
      <c r="AA2018" s="142">
        <f t="shared" si="387"/>
        <v>0</v>
      </c>
      <c r="AR2018" s="8" t="s">
        <v>190</v>
      </c>
      <c r="AT2018" s="8" t="s">
        <v>311</v>
      </c>
      <c r="AU2018" s="8" t="s">
        <v>78</v>
      </c>
      <c r="AY2018" s="8" t="s">
        <v>156</v>
      </c>
      <c r="BE2018" s="143">
        <f t="shared" si="388"/>
        <v>0</v>
      </c>
      <c r="BF2018" s="143">
        <f t="shared" si="389"/>
        <v>0</v>
      </c>
      <c r="BG2018" s="143">
        <f t="shared" si="390"/>
        <v>0</v>
      </c>
      <c r="BH2018" s="143">
        <f t="shared" si="391"/>
        <v>0</v>
      </c>
      <c r="BI2018" s="143">
        <f t="shared" si="392"/>
        <v>0</v>
      </c>
      <c r="BJ2018" s="8" t="s">
        <v>78</v>
      </c>
      <c r="BK2018" s="121">
        <f t="shared" si="393"/>
        <v>0</v>
      </c>
      <c r="BL2018" s="8" t="s">
        <v>161</v>
      </c>
      <c r="BM2018" s="8" t="s">
        <v>4294</v>
      </c>
    </row>
    <row r="2019" spans="2:65" s="23" customFormat="1" ht="16.5" customHeight="1" x14ac:dyDescent="0.45">
      <c r="B2019" s="134"/>
      <c r="C2019" s="179" t="s">
        <v>4295</v>
      </c>
      <c r="D2019" s="179"/>
      <c r="E2019" s="180"/>
      <c r="F2019" s="263"/>
      <c r="G2019" s="263"/>
      <c r="H2019" s="263"/>
      <c r="I2019" s="263"/>
      <c r="J2019" s="181"/>
      <c r="K2019" s="182"/>
      <c r="L2019" s="264"/>
      <c r="M2019" s="264"/>
      <c r="N2019" s="265">
        <f t="shared" si="396"/>
        <v>0</v>
      </c>
      <c r="O2019" s="266"/>
      <c r="P2019" s="266"/>
      <c r="Q2019" s="267"/>
      <c r="R2019" s="139"/>
      <c r="T2019" s="140"/>
      <c r="U2019" s="34" t="s">
        <v>39</v>
      </c>
      <c r="V2019" s="141">
        <v>0</v>
      </c>
      <c r="W2019" s="141">
        <f t="shared" si="385"/>
        <v>0</v>
      </c>
      <c r="X2019" s="141">
        <v>0</v>
      </c>
      <c r="Y2019" s="141">
        <f t="shared" si="386"/>
        <v>0</v>
      </c>
      <c r="Z2019" s="141">
        <v>0</v>
      </c>
      <c r="AA2019" s="142">
        <f t="shared" si="387"/>
        <v>0</v>
      </c>
      <c r="AR2019" s="8" t="s">
        <v>190</v>
      </c>
      <c r="AT2019" s="8" t="s">
        <v>311</v>
      </c>
      <c r="AU2019" s="8" t="s">
        <v>78</v>
      </c>
      <c r="AY2019" s="8" t="s">
        <v>156</v>
      </c>
      <c r="BE2019" s="143">
        <f t="shared" si="388"/>
        <v>0</v>
      </c>
      <c r="BF2019" s="143">
        <f t="shared" si="389"/>
        <v>0</v>
      </c>
      <c r="BG2019" s="143">
        <f t="shared" si="390"/>
        <v>0</v>
      </c>
      <c r="BH2019" s="143">
        <f t="shared" si="391"/>
        <v>0</v>
      </c>
      <c r="BI2019" s="143">
        <f t="shared" si="392"/>
        <v>0</v>
      </c>
      <c r="BJ2019" s="8" t="s">
        <v>78</v>
      </c>
      <c r="BK2019" s="121">
        <f t="shared" si="393"/>
        <v>0</v>
      </c>
      <c r="BL2019" s="8" t="s">
        <v>161</v>
      </c>
      <c r="BM2019" s="8" t="s">
        <v>4296</v>
      </c>
    </row>
    <row r="2020" spans="2:65" s="23" customFormat="1" ht="16.5" customHeight="1" x14ac:dyDescent="0.45">
      <c r="B2020" s="134"/>
      <c r="C2020" s="179" t="s">
        <v>4297</v>
      </c>
      <c r="D2020" s="179"/>
      <c r="E2020" s="180"/>
      <c r="F2020" s="263"/>
      <c r="G2020" s="263"/>
      <c r="H2020" s="263"/>
      <c r="I2020" s="263"/>
      <c r="J2020" s="181"/>
      <c r="K2020" s="182"/>
      <c r="L2020" s="264"/>
      <c r="M2020" s="264"/>
      <c r="N2020" s="265">
        <f t="shared" si="396"/>
        <v>0</v>
      </c>
      <c r="O2020" s="266"/>
      <c r="P2020" s="266"/>
      <c r="Q2020" s="267"/>
      <c r="R2020" s="139"/>
      <c r="T2020" s="140"/>
      <c r="U2020" s="34" t="s">
        <v>39</v>
      </c>
      <c r="V2020" s="141">
        <v>0</v>
      </c>
      <c r="W2020" s="141">
        <f t="shared" si="385"/>
        <v>0</v>
      </c>
      <c r="X2020" s="141">
        <v>0</v>
      </c>
      <c r="Y2020" s="141">
        <f t="shared" si="386"/>
        <v>0</v>
      </c>
      <c r="Z2020" s="141">
        <v>0</v>
      </c>
      <c r="AA2020" s="142">
        <f t="shared" si="387"/>
        <v>0</v>
      </c>
      <c r="AR2020" s="8" t="s">
        <v>190</v>
      </c>
      <c r="AT2020" s="8" t="s">
        <v>311</v>
      </c>
      <c r="AU2020" s="8" t="s">
        <v>78</v>
      </c>
      <c r="AY2020" s="8" t="s">
        <v>156</v>
      </c>
      <c r="BE2020" s="143">
        <f t="shared" si="388"/>
        <v>0</v>
      </c>
      <c r="BF2020" s="143">
        <f t="shared" si="389"/>
        <v>0</v>
      </c>
      <c r="BG2020" s="143">
        <f t="shared" si="390"/>
        <v>0</v>
      </c>
      <c r="BH2020" s="143">
        <f t="shared" si="391"/>
        <v>0</v>
      </c>
      <c r="BI2020" s="143">
        <f t="shared" si="392"/>
        <v>0</v>
      </c>
      <c r="BJ2020" s="8" t="s">
        <v>78</v>
      </c>
      <c r="BK2020" s="121">
        <f t="shared" si="393"/>
        <v>0</v>
      </c>
      <c r="BL2020" s="8" t="s">
        <v>161</v>
      </c>
      <c r="BM2020" s="8" t="s">
        <v>4298</v>
      </c>
    </row>
    <row r="2021" spans="2:65" s="23" customFormat="1" ht="16.5" customHeight="1" x14ac:dyDescent="0.45">
      <c r="B2021" s="134"/>
      <c r="C2021" s="179" t="s">
        <v>4299</v>
      </c>
      <c r="D2021" s="179" t="s">
        <v>311</v>
      </c>
      <c r="E2021" s="180" t="s">
        <v>4300</v>
      </c>
      <c r="F2021" s="263" t="s">
        <v>4240</v>
      </c>
      <c r="G2021" s="263"/>
      <c r="H2021" s="263"/>
      <c r="I2021" s="263"/>
      <c r="J2021" s="197" t="s">
        <v>1098</v>
      </c>
      <c r="K2021" s="182">
        <v>1</v>
      </c>
      <c r="L2021" s="264"/>
      <c r="M2021" s="264"/>
      <c r="N2021" s="265">
        <f>ROUND(L2021*K2021,2)</f>
        <v>0</v>
      </c>
      <c r="O2021" s="266"/>
      <c r="P2021" s="266"/>
      <c r="Q2021" s="267"/>
      <c r="R2021" s="139"/>
      <c r="T2021" s="140"/>
      <c r="U2021" s="34" t="s">
        <v>39</v>
      </c>
      <c r="V2021" s="141">
        <v>0</v>
      </c>
      <c r="W2021" s="141">
        <f t="shared" si="385"/>
        <v>0</v>
      </c>
      <c r="X2021" s="141">
        <v>0</v>
      </c>
      <c r="Y2021" s="141">
        <f t="shared" si="386"/>
        <v>0</v>
      </c>
      <c r="Z2021" s="141">
        <v>0</v>
      </c>
      <c r="AA2021" s="142">
        <f t="shared" si="387"/>
        <v>0</v>
      </c>
      <c r="AR2021" s="8" t="s">
        <v>190</v>
      </c>
      <c r="AT2021" s="8" t="s">
        <v>311</v>
      </c>
      <c r="AU2021" s="8" t="s">
        <v>78</v>
      </c>
      <c r="AY2021" s="8" t="s">
        <v>156</v>
      </c>
      <c r="BE2021" s="143">
        <f t="shared" si="388"/>
        <v>0</v>
      </c>
      <c r="BF2021" s="143">
        <f t="shared" si="389"/>
        <v>0</v>
      </c>
      <c r="BG2021" s="143">
        <f t="shared" si="390"/>
        <v>0</v>
      </c>
      <c r="BH2021" s="143">
        <f t="shared" si="391"/>
        <v>0</v>
      </c>
      <c r="BI2021" s="143">
        <f t="shared" si="392"/>
        <v>0</v>
      </c>
      <c r="BJ2021" s="8" t="s">
        <v>78</v>
      </c>
      <c r="BK2021" s="121">
        <f t="shared" si="393"/>
        <v>0</v>
      </c>
      <c r="BL2021" s="8" t="s">
        <v>161</v>
      </c>
      <c r="BM2021" s="8" t="s">
        <v>4301</v>
      </c>
    </row>
    <row r="2022" spans="2:65" s="23" customFormat="1" ht="16.5" customHeight="1" x14ac:dyDescent="0.45">
      <c r="B2022" s="134"/>
      <c r="C2022" s="179" t="s">
        <v>4302</v>
      </c>
      <c r="D2022" s="179" t="s">
        <v>311</v>
      </c>
      <c r="E2022" s="180" t="s">
        <v>3988</v>
      </c>
      <c r="F2022" s="263" t="s">
        <v>3924</v>
      </c>
      <c r="G2022" s="263"/>
      <c r="H2022" s="263"/>
      <c r="I2022" s="263"/>
      <c r="J2022" s="181" t="s">
        <v>260</v>
      </c>
      <c r="K2022" s="182">
        <v>7</v>
      </c>
      <c r="L2022" s="264"/>
      <c r="M2022" s="264"/>
      <c r="N2022" s="265">
        <f t="shared" ref="N2022:N2030" si="397">ROUND(L2022*K2022,2)</f>
        <v>0</v>
      </c>
      <c r="O2022" s="266"/>
      <c r="P2022" s="266"/>
      <c r="Q2022" s="267"/>
      <c r="R2022" s="139"/>
      <c r="T2022" s="140"/>
      <c r="U2022" s="34" t="s">
        <v>39</v>
      </c>
      <c r="V2022" s="141">
        <v>0</v>
      </c>
      <c r="W2022" s="141">
        <f t="shared" si="385"/>
        <v>0</v>
      </c>
      <c r="X2022" s="141">
        <v>0</v>
      </c>
      <c r="Y2022" s="141">
        <f t="shared" si="386"/>
        <v>0</v>
      </c>
      <c r="Z2022" s="141">
        <v>0</v>
      </c>
      <c r="AA2022" s="142">
        <f t="shared" si="387"/>
        <v>0</v>
      </c>
      <c r="AR2022" s="8" t="s">
        <v>190</v>
      </c>
      <c r="AT2022" s="8" t="s">
        <v>311</v>
      </c>
      <c r="AU2022" s="8" t="s">
        <v>78</v>
      </c>
      <c r="AY2022" s="8" t="s">
        <v>156</v>
      </c>
      <c r="BE2022" s="143">
        <f t="shared" si="388"/>
        <v>0</v>
      </c>
      <c r="BF2022" s="143">
        <f t="shared" si="389"/>
        <v>0</v>
      </c>
      <c r="BG2022" s="143">
        <f t="shared" si="390"/>
        <v>0</v>
      </c>
      <c r="BH2022" s="143">
        <f t="shared" si="391"/>
        <v>0</v>
      </c>
      <c r="BI2022" s="143">
        <f t="shared" si="392"/>
        <v>0</v>
      </c>
      <c r="BJ2022" s="8" t="s">
        <v>78</v>
      </c>
      <c r="BK2022" s="121">
        <f t="shared" si="393"/>
        <v>0</v>
      </c>
      <c r="BL2022" s="8" t="s">
        <v>161</v>
      </c>
      <c r="BM2022" s="8" t="s">
        <v>4303</v>
      </c>
    </row>
    <row r="2023" spans="2:65" s="23" customFormat="1" ht="16.5" customHeight="1" x14ac:dyDescent="0.45">
      <c r="B2023" s="134"/>
      <c r="C2023" s="179" t="s">
        <v>4304</v>
      </c>
      <c r="D2023" s="179" t="s">
        <v>311</v>
      </c>
      <c r="E2023" s="180" t="s">
        <v>3991</v>
      </c>
      <c r="F2023" s="263" t="s">
        <v>3928</v>
      </c>
      <c r="G2023" s="263"/>
      <c r="H2023" s="263"/>
      <c r="I2023" s="263"/>
      <c r="J2023" s="181" t="s">
        <v>260</v>
      </c>
      <c r="K2023" s="182">
        <v>7</v>
      </c>
      <c r="L2023" s="264"/>
      <c r="M2023" s="264"/>
      <c r="N2023" s="265">
        <f t="shared" si="397"/>
        <v>0</v>
      </c>
      <c r="O2023" s="266"/>
      <c r="P2023" s="266"/>
      <c r="Q2023" s="267"/>
      <c r="R2023" s="139"/>
      <c r="T2023" s="140"/>
      <c r="U2023" s="34" t="s">
        <v>39</v>
      </c>
      <c r="V2023" s="141">
        <v>0</v>
      </c>
      <c r="W2023" s="141">
        <f t="shared" si="385"/>
        <v>0</v>
      </c>
      <c r="X2023" s="141">
        <v>0</v>
      </c>
      <c r="Y2023" s="141">
        <f t="shared" si="386"/>
        <v>0</v>
      </c>
      <c r="Z2023" s="141">
        <v>0</v>
      </c>
      <c r="AA2023" s="142">
        <f t="shared" si="387"/>
        <v>0</v>
      </c>
      <c r="AR2023" s="8" t="s">
        <v>190</v>
      </c>
      <c r="AT2023" s="8" t="s">
        <v>311</v>
      </c>
      <c r="AU2023" s="8" t="s">
        <v>78</v>
      </c>
      <c r="AY2023" s="8" t="s">
        <v>156</v>
      </c>
      <c r="BE2023" s="143">
        <f t="shared" si="388"/>
        <v>0</v>
      </c>
      <c r="BF2023" s="143">
        <f t="shared" si="389"/>
        <v>0</v>
      </c>
      <c r="BG2023" s="143">
        <f t="shared" si="390"/>
        <v>0</v>
      </c>
      <c r="BH2023" s="143">
        <f t="shared" si="391"/>
        <v>0</v>
      </c>
      <c r="BI2023" s="143">
        <f t="shared" si="392"/>
        <v>0</v>
      </c>
      <c r="BJ2023" s="8" t="s">
        <v>78</v>
      </c>
      <c r="BK2023" s="121">
        <f t="shared" si="393"/>
        <v>0</v>
      </c>
      <c r="BL2023" s="8" t="s">
        <v>161</v>
      </c>
      <c r="BM2023" s="8" t="s">
        <v>4305</v>
      </c>
    </row>
    <row r="2024" spans="2:65" s="23" customFormat="1" ht="38.25" customHeight="1" x14ac:dyDescent="0.45">
      <c r="B2024" s="134"/>
      <c r="C2024" s="179" t="s">
        <v>4306</v>
      </c>
      <c r="D2024" s="179" t="s">
        <v>311</v>
      </c>
      <c r="E2024" s="180" t="s">
        <v>4307</v>
      </c>
      <c r="F2024" s="263" t="s">
        <v>4248</v>
      </c>
      <c r="G2024" s="263"/>
      <c r="H2024" s="263"/>
      <c r="I2024" s="263"/>
      <c r="J2024" s="181" t="s">
        <v>1782</v>
      </c>
      <c r="K2024" s="182">
        <v>1</v>
      </c>
      <c r="L2024" s="264"/>
      <c r="M2024" s="264"/>
      <c r="N2024" s="265">
        <f t="shared" si="397"/>
        <v>0</v>
      </c>
      <c r="O2024" s="266"/>
      <c r="P2024" s="266"/>
      <c r="Q2024" s="267"/>
      <c r="R2024" s="139"/>
      <c r="T2024" s="140"/>
      <c r="U2024" s="34" t="s">
        <v>39</v>
      </c>
      <c r="V2024" s="141">
        <v>0</v>
      </c>
      <c r="W2024" s="141">
        <f t="shared" si="385"/>
        <v>0</v>
      </c>
      <c r="X2024" s="141">
        <v>0</v>
      </c>
      <c r="Y2024" s="141">
        <f t="shared" si="386"/>
        <v>0</v>
      </c>
      <c r="Z2024" s="141">
        <v>0</v>
      </c>
      <c r="AA2024" s="142">
        <f t="shared" si="387"/>
        <v>0</v>
      </c>
      <c r="AR2024" s="8" t="s">
        <v>190</v>
      </c>
      <c r="AT2024" s="8" t="s">
        <v>311</v>
      </c>
      <c r="AU2024" s="8" t="s">
        <v>78</v>
      </c>
      <c r="AY2024" s="8" t="s">
        <v>156</v>
      </c>
      <c r="BE2024" s="143">
        <f t="shared" si="388"/>
        <v>0</v>
      </c>
      <c r="BF2024" s="143">
        <f t="shared" si="389"/>
        <v>0</v>
      </c>
      <c r="BG2024" s="143">
        <f t="shared" si="390"/>
        <v>0</v>
      </c>
      <c r="BH2024" s="143">
        <f t="shared" si="391"/>
        <v>0</v>
      </c>
      <c r="BI2024" s="143">
        <f t="shared" si="392"/>
        <v>0</v>
      </c>
      <c r="BJ2024" s="8" t="s">
        <v>78</v>
      </c>
      <c r="BK2024" s="121">
        <f t="shared" si="393"/>
        <v>0</v>
      </c>
      <c r="BL2024" s="8" t="s">
        <v>161</v>
      </c>
      <c r="BM2024" s="8" t="s">
        <v>4308</v>
      </c>
    </row>
    <row r="2025" spans="2:65" s="23" customFormat="1" ht="16.5" customHeight="1" x14ac:dyDescent="0.45">
      <c r="B2025" s="134"/>
      <c r="C2025" s="179" t="s">
        <v>4309</v>
      </c>
      <c r="D2025" s="179" t="s">
        <v>311</v>
      </c>
      <c r="E2025" s="180" t="s">
        <v>4189</v>
      </c>
      <c r="F2025" s="263" t="s">
        <v>4310</v>
      </c>
      <c r="G2025" s="263"/>
      <c r="H2025" s="263"/>
      <c r="I2025" s="263"/>
      <c r="J2025" s="181" t="s">
        <v>1782</v>
      </c>
      <c r="K2025" s="182">
        <v>1</v>
      </c>
      <c r="L2025" s="264"/>
      <c r="M2025" s="264"/>
      <c r="N2025" s="265">
        <f t="shared" si="397"/>
        <v>0</v>
      </c>
      <c r="O2025" s="266"/>
      <c r="P2025" s="266"/>
      <c r="Q2025" s="267"/>
      <c r="R2025" s="139"/>
      <c r="T2025" s="140"/>
      <c r="U2025" s="34" t="s">
        <v>39</v>
      </c>
      <c r="V2025" s="141">
        <v>0</v>
      </c>
      <c r="W2025" s="141">
        <f t="shared" si="385"/>
        <v>0</v>
      </c>
      <c r="X2025" s="141">
        <v>0</v>
      </c>
      <c r="Y2025" s="141">
        <f t="shared" si="386"/>
        <v>0</v>
      </c>
      <c r="Z2025" s="141">
        <v>0</v>
      </c>
      <c r="AA2025" s="142">
        <f t="shared" si="387"/>
        <v>0</v>
      </c>
      <c r="AR2025" s="8" t="s">
        <v>190</v>
      </c>
      <c r="AT2025" s="8" t="s">
        <v>311</v>
      </c>
      <c r="AU2025" s="8" t="s">
        <v>78</v>
      </c>
      <c r="AY2025" s="8" t="s">
        <v>156</v>
      </c>
      <c r="BE2025" s="143">
        <f t="shared" si="388"/>
        <v>0</v>
      </c>
      <c r="BF2025" s="143">
        <f t="shared" si="389"/>
        <v>0</v>
      </c>
      <c r="BG2025" s="143">
        <f t="shared" si="390"/>
        <v>0</v>
      </c>
      <c r="BH2025" s="143">
        <f t="shared" si="391"/>
        <v>0</v>
      </c>
      <c r="BI2025" s="143">
        <f t="shared" si="392"/>
        <v>0</v>
      </c>
      <c r="BJ2025" s="8" t="s">
        <v>78</v>
      </c>
      <c r="BK2025" s="121">
        <f t="shared" si="393"/>
        <v>0</v>
      </c>
      <c r="BL2025" s="8" t="s">
        <v>161</v>
      </c>
      <c r="BM2025" s="8" t="s">
        <v>4311</v>
      </c>
    </row>
    <row r="2026" spans="2:65" s="23" customFormat="1" ht="16.5" customHeight="1" x14ac:dyDescent="0.45">
      <c r="B2026" s="134"/>
      <c r="C2026" s="179" t="s">
        <v>4312</v>
      </c>
      <c r="D2026" s="179"/>
      <c r="E2026" s="180"/>
      <c r="F2026" s="263"/>
      <c r="G2026" s="263"/>
      <c r="H2026" s="263"/>
      <c r="I2026" s="263"/>
      <c r="J2026" s="181"/>
      <c r="K2026" s="182"/>
      <c r="L2026" s="264"/>
      <c r="M2026" s="264"/>
      <c r="N2026" s="265">
        <f t="shared" si="397"/>
        <v>0</v>
      </c>
      <c r="O2026" s="266"/>
      <c r="P2026" s="266"/>
      <c r="Q2026" s="267"/>
      <c r="R2026" s="139"/>
      <c r="T2026" s="140"/>
      <c r="U2026" s="34" t="s">
        <v>39</v>
      </c>
      <c r="V2026" s="141">
        <v>0</v>
      </c>
      <c r="W2026" s="141">
        <f t="shared" si="385"/>
        <v>0</v>
      </c>
      <c r="X2026" s="141">
        <v>0</v>
      </c>
      <c r="Y2026" s="141">
        <f t="shared" si="386"/>
        <v>0</v>
      </c>
      <c r="Z2026" s="141">
        <v>0</v>
      </c>
      <c r="AA2026" s="142">
        <f t="shared" si="387"/>
        <v>0</v>
      </c>
      <c r="AR2026" s="8" t="s">
        <v>190</v>
      </c>
      <c r="AT2026" s="8" t="s">
        <v>311</v>
      </c>
      <c r="AU2026" s="8" t="s">
        <v>78</v>
      </c>
      <c r="AY2026" s="8" t="s">
        <v>156</v>
      </c>
      <c r="BE2026" s="143">
        <f t="shared" si="388"/>
        <v>0</v>
      </c>
      <c r="BF2026" s="143">
        <f t="shared" si="389"/>
        <v>0</v>
      </c>
      <c r="BG2026" s="143">
        <f t="shared" si="390"/>
        <v>0</v>
      </c>
      <c r="BH2026" s="143">
        <f t="shared" si="391"/>
        <v>0</v>
      </c>
      <c r="BI2026" s="143">
        <f t="shared" si="392"/>
        <v>0</v>
      </c>
      <c r="BJ2026" s="8" t="s">
        <v>78</v>
      </c>
      <c r="BK2026" s="121">
        <f t="shared" si="393"/>
        <v>0</v>
      </c>
      <c r="BL2026" s="8" t="s">
        <v>161</v>
      </c>
      <c r="BM2026" s="8" t="s">
        <v>4313</v>
      </c>
    </row>
    <row r="2027" spans="2:65" s="23" customFormat="1" ht="25.5" customHeight="1" x14ac:dyDescent="0.45">
      <c r="B2027" s="134"/>
      <c r="C2027" s="179" t="s">
        <v>4314</v>
      </c>
      <c r="D2027" s="179"/>
      <c r="E2027" s="180"/>
      <c r="F2027" s="263"/>
      <c r="G2027" s="263"/>
      <c r="H2027" s="263"/>
      <c r="I2027" s="263"/>
      <c r="J2027" s="181"/>
      <c r="K2027" s="182"/>
      <c r="L2027" s="264"/>
      <c r="M2027" s="264"/>
      <c r="N2027" s="265">
        <f t="shared" si="397"/>
        <v>0</v>
      </c>
      <c r="O2027" s="266"/>
      <c r="P2027" s="266"/>
      <c r="Q2027" s="267"/>
      <c r="R2027" s="139"/>
      <c r="T2027" s="140"/>
      <c r="U2027" s="34" t="s">
        <v>39</v>
      </c>
      <c r="V2027" s="141">
        <v>0</v>
      </c>
      <c r="W2027" s="141">
        <f t="shared" si="385"/>
        <v>0</v>
      </c>
      <c r="X2027" s="141">
        <v>0</v>
      </c>
      <c r="Y2027" s="141">
        <f t="shared" si="386"/>
        <v>0</v>
      </c>
      <c r="Z2027" s="141">
        <v>0</v>
      </c>
      <c r="AA2027" s="142">
        <f t="shared" si="387"/>
        <v>0</v>
      </c>
      <c r="AR2027" s="8" t="s">
        <v>190</v>
      </c>
      <c r="AT2027" s="8" t="s">
        <v>311</v>
      </c>
      <c r="AU2027" s="8" t="s">
        <v>78</v>
      </c>
      <c r="AY2027" s="8" t="s">
        <v>156</v>
      </c>
      <c r="BE2027" s="143">
        <f t="shared" si="388"/>
        <v>0</v>
      </c>
      <c r="BF2027" s="143">
        <f t="shared" si="389"/>
        <v>0</v>
      </c>
      <c r="BG2027" s="143">
        <f t="shared" si="390"/>
        <v>0</v>
      </c>
      <c r="BH2027" s="143">
        <f t="shared" si="391"/>
        <v>0</v>
      </c>
      <c r="BI2027" s="143">
        <f t="shared" si="392"/>
        <v>0</v>
      </c>
      <c r="BJ2027" s="8" t="s">
        <v>78</v>
      </c>
      <c r="BK2027" s="121">
        <f t="shared" si="393"/>
        <v>0</v>
      </c>
      <c r="BL2027" s="8" t="s">
        <v>161</v>
      </c>
      <c r="BM2027" s="8" t="s">
        <v>4315</v>
      </c>
    </row>
    <row r="2028" spans="2:65" s="23" customFormat="1" ht="16.5" customHeight="1" x14ac:dyDescent="0.45">
      <c r="B2028" s="134"/>
      <c r="C2028" s="179" t="s">
        <v>4316</v>
      </c>
      <c r="D2028" s="179"/>
      <c r="E2028" s="180"/>
      <c r="F2028" s="263"/>
      <c r="G2028" s="263"/>
      <c r="H2028" s="263"/>
      <c r="I2028" s="263"/>
      <c r="J2028" s="181"/>
      <c r="K2028" s="182"/>
      <c r="L2028" s="264"/>
      <c r="M2028" s="264"/>
      <c r="N2028" s="265">
        <f t="shared" si="397"/>
        <v>0</v>
      </c>
      <c r="O2028" s="266"/>
      <c r="P2028" s="266"/>
      <c r="Q2028" s="267"/>
      <c r="R2028" s="139"/>
      <c r="T2028" s="140"/>
      <c r="U2028" s="34" t="s">
        <v>39</v>
      </c>
      <c r="V2028" s="141">
        <v>0</v>
      </c>
      <c r="W2028" s="141">
        <f t="shared" si="385"/>
        <v>0</v>
      </c>
      <c r="X2028" s="141">
        <v>0</v>
      </c>
      <c r="Y2028" s="141">
        <f t="shared" si="386"/>
        <v>0</v>
      </c>
      <c r="Z2028" s="141">
        <v>0</v>
      </c>
      <c r="AA2028" s="142">
        <f t="shared" si="387"/>
        <v>0</v>
      </c>
      <c r="AR2028" s="8" t="s">
        <v>190</v>
      </c>
      <c r="AT2028" s="8" t="s">
        <v>311</v>
      </c>
      <c r="AU2028" s="8" t="s">
        <v>78</v>
      </c>
      <c r="AY2028" s="8" t="s">
        <v>156</v>
      </c>
      <c r="BE2028" s="143">
        <f t="shared" si="388"/>
        <v>0</v>
      </c>
      <c r="BF2028" s="143">
        <f t="shared" si="389"/>
        <v>0</v>
      </c>
      <c r="BG2028" s="143">
        <f t="shared" si="390"/>
        <v>0</v>
      </c>
      <c r="BH2028" s="143">
        <f t="shared" si="391"/>
        <v>0</v>
      </c>
      <c r="BI2028" s="143">
        <f t="shared" si="392"/>
        <v>0</v>
      </c>
      <c r="BJ2028" s="8" t="s">
        <v>78</v>
      </c>
      <c r="BK2028" s="121">
        <f t="shared" si="393"/>
        <v>0</v>
      </c>
      <c r="BL2028" s="8" t="s">
        <v>161</v>
      </c>
      <c r="BM2028" s="8" t="s">
        <v>4317</v>
      </c>
    </row>
    <row r="2029" spans="2:65" s="23" customFormat="1" ht="16.5" customHeight="1" x14ac:dyDescent="0.45">
      <c r="B2029" s="134"/>
      <c r="C2029" s="195" t="s">
        <v>4318</v>
      </c>
      <c r="D2029" s="195"/>
      <c r="E2029" s="196"/>
      <c r="F2029" s="269"/>
      <c r="G2029" s="269"/>
      <c r="H2029" s="269"/>
      <c r="I2029" s="269"/>
      <c r="J2029" s="197"/>
      <c r="K2029" s="198"/>
      <c r="L2029" s="274"/>
      <c r="M2029" s="274"/>
      <c r="N2029" s="265">
        <f t="shared" si="397"/>
        <v>0</v>
      </c>
      <c r="O2029" s="266"/>
      <c r="P2029" s="266"/>
      <c r="Q2029" s="267"/>
      <c r="R2029" s="139"/>
      <c r="T2029" s="140"/>
      <c r="U2029" s="34" t="s">
        <v>39</v>
      </c>
      <c r="V2029" s="141">
        <v>0</v>
      </c>
      <c r="W2029" s="141">
        <f t="shared" si="385"/>
        <v>0</v>
      </c>
      <c r="X2029" s="141">
        <v>0</v>
      </c>
      <c r="Y2029" s="141">
        <f t="shared" si="386"/>
        <v>0</v>
      </c>
      <c r="Z2029" s="141">
        <v>0</v>
      </c>
      <c r="AA2029" s="142">
        <f t="shared" si="387"/>
        <v>0</v>
      </c>
      <c r="AR2029" s="8" t="s">
        <v>190</v>
      </c>
      <c r="AT2029" s="8" t="s">
        <v>311</v>
      </c>
      <c r="AU2029" s="8" t="s">
        <v>78</v>
      </c>
      <c r="AY2029" s="8" t="s">
        <v>156</v>
      </c>
      <c r="BE2029" s="143">
        <f t="shared" si="388"/>
        <v>0</v>
      </c>
      <c r="BF2029" s="143">
        <f t="shared" si="389"/>
        <v>0</v>
      </c>
      <c r="BG2029" s="143">
        <f t="shared" si="390"/>
        <v>0</v>
      </c>
      <c r="BH2029" s="143">
        <f t="shared" si="391"/>
        <v>0</v>
      </c>
      <c r="BI2029" s="143">
        <f t="shared" si="392"/>
        <v>0</v>
      </c>
      <c r="BJ2029" s="8" t="s">
        <v>78</v>
      </c>
      <c r="BK2029" s="121">
        <f t="shared" si="393"/>
        <v>0</v>
      </c>
      <c r="BL2029" s="8" t="s">
        <v>161</v>
      </c>
      <c r="BM2029" s="8" t="s">
        <v>4319</v>
      </c>
    </row>
    <row r="2030" spans="2:65" s="23" customFormat="1" ht="25.5" customHeight="1" x14ac:dyDescent="0.45">
      <c r="B2030" s="134"/>
      <c r="C2030" s="179" t="s">
        <v>4320</v>
      </c>
      <c r="D2030" s="179"/>
      <c r="E2030" s="180"/>
      <c r="F2030" s="263"/>
      <c r="G2030" s="263"/>
      <c r="H2030" s="263"/>
      <c r="I2030" s="263"/>
      <c r="J2030" s="181"/>
      <c r="K2030" s="182"/>
      <c r="L2030" s="264"/>
      <c r="M2030" s="264"/>
      <c r="N2030" s="265">
        <f t="shared" si="397"/>
        <v>0</v>
      </c>
      <c r="O2030" s="266"/>
      <c r="P2030" s="266"/>
      <c r="Q2030" s="267"/>
      <c r="R2030" s="139"/>
      <c r="T2030" s="140"/>
      <c r="U2030" s="34" t="s">
        <v>39</v>
      </c>
      <c r="V2030" s="141">
        <v>0</v>
      </c>
      <c r="W2030" s="141">
        <f t="shared" si="385"/>
        <v>0</v>
      </c>
      <c r="X2030" s="141">
        <v>0</v>
      </c>
      <c r="Y2030" s="141">
        <f t="shared" si="386"/>
        <v>0</v>
      </c>
      <c r="Z2030" s="141">
        <v>0</v>
      </c>
      <c r="AA2030" s="142">
        <f t="shared" si="387"/>
        <v>0</v>
      </c>
      <c r="AR2030" s="8" t="s">
        <v>190</v>
      </c>
      <c r="AT2030" s="8" t="s">
        <v>311</v>
      </c>
      <c r="AU2030" s="8" t="s">
        <v>78</v>
      </c>
      <c r="AY2030" s="8" t="s">
        <v>156</v>
      </c>
      <c r="BE2030" s="143">
        <f t="shared" si="388"/>
        <v>0</v>
      </c>
      <c r="BF2030" s="143">
        <f t="shared" si="389"/>
        <v>0</v>
      </c>
      <c r="BG2030" s="143">
        <f t="shared" si="390"/>
        <v>0</v>
      </c>
      <c r="BH2030" s="143">
        <f t="shared" si="391"/>
        <v>0</v>
      </c>
      <c r="BI2030" s="143">
        <f t="shared" si="392"/>
        <v>0</v>
      </c>
      <c r="BJ2030" s="8" t="s">
        <v>78</v>
      </c>
      <c r="BK2030" s="121">
        <f t="shared" si="393"/>
        <v>0</v>
      </c>
      <c r="BL2030" s="8" t="s">
        <v>161</v>
      </c>
      <c r="BM2030" s="8" t="s">
        <v>4321</v>
      </c>
    </row>
    <row r="2031" spans="2:65" s="122" customFormat="1" ht="29.85" customHeight="1" x14ac:dyDescent="0.5">
      <c r="B2031" s="123"/>
      <c r="C2031" s="124"/>
      <c r="D2031" s="133" t="s">
        <v>135</v>
      </c>
      <c r="E2031" s="133"/>
      <c r="F2031" s="133"/>
      <c r="G2031" s="133"/>
      <c r="H2031" s="133"/>
      <c r="I2031" s="133"/>
      <c r="J2031" s="133"/>
      <c r="K2031" s="133"/>
      <c r="L2031" s="133"/>
      <c r="M2031" s="133"/>
      <c r="N2031" s="257">
        <f>BK2031</f>
        <v>0</v>
      </c>
      <c r="O2031" s="257"/>
      <c r="P2031" s="257"/>
      <c r="Q2031" s="257"/>
      <c r="R2031" s="126"/>
      <c r="T2031" s="127"/>
      <c r="U2031" s="124"/>
      <c r="V2031" s="124"/>
      <c r="W2031" s="128">
        <f>SUM(W2032:W2213)</f>
        <v>0</v>
      </c>
      <c r="X2031" s="124"/>
      <c r="Y2031" s="128">
        <f>SUM(Y2032:Y2213)</f>
        <v>0</v>
      </c>
      <c r="Z2031" s="124"/>
      <c r="AA2031" s="129">
        <f>SUM(AA2032:AA2213)</f>
        <v>0</v>
      </c>
      <c r="AR2031" s="130" t="s">
        <v>82</v>
      </c>
      <c r="AT2031" s="131" t="s">
        <v>71</v>
      </c>
      <c r="AU2031" s="131" t="s">
        <v>80</v>
      </c>
      <c r="AY2031" s="130" t="s">
        <v>156</v>
      </c>
      <c r="BK2031" s="132">
        <f>SUM(BK2032:BK2213)</f>
        <v>0</v>
      </c>
    </row>
    <row r="2032" spans="2:65" s="23" customFormat="1" ht="16.5" customHeight="1" x14ac:dyDescent="0.45">
      <c r="B2032" s="134"/>
      <c r="C2032" s="135" t="s">
        <v>4322</v>
      </c>
      <c r="D2032" s="135" t="s">
        <v>157</v>
      </c>
      <c r="E2032" s="136" t="s">
        <v>4323</v>
      </c>
      <c r="F2032" s="251" t="s">
        <v>4324</v>
      </c>
      <c r="G2032" s="251"/>
      <c r="H2032" s="251"/>
      <c r="I2032" s="251"/>
      <c r="J2032" s="137" t="s">
        <v>1782</v>
      </c>
      <c r="K2032" s="138">
        <v>1</v>
      </c>
      <c r="L2032" s="252"/>
      <c r="M2032" s="252"/>
      <c r="N2032" s="260">
        <f>ROUND(L2032*K2032,2)</f>
        <v>0</v>
      </c>
      <c r="O2032" s="261"/>
      <c r="P2032" s="261"/>
      <c r="Q2032" s="262"/>
      <c r="R2032" s="139"/>
      <c r="T2032" s="140"/>
      <c r="U2032" s="34" t="s">
        <v>39</v>
      </c>
      <c r="V2032" s="141">
        <v>0</v>
      </c>
      <c r="W2032" s="141">
        <f>V2032*K2032</f>
        <v>0</v>
      </c>
      <c r="X2032" s="141">
        <v>0</v>
      </c>
      <c r="Y2032" s="141">
        <f>X2032*K2032</f>
        <v>0</v>
      </c>
      <c r="Z2032" s="141">
        <v>0</v>
      </c>
      <c r="AA2032" s="142">
        <f>Z2032*K2032</f>
        <v>0</v>
      </c>
      <c r="AR2032" s="8" t="s">
        <v>161</v>
      </c>
      <c r="AT2032" s="8" t="s">
        <v>157</v>
      </c>
      <c r="AU2032" s="8" t="s">
        <v>78</v>
      </c>
      <c r="AY2032" s="8" t="s">
        <v>156</v>
      </c>
      <c r="BE2032" s="143">
        <f>IF(U2032="základná",N2032,0)</f>
        <v>0</v>
      </c>
      <c r="BF2032" s="143">
        <f>IF(U2032="znížená",N2032,0)</f>
        <v>0</v>
      </c>
      <c r="BG2032" s="143">
        <f>IF(U2032="zákl. prenesená",N2032,0)</f>
        <v>0</v>
      </c>
      <c r="BH2032" s="143">
        <f>IF(U2032="zníž. prenesená",N2032,0)</f>
        <v>0</v>
      </c>
      <c r="BI2032" s="143">
        <f>IF(U2032="nulová",N2032,0)</f>
        <v>0</v>
      </c>
      <c r="BJ2032" s="8" t="s">
        <v>78</v>
      </c>
      <c r="BK2032" s="121">
        <f>ROUND(L2032*K2032,3)</f>
        <v>0</v>
      </c>
      <c r="BL2032" s="8" t="s">
        <v>161</v>
      </c>
      <c r="BM2032" s="8" t="s">
        <v>4325</v>
      </c>
    </row>
    <row r="2033" spans="2:65" s="144" customFormat="1" ht="16.5" customHeight="1" x14ac:dyDescent="0.45">
      <c r="B2033" s="145"/>
      <c r="C2033" s="146"/>
      <c r="D2033" s="146"/>
      <c r="E2033" s="147"/>
      <c r="F2033" s="253" t="s">
        <v>4326</v>
      </c>
      <c r="G2033" s="253"/>
      <c r="H2033" s="253"/>
      <c r="I2033" s="253"/>
      <c r="J2033" s="146"/>
      <c r="K2033" s="147"/>
      <c r="L2033" s="146"/>
      <c r="M2033" s="146"/>
      <c r="N2033" s="146"/>
      <c r="O2033" s="146"/>
      <c r="P2033" s="146"/>
      <c r="Q2033" s="146"/>
      <c r="R2033" s="148"/>
      <c r="T2033" s="149"/>
      <c r="U2033" s="146"/>
      <c r="V2033" s="146"/>
      <c r="W2033" s="146"/>
      <c r="X2033" s="146"/>
      <c r="Y2033" s="146"/>
      <c r="Z2033" s="146"/>
      <c r="AA2033" s="150"/>
      <c r="AT2033" s="151" t="s">
        <v>168</v>
      </c>
      <c r="AU2033" s="151" t="s">
        <v>78</v>
      </c>
      <c r="AV2033" s="144" t="s">
        <v>80</v>
      </c>
      <c r="AW2033" s="144" t="s">
        <v>28</v>
      </c>
      <c r="AX2033" s="144" t="s">
        <v>72</v>
      </c>
      <c r="AY2033" s="151" t="s">
        <v>156</v>
      </c>
    </row>
    <row r="2034" spans="2:65" s="144" customFormat="1" ht="16.5" customHeight="1" x14ac:dyDescent="0.45">
      <c r="B2034" s="145"/>
      <c r="C2034" s="146"/>
      <c r="D2034" s="146"/>
      <c r="E2034" s="147"/>
      <c r="F2034" s="258" t="s">
        <v>4327</v>
      </c>
      <c r="G2034" s="258"/>
      <c r="H2034" s="258"/>
      <c r="I2034" s="258"/>
      <c r="J2034" s="146"/>
      <c r="K2034" s="147"/>
      <c r="L2034" s="146"/>
      <c r="M2034" s="146"/>
      <c r="N2034" s="146"/>
      <c r="O2034" s="146"/>
      <c r="P2034" s="146"/>
      <c r="Q2034" s="146"/>
      <c r="R2034" s="148"/>
      <c r="T2034" s="149"/>
      <c r="U2034" s="146"/>
      <c r="V2034" s="146"/>
      <c r="W2034" s="146"/>
      <c r="X2034" s="146"/>
      <c r="Y2034" s="146"/>
      <c r="Z2034" s="146"/>
      <c r="AA2034" s="150"/>
      <c r="AT2034" s="151" t="s">
        <v>168</v>
      </c>
      <c r="AU2034" s="151" t="s">
        <v>78</v>
      </c>
      <c r="AV2034" s="144" t="s">
        <v>80</v>
      </c>
      <c r="AW2034" s="144" t="s">
        <v>28</v>
      </c>
      <c r="AX2034" s="144" t="s">
        <v>72</v>
      </c>
      <c r="AY2034" s="151" t="s">
        <v>156</v>
      </c>
    </row>
    <row r="2035" spans="2:65" s="144" customFormat="1" ht="16.5" customHeight="1" x14ac:dyDescent="0.45">
      <c r="B2035" s="145"/>
      <c r="C2035" s="146"/>
      <c r="D2035" s="146"/>
      <c r="E2035" s="147"/>
      <c r="F2035" s="258" t="s">
        <v>4328</v>
      </c>
      <c r="G2035" s="258"/>
      <c r="H2035" s="258"/>
      <c r="I2035" s="258"/>
      <c r="J2035" s="146"/>
      <c r="K2035" s="147"/>
      <c r="L2035" s="146"/>
      <c r="M2035" s="146"/>
      <c r="N2035" s="146"/>
      <c r="O2035" s="146"/>
      <c r="P2035" s="146"/>
      <c r="Q2035" s="146"/>
      <c r="R2035" s="148"/>
      <c r="T2035" s="149"/>
      <c r="U2035" s="146"/>
      <c r="V2035" s="146"/>
      <c r="W2035" s="146"/>
      <c r="X2035" s="146"/>
      <c r="Y2035" s="146"/>
      <c r="Z2035" s="146"/>
      <c r="AA2035" s="150"/>
      <c r="AT2035" s="151" t="s">
        <v>168</v>
      </c>
      <c r="AU2035" s="151" t="s">
        <v>78</v>
      </c>
      <c r="AV2035" s="144" t="s">
        <v>80</v>
      </c>
      <c r="AW2035" s="144" t="s">
        <v>28</v>
      </c>
      <c r="AX2035" s="144" t="s">
        <v>72</v>
      </c>
      <c r="AY2035" s="151" t="s">
        <v>156</v>
      </c>
    </row>
    <row r="2036" spans="2:65" s="144" customFormat="1" ht="16.5" customHeight="1" x14ac:dyDescent="0.45">
      <c r="B2036" s="145"/>
      <c r="C2036" s="146"/>
      <c r="D2036" s="146"/>
      <c r="E2036" s="147"/>
      <c r="F2036" s="258" t="s">
        <v>4329</v>
      </c>
      <c r="G2036" s="258"/>
      <c r="H2036" s="258"/>
      <c r="I2036" s="258"/>
      <c r="J2036" s="146"/>
      <c r="K2036" s="147"/>
      <c r="L2036" s="146"/>
      <c r="M2036" s="146"/>
      <c r="N2036" s="146"/>
      <c r="O2036" s="146"/>
      <c r="P2036" s="146"/>
      <c r="Q2036" s="146"/>
      <c r="R2036" s="148"/>
      <c r="T2036" s="149"/>
      <c r="U2036" s="146"/>
      <c r="V2036" s="146"/>
      <c r="W2036" s="146"/>
      <c r="X2036" s="146"/>
      <c r="Y2036" s="146"/>
      <c r="Z2036" s="146"/>
      <c r="AA2036" s="150"/>
      <c r="AT2036" s="151" t="s">
        <v>168</v>
      </c>
      <c r="AU2036" s="151" t="s">
        <v>78</v>
      </c>
      <c r="AV2036" s="144" t="s">
        <v>80</v>
      </c>
      <c r="AW2036" s="144" t="s">
        <v>28</v>
      </c>
      <c r="AX2036" s="144" t="s">
        <v>72</v>
      </c>
      <c r="AY2036" s="151" t="s">
        <v>156</v>
      </c>
    </row>
    <row r="2037" spans="2:65" s="144" customFormat="1" ht="16.5" customHeight="1" x14ac:dyDescent="0.45">
      <c r="B2037" s="145"/>
      <c r="C2037" s="146"/>
      <c r="D2037" s="146"/>
      <c r="E2037" s="147"/>
      <c r="F2037" s="258" t="s">
        <v>4330</v>
      </c>
      <c r="G2037" s="258"/>
      <c r="H2037" s="258"/>
      <c r="I2037" s="258"/>
      <c r="J2037" s="146"/>
      <c r="K2037" s="147"/>
      <c r="L2037" s="146"/>
      <c r="M2037" s="146"/>
      <c r="N2037" s="146"/>
      <c r="O2037" s="146"/>
      <c r="P2037" s="146"/>
      <c r="Q2037" s="146"/>
      <c r="R2037" s="148"/>
      <c r="T2037" s="149"/>
      <c r="U2037" s="146"/>
      <c r="V2037" s="146"/>
      <c r="W2037" s="146"/>
      <c r="X2037" s="146"/>
      <c r="Y2037" s="146"/>
      <c r="Z2037" s="146"/>
      <c r="AA2037" s="150"/>
      <c r="AT2037" s="151" t="s">
        <v>168</v>
      </c>
      <c r="AU2037" s="151" t="s">
        <v>78</v>
      </c>
      <c r="AV2037" s="144" t="s">
        <v>80</v>
      </c>
      <c r="AW2037" s="144" t="s">
        <v>28</v>
      </c>
      <c r="AX2037" s="144" t="s">
        <v>72</v>
      </c>
      <c r="AY2037" s="151" t="s">
        <v>156</v>
      </c>
    </row>
    <row r="2038" spans="2:65" s="144" customFormat="1" ht="25.5" customHeight="1" x14ac:dyDescent="0.45">
      <c r="B2038" s="145"/>
      <c r="C2038" s="146"/>
      <c r="D2038" s="146"/>
      <c r="E2038" s="147"/>
      <c r="F2038" s="258" t="s">
        <v>4331</v>
      </c>
      <c r="G2038" s="258"/>
      <c r="H2038" s="258"/>
      <c r="I2038" s="258"/>
      <c r="J2038" s="146"/>
      <c r="K2038" s="147"/>
      <c r="L2038" s="146"/>
      <c r="M2038" s="146"/>
      <c r="N2038" s="146"/>
      <c r="O2038" s="146"/>
      <c r="P2038" s="146"/>
      <c r="Q2038" s="146"/>
      <c r="R2038" s="148"/>
      <c r="T2038" s="149"/>
      <c r="U2038" s="146"/>
      <c r="V2038" s="146"/>
      <c r="W2038" s="146"/>
      <c r="X2038" s="146"/>
      <c r="Y2038" s="146"/>
      <c r="Z2038" s="146"/>
      <c r="AA2038" s="150"/>
      <c r="AT2038" s="151" t="s">
        <v>168</v>
      </c>
      <c r="AU2038" s="151" t="s">
        <v>78</v>
      </c>
      <c r="AV2038" s="144" t="s">
        <v>80</v>
      </c>
      <c r="AW2038" s="144" t="s">
        <v>28</v>
      </c>
      <c r="AX2038" s="144" t="s">
        <v>72</v>
      </c>
      <c r="AY2038" s="151" t="s">
        <v>156</v>
      </c>
    </row>
    <row r="2039" spans="2:65" s="152" customFormat="1" ht="16.5" customHeight="1" x14ac:dyDescent="0.45">
      <c r="B2039" s="153"/>
      <c r="C2039" s="154"/>
      <c r="D2039" s="154"/>
      <c r="E2039" s="155"/>
      <c r="F2039" s="254" t="s">
        <v>80</v>
      </c>
      <c r="G2039" s="254"/>
      <c r="H2039" s="254"/>
      <c r="I2039" s="254"/>
      <c r="J2039" s="154"/>
      <c r="K2039" s="156">
        <v>1</v>
      </c>
      <c r="L2039" s="154"/>
      <c r="M2039" s="154"/>
      <c r="N2039" s="154"/>
      <c r="O2039" s="154"/>
      <c r="P2039" s="154"/>
      <c r="Q2039" s="154"/>
      <c r="R2039" s="157"/>
      <c r="T2039" s="158"/>
      <c r="U2039" s="154"/>
      <c r="V2039" s="154"/>
      <c r="W2039" s="154"/>
      <c r="X2039" s="154"/>
      <c r="Y2039" s="154"/>
      <c r="Z2039" s="154"/>
      <c r="AA2039" s="159"/>
      <c r="AT2039" s="160" t="s">
        <v>168</v>
      </c>
      <c r="AU2039" s="160" t="s">
        <v>78</v>
      </c>
      <c r="AV2039" s="152" t="s">
        <v>78</v>
      </c>
      <c r="AW2039" s="152" t="s">
        <v>28</v>
      </c>
      <c r="AX2039" s="152" t="s">
        <v>80</v>
      </c>
      <c r="AY2039" s="160" t="s">
        <v>156</v>
      </c>
    </row>
    <row r="2040" spans="2:65" s="23" customFormat="1" ht="25.5" customHeight="1" x14ac:dyDescent="0.45">
      <c r="B2040" s="134"/>
      <c r="C2040" s="135" t="s">
        <v>4332</v>
      </c>
      <c r="D2040" s="135" t="s">
        <v>157</v>
      </c>
      <c r="E2040" s="136" t="s">
        <v>4333</v>
      </c>
      <c r="F2040" s="251" t="s">
        <v>4334</v>
      </c>
      <c r="G2040" s="251"/>
      <c r="H2040" s="251"/>
      <c r="I2040" s="251"/>
      <c r="J2040" s="137" t="s">
        <v>260</v>
      </c>
      <c r="K2040" s="138">
        <v>1</v>
      </c>
      <c r="L2040" s="252"/>
      <c r="M2040" s="252"/>
      <c r="N2040" s="260">
        <f>ROUND(L2040*K2040,2)</f>
        <v>0</v>
      </c>
      <c r="O2040" s="261"/>
      <c r="P2040" s="261"/>
      <c r="Q2040" s="262"/>
      <c r="R2040" s="139"/>
      <c r="T2040" s="140"/>
      <c r="U2040" s="34" t="s">
        <v>39</v>
      </c>
      <c r="V2040" s="141">
        <v>0</v>
      </c>
      <c r="W2040" s="141">
        <f>V2040*K2040</f>
        <v>0</v>
      </c>
      <c r="X2040" s="141">
        <v>0</v>
      </c>
      <c r="Y2040" s="141">
        <f>X2040*K2040</f>
        <v>0</v>
      </c>
      <c r="Z2040" s="141">
        <v>0</v>
      </c>
      <c r="AA2040" s="142">
        <f>Z2040*K2040</f>
        <v>0</v>
      </c>
      <c r="AR2040" s="8" t="s">
        <v>161</v>
      </c>
      <c r="AT2040" s="8" t="s">
        <v>157</v>
      </c>
      <c r="AU2040" s="8" t="s">
        <v>78</v>
      </c>
      <c r="AY2040" s="8" t="s">
        <v>156</v>
      </c>
      <c r="BE2040" s="143">
        <f>IF(U2040="základná",N2040,0)</f>
        <v>0</v>
      </c>
      <c r="BF2040" s="143">
        <f>IF(U2040="znížená",N2040,0)</f>
        <v>0</v>
      </c>
      <c r="BG2040" s="143">
        <f>IF(U2040="zákl. prenesená",N2040,0)</f>
        <v>0</v>
      </c>
      <c r="BH2040" s="143">
        <f>IF(U2040="zníž. prenesená",N2040,0)</f>
        <v>0</v>
      </c>
      <c r="BI2040" s="143">
        <f>IF(U2040="nulová",N2040,0)</f>
        <v>0</v>
      </c>
      <c r="BJ2040" s="8" t="s">
        <v>78</v>
      </c>
      <c r="BK2040" s="121">
        <f>ROUND(L2040*K2040,3)</f>
        <v>0</v>
      </c>
      <c r="BL2040" s="8" t="s">
        <v>161</v>
      </c>
      <c r="BM2040" s="8" t="s">
        <v>4335</v>
      </c>
    </row>
    <row r="2041" spans="2:65" s="23" customFormat="1" ht="16.5" customHeight="1" x14ac:dyDescent="0.45">
      <c r="B2041" s="134"/>
      <c r="C2041" s="179" t="s">
        <v>4336</v>
      </c>
      <c r="D2041" s="179" t="s">
        <v>311</v>
      </c>
      <c r="E2041" s="180" t="s">
        <v>4337</v>
      </c>
      <c r="F2041" s="263" t="s">
        <v>4338</v>
      </c>
      <c r="G2041" s="263"/>
      <c r="H2041" s="263"/>
      <c r="I2041" s="263"/>
      <c r="J2041" s="181" t="s">
        <v>260</v>
      </c>
      <c r="K2041" s="182">
        <v>1</v>
      </c>
      <c r="L2041" s="264"/>
      <c r="M2041" s="264"/>
      <c r="N2041" s="265">
        <f t="shared" ref="N2041" si="398">ROUND(L2041*K2041,2)</f>
        <v>0</v>
      </c>
      <c r="O2041" s="266"/>
      <c r="P2041" s="266"/>
      <c r="Q2041" s="267"/>
      <c r="R2041" s="139"/>
      <c r="T2041" s="140"/>
      <c r="U2041" s="34" t="s">
        <v>39</v>
      </c>
      <c r="V2041" s="141">
        <v>0</v>
      </c>
      <c r="W2041" s="141">
        <f>V2041*K2041</f>
        <v>0</v>
      </c>
      <c r="X2041" s="141">
        <v>0</v>
      </c>
      <c r="Y2041" s="141">
        <f>X2041*K2041</f>
        <v>0</v>
      </c>
      <c r="Z2041" s="141">
        <v>0</v>
      </c>
      <c r="AA2041" s="142">
        <f>Z2041*K2041</f>
        <v>0</v>
      </c>
      <c r="AR2041" s="8" t="s">
        <v>190</v>
      </c>
      <c r="AT2041" s="8" t="s">
        <v>311</v>
      </c>
      <c r="AU2041" s="8" t="s">
        <v>78</v>
      </c>
      <c r="AY2041" s="8" t="s">
        <v>156</v>
      </c>
      <c r="BE2041" s="143">
        <f>IF(U2041="základná",N2041,0)</f>
        <v>0</v>
      </c>
      <c r="BF2041" s="143">
        <f>IF(U2041="znížená",N2041,0)</f>
        <v>0</v>
      </c>
      <c r="BG2041" s="143">
        <f>IF(U2041="zákl. prenesená",N2041,0)</f>
        <v>0</v>
      </c>
      <c r="BH2041" s="143">
        <f>IF(U2041="zníž. prenesená",N2041,0)</f>
        <v>0</v>
      </c>
      <c r="BI2041" s="143">
        <f>IF(U2041="nulová",N2041,0)</f>
        <v>0</v>
      </c>
      <c r="BJ2041" s="8" t="s">
        <v>78</v>
      </c>
      <c r="BK2041" s="121">
        <f>ROUND(L2041*K2041,3)</f>
        <v>0</v>
      </c>
      <c r="BL2041" s="8" t="s">
        <v>161</v>
      </c>
      <c r="BM2041" s="8" t="s">
        <v>4339</v>
      </c>
    </row>
    <row r="2042" spans="2:65" s="144" customFormat="1" ht="16.5" customHeight="1" x14ac:dyDescent="0.45">
      <c r="B2042" s="145"/>
      <c r="C2042" s="146"/>
      <c r="D2042" s="146"/>
      <c r="E2042" s="147"/>
      <c r="F2042" s="253" t="s">
        <v>4340</v>
      </c>
      <c r="G2042" s="253"/>
      <c r="H2042" s="253"/>
      <c r="I2042" s="253"/>
      <c r="J2042" s="146"/>
      <c r="K2042" s="147"/>
      <c r="L2042" s="146"/>
      <c r="M2042" s="146"/>
      <c r="N2042" s="146"/>
      <c r="O2042" s="146"/>
      <c r="P2042" s="146"/>
      <c r="Q2042" s="146"/>
      <c r="R2042" s="148"/>
      <c r="T2042" s="149"/>
      <c r="U2042" s="146"/>
      <c r="V2042" s="146"/>
      <c r="W2042" s="146"/>
      <c r="X2042" s="146"/>
      <c r="Y2042" s="146"/>
      <c r="Z2042" s="146"/>
      <c r="AA2042" s="150"/>
      <c r="AT2042" s="151" t="s">
        <v>168</v>
      </c>
      <c r="AU2042" s="151" t="s">
        <v>78</v>
      </c>
      <c r="AV2042" s="144" t="s">
        <v>80</v>
      </c>
      <c r="AW2042" s="144" t="s">
        <v>28</v>
      </c>
      <c r="AX2042" s="144" t="s">
        <v>72</v>
      </c>
      <c r="AY2042" s="151" t="s">
        <v>156</v>
      </c>
    </row>
    <row r="2043" spans="2:65" s="144" customFormat="1" ht="25.5" customHeight="1" x14ac:dyDescent="0.45">
      <c r="B2043" s="145"/>
      <c r="C2043" s="146"/>
      <c r="D2043" s="146"/>
      <c r="E2043" s="147"/>
      <c r="F2043" s="258" t="s">
        <v>4341</v>
      </c>
      <c r="G2043" s="258"/>
      <c r="H2043" s="258"/>
      <c r="I2043" s="258"/>
      <c r="J2043" s="146"/>
      <c r="K2043" s="147"/>
      <c r="L2043" s="146"/>
      <c r="M2043" s="146"/>
      <c r="N2043" s="146"/>
      <c r="O2043" s="146"/>
      <c r="P2043" s="146"/>
      <c r="Q2043" s="146"/>
      <c r="R2043" s="148"/>
      <c r="T2043" s="149"/>
      <c r="U2043" s="146"/>
      <c r="V2043" s="146"/>
      <c r="W2043" s="146"/>
      <c r="X2043" s="146"/>
      <c r="Y2043" s="146"/>
      <c r="Z2043" s="146"/>
      <c r="AA2043" s="150"/>
      <c r="AT2043" s="151" t="s">
        <v>168</v>
      </c>
      <c r="AU2043" s="151" t="s">
        <v>78</v>
      </c>
      <c r="AV2043" s="144" t="s">
        <v>80</v>
      </c>
      <c r="AW2043" s="144" t="s">
        <v>28</v>
      </c>
      <c r="AX2043" s="144" t="s">
        <v>72</v>
      </c>
      <c r="AY2043" s="151" t="s">
        <v>156</v>
      </c>
    </row>
    <row r="2044" spans="2:65" s="144" customFormat="1" ht="16.5" customHeight="1" x14ac:dyDescent="0.45">
      <c r="B2044" s="145"/>
      <c r="C2044" s="146"/>
      <c r="D2044" s="146"/>
      <c r="E2044" s="147"/>
      <c r="F2044" s="258" t="s">
        <v>4342</v>
      </c>
      <c r="G2044" s="258"/>
      <c r="H2044" s="258"/>
      <c r="I2044" s="258"/>
      <c r="J2044" s="146"/>
      <c r="K2044" s="147"/>
      <c r="L2044" s="146"/>
      <c r="M2044" s="146"/>
      <c r="N2044" s="146"/>
      <c r="O2044" s="146"/>
      <c r="P2044" s="146"/>
      <c r="Q2044" s="146"/>
      <c r="R2044" s="148"/>
      <c r="T2044" s="149"/>
      <c r="U2044" s="146"/>
      <c r="V2044" s="146"/>
      <c r="W2044" s="146"/>
      <c r="X2044" s="146"/>
      <c r="Y2044" s="146"/>
      <c r="Z2044" s="146"/>
      <c r="AA2044" s="150"/>
      <c r="AT2044" s="151" t="s">
        <v>168</v>
      </c>
      <c r="AU2044" s="151" t="s">
        <v>78</v>
      </c>
      <c r="AV2044" s="144" t="s">
        <v>80</v>
      </c>
      <c r="AW2044" s="144" t="s">
        <v>28</v>
      </c>
      <c r="AX2044" s="144" t="s">
        <v>72</v>
      </c>
      <c r="AY2044" s="151" t="s">
        <v>156</v>
      </c>
    </row>
    <row r="2045" spans="2:65" s="152" customFormat="1" ht="16.5" customHeight="1" x14ac:dyDescent="0.45">
      <c r="B2045" s="153"/>
      <c r="C2045" s="154"/>
      <c r="D2045" s="154"/>
      <c r="E2045" s="155"/>
      <c r="F2045" s="254" t="s">
        <v>80</v>
      </c>
      <c r="G2045" s="254"/>
      <c r="H2045" s="254"/>
      <c r="I2045" s="254"/>
      <c r="J2045" s="154"/>
      <c r="K2045" s="156">
        <v>1</v>
      </c>
      <c r="L2045" s="154"/>
      <c r="M2045" s="154"/>
      <c r="N2045" s="154"/>
      <c r="O2045" s="154"/>
      <c r="P2045" s="154"/>
      <c r="Q2045" s="154"/>
      <c r="R2045" s="157"/>
      <c r="T2045" s="158"/>
      <c r="U2045" s="154"/>
      <c r="V2045" s="154"/>
      <c r="W2045" s="154"/>
      <c r="X2045" s="154"/>
      <c r="Y2045" s="154"/>
      <c r="Z2045" s="154"/>
      <c r="AA2045" s="159"/>
      <c r="AT2045" s="160" t="s">
        <v>168</v>
      </c>
      <c r="AU2045" s="160" t="s">
        <v>78</v>
      </c>
      <c r="AV2045" s="152" t="s">
        <v>78</v>
      </c>
      <c r="AW2045" s="152" t="s">
        <v>28</v>
      </c>
      <c r="AX2045" s="152" t="s">
        <v>80</v>
      </c>
      <c r="AY2045" s="160" t="s">
        <v>156</v>
      </c>
    </row>
    <row r="2046" spans="2:65" s="23" customFormat="1" ht="16.5" customHeight="1" x14ac:dyDescent="0.45">
      <c r="B2046" s="134"/>
      <c r="C2046" s="135" t="s">
        <v>4343</v>
      </c>
      <c r="D2046" s="135" t="s">
        <v>157</v>
      </c>
      <c r="E2046" s="136" t="s">
        <v>4344</v>
      </c>
      <c r="F2046" s="251" t="s">
        <v>4345</v>
      </c>
      <c r="G2046" s="251"/>
      <c r="H2046" s="251"/>
      <c r="I2046" s="251"/>
      <c r="J2046" s="137" t="s">
        <v>4346</v>
      </c>
      <c r="K2046" s="138">
        <v>16</v>
      </c>
      <c r="L2046" s="252"/>
      <c r="M2046" s="252"/>
      <c r="N2046" s="260">
        <f>ROUND(L2046*K2046,2)</f>
        <v>0</v>
      </c>
      <c r="O2046" s="261"/>
      <c r="P2046" s="261"/>
      <c r="Q2046" s="262"/>
      <c r="R2046" s="139"/>
      <c r="T2046" s="140"/>
      <c r="U2046" s="34" t="s">
        <v>39</v>
      </c>
      <c r="V2046" s="141">
        <v>0</v>
      </c>
      <c r="W2046" s="141">
        <f t="shared" ref="W2046:W2062" si="399">V2046*K2046</f>
        <v>0</v>
      </c>
      <c r="X2046" s="141">
        <v>0</v>
      </c>
      <c r="Y2046" s="141">
        <f t="shared" ref="Y2046:Y2062" si="400">X2046*K2046</f>
        <v>0</v>
      </c>
      <c r="Z2046" s="141">
        <v>0</v>
      </c>
      <c r="AA2046" s="142">
        <f t="shared" ref="AA2046:AA2062" si="401">Z2046*K2046</f>
        <v>0</v>
      </c>
      <c r="AR2046" s="8" t="s">
        <v>161</v>
      </c>
      <c r="AT2046" s="8" t="s">
        <v>157</v>
      </c>
      <c r="AU2046" s="8" t="s">
        <v>78</v>
      </c>
      <c r="AY2046" s="8" t="s">
        <v>156</v>
      </c>
      <c r="BE2046" s="143">
        <f t="shared" ref="BE2046:BE2062" si="402">IF(U2046="základná",N2046,0)</f>
        <v>0</v>
      </c>
      <c r="BF2046" s="143">
        <f t="shared" ref="BF2046:BF2062" si="403">IF(U2046="znížená",N2046,0)</f>
        <v>0</v>
      </c>
      <c r="BG2046" s="143">
        <f t="shared" ref="BG2046:BG2062" si="404">IF(U2046="zákl. prenesená",N2046,0)</f>
        <v>0</v>
      </c>
      <c r="BH2046" s="143">
        <f t="shared" ref="BH2046:BH2062" si="405">IF(U2046="zníž. prenesená",N2046,0)</f>
        <v>0</v>
      </c>
      <c r="BI2046" s="143">
        <f t="shared" ref="BI2046:BI2062" si="406">IF(U2046="nulová",N2046,0)</f>
        <v>0</v>
      </c>
      <c r="BJ2046" s="8" t="s">
        <v>78</v>
      </c>
      <c r="BK2046" s="121">
        <f t="shared" ref="BK2046:BK2062" si="407">ROUND(L2046*K2046,3)</f>
        <v>0</v>
      </c>
      <c r="BL2046" s="8" t="s">
        <v>161</v>
      </c>
      <c r="BM2046" s="8" t="s">
        <v>4347</v>
      </c>
    </row>
    <row r="2047" spans="2:65" s="23" customFormat="1" ht="25.5" customHeight="1" x14ac:dyDescent="0.45">
      <c r="B2047" s="134"/>
      <c r="C2047" s="135" t="s">
        <v>4348</v>
      </c>
      <c r="D2047" s="135" t="s">
        <v>157</v>
      </c>
      <c r="E2047" s="136" t="s">
        <v>4349</v>
      </c>
      <c r="F2047" s="251" t="s">
        <v>4350</v>
      </c>
      <c r="G2047" s="251"/>
      <c r="H2047" s="251"/>
      <c r="I2047" s="251"/>
      <c r="J2047" s="193" t="s">
        <v>1782</v>
      </c>
      <c r="K2047" s="138">
        <v>1</v>
      </c>
      <c r="L2047" s="252"/>
      <c r="M2047" s="252"/>
      <c r="N2047" s="260">
        <f t="shared" ref="N2047:N2061" si="408">ROUND(L2047*K2047,2)</f>
        <v>0</v>
      </c>
      <c r="O2047" s="261"/>
      <c r="P2047" s="261"/>
      <c r="Q2047" s="262"/>
      <c r="R2047" s="139"/>
      <c r="T2047" s="140"/>
      <c r="U2047" s="34" t="s">
        <v>39</v>
      </c>
      <c r="V2047" s="141">
        <v>0</v>
      </c>
      <c r="W2047" s="141">
        <f t="shared" si="399"/>
        <v>0</v>
      </c>
      <c r="X2047" s="141">
        <v>0</v>
      </c>
      <c r="Y2047" s="141">
        <f t="shared" si="400"/>
        <v>0</v>
      </c>
      <c r="Z2047" s="141">
        <v>0</v>
      </c>
      <c r="AA2047" s="142">
        <f t="shared" si="401"/>
        <v>0</v>
      </c>
      <c r="AR2047" s="8" t="s">
        <v>161</v>
      </c>
      <c r="AT2047" s="8" t="s">
        <v>157</v>
      </c>
      <c r="AU2047" s="8" t="s">
        <v>78</v>
      </c>
      <c r="AY2047" s="8" t="s">
        <v>156</v>
      </c>
      <c r="BE2047" s="143">
        <f t="shared" si="402"/>
        <v>0</v>
      </c>
      <c r="BF2047" s="143">
        <f t="shared" si="403"/>
        <v>0</v>
      </c>
      <c r="BG2047" s="143">
        <f t="shared" si="404"/>
        <v>0</v>
      </c>
      <c r="BH2047" s="143">
        <f t="shared" si="405"/>
        <v>0</v>
      </c>
      <c r="BI2047" s="143">
        <f t="shared" si="406"/>
        <v>0</v>
      </c>
      <c r="BJ2047" s="8" t="s">
        <v>78</v>
      </c>
      <c r="BK2047" s="121">
        <f t="shared" si="407"/>
        <v>0</v>
      </c>
      <c r="BL2047" s="8" t="s">
        <v>161</v>
      </c>
      <c r="BM2047" s="8" t="s">
        <v>4351</v>
      </c>
    </row>
    <row r="2048" spans="2:65" s="23" customFormat="1" ht="25.5" customHeight="1" x14ac:dyDescent="0.45">
      <c r="B2048" s="134"/>
      <c r="C2048" s="135" t="s">
        <v>4352</v>
      </c>
      <c r="D2048" s="135" t="s">
        <v>157</v>
      </c>
      <c r="E2048" s="136" t="s">
        <v>4353</v>
      </c>
      <c r="F2048" s="251" t="s">
        <v>4354</v>
      </c>
      <c r="G2048" s="251"/>
      <c r="H2048" s="251"/>
      <c r="I2048" s="251"/>
      <c r="J2048" s="137" t="s">
        <v>260</v>
      </c>
      <c r="K2048" s="138">
        <v>2</v>
      </c>
      <c r="L2048" s="252"/>
      <c r="M2048" s="252"/>
      <c r="N2048" s="260">
        <f t="shared" si="408"/>
        <v>0</v>
      </c>
      <c r="O2048" s="261"/>
      <c r="P2048" s="261"/>
      <c r="Q2048" s="262"/>
      <c r="R2048" s="139"/>
      <c r="T2048" s="140"/>
      <c r="U2048" s="34" t="s">
        <v>39</v>
      </c>
      <c r="V2048" s="141">
        <v>0</v>
      </c>
      <c r="W2048" s="141">
        <f t="shared" si="399"/>
        <v>0</v>
      </c>
      <c r="X2048" s="141">
        <v>0</v>
      </c>
      <c r="Y2048" s="141">
        <f t="shared" si="400"/>
        <v>0</v>
      </c>
      <c r="Z2048" s="141">
        <v>0</v>
      </c>
      <c r="AA2048" s="142">
        <f t="shared" si="401"/>
        <v>0</v>
      </c>
      <c r="AR2048" s="8" t="s">
        <v>161</v>
      </c>
      <c r="AT2048" s="8" t="s">
        <v>157</v>
      </c>
      <c r="AU2048" s="8" t="s">
        <v>78</v>
      </c>
      <c r="AY2048" s="8" t="s">
        <v>156</v>
      </c>
      <c r="BE2048" s="143">
        <f t="shared" si="402"/>
        <v>0</v>
      </c>
      <c r="BF2048" s="143">
        <f t="shared" si="403"/>
        <v>0</v>
      </c>
      <c r="BG2048" s="143">
        <f t="shared" si="404"/>
        <v>0</v>
      </c>
      <c r="BH2048" s="143">
        <f t="shared" si="405"/>
        <v>0</v>
      </c>
      <c r="BI2048" s="143">
        <f t="shared" si="406"/>
        <v>0</v>
      </c>
      <c r="BJ2048" s="8" t="s">
        <v>78</v>
      </c>
      <c r="BK2048" s="121">
        <f t="shared" si="407"/>
        <v>0</v>
      </c>
      <c r="BL2048" s="8" t="s">
        <v>161</v>
      </c>
      <c r="BM2048" s="8" t="s">
        <v>4355</v>
      </c>
    </row>
    <row r="2049" spans="2:65" s="23" customFormat="1" ht="25.5" customHeight="1" x14ac:dyDescent="0.45">
      <c r="B2049" s="134"/>
      <c r="C2049" s="135" t="s">
        <v>4356</v>
      </c>
      <c r="D2049" s="135" t="s">
        <v>157</v>
      </c>
      <c r="E2049" s="136" t="s">
        <v>4357</v>
      </c>
      <c r="F2049" s="251" t="s">
        <v>4358</v>
      </c>
      <c r="G2049" s="251"/>
      <c r="H2049" s="251"/>
      <c r="I2049" s="251"/>
      <c r="J2049" s="137" t="s">
        <v>260</v>
      </c>
      <c r="K2049" s="138">
        <v>1</v>
      </c>
      <c r="L2049" s="252"/>
      <c r="M2049" s="252"/>
      <c r="N2049" s="260">
        <f t="shared" si="408"/>
        <v>0</v>
      </c>
      <c r="O2049" s="261"/>
      <c r="P2049" s="261"/>
      <c r="Q2049" s="262"/>
      <c r="R2049" s="139"/>
      <c r="T2049" s="140"/>
      <c r="U2049" s="34" t="s">
        <v>39</v>
      </c>
      <c r="V2049" s="141">
        <v>0</v>
      </c>
      <c r="W2049" s="141">
        <f t="shared" si="399"/>
        <v>0</v>
      </c>
      <c r="X2049" s="141">
        <v>0</v>
      </c>
      <c r="Y2049" s="141">
        <f t="shared" si="400"/>
        <v>0</v>
      </c>
      <c r="Z2049" s="141">
        <v>0</v>
      </c>
      <c r="AA2049" s="142">
        <f t="shared" si="401"/>
        <v>0</v>
      </c>
      <c r="AR2049" s="8" t="s">
        <v>161</v>
      </c>
      <c r="AT2049" s="8" t="s">
        <v>157</v>
      </c>
      <c r="AU2049" s="8" t="s">
        <v>78</v>
      </c>
      <c r="AY2049" s="8" t="s">
        <v>156</v>
      </c>
      <c r="BE2049" s="143">
        <f t="shared" si="402"/>
        <v>0</v>
      </c>
      <c r="BF2049" s="143">
        <f t="shared" si="403"/>
        <v>0</v>
      </c>
      <c r="BG2049" s="143">
        <f t="shared" si="404"/>
        <v>0</v>
      </c>
      <c r="BH2049" s="143">
        <f t="shared" si="405"/>
        <v>0</v>
      </c>
      <c r="BI2049" s="143">
        <f t="shared" si="406"/>
        <v>0</v>
      </c>
      <c r="BJ2049" s="8" t="s">
        <v>78</v>
      </c>
      <c r="BK2049" s="121">
        <f t="shared" si="407"/>
        <v>0</v>
      </c>
      <c r="BL2049" s="8" t="s">
        <v>161</v>
      </c>
      <c r="BM2049" s="8" t="s">
        <v>4359</v>
      </c>
    </row>
    <row r="2050" spans="2:65" s="23" customFormat="1" ht="25.5" customHeight="1" x14ac:dyDescent="0.45">
      <c r="B2050" s="134"/>
      <c r="C2050" s="135" t="s">
        <v>4360</v>
      </c>
      <c r="D2050" s="135" t="s">
        <v>157</v>
      </c>
      <c r="E2050" s="136" t="s">
        <v>4361</v>
      </c>
      <c r="F2050" s="251" t="s">
        <v>4362</v>
      </c>
      <c r="G2050" s="251"/>
      <c r="H2050" s="251"/>
      <c r="I2050" s="251"/>
      <c r="J2050" s="137" t="s">
        <v>260</v>
      </c>
      <c r="K2050" s="138">
        <v>1</v>
      </c>
      <c r="L2050" s="252"/>
      <c r="M2050" s="252"/>
      <c r="N2050" s="260">
        <f t="shared" si="408"/>
        <v>0</v>
      </c>
      <c r="O2050" s="261"/>
      <c r="P2050" s="261"/>
      <c r="Q2050" s="262"/>
      <c r="R2050" s="139"/>
      <c r="T2050" s="140"/>
      <c r="U2050" s="34" t="s">
        <v>39</v>
      </c>
      <c r="V2050" s="141">
        <v>0</v>
      </c>
      <c r="W2050" s="141">
        <f t="shared" si="399"/>
        <v>0</v>
      </c>
      <c r="X2050" s="141">
        <v>0</v>
      </c>
      <c r="Y2050" s="141">
        <f t="shared" si="400"/>
        <v>0</v>
      </c>
      <c r="Z2050" s="141">
        <v>0</v>
      </c>
      <c r="AA2050" s="142">
        <f t="shared" si="401"/>
        <v>0</v>
      </c>
      <c r="AR2050" s="8" t="s">
        <v>161</v>
      </c>
      <c r="AT2050" s="8" t="s">
        <v>157</v>
      </c>
      <c r="AU2050" s="8" t="s">
        <v>78</v>
      </c>
      <c r="AY2050" s="8" t="s">
        <v>156</v>
      </c>
      <c r="BE2050" s="143">
        <f t="shared" si="402"/>
        <v>0</v>
      </c>
      <c r="BF2050" s="143">
        <f t="shared" si="403"/>
        <v>0</v>
      </c>
      <c r="BG2050" s="143">
        <f t="shared" si="404"/>
        <v>0</v>
      </c>
      <c r="BH2050" s="143">
        <f t="shared" si="405"/>
        <v>0</v>
      </c>
      <c r="BI2050" s="143">
        <f t="shared" si="406"/>
        <v>0</v>
      </c>
      <c r="BJ2050" s="8" t="s">
        <v>78</v>
      </c>
      <c r="BK2050" s="121">
        <f t="shared" si="407"/>
        <v>0</v>
      </c>
      <c r="BL2050" s="8" t="s">
        <v>161</v>
      </c>
      <c r="BM2050" s="8" t="s">
        <v>4363</v>
      </c>
    </row>
    <row r="2051" spans="2:65" s="23" customFormat="1" ht="25.5" customHeight="1" x14ac:dyDescent="0.45">
      <c r="B2051" s="134"/>
      <c r="C2051" s="135" t="s">
        <v>4364</v>
      </c>
      <c r="D2051" s="135" t="s">
        <v>157</v>
      </c>
      <c r="E2051" s="136" t="s">
        <v>4365</v>
      </c>
      <c r="F2051" s="251" t="s">
        <v>4366</v>
      </c>
      <c r="G2051" s="251"/>
      <c r="H2051" s="251"/>
      <c r="I2051" s="251"/>
      <c r="J2051" s="137" t="s">
        <v>260</v>
      </c>
      <c r="K2051" s="138">
        <v>3</v>
      </c>
      <c r="L2051" s="252"/>
      <c r="M2051" s="252"/>
      <c r="N2051" s="260">
        <f t="shared" si="408"/>
        <v>0</v>
      </c>
      <c r="O2051" s="261"/>
      <c r="P2051" s="261"/>
      <c r="Q2051" s="262"/>
      <c r="R2051" s="139"/>
      <c r="T2051" s="140"/>
      <c r="U2051" s="34" t="s">
        <v>39</v>
      </c>
      <c r="V2051" s="141">
        <v>0</v>
      </c>
      <c r="W2051" s="141">
        <f t="shared" si="399"/>
        <v>0</v>
      </c>
      <c r="X2051" s="141">
        <v>0</v>
      </c>
      <c r="Y2051" s="141">
        <f t="shared" si="400"/>
        <v>0</v>
      </c>
      <c r="Z2051" s="141">
        <v>0</v>
      </c>
      <c r="AA2051" s="142">
        <f t="shared" si="401"/>
        <v>0</v>
      </c>
      <c r="AR2051" s="8" t="s">
        <v>161</v>
      </c>
      <c r="AT2051" s="8" t="s">
        <v>157</v>
      </c>
      <c r="AU2051" s="8" t="s">
        <v>78</v>
      </c>
      <c r="AY2051" s="8" t="s">
        <v>156</v>
      </c>
      <c r="BE2051" s="143">
        <f t="shared" si="402"/>
        <v>0</v>
      </c>
      <c r="BF2051" s="143">
        <f t="shared" si="403"/>
        <v>0</v>
      </c>
      <c r="BG2051" s="143">
        <f t="shared" si="404"/>
        <v>0</v>
      </c>
      <c r="BH2051" s="143">
        <f t="shared" si="405"/>
        <v>0</v>
      </c>
      <c r="BI2051" s="143">
        <f t="shared" si="406"/>
        <v>0</v>
      </c>
      <c r="BJ2051" s="8" t="s">
        <v>78</v>
      </c>
      <c r="BK2051" s="121">
        <f t="shared" si="407"/>
        <v>0</v>
      </c>
      <c r="BL2051" s="8" t="s">
        <v>161</v>
      </c>
      <c r="BM2051" s="8" t="s">
        <v>4367</v>
      </c>
    </row>
    <row r="2052" spans="2:65" s="23" customFormat="1" ht="25.5" customHeight="1" x14ac:dyDescent="0.45">
      <c r="B2052" s="134"/>
      <c r="C2052" s="135" t="s">
        <v>4368</v>
      </c>
      <c r="D2052" s="135" t="s">
        <v>157</v>
      </c>
      <c r="E2052" s="136" t="s">
        <v>4369</v>
      </c>
      <c r="F2052" s="251" t="s">
        <v>4370</v>
      </c>
      <c r="G2052" s="251"/>
      <c r="H2052" s="251"/>
      <c r="I2052" s="251"/>
      <c r="J2052" s="137" t="s">
        <v>260</v>
      </c>
      <c r="K2052" s="138">
        <v>3</v>
      </c>
      <c r="L2052" s="252"/>
      <c r="M2052" s="252"/>
      <c r="N2052" s="260">
        <f t="shared" si="408"/>
        <v>0</v>
      </c>
      <c r="O2052" s="261"/>
      <c r="P2052" s="261"/>
      <c r="Q2052" s="262"/>
      <c r="R2052" s="139"/>
      <c r="T2052" s="140"/>
      <c r="U2052" s="34" t="s">
        <v>39</v>
      </c>
      <c r="V2052" s="141">
        <v>0</v>
      </c>
      <c r="W2052" s="141">
        <f t="shared" si="399"/>
        <v>0</v>
      </c>
      <c r="X2052" s="141">
        <v>0</v>
      </c>
      <c r="Y2052" s="141">
        <f t="shared" si="400"/>
        <v>0</v>
      </c>
      <c r="Z2052" s="141">
        <v>0</v>
      </c>
      <c r="AA2052" s="142">
        <f t="shared" si="401"/>
        <v>0</v>
      </c>
      <c r="AR2052" s="8" t="s">
        <v>161</v>
      </c>
      <c r="AT2052" s="8" t="s">
        <v>157</v>
      </c>
      <c r="AU2052" s="8" t="s">
        <v>78</v>
      </c>
      <c r="AY2052" s="8" t="s">
        <v>156</v>
      </c>
      <c r="BE2052" s="143">
        <f t="shared" si="402"/>
        <v>0</v>
      </c>
      <c r="BF2052" s="143">
        <f t="shared" si="403"/>
        <v>0</v>
      </c>
      <c r="BG2052" s="143">
        <f t="shared" si="404"/>
        <v>0</v>
      </c>
      <c r="BH2052" s="143">
        <f t="shared" si="405"/>
        <v>0</v>
      </c>
      <c r="BI2052" s="143">
        <f t="shared" si="406"/>
        <v>0</v>
      </c>
      <c r="BJ2052" s="8" t="s">
        <v>78</v>
      </c>
      <c r="BK2052" s="121">
        <f t="shared" si="407"/>
        <v>0</v>
      </c>
      <c r="BL2052" s="8" t="s">
        <v>161</v>
      </c>
      <c r="BM2052" s="8" t="s">
        <v>4371</v>
      </c>
    </row>
    <row r="2053" spans="2:65" s="23" customFormat="1" ht="25.5" customHeight="1" x14ac:dyDescent="0.45">
      <c r="B2053" s="134"/>
      <c r="C2053" s="135" t="s">
        <v>4372</v>
      </c>
      <c r="D2053" s="135" t="s">
        <v>157</v>
      </c>
      <c r="E2053" s="136" t="s">
        <v>4373</v>
      </c>
      <c r="F2053" s="251" t="s">
        <v>4374</v>
      </c>
      <c r="G2053" s="251"/>
      <c r="H2053" s="251"/>
      <c r="I2053" s="251"/>
      <c r="J2053" s="137" t="s">
        <v>260</v>
      </c>
      <c r="K2053" s="138">
        <v>3</v>
      </c>
      <c r="L2053" s="252"/>
      <c r="M2053" s="252"/>
      <c r="N2053" s="260">
        <f t="shared" si="408"/>
        <v>0</v>
      </c>
      <c r="O2053" s="261"/>
      <c r="P2053" s="261"/>
      <c r="Q2053" s="262"/>
      <c r="R2053" s="139"/>
      <c r="T2053" s="140"/>
      <c r="U2053" s="34" t="s">
        <v>39</v>
      </c>
      <c r="V2053" s="141">
        <v>0</v>
      </c>
      <c r="W2053" s="141">
        <f t="shared" si="399"/>
        <v>0</v>
      </c>
      <c r="X2053" s="141">
        <v>0</v>
      </c>
      <c r="Y2053" s="141">
        <f t="shared" si="400"/>
        <v>0</v>
      </c>
      <c r="Z2053" s="141">
        <v>0</v>
      </c>
      <c r="AA2053" s="142">
        <f t="shared" si="401"/>
        <v>0</v>
      </c>
      <c r="AR2053" s="8" t="s">
        <v>161</v>
      </c>
      <c r="AT2053" s="8" t="s">
        <v>157</v>
      </c>
      <c r="AU2053" s="8" t="s">
        <v>78</v>
      </c>
      <c r="AY2053" s="8" t="s">
        <v>156</v>
      </c>
      <c r="BE2053" s="143">
        <f t="shared" si="402"/>
        <v>0</v>
      </c>
      <c r="BF2053" s="143">
        <f t="shared" si="403"/>
        <v>0</v>
      </c>
      <c r="BG2053" s="143">
        <f t="shared" si="404"/>
        <v>0</v>
      </c>
      <c r="BH2053" s="143">
        <f t="shared" si="405"/>
        <v>0</v>
      </c>
      <c r="BI2053" s="143">
        <f t="shared" si="406"/>
        <v>0</v>
      </c>
      <c r="BJ2053" s="8" t="s">
        <v>78</v>
      </c>
      <c r="BK2053" s="121">
        <f t="shared" si="407"/>
        <v>0</v>
      </c>
      <c r="BL2053" s="8" t="s">
        <v>161</v>
      </c>
      <c r="BM2053" s="8" t="s">
        <v>4375</v>
      </c>
    </row>
    <row r="2054" spans="2:65" s="23" customFormat="1" ht="25.5" customHeight="1" x14ac:dyDescent="0.45">
      <c r="B2054" s="134"/>
      <c r="C2054" s="135" t="s">
        <v>4376</v>
      </c>
      <c r="D2054" s="135" t="s">
        <v>157</v>
      </c>
      <c r="E2054" s="136" t="s">
        <v>4377</v>
      </c>
      <c r="F2054" s="251" t="s">
        <v>4378</v>
      </c>
      <c r="G2054" s="251"/>
      <c r="H2054" s="251"/>
      <c r="I2054" s="251"/>
      <c r="J2054" s="137" t="s">
        <v>260</v>
      </c>
      <c r="K2054" s="138">
        <v>2</v>
      </c>
      <c r="L2054" s="252"/>
      <c r="M2054" s="252"/>
      <c r="N2054" s="260">
        <f t="shared" si="408"/>
        <v>0</v>
      </c>
      <c r="O2054" s="261"/>
      <c r="P2054" s="261"/>
      <c r="Q2054" s="262"/>
      <c r="R2054" s="139"/>
      <c r="T2054" s="140"/>
      <c r="U2054" s="34" t="s">
        <v>39</v>
      </c>
      <c r="V2054" s="141">
        <v>0</v>
      </c>
      <c r="W2054" s="141">
        <f t="shared" si="399"/>
        <v>0</v>
      </c>
      <c r="X2054" s="141">
        <v>0</v>
      </c>
      <c r="Y2054" s="141">
        <f t="shared" si="400"/>
        <v>0</v>
      </c>
      <c r="Z2054" s="141">
        <v>0</v>
      </c>
      <c r="AA2054" s="142">
        <f t="shared" si="401"/>
        <v>0</v>
      </c>
      <c r="AR2054" s="8" t="s">
        <v>161</v>
      </c>
      <c r="AT2054" s="8" t="s">
        <v>157</v>
      </c>
      <c r="AU2054" s="8" t="s">
        <v>78</v>
      </c>
      <c r="AY2054" s="8" t="s">
        <v>156</v>
      </c>
      <c r="BE2054" s="143">
        <f t="shared" si="402"/>
        <v>0</v>
      </c>
      <c r="BF2054" s="143">
        <f t="shared" si="403"/>
        <v>0</v>
      </c>
      <c r="BG2054" s="143">
        <f t="shared" si="404"/>
        <v>0</v>
      </c>
      <c r="BH2054" s="143">
        <f t="shared" si="405"/>
        <v>0</v>
      </c>
      <c r="BI2054" s="143">
        <f t="shared" si="406"/>
        <v>0</v>
      </c>
      <c r="BJ2054" s="8" t="s">
        <v>78</v>
      </c>
      <c r="BK2054" s="121">
        <f t="shared" si="407"/>
        <v>0</v>
      </c>
      <c r="BL2054" s="8" t="s">
        <v>161</v>
      </c>
      <c r="BM2054" s="8" t="s">
        <v>4379</v>
      </c>
    </row>
    <row r="2055" spans="2:65" s="23" customFormat="1" ht="25.5" customHeight="1" x14ac:dyDescent="0.45">
      <c r="B2055" s="134"/>
      <c r="C2055" s="135" t="s">
        <v>4380</v>
      </c>
      <c r="D2055" s="135" t="s">
        <v>157</v>
      </c>
      <c r="E2055" s="136" t="s">
        <v>4381</v>
      </c>
      <c r="F2055" s="251" t="s">
        <v>4382</v>
      </c>
      <c r="G2055" s="251"/>
      <c r="H2055" s="251"/>
      <c r="I2055" s="251"/>
      <c r="J2055" s="137" t="s">
        <v>260</v>
      </c>
      <c r="K2055" s="138">
        <v>1</v>
      </c>
      <c r="L2055" s="252"/>
      <c r="M2055" s="252"/>
      <c r="N2055" s="260">
        <f t="shared" si="408"/>
        <v>0</v>
      </c>
      <c r="O2055" s="261"/>
      <c r="P2055" s="261"/>
      <c r="Q2055" s="262"/>
      <c r="R2055" s="139"/>
      <c r="T2055" s="140"/>
      <c r="U2055" s="34" t="s">
        <v>39</v>
      </c>
      <c r="V2055" s="141">
        <v>0</v>
      </c>
      <c r="W2055" s="141">
        <f t="shared" si="399"/>
        <v>0</v>
      </c>
      <c r="X2055" s="141">
        <v>0</v>
      </c>
      <c r="Y2055" s="141">
        <f t="shared" si="400"/>
        <v>0</v>
      </c>
      <c r="Z2055" s="141">
        <v>0</v>
      </c>
      <c r="AA2055" s="142">
        <f t="shared" si="401"/>
        <v>0</v>
      </c>
      <c r="AR2055" s="8" t="s">
        <v>161</v>
      </c>
      <c r="AT2055" s="8" t="s">
        <v>157</v>
      </c>
      <c r="AU2055" s="8" t="s">
        <v>78</v>
      </c>
      <c r="AY2055" s="8" t="s">
        <v>156</v>
      </c>
      <c r="BE2055" s="143">
        <f t="shared" si="402"/>
        <v>0</v>
      </c>
      <c r="BF2055" s="143">
        <f t="shared" si="403"/>
        <v>0</v>
      </c>
      <c r="BG2055" s="143">
        <f t="shared" si="404"/>
        <v>0</v>
      </c>
      <c r="BH2055" s="143">
        <f t="shared" si="405"/>
        <v>0</v>
      </c>
      <c r="BI2055" s="143">
        <f t="shared" si="406"/>
        <v>0</v>
      </c>
      <c r="BJ2055" s="8" t="s">
        <v>78</v>
      </c>
      <c r="BK2055" s="121">
        <f t="shared" si="407"/>
        <v>0</v>
      </c>
      <c r="BL2055" s="8" t="s">
        <v>161</v>
      </c>
      <c r="BM2055" s="8" t="s">
        <v>4383</v>
      </c>
    </row>
    <row r="2056" spans="2:65" s="23" customFormat="1" ht="25.5" customHeight="1" x14ac:dyDescent="0.45">
      <c r="B2056" s="134"/>
      <c r="C2056" s="135" t="s">
        <v>4384</v>
      </c>
      <c r="D2056" s="135" t="s">
        <v>157</v>
      </c>
      <c r="E2056" s="136" t="s">
        <v>4385</v>
      </c>
      <c r="F2056" s="251" t="s">
        <v>4386</v>
      </c>
      <c r="G2056" s="251"/>
      <c r="H2056" s="251"/>
      <c r="I2056" s="251"/>
      <c r="J2056" s="137" t="s">
        <v>260</v>
      </c>
      <c r="K2056" s="138">
        <v>1</v>
      </c>
      <c r="L2056" s="252"/>
      <c r="M2056" s="252"/>
      <c r="N2056" s="260">
        <f t="shared" si="408"/>
        <v>0</v>
      </c>
      <c r="O2056" s="261"/>
      <c r="P2056" s="261"/>
      <c r="Q2056" s="262"/>
      <c r="R2056" s="139"/>
      <c r="T2056" s="140"/>
      <c r="U2056" s="34" t="s">
        <v>39</v>
      </c>
      <c r="V2056" s="141">
        <v>0</v>
      </c>
      <c r="W2056" s="141">
        <f t="shared" si="399"/>
        <v>0</v>
      </c>
      <c r="X2056" s="141">
        <v>0</v>
      </c>
      <c r="Y2056" s="141">
        <f t="shared" si="400"/>
        <v>0</v>
      </c>
      <c r="Z2056" s="141">
        <v>0</v>
      </c>
      <c r="AA2056" s="142">
        <f t="shared" si="401"/>
        <v>0</v>
      </c>
      <c r="AR2056" s="8" t="s">
        <v>161</v>
      </c>
      <c r="AT2056" s="8" t="s">
        <v>157</v>
      </c>
      <c r="AU2056" s="8" t="s">
        <v>78</v>
      </c>
      <c r="AY2056" s="8" t="s">
        <v>156</v>
      </c>
      <c r="BE2056" s="143">
        <f t="shared" si="402"/>
        <v>0</v>
      </c>
      <c r="BF2056" s="143">
        <f t="shared" si="403"/>
        <v>0</v>
      </c>
      <c r="BG2056" s="143">
        <f t="shared" si="404"/>
        <v>0</v>
      </c>
      <c r="BH2056" s="143">
        <f t="shared" si="405"/>
        <v>0</v>
      </c>
      <c r="BI2056" s="143">
        <f t="shared" si="406"/>
        <v>0</v>
      </c>
      <c r="BJ2056" s="8" t="s">
        <v>78</v>
      </c>
      <c r="BK2056" s="121">
        <f t="shared" si="407"/>
        <v>0</v>
      </c>
      <c r="BL2056" s="8" t="s">
        <v>161</v>
      </c>
      <c r="BM2056" s="8" t="s">
        <v>4387</v>
      </c>
    </row>
    <row r="2057" spans="2:65" s="23" customFormat="1" ht="38.25" customHeight="1" x14ac:dyDescent="0.45">
      <c r="B2057" s="134"/>
      <c r="C2057" s="135" t="s">
        <v>4388</v>
      </c>
      <c r="D2057" s="135" t="s">
        <v>157</v>
      </c>
      <c r="E2057" s="136" t="s">
        <v>4389</v>
      </c>
      <c r="F2057" s="251" t="s">
        <v>4390</v>
      </c>
      <c r="G2057" s="251"/>
      <c r="H2057" s="251"/>
      <c r="I2057" s="251"/>
      <c r="J2057" s="137" t="s">
        <v>260</v>
      </c>
      <c r="K2057" s="138">
        <v>2</v>
      </c>
      <c r="L2057" s="252"/>
      <c r="M2057" s="252"/>
      <c r="N2057" s="260">
        <f t="shared" si="408"/>
        <v>0</v>
      </c>
      <c r="O2057" s="261"/>
      <c r="P2057" s="261"/>
      <c r="Q2057" s="262"/>
      <c r="R2057" s="139"/>
      <c r="T2057" s="140"/>
      <c r="U2057" s="34" t="s">
        <v>39</v>
      </c>
      <c r="V2057" s="141">
        <v>0</v>
      </c>
      <c r="W2057" s="141">
        <f t="shared" si="399"/>
        <v>0</v>
      </c>
      <c r="X2057" s="141">
        <v>0</v>
      </c>
      <c r="Y2057" s="141">
        <f t="shared" si="400"/>
        <v>0</v>
      </c>
      <c r="Z2057" s="141">
        <v>0</v>
      </c>
      <c r="AA2057" s="142">
        <f t="shared" si="401"/>
        <v>0</v>
      </c>
      <c r="AR2057" s="8" t="s">
        <v>161</v>
      </c>
      <c r="AT2057" s="8" t="s">
        <v>157</v>
      </c>
      <c r="AU2057" s="8" t="s">
        <v>78</v>
      </c>
      <c r="AY2057" s="8" t="s">
        <v>156</v>
      </c>
      <c r="BE2057" s="143">
        <f t="shared" si="402"/>
        <v>0</v>
      </c>
      <c r="BF2057" s="143">
        <f t="shared" si="403"/>
        <v>0</v>
      </c>
      <c r="BG2057" s="143">
        <f t="shared" si="404"/>
        <v>0</v>
      </c>
      <c r="BH2057" s="143">
        <f t="shared" si="405"/>
        <v>0</v>
      </c>
      <c r="BI2057" s="143">
        <f t="shared" si="406"/>
        <v>0</v>
      </c>
      <c r="BJ2057" s="8" t="s">
        <v>78</v>
      </c>
      <c r="BK2057" s="121">
        <f t="shared" si="407"/>
        <v>0</v>
      </c>
      <c r="BL2057" s="8" t="s">
        <v>161</v>
      </c>
      <c r="BM2057" s="8" t="s">
        <v>4391</v>
      </c>
    </row>
    <row r="2058" spans="2:65" s="23" customFormat="1" ht="25.5" customHeight="1" x14ac:dyDescent="0.45">
      <c r="B2058" s="134"/>
      <c r="C2058" s="135" t="s">
        <v>4392</v>
      </c>
      <c r="D2058" s="135" t="s">
        <v>157</v>
      </c>
      <c r="E2058" s="136" t="s">
        <v>4393</v>
      </c>
      <c r="F2058" s="251" t="s">
        <v>4394</v>
      </c>
      <c r="G2058" s="251"/>
      <c r="H2058" s="251"/>
      <c r="I2058" s="251"/>
      <c r="J2058" s="137" t="s">
        <v>4346</v>
      </c>
      <c r="K2058" s="138">
        <v>18</v>
      </c>
      <c r="L2058" s="252"/>
      <c r="M2058" s="252"/>
      <c r="N2058" s="260">
        <f t="shared" si="408"/>
        <v>0</v>
      </c>
      <c r="O2058" s="261"/>
      <c r="P2058" s="261"/>
      <c r="Q2058" s="262"/>
      <c r="R2058" s="139"/>
      <c r="T2058" s="140"/>
      <c r="U2058" s="34" t="s">
        <v>39</v>
      </c>
      <c r="V2058" s="141">
        <v>0</v>
      </c>
      <c r="W2058" s="141">
        <f t="shared" si="399"/>
        <v>0</v>
      </c>
      <c r="X2058" s="141">
        <v>0</v>
      </c>
      <c r="Y2058" s="141">
        <f t="shared" si="400"/>
        <v>0</v>
      </c>
      <c r="Z2058" s="141">
        <v>0</v>
      </c>
      <c r="AA2058" s="142">
        <f t="shared" si="401"/>
        <v>0</v>
      </c>
      <c r="AR2058" s="8" t="s">
        <v>161</v>
      </c>
      <c r="AT2058" s="8" t="s">
        <v>157</v>
      </c>
      <c r="AU2058" s="8" t="s">
        <v>78</v>
      </c>
      <c r="AY2058" s="8" t="s">
        <v>156</v>
      </c>
      <c r="BE2058" s="143">
        <f t="shared" si="402"/>
        <v>0</v>
      </c>
      <c r="BF2058" s="143">
        <f t="shared" si="403"/>
        <v>0</v>
      </c>
      <c r="BG2058" s="143">
        <f t="shared" si="404"/>
        <v>0</v>
      </c>
      <c r="BH2058" s="143">
        <f t="shared" si="405"/>
        <v>0</v>
      </c>
      <c r="BI2058" s="143">
        <f t="shared" si="406"/>
        <v>0</v>
      </c>
      <c r="BJ2058" s="8" t="s">
        <v>78</v>
      </c>
      <c r="BK2058" s="121">
        <f t="shared" si="407"/>
        <v>0</v>
      </c>
      <c r="BL2058" s="8" t="s">
        <v>161</v>
      </c>
      <c r="BM2058" s="8" t="s">
        <v>4395</v>
      </c>
    </row>
    <row r="2059" spans="2:65" s="23" customFormat="1" ht="25.5" customHeight="1" x14ac:dyDescent="0.45">
      <c r="B2059" s="134"/>
      <c r="C2059" s="135" t="s">
        <v>4396</v>
      </c>
      <c r="D2059" s="135" t="s">
        <v>157</v>
      </c>
      <c r="E2059" s="136" t="s">
        <v>4397</v>
      </c>
      <c r="F2059" s="251" t="s">
        <v>4398</v>
      </c>
      <c r="G2059" s="251"/>
      <c r="H2059" s="251"/>
      <c r="I2059" s="251"/>
      <c r="J2059" s="137" t="s">
        <v>4346</v>
      </c>
      <c r="K2059" s="138">
        <v>64</v>
      </c>
      <c r="L2059" s="252"/>
      <c r="M2059" s="252"/>
      <c r="N2059" s="260">
        <f t="shared" si="408"/>
        <v>0</v>
      </c>
      <c r="O2059" s="261"/>
      <c r="P2059" s="261"/>
      <c r="Q2059" s="262"/>
      <c r="R2059" s="139"/>
      <c r="T2059" s="140"/>
      <c r="U2059" s="34" t="s">
        <v>39</v>
      </c>
      <c r="V2059" s="141">
        <v>0</v>
      </c>
      <c r="W2059" s="141">
        <f t="shared" si="399"/>
        <v>0</v>
      </c>
      <c r="X2059" s="141">
        <v>0</v>
      </c>
      <c r="Y2059" s="141">
        <f t="shared" si="400"/>
        <v>0</v>
      </c>
      <c r="Z2059" s="141">
        <v>0</v>
      </c>
      <c r="AA2059" s="142">
        <f t="shared" si="401"/>
        <v>0</v>
      </c>
      <c r="AR2059" s="8" t="s">
        <v>161</v>
      </c>
      <c r="AT2059" s="8" t="s">
        <v>157</v>
      </c>
      <c r="AU2059" s="8" t="s">
        <v>78</v>
      </c>
      <c r="AY2059" s="8" t="s">
        <v>156</v>
      </c>
      <c r="BE2059" s="143">
        <f t="shared" si="402"/>
        <v>0</v>
      </c>
      <c r="BF2059" s="143">
        <f t="shared" si="403"/>
        <v>0</v>
      </c>
      <c r="BG2059" s="143">
        <f t="shared" si="404"/>
        <v>0</v>
      </c>
      <c r="BH2059" s="143">
        <f t="shared" si="405"/>
        <v>0</v>
      </c>
      <c r="BI2059" s="143">
        <f t="shared" si="406"/>
        <v>0</v>
      </c>
      <c r="BJ2059" s="8" t="s">
        <v>78</v>
      </c>
      <c r="BK2059" s="121">
        <f t="shared" si="407"/>
        <v>0</v>
      </c>
      <c r="BL2059" s="8" t="s">
        <v>161</v>
      </c>
      <c r="BM2059" s="8" t="s">
        <v>4399</v>
      </c>
    </row>
    <row r="2060" spans="2:65" s="23" customFormat="1" ht="25.5" customHeight="1" x14ac:dyDescent="0.45">
      <c r="B2060" s="134"/>
      <c r="C2060" s="135" t="s">
        <v>4400</v>
      </c>
      <c r="D2060" s="135" t="s">
        <v>157</v>
      </c>
      <c r="E2060" s="136" t="s">
        <v>4401</v>
      </c>
      <c r="F2060" s="251" t="s">
        <v>4402</v>
      </c>
      <c r="G2060" s="251"/>
      <c r="H2060" s="251"/>
      <c r="I2060" s="251"/>
      <c r="J2060" s="137" t="s">
        <v>4346</v>
      </c>
      <c r="K2060" s="138">
        <v>18</v>
      </c>
      <c r="L2060" s="252"/>
      <c r="M2060" s="252"/>
      <c r="N2060" s="260">
        <f t="shared" si="408"/>
        <v>0</v>
      </c>
      <c r="O2060" s="261"/>
      <c r="P2060" s="261"/>
      <c r="Q2060" s="262"/>
      <c r="R2060" s="139"/>
      <c r="T2060" s="140"/>
      <c r="U2060" s="34" t="s">
        <v>39</v>
      </c>
      <c r="V2060" s="141">
        <v>0</v>
      </c>
      <c r="W2060" s="141">
        <f t="shared" si="399"/>
        <v>0</v>
      </c>
      <c r="X2060" s="141">
        <v>0</v>
      </c>
      <c r="Y2060" s="141">
        <f t="shared" si="400"/>
        <v>0</v>
      </c>
      <c r="Z2060" s="141">
        <v>0</v>
      </c>
      <c r="AA2060" s="142">
        <f t="shared" si="401"/>
        <v>0</v>
      </c>
      <c r="AR2060" s="8" t="s">
        <v>161</v>
      </c>
      <c r="AT2060" s="8" t="s">
        <v>157</v>
      </c>
      <c r="AU2060" s="8" t="s">
        <v>78</v>
      </c>
      <c r="AY2060" s="8" t="s">
        <v>156</v>
      </c>
      <c r="BE2060" s="143">
        <f t="shared" si="402"/>
        <v>0</v>
      </c>
      <c r="BF2060" s="143">
        <f t="shared" si="403"/>
        <v>0</v>
      </c>
      <c r="BG2060" s="143">
        <f t="shared" si="404"/>
        <v>0</v>
      </c>
      <c r="BH2060" s="143">
        <f t="shared" si="405"/>
        <v>0</v>
      </c>
      <c r="BI2060" s="143">
        <f t="shared" si="406"/>
        <v>0</v>
      </c>
      <c r="BJ2060" s="8" t="s">
        <v>78</v>
      </c>
      <c r="BK2060" s="121">
        <f t="shared" si="407"/>
        <v>0</v>
      </c>
      <c r="BL2060" s="8" t="s">
        <v>161</v>
      </c>
      <c r="BM2060" s="8" t="s">
        <v>4403</v>
      </c>
    </row>
    <row r="2061" spans="2:65" s="23" customFormat="1" ht="25.5" customHeight="1" x14ac:dyDescent="0.45">
      <c r="B2061" s="134"/>
      <c r="C2061" s="135" t="s">
        <v>4404</v>
      </c>
      <c r="D2061" s="135" t="s">
        <v>157</v>
      </c>
      <c r="E2061" s="136" t="s">
        <v>4405</v>
      </c>
      <c r="F2061" s="251" t="s">
        <v>4406</v>
      </c>
      <c r="G2061" s="251"/>
      <c r="H2061" s="251"/>
      <c r="I2061" s="251"/>
      <c r="J2061" s="137" t="s">
        <v>160</v>
      </c>
      <c r="K2061" s="138">
        <v>114</v>
      </c>
      <c r="L2061" s="252"/>
      <c r="M2061" s="252"/>
      <c r="N2061" s="260">
        <f t="shared" si="408"/>
        <v>0</v>
      </c>
      <c r="O2061" s="261"/>
      <c r="P2061" s="261"/>
      <c r="Q2061" s="262"/>
      <c r="R2061" s="139"/>
      <c r="T2061" s="140"/>
      <c r="U2061" s="34" t="s">
        <v>39</v>
      </c>
      <c r="V2061" s="141">
        <v>0</v>
      </c>
      <c r="W2061" s="141">
        <f t="shared" si="399"/>
        <v>0</v>
      </c>
      <c r="X2061" s="141">
        <v>0</v>
      </c>
      <c r="Y2061" s="141">
        <f t="shared" si="400"/>
        <v>0</v>
      </c>
      <c r="Z2061" s="141">
        <v>0</v>
      </c>
      <c r="AA2061" s="142">
        <f t="shared" si="401"/>
        <v>0</v>
      </c>
      <c r="AR2061" s="8" t="s">
        <v>161</v>
      </c>
      <c r="AT2061" s="8" t="s">
        <v>157</v>
      </c>
      <c r="AU2061" s="8" t="s">
        <v>78</v>
      </c>
      <c r="AY2061" s="8" t="s">
        <v>156</v>
      </c>
      <c r="BE2061" s="143">
        <f t="shared" si="402"/>
        <v>0</v>
      </c>
      <c r="BF2061" s="143">
        <f t="shared" si="403"/>
        <v>0</v>
      </c>
      <c r="BG2061" s="143">
        <f t="shared" si="404"/>
        <v>0</v>
      </c>
      <c r="BH2061" s="143">
        <f t="shared" si="405"/>
        <v>0</v>
      </c>
      <c r="BI2061" s="143">
        <f t="shared" si="406"/>
        <v>0</v>
      </c>
      <c r="BJ2061" s="8" t="s">
        <v>78</v>
      </c>
      <c r="BK2061" s="121">
        <f t="shared" si="407"/>
        <v>0</v>
      </c>
      <c r="BL2061" s="8" t="s">
        <v>161</v>
      </c>
      <c r="BM2061" s="8" t="s">
        <v>4407</v>
      </c>
    </row>
    <row r="2062" spans="2:65" s="23" customFormat="1" ht="16.5" customHeight="1" x14ac:dyDescent="0.45">
      <c r="B2062" s="134"/>
      <c r="C2062" s="135" t="s">
        <v>4408</v>
      </c>
      <c r="D2062" s="135" t="s">
        <v>157</v>
      </c>
      <c r="E2062" s="136" t="s">
        <v>4409</v>
      </c>
      <c r="F2062" s="251" t="s">
        <v>4410</v>
      </c>
      <c r="G2062" s="251"/>
      <c r="H2062" s="251"/>
      <c r="I2062" s="251"/>
      <c r="J2062" s="137" t="s">
        <v>1782</v>
      </c>
      <c r="K2062" s="138">
        <v>1</v>
      </c>
      <c r="L2062" s="252"/>
      <c r="M2062" s="252"/>
      <c r="N2062" s="260">
        <f>ROUND(L2062*K2062,2)</f>
        <v>0</v>
      </c>
      <c r="O2062" s="261"/>
      <c r="P2062" s="261"/>
      <c r="Q2062" s="262"/>
      <c r="R2062" s="139"/>
      <c r="T2062" s="140"/>
      <c r="U2062" s="34" t="s">
        <v>39</v>
      </c>
      <c r="V2062" s="141">
        <v>0</v>
      </c>
      <c r="W2062" s="141">
        <f t="shared" si="399"/>
        <v>0</v>
      </c>
      <c r="X2062" s="141">
        <v>0</v>
      </c>
      <c r="Y2062" s="141">
        <f t="shared" si="400"/>
        <v>0</v>
      </c>
      <c r="Z2062" s="141">
        <v>0</v>
      </c>
      <c r="AA2062" s="142">
        <f t="shared" si="401"/>
        <v>0</v>
      </c>
      <c r="AR2062" s="8" t="s">
        <v>161</v>
      </c>
      <c r="AT2062" s="8" t="s">
        <v>157</v>
      </c>
      <c r="AU2062" s="8" t="s">
        <v>78</v>
      </c>
      <c r="AY2062" s="8" t="s">
        <v>156</v>
      </c>
      <c r="BE2062" s="143">
        <f t="shared" si="402"/>
        <v>0</v>
      </c>
      <c r="BF2062" s="143">
        <f t="shared" si="403"/>
        <v>0</v>
      </c>
      <c r="BG2062" s="143">
        <f t="shared" si="404"/>
        <v>0</v>
      </c>
      <c r="BH2062" s="143">
        <f t="shared" si="405"/>
        <v>0</v>
      </c>
      <c r="BI2062" s="143">
        <f t="shared" si="406"/>
        <v>0</v>
      </c>
      <c r="BJ2062" s="8" t="s">
        <v>78</v>
      </c>
      <c r="BK2062" s="121">
        <f t="shared" si="407"/>
        <v>0</v>
      </c>
      <c r="BL2062" s="8" t="s">
        <v>161</v>
      </c>
      <c r="BM2062" s="8" t="s">
        <v>4411</v>
      </c>
    </row>
    <row r="2063" spans="2:65" s="144" customFormat="1" ht="16.5" customHeight="1" x14ac:dyDescent="0.45">
      <c r="B2063" s="145"/>
      <c r="C2063" s="146"/>
      <c r="D2063" s="146"/>
      <c r="E2063" s="147"/>
      <c r="F2063" s="253" t="s">
        <v>4412</v>
      </c>
      <c r="G2063" s="253"/>
      <c r="H2063" s="253"/>
      <c r="I2063" s="253"/>
      <c r="J2063" s="146"/>
      <c r="K2063" s="147"/>
      <c r="L2063" s="146"/>
      <c r="M2063" s="146"/>
      <c r="N2063" s="146"/>
      <c r="O2063" s="146"/>
      <c r="P2063" s="146"/>
      <c r="Q2063" s="146"/>
      <c r="R2063" s="148"/>
      <c r="T2063" s="149"/>
      <c r="U2063" s="146"/>
      <c r="V2063" s="146"/>
      <c r="W2063" s="146"/>
      <c r="X2063" s="146"/>
      <c r="Y2063" s="146"/>
      <c r="Z2063" s="146"/>
      <c r="AA2063" s="150"/>
      <c r="AT2063" s="151" t="s">
        <v>168</v>
      </c>
      <c r="AU2063" s="151" t="s">
        <v>78</v>
      </c>
      <c r="AV2063" s="144" t="s">
        <v>80</v>
      </c>
      <c r="AW2063" s="144" t="s">
        <v>28</v>
      </c>
      <c r="AX2063" s="144" t="s">
        <v>72</v>
      </c>
      <c r="AY2063" s="151" t="s">
        <v>156</v>
      </c>
    </row>
    <row r="2064" spans="2:65" s="144" customFormat="1" ht="16.5" customHeight="1" x14ac:dyDescent="0.45">
      <c r="B2064" s="145"/>
      <c r="C2064" s="146"/>
      <c r="D2064" s="146"/>
      <c r="E2064" s="147"/>
      <c r="F2064" s="258" t="s">
        <v>4413</v>
      </c>
      <c r="G2064" s="258"/>
      <c r="H2064" s="258"/>
      <c r="I2064" s="258"/>
      <c r="J2064" s="146"/>
      <c r="K2064" s="147"/>
      <c r="L2064" s="146"/>
      <c r="M2064" s="146"/>
      <c r="N2064" s="146"/>
      <c r="O2064" s="146"/>
      <c r="P2064" s="146"/>
      <c r="Q2064" s="146"/>
      <c r="R2064" s="148"/>
      <c r="T2064" s="149"/>
      <c r="U2064" s="146"/>
      <c r="V2064" s="146"/>
      <c r="W2064" s="146"/>
      <c r="X2064" s="146"/>
      <c r="Y2064" s="146"/>
      <c r="Z2064" s="146"/>
      <c r="AA2064" s="150"/>
      <c r="AT2064" s="151" t="s">
        <v>168</v>
      </c>
      <c r="AU2064" s="151" t="s">
        <v>78</v>
      </c>
      <c r="AV2064" s="144" t="s">
        <v>80</v>
      </c>
      <c r="AW2064" s="144" t="s">
        <v>28</v>
      </c>
      <c r="AX2064" s="144" t="s">
        <v>72</v>
      </c>
      <c r="AY2064" s="151" t="s">
        <v>156</v>
      </c>
    </row>
    <row r="2065" spans="2:65" s="144" customFormat="1" ht="16.5" customHeight="1" x14ac:dyDescent="0.45">
      <c r="B2065" s="145"/>
      <c r="C2065" s="146"/>
      <c r="D2065" s="146"/>
      <c r="E2065" s="147"/>
      <c r="F2065" s="258" t="s">
        <v>4414</v>
      </c>
      <c r="G2065" s="258"/>
      <c r="H2065" s="258"/>
      <c r="I2065" s="258"/>
      <c r="J2065" s="146"/>
      <c r="K2065" s="147"/>
      <c r="L2065" s="146"/>
      <c r="M2065" s="146"/>
      <c r="N2065" s="146"/>
      <c r="O2065" s="146"/>
      <c r="P2065" s="146"/>
      <c r="Q2065" s="146"/>
      <c r="R2065" s="148"/>
      <c r="T2065" s="149"/>
      <c r="U2065" s="146"/>
      <c r="V2065" s="146"/>
      <c r="W2065" s="146"/>
      <c r="X2065" s="146"/>
      <c r="Y2065" s="146"/>
      <c r="Z2065" s="146"/>
      <c r="AA2065" s="150"/>
      <c r="AT2065" s="151" t="s">
        <v>168</v>
      </c>
      <c r="AU2065" s="151" t="s">
        <v>78</v>
      </c>
      <c r="AV2065" s="144" t="s">
        <v>80</v>
      </c>
      <c r="AW2065" s="144" t="s">
        <v>28</v>
      </c>
      <c r="AX2065" s="144" t="s">
        <v>72</v>
      </c>
      <c r="AY2065" s="151" t="s">
        <v>156</v>
      </c>
    </row>
    <row r="2066" spans="2:65" s="144" customFormat="1" ht="16.5" customHeight="1" x14ac:dyDescent="0.45">
      <c r="B2066" s="145"/>
      <c r="C2066" s="146"/>
      <c r="D2066" s="146"/>
      <c r="E2066" s="147"/>
      <c r="F2066" s="258" t="s">
        <v>4415</v>
      </c>
      <c r="G2066" s="258"/>
      <c r="H2066" s="258"/>
      <c r="I2066" s="258"/>
      <c r="J2066" s="146"/>
      <c r="K2066" s="147"/>
      <c r="L2066" s="146"/>
      <c r="M2066" s="146"/>
      <c r="N2066" s="146"/>
      <c r="O2066" s="146"/>
      <c r="P2066" s="146"/>
      <c r="Q2066" s="146"/>
      <c r="R2066" s="148"/>
      <c r="T2066" s="149"/>
      <c r="U2066" s="146"/>
      <c r="V2066" s="146"/>
      <c r="W2066" s="146"/>
      <c r="X2066" s="146"/>
      <c r="Y2066" s="146"/>
      <c r="Z2066" s="146"/>
      <c r="AA2066" s="150"/>
      <c r="AT2066" s="151" t="s">
        <v>168</v>
      </c>
      <c r="AU2066" s="151" t="s">
        <v>78</v>
      </c>
      <c r="AV2066" s="144" t="s">
        <v>80</v>
      </c>
      <c r="AW2066" s="144" t="s">
        <v>28</v>
      </c>
      <c r="AX2066" s="144" t="s">
        <v>72</v>
      </c>
      <c r="AY2066" s="151" t="s">
        <v>156</v>
      </c>
    </row>
    <row r="2067" spans="2:65" s="144" customFormat="1" ht="16.5" customHeight="1" x14ac:dyDescent="0.45">
      <c r="B2067" s="145"/>
      <c r="C2067" s="146"/>
      <c r="D2067" s="146"/>
      <c r="E2067" s="147"/>
      <c r="F2067" s="258" t="s">
        <v>4416</v>
      </c>
      <c r="G2067" s="258"/>
      <c r="H2067" s="258"/>
      <c r="I2067" s="258"/>
      <c r="J2067" s="146"/>
      <c r="K2067" s="147"/>
      <c r="L2067" s="146"/>
      <c r="M2067" s="146"/>
      <c r="N2067" s="146"/>
      <c r="O2067" s="146"/>
      <c r="P2067" s="146"/>
      <c r="Q2067" s="146"/>
      <c r="R2067" s="148"/>
      <c r="T2067" s="149"/>
      <c r="U2067" s="146"/>
      <c r="V2067" s="146"/>
      <c r="W2067" s="146"/>
      <c r="X2067" s="146"/>
      <c r="Y2067" s="146"/>
      <c r="Z2067" s="146"/>
      <c r="AA2067" s="150"/>
      <c r="AT2067" s="151" t="s">
        <v>168</v>
      </c>
      <c r="AU2067" s="151" t="s">
        <v>78</v>
      </c>
      <c r="AV2067" s="144" t="s">
        <v>80</v>
      </c>
      <c r="AW2067" s="144" t="s">
        <v>28</v>
      </c>
      <c r="AX2067" s="144" t="s">
        <v>72</v>
      </c>
      <c r="AY2067" s="151" t="s">
        <v>156</v>
      </c>
    </row>
    <row r="2068" spans="2:65" s="144" customFormat="1" ht="25.5" customHeight="1" x14ac:dyDescent="0.45">
      <c r="B2068" s="145"/>
      <c r="C2068" s="146"/>
      <c r="D2068" s="146"/>
      <c r="E2068" s="147"/>
      <c r="F2068" s="258" t="s">
        <v>4417</v>
      </c>
      <c r="G2068" s="258"/>
      <c r="H2068" s="258"/>
      <c r="I2068" s="258"/>
      <c r="J2068" s="146"/>
      <c r="K2068" s="147"/>
      <c r="L2068" s="146"/>
      <c r="M2068" s="146"/>
      <c r="N2068" s="146"/>
      <c r="O2068" s="146"/>
      <c r="P2068" s="146"/>
      <c r="Q2068" s="146"/>
      <c r="R2068" s="148"/>
      <c r="T2068" s="149"/>
      <c r="U2068" s="146"/>
      <c r="V2068" s="146"/>
      <c r="W2068" s="146"/>
      <c r="X2068" s="146"/>
      <c r="Y2068" s="146"/>
      <c r="Z2068" s="146"/>
      <c r="AA2068" s="150"/>
      <c r="AT2068" s="151" t="s">
        <v>168</v>
      </c>
      <c r="AU2068" s="151" t="s">
        <v>78</v>
      </c>
      <c r="AV2068" s="144" t="s">
        <v>80</v>
      </c>
      <c r="AW2068" s="144" t="s">
        <v>28</v>
      </c>
      <c r="AX2068" s="144" t="s">
        <v>72</v>
      </c>
      <c r="AY2068" s="151" t="s">
        <v>156</v>
      </c>
    </row>
    <row r="2069" spans="2:65" s="144" customFormat="1" ht="25.5" customHeight="1" x14ac:dyDescent="0.45">
      <c r="B2069" s="145"/>
      <c r="C2069" s="146"/>
      <c r="D2069" s="146"/>
      <c r="E2069" s="147"/>
      <c r="F2069" s="258" t="s">
        <v>4418</v>
      </c>
      <c r="G2069" s="258"/>
      <c r="H2069" s="258"/>
      <c r="I2069" s="258"/>
      <c r="J2069" s="146"/>
      <c r="K2069" s="147"/>
      <c r="L2069" s="146"/>
      <c r="M2069" s="146"/>
      <c r="N2069" s="146"/>
      <c r="O2069" s="146"/>
      <c r="P2069" s="146"/>
      <c r="Q2069" s="146"/>
      <c r="R2069" s="148"/>
      <c r="T2069" s="149"/>
      <c r="U2069" s="146"/>
      <c r="V2069" s="146"/>
      <c r="W2069" s="146"/>
      <c r="X2069" s="146"/>
      <c r="Y2069" s="146"/>
      <c r="Z2069" s="146"/>
      <c r="AA2069" s="150"/>
      <c r="AT2069" s="151" t="s">
        <v>168</v>
      </c>
      <c r="AU2069" s="151" t="s">
        <v>78</v>
      </c>
      <c r="AV2069" s="144" t="s">
        <v>80</v>
      </c>
      <c r="AW2069" s="144" t="s">
        <v>28</v>
      </c>
      <c r="AX2069" s="144" t="s">
        <v>72</v>
      </c>
      <c r="AY2069" s="151" t="s">
        <v>156</v>
      </c>
    </row>
    <row r="2070" spans="2:65" s="152" customFormat="1" ht="16.5" customHeight="1" x14ac:dyDescent="0.45">
      <c r="B2070" s="153"/>
      <c r="C2070" s="154"/>
      <c r="D2070" s="154"/>
      <c r="E2070" s="155"/>
      <c r="F2070" s="254" t="s">
        <v>80</v>
      </c>
      <c r="G2070" s="254"/>
      <c r="H2070" s="254"/>
      <c r="I2070" s="254"/>
      <c r="J2070" s="154"/>
      <c r="K2070" s="156">
        <v>1</v>
      </c>
      <c r="L2070" s="154"/>
      <c r="M2070" s="154"/>
      <c r="N2070" s="154"/>
      <c r="O2070" s="154"/>
      <c r="P2070" s="154"/>
      <c r="Q2070" s="154"/>
      <c r="R2070" s="157"/>
      <c r="T2070" s="158"/>
      <c r="U2070" s="154"/>
      <c r="V2070" s="154"/>
      <c r="W2070" s="154"/>
      <c r="X2070" s="154"/>
      <c r="Y2070" s="154"/>
      <c r="Z2070" s="154"/>
      <c r="AA2070" s="159"/>
      <c r="AT2070" s="160" t="s">
        <v>168</v>
      </c>
      <c r="AU2070" s="160" t="s">
        <v>78</v>
      </c>
      <c r="AV2070" s="152" t="s">
        <v>78</v>
      </c>
      <c r="AW2070" s="152" t="s">
        <v>28</v>
      </c>
      <c r="AX2070" s="152" t="s">
        <v>80</v>
      </c>
      <c r="AY2070" s="160" t="s">
        <v>156</v>
      </c>
    </row>
    <row r="2071" spans="2:65" s="23" customFormat="1" ht="16.5" customHeight="1" x14ac:dyDescent="0.45">
      <c r="B2071" s="134"/>
      <c r="C2071" s="179" t="s">
        <v>4419</v>
      </c>
      <c r="D2071" s="179" t="s">
        <v>311</v>
      </c>
      <c r="E2071" s="180" t="s">
        <v>4420</v>
      </c>
      <c r="F2071" s="263" t="s">
        <v>4338</v>
      </c>
      <c r="G2071" s="263"/>
      <c r="H2071" s="263"/>
      <c r="I2071" s="263"/>
      <c r="J2071" s="186" t="s">
        <v>260</v>
      </c>
      <c r="K2071" s="182">
        <v>1</v>
      </c>
      <c r="L2071" s="264"/>
      <c r="M2071" s="264"/>
      <c r="N2071" s="265">
        <f>ROUND(L2071*K2071,2)</f>
        <v>0</v>
      </c>
      <c r="O2071" s="266"/>
      <c r="P2071" s="266"/>
      <c r="Q2071" s="267"/>
      <c r="R2071" s="139"/>
      <c r="T2071" s="140"/>
      <c r="U2071" s="34" t="s">
        <v>39</v>
      </c>
      <c r="V2071" s="141">
        <v>0</v>
      </c>
      <c r="W2071" s="141">
        <f>V2071*K2071</f>
        <v>0</v>
      </c>
      <c r="X2071" s="141">
        <v>0</v>
      </c>
      <c r="Y2071" s="141">
        <f>X2071*K2071</f>
        <v>0</v>
      </c>
      <c r="Z2071" s="141">
        <v>0</v>
      </c>
      <c r="AA2071" s="142">
        <f>Z2071*K2071</f>
        <v>0</v>
      </c>
      <c r="AR2071" s="8" t="s">
        <v>190</v>
      </c>
      <c r="AT2071" s="8" t="s">
        <v>311</v>
      </c>
      <c r="AU2071" s="8" t="s">
        <v>78</v>
      </c>
      <c r="AY2071" s="8" t="s">
        <v>156</v>
      </c>
      <c r="BE2071" s="143">
        <f>IF(U2071="základná",N2071,0)</f>
        <v>0</v>
      </c>
      <c r="BF2071" s="143">
        <f>IF(U2071="znížená",N2071,0)</f>
        <v>0</v>
      </c>
      <c r="BG2071" s="143">
        <f>IF(U2071="zákl. prenesená",N2071,0)</f>
        <v>0</v>
      </c>
      <c r="BH2071" s="143">
        <f>IF(U2071="zníž. prenesená",N2071,0)</f>
        <v>0</v>
      </c>
      <c r="BI2071" s="143">
        <f>IF(U2071="nulová",N2071,0)</f>
        <v>0</v>
      </c>
      <c r="BJ2071" s="8" t="s">
        <v>78</v>
      </c>
      <c r="BK2071" s="121">
        <f>ROUND(L2071*K2071,3)</f>
        <v>0</v>
      </c>
      <c r="BL2071" s="8" t="s">
        <v>161</v>
      </c>
      <c r="BM2071" s="8" t="s">
        <v>4421</v>
      </c>
    </row>
    <row r="2072" spans="2:65" s="144" customFormat="1" ht="16.5" customHeight="1" x14ac:dyDescent="0.45">
      <c r="B2072" s="145"/>
      <c r="C2072" s="146"/>
      <c r="D2072" s="146"/>
      <c r="E2072" s="147"/>
      <c r="F2072" s="253" t="s">
        <v>4422</v>
      </c>
      <c r="G2072" s="253"/>
      <c r="H2072" s="253"/>
      <c r="I2072" s="253"/>
      <c r="J2072" s="146"/>
      <c r="K2072" s="147"/>
      <c r="L2072" s="146"/>
      <c r="M2072" s="146"/>
      <c r="N2072" s="146"/>
      <c r="O2072" s="146"/>
      <c r="P2072" s="146"/>
      <c r="Q2072" s="146"/>
      <c r="R2072" s="148"/>
      <c r="T2072" s="149"/>
      <c r="U2072" s="146"/>
      <c r="V2072" s="146"/>
      <c r="W2072" s="146"/>
      <c r="X2072" s="146"/>
      <c r="Y2072" s="146"/>
      <c r="Z2072" s="146"/>
      <c r="AA2072" s="150"/>
      <c r="AT2072" s="151" t="s">
        <v>168</v>
      </c>
      <c r="AU2072" s="151" t="s">
        <v>78</v>
      </c>
      <c r="AV2072" s="144" t="s">
        <v>80</v>
      </c>
      <c r="AW2072" s="144" t="s">
        <v>28</v>
      </c>
      <c r="AX2072" s="144" t="s">
        <v>72</v>
      </c>
      <c r="AY2072" s="151" t="s">
        <v>156</v>
      </c>
    </row>
    <row r="2073" spans="2:65" s="144" customFormat="1" ht="25.5" customHeight="1" x14ac:dyDescent="0.45">
      <c r="B2073" s="145"/>
      <c r="C2073" s="146"/>
      <c r="D2073" s="146"/>
      <c r="E2073" s="147"/>
      <c r="F2073" s="258" t="s">
        <v>4341</v>
      </c>
      <c r="G2073" s="258"/>
      <c r="H2073" s="258"/>
      <c r="I2073" s="258"/>
      <c r="J2073" s="146"/>
      <c r="K2073" s="147"/>
      <c r="L2073" s="146"/>
      <c r="M2073" s="146"/>
      <c r="N2073" s="146"/>
      <c r="O2073" s="146"/>
      <c r="P2073" s="146"/>
      <c r="Q2073" s="146"/>
      <c r="R2073" s="148"/>
      <c r="T2073" s="149"/>
      <c r="U2073" s="146"/>
      <c r="V2073" s="146"/>
      <c r="W2073" s="146"/>
      <c r="X2073" s="146"/>
      <c r="Y2073" s="146"/>
      <c r="Z2073" s="146"/>
      <c r="AA2073" s="150"/>
      <c r="AT2073" s="151" t="s">
        <v>168</v>
      </c>
      <c r="AU2073" s="151" t="s">
        <v>78</v>
      </c>
      <c r="AV2073" s="144" t="s">
        <v>80</v>
      </c>
      <c r="AW2073" s="144" t="s">
        <v>28</v>
      </c>
      <c r="AX2073" s="144" t="s">
        <v>72</v>
      </c>
      <c r="AY2073" s="151" t="s">
        <v>156</v>
      </c>
    </row>
    <row r="2074" spans="2:65" s="144" customFormat="1" ht="16.5" customHeight="1" x14ac:dyDescent="0.45">
      <c r="B2074" s="145"/>
      <c r="C2074" s="146"/>
      <c r="D2074" s="146"/>
      <c r="E2074" s="147"/>
      <c r="F2074" s="258" t="s">
        <v>4342</v>
      </c>
      <c r="G2074" s="258"/>
      <c r="H2074" s="258"/>
      <c r="I2074" s="258"/>
      <c r="J2074" s="146"/>
      <c r="K2074" s="147"/>
      <c r="L2074" s="146"/>
      <c r="M2074" s="146"/>
      <c r="N2074" s="146"/>
      <c r="O2074" s="146"/>
      <c r="P2074" s="146"/>
      <c r="Q2074" s="146"/>
      <c r="R2074" s="148"/>
      <c r="T2074" s="149"/>
      <c r="U2074" s="146"/>
      <c r="V2074" s="146"/>
      <c r="W2074" s="146"/>
      <c r="X2074" s="146"/>
      <c r="Y2074" s="146"/>
      <c r="Z2074" s="146"/>
      <c r="AA2074" s="150"/>
      <c r="AT2074" s="151" t="s">
        <v>168</v>
      </c>
      <c r="AU2074" s="151" t="s">
        <v>78</v>
      </c>
      <c r="AV2074" s="144" t="s">
        <v>80</v>
      </c>
      <c r="AW2074" s="144" t="s">
        <v>28</v>
      </c>
      <c r="AX2074" s="144" t="s">
        <v>72</v>
      </c>
      <c r="AY2074" s="151" t="s">
        <v>156</v>
      </c>
    </row>
    <row r="2075" spans="2:65" s="152" customFormat="1" ht="16.5" customHeight="1" x14ac:dyDescent="0.45">
      <c r="B2075" s="153"/>
      <c r="C2075" s="154"/>
      <c r="D2075" s="154"/>
      <c r="E2075" s="155"/>
      <c r="F2075" s="254" t="s">
        <v>80</v>
      </c>
      <c r="G2075" s="254"/>
      <c r="H2075" s="254"/>
      <c r="I2075" s="254"/>
      <c r="J2075" s="154"/>
      <c r="K2075" s="156">
        <v>1</v>
      </c>
      <c r="L2075" s="154"/>
      <c r="M2075" s="154"/>
      <c r="N2075" s="154"/>
      <c r="O2075" s="154"/>
      <c r="P2075" s="154"/>
      <c r="Q2075" s="154"/>
      <c r="R2075" s="157"/>
      <c r="T2075" s="158"/>
      <c r="U2075" s="154"/>
      <c r="V2075" s="154"/>
      <c r="W2075" s="154"/>
      <c r="X2075" s="154"/>
      <c r="Y2075" s="154"/>
      <c r="Z2075" s="154"/>
      <c r="AA2075" s="159"/>
      <c r="AT2075" s="160" t="s">
        <v>168</v>
      </c>
      <c r="AU2075" s="160" t="s">
        <v>78</v>
      </c>
      <c r="AV2075" s="152" t="s">
        <v>78</v>
      </c>
      <c r="AW2075" s="152" t="s">
        <v>28</v>
      </c>
      <c r="AX2075" s="152" t="s">
        <v>80</v>
      </c>
      <c r="AY2075" s="160" t="s">
        <v>156</v>
      </c>
    </row>
    <row r="2076" spans="2:65" s="23" customFormat="1" ht="16.5" customHeight="1" x14ac:dyDescent="0.45">
      <c r="B2076" s="134"/>
      <c r="C2076" s="135" t="s">
        <v>4423</v>
      </c>
      <c r="D2076" s="135" t="s">
        <v>157</v>
      </c>
      <c r="E2076" s="136" t="s">
        <v>4344</v>
      </c>
      <c r="F2076" s="251" t="s">
        <v>4345</v>
      </c>
      <c r="G2076" s="251"/>
      <c r="H2076" s="251"/>
      <c r="I2076" s="251"/>
      <c r="J2076" s="137" t="s">
        <v>4346</v>
      </c>
      <c r="K2076" s="138">
        <v>32</v>
      </c>
      <c r="L2076" s="252"/>
      <c r="M2076" s="252"/>
      <c r="N2076" s="260">
        <f>ROUND(L2076*K2076,2)</f>
        <v>0</v>
      </c>
      <c r="O2076" s="261"/>
      <c r="P2076" s="261"/>
      <c r="Q2076" s="262"/>
      <c r="R2076" s="139"/>
      <c r="T2076" s="140"/>
      <c r="U2076" s="34" t="s">
        <v>39</v>
      </c>
      <c r="V2076" s="141">
        <v>0</v>
      </c>
      <c r="W2076" s="141">
        <f t="shared" ref="W2076:W2123" si="409">V2076*K2076</f>
        <v>0</v>
      </c>
      <c r="X2076" s="141">
        <v>0</v>
      </c>
      <c r="Y2076" s="141">
        <f t="shared" ref="Y2076:Y2123" si="410">X2076*K2076</f>
        <v>0</v>
      </c>
      <c r="Z2076" s="141">
        <v>0</v>
      </c>
      <c r="AA2076" s="142">
        <f t="shared" ref="AA2076:AA2123" si="411">Z2076*K2076</f>
        <v>0</v>
      </c>
      <c r="AR2076" s="8" t="s">
        <v>161</v>
      </c>
      <c r="AT2076" s="8" t="s">
        <v>157</v>
      </c>
      <c r="AU2076" s="8" t="s">
        <v>78</v>
      </c>
      <c r="AY2076" s="8" t="s">
        <v>156</v>
      </c>
      <c r="BE2076" s="143">
        <f t="shared" ref="BE2076:BE2123" si="412">IF(U2076="základná",N2076,0)</f>
        <v>0</v>
      </c>
      <c r="BF2076" s="143">
        <f t="shared" ref="BF2076:BF2123" si="413">IF(U2076="znížená",N2076,0)</f>
        <v>0</v>
      </c>
      <c r="BG2076" s="143">
        <f t="shared" ref="BG2076:BG2123" si="414">IF(U2076="zákl. prenesená",N2076,0)</f>
        <v>0</v>
      </c>
      <c r="BH2076" s="143">
        <f t="shared" ref="BH2076:BH2123" si="415">IF(U2076="zníž. prenesená",N2076,0)</f>
        <v>0</v>
      </c>
      <c r="BI2076" s="143">
        <f t="shared" ref="BI2076:BI2123" si="416">IF(U2076="nulová",N2076,0)</f>
        <v>0</v>
      </c>
      <c r="BJ2076" s="8" t="s">
        <v>78</v>
      </c>
      <c r="BK2076" s="121">
        <f t="shared" ref="BK2076:BK2123" si="417">ROUND(L2076*K2076,3)</f>
        <v>0</v>
      </c>
      <c r="BL2076" s="8" t="s">
        <v>161</v>
      </c>
      <c r="BM2076" s="8" t="s">
        <v>4424</v>
      </c>
    </row>
    <row r="2077" spans="2:65" s="23" customFormat="1" ht="25.5" customHeight="1" x14ac:dyDescent="0.45">
      <c r="B2077" s="134"/>
      <c r="C2077" s="135" t="s">
        <v>4425</v>
      </c>
      <c r="D2077" s="135" t="s">
        <v>157</v>
      </c>
      <c r="E2077" s="136" t="s">
        <v>4349</v>
      </c>
      <c r="F2077" s="251" t="s">
        <v>4350</v>
      </c>
      <c r="G2077" s="251"/>
      <c r="H2077" s="251"/>
      <c r="I2077" s="251"/>
      <c r="J2077" s="137" t="s">
        <v>1782</v>
      </c>
      <c r="K2077" s="138">
        <v>1</v>
      </c>
      <c r="L2077" s="252"/>
      <c r="M2077" s="252"/>
      <c r="N2077" s="260">
        <f t="shared" ref="N2077:N2122" si="418">ROUND(L2077*K2077,2)</f>
        <v>0</v>
      </c>
      <c r="O2077" s="261"/>
      <c r="P2077" s="261"/>
      <c r="Q2077" s="262"/>
      <c r="R2077" s="139"/>
      <c r="T2077" s="140"/>
      <c r="U2077" s="34" t="s">
        <v>39</v>
      </c>
      <c r="V2077" s="141">
        <v>0</v>
      </c>
      <c r="W2077" s="141">
        <f t="shared" si="409"/>
        <v>0</v>
      </c>
      <c r="X2077" s="141">
        <v>0</v>
      </c>
      <c r="Y2077" s="141">
        <f t="shared" si="410"/>
        <v>0</v>
      </c>
      <c r="Z2077" s="141">
        <v>0</v>
      </c>
      <c r="AA2077" s="142">
        <f t="shared" si="411"/>
        <v>0</v>
      </c>
      <c r="AR2077" s="8" t="s">
        <v>161</v>
      </c>
      <c r="AT2077" s="8" t="s">
        <v>157</v>
      </c>
      <c r="AU2077" s="8" t="s">
        <v>78</v>
      </c>
      <c r="AY2077" s="8" t="s">
        <v>156</v>
      </c>
      <c r="BE2077" s="143">
        <f t="shared" si="412"/>
        <v>0</v>
      </c>
      <c r="BF2077" s="143">
        <f t="shared" si="413"/>
        <v>0</v>
      </c>
      <c r="BG2077" s="143">
        <f t="shared" si="414"/>
        <v>0</v>
      </c>
      <c r="BH2077" s="143">
        <f t="shared" si="415"/>
        <v>0</v>
      </c>
      <c r="BI2077" s="143">
        <f t="shared" si="416"/>
        <v>0</v>
      </c>
      <c r="BJ2077" s="8" t="s">
        <v>78</v>
      </c>
      <c r="BK2077" s="121">
        <f t="shared" si="417"/>
        <v>0</v>
      </c>
      <c r="BL2077" s="8" t="s">
        <v>161</v>
      </c>
      <c r="BM2077" s="8" t="s">
        <v>4426</v>
      </c>
    </row>
    <row r="2078" spans="2:65" s="23" customFormat="1" ht="25.5" customHeight="1" x14ac:dyDescent="0.45">
      <c r="B2078" s="134"/>
      <c r="C2078" s="135" t="s">
        <v>4427</v>
      </c>
      <c r="D2078" s="135" t="s">
        <v>157</v>
      </c>
      <c r="E2078" s="136" t="s">
        <v>4428</v>
      </c>
      <c r="F2078" s="251" t="s">
        <v>4429</v>
      </c>
      <c r="G2078" s="251"/>
      <c r="H2078" s="251"/>
      <c r="I2078" s="251"/>
      <c r="J2078" s="137" t="s">
        <v>260</v>
      </c>
      <c r="K2078" s="138">
        <v>1</v>
      </c>
      <c r="L2078" s="252"/>
      <c r="M2078" s="252"/>
      <c r="N2078" s="260">
        <f t="shared" si="418"/>
        <v>0</v>
      </c>
      <c r="O2078" s="261"/>
      <c r="P2078" s="261"/>
      <c r="Q2078" s="262"/>
      <c r="R2078" s="139"/>
      <c r="T2078" s="140"/>
      <c r="U2078" s="34" t="s">
        <v>39</v>
      </c>
      <c r="V2078" s="141">
        <v>0</v>
      </c>
      <c r="W2078" s="141">
        <f t="shared" si="409"/>
        <v>0</v>
      </c>
      <c r="X2078" s="141">
        <v>0</v>
      </c>
      <c r="Y2078" s="141">
        <f t="shared" si="410"/>
        <v>0</v>
      </c>
      <c r="Z2078" s="141">
        <v>0</v>
      </c>
      <c r="AA2078" s="142">
        <f t="shared" si="411"/>
        <v>0</v>
      </c>
      <c r="AR2078" s="8" t="s">
        <v>161</v>
      </c>
      <c r="AT2078" s="8" t="s">
        <v>157</v>
      </c>
      <c r="AU2078" s="8" t="s">
        <v>78</v>
      </c>
      <c r="AY2078" s="8" t="s">
        <v>156</v>
      </c>
      <c r="BE2078" s="143">
        <f t="shared" si="412"/>
        <v>0</v>
      </c>
      <c r="BF2078" s="143">
        <f t="shared" si="413"/>
        <v>0</v>
      </c>
      <c r="BG2078" s="143">
        <f t="shared" si="414"/>
        <v>0</v>
      </c>
      <c r="BH2078" s="143">
        <f t="shared" si="415"/>
        <v>0</v>
      </c>
      <c r="BI2078" s="143">
        <f t="shared" si="416"/>
        <v>0</v>
      </c>
      <c r="BJ2078" s="8" t="s">
        <v>78</v>
      </c>
      <c r="BK2078" s="121">
        <f t="shared" si="417"/>
        <v>0</v>
      </c>
      <c r="BL2078" s="8" t="s">
        <v>161</v>
      </c>
      <c r="BM2078" s="8" t="s">
        <v>4430</v>
      </c>
    </row>
    <row r="2079" spans="2:65" s="23" customFormat="1" ht="25.5" customHeight="1" x14ac:dyDescent="0.45">
      <c r="B2079" s="134"/>
      <c r="C2079" s="135" t="s">
        <v>4431</v>
      </c>
      <c r="D2079" s="135" t="s">
        <v>157</v>
      </c>
      <c r="E2079" s="136" t="s">
        <v>4432</v>
      </c>
      <c r="F2079" s="251" t="s">
        <v>4433</v>
      </c>
      <c r="G2079" s="251"/>
      <c r="H2079" s="251"/>
      <c r="I2079" s="251"/>
      <c r="J2079" s="137" t="s">
        <v>260</v>
      </c>
      <c r="K2079" s="138">
        <v>1</v>
      </c>
      <c r="L2079" s="252"/>
      <c r="M2079" s="252"/>
      <c r="N2079" s="260">
        <f t="shared" si="418"/>
        <v>0</v>
      </c>
      <c r="O2079" s="261"/>
      <c r="P2079" s="261"/>
      <c r="Q2079" s="262"/>
      <c r="R2079" s="139"/>
      <c r="T2079" s="140"/>
      <c r="U2079" s="34" t="s">
        <v>39</v>
      </c>
      <c r="V2079" s="141">
        <v>0</v>
      </c>
      <c r="W2079" s="141">
        <f t="shared" si="409"/>
        <v>0</v>
      </c>
      <c r="X2079" s="141">
        <v>0</v>
      </c>
      <c r="Y2079" s="141">
        <f t="shared" si="410"/>
        <v>0</v>
      </c>
      <c r="Z2079" s="141">
        <v>0</v>
      </c>
      <c r="AA2079" s="142">
        <f t="shared" si="411"/>
        <v>0</v>
      </c>
      <c r="AR2079" s="8" t="s">
        <v>161</v>
      </c>
      <c r="AT2079" s="8" t="s">
        <v>157</v>
      </c>
      <c r="AU2079" s="8" t="s">
        <v>78</v>
      </c>
      <c r="AY2079" s="8" t="s">
        <v>156</v>
      </c>
      <c r="BE2079" s="143">
        <f t="shared" si="412"/>
        <v>0</v>
      </c>
      <c r="BF2079" s="143">
        <f t="shared" si="413"/>
        <v>0</v>
      </c>
      <c r="BG2079" s="143">
        <f t="shared" si="414"/>
        <v>0</v>
      </c>
      <c r="BH2079" s="143">
        <f t="shared" si="415"/>
        <v>0</v>
      </c>
      <c r="BI2079" s="143">
        <f t="shared" si="416"/>
        <v>0</v>
      </c>
      <c r="BJ2079" s="8" t="s">
        <v>78</v>
      </c>
      <c r="BK2079" s="121">
        <f t="shared" si="417"/>
        <v>0</v>
      </c>
      <c r="BL2079" s="8" t="s">
        <v>161</v>
      </c>
      <c r="BM2079" s="8" t="s">
        <v>4434</v>
      </c>
    </row>
    <row r="2080" spans="2:65" s="23" customFormat="1" ht="25.5" customHeight="1" x14ac:dyDescent="0.45">
      <c r="B2080" s="134"/>
      <c r="C2080" s="135" t="s">
        <v>4435</v>
      </c>
      <c r="D2080" s="135" t="s">
        <v>157</v>
      </c>
      <c r="E2080" s="136" t="s">
        <v>4436</v>
      </c>
      <c r="F2080" s="251" t="s">
        <v>4437</v>
      </c>
      <c r="G2080" s="251"/>
      <c r="H2080" s="251"/>
      <c r="I2080" s="251"/>
      <c r="J2080" s="137" t="s">
        <v>260</v>
      </c>
      <c r="K2080" s="138">
        <v>1</v>
      </c>
      <c r="L2080" s="252"/>
      <c r="M2080" s="252"/>
      <c r="N2080" s="260">
        <f t="shared" si="418"/>
        <v>0</v>
      </c>
      <c r="O2080" s="261"/>
      <c r="P2080" s="261"/>
      <c r="Q2080" s="262"/>
      <c r="R2080" s="139"/>
      <c r="T2080" s="140"/>
      <c r="U2080" s="34" t="s">
        <v>39</v>
      </c>
      <c r="V2080" s="141">
        <v>0</v>
      </c>
      <c r="W2080" s="141">
        <f t="shared" si="409"/>
        <v>0</v>
      </c>
      <c r="X2080" s="141">
        <v>0</v>
      </c>
      <c r="Y2080" s="141">
        <f t="shared" si="410"/>
        <v>0</v>
      </c>
      <c r="Z2080" s="141">
        <v>0</v>
      </c>
      <c r="AA2080" s="142">
        <f t="shared" si="411"/>
        <v>0</v>
      </c>
      <c r="AR2080" s="8" t="s">
        <v>161</v>
      </c>
      <c r="AT2080" s="8" t="s">
        <v>157</v>
      </c>
      <c r="AU2080" s="8" t="s">
        <v>78</v>
      </c>
      <c r="AY2080" s="8" t="s">
        <v>156</v>
      </c>
      <c r="BE2080" s="143">
        <f t="shared" si="412"/>
        <v>0</v>
      </c>
      <c r="BF2080" s="143">
        <f t="shared" si="413"/>
        <v>0</v>
      </c>
      <c r="BG2080" s="143">
        <f t="shared" si="414"/>
        <v>0</v>
      </c>
      <c r="BH2080" s="143">
        <f t="shared" si="415"/>
        <v>0</v>
      </c>
      <c r="BI2080" s="143">
        <f t="shared" si="416"/>
        <v>0</v>
      </c>
      <c r="BJ2080" s="8" t="s">
        <v>78</v>
      </c>
      <c r="BK2080" s="121">
        <f t="shared" si="417"/>
        <v>0</v>
      </c>
      <c r="BL2080" s="8" t="s">
        <v>161</v>
      </c>
      <c r="BM2080" s="8" t="s">
        <v>4438</v>
      </c>
    </row>
    <row r="2081" spans="2:65" s="23" customFormat="1" ht="25.5" customHeight="1" x14ac:dyDescent="0.45">
      <c r="B2081" s="134"/>
      <c r="C2081" s="135" t="s">
        <v>4439</v>
      </c>
      <c r="D2081" s="135" t="s">
        <v>157</v>
      </c>
      <c r="E2081" s="136" t="s">
        <v>4440</v>
      </c>
      <c r="F2081" s="251" t="s">
        <v>4441</v>
      </c>
      <c r="G2081" s="251"/>
      <c r="H2081" s="251"/>
      <c r="I2081" s="251"/>
      <c r="J2081" s="137" t="s">
        <v>260</v>
      </c>
      <c r="K2081" s="138">
        <v>2</v>
      </c>
      <c r="L2081" s="252"/>
      <c r="M2081" s="252"/>
      <c r="N2081" s="260">
        <f t="shared" si="418"/>
        <v>0</v>
      </c>
      <c r="O2081" s="261"/>
      <c r="P2081" s="261"/>
      <c r="Q2081" s="262"/>
      <c r="R2081" s="139"/>
      <c r="T2081" s="140"/>
      <c r="U2081" s="34" t="s">
        <v>39</v>
      </c>
      <c r="V2081" s="141">
        <v>0</v>
      </c>
      <c r="W2081" s="141">
        <f t="shared" si="409"/>
        <v>0</v>
      </c>
      <c r="X2081" s="141">
        <v>0</v>
      </c>
      <c r="Y2081" s="141">
        <f t="shared" si="410"/>
        <v>0</v>
      </c>
      <c r="Z2081" s="141">
        <v>0</v>
      </c>
      <c r="AA2081" s="142">
        <f t="shared" si="411"/>
        <v>0</v>
      </c>
      <c r="AR2081" s="8" t="s">
        <v>161</v>
      </c>
      <c r="AT2081" s="8" t="s">
        <v>157</v>
      </c>
      <c r="AU2081" s="8" t="s">
        <v>78</v>
      </c>
      <c r="AY2081" s="8" t="s">
        <v>156</v>
      </c>
      <c r="BE2081" s="143">
        <f t="shared" si="412"/>
        <v>0</v>
      </c>
      <c r="BF2081" s="143">
        <f t="shared" si="413"/>
        <v>0</v>
      </c>
      <c r="BG2081" s="143">
        <f t="shared" si="414"/>
        <v>0</v>
      </c>
      <c r="BH2081" s="143">
        <f t="shared" si="415"/>
        <v>0</v>
      </c>
      <c r="BI2081" s="143">
        <f t="shared" si="416"/>
        <v>0</v>
      </c>
      <c r="BJ2081" s="8" t="s">
        <v>78</v>
      </c>
      <c r="BK2081" s="121">
        <f t="shared" si="417"/>
        <v>0</v>
      </c>
      <c r="BL2081" s="8" t="s">
        <v>161</v>
      </c>
      <c r="BM2081" s="8" t="s">
        <v>4442</v>
      </c>
    </row>
    <row r="2082" spans="2:65" s="23" customFormat="1" ht="25.5" customHeight="1" x14ac:dyDescent="0.45">
      <c r="B2082" s="134"/>
      <c r="C2082" s="135" t="s">
        <v>4443</v>
      </c>
      <c r="D2082" s="135" t="s">
        <v>157</v>
      </c>
      <c r="E2082" s="136" t="s">
        <v>4444</v>
      </c>
      <c r="F2082" s="251" t="s">
        <v>4445</v>
      </c>
      <c r="G2082" s="251"/>
      <c r="H2082" s="251"/>
      <c r="I2082" s="251"/>
      <c r="J2082" s="137" t="s">
        <v>260</v>
      </c>
      <c r="K2082" s="138">
        <v>2</v>
      </c>
      <c r="L2082" s="252"/>
      <c r="M2082" s="252"/>
      <c r="N2082" s="260">
        <f t="shared" si="418"/>
        <v>0</v>
      </c>
      <c r="O2082" s="261"/>
      <c r="P2082" s="261"/>
      <c r="Q2082" s="262"/>
      <c r="R2082" s="139"/>
      <c r="T2082" s="140"/>
      <c r="U2082" s="34" t="s">
        <v>39</v>
      </c>
      <c r="V2082" s="141">
        <v>0</v>
      </c>
      <c r="W2082" s="141">
        <f t="shared" si="409"/>
        <v>0</v>
      </c>
      <c r="X2082" s="141">
        <v>0</v>
      </c>
      <c r="Y2082" s="141">
        <f t="shared" si="410"/>
        <v>0</v>
      </c>
      <c r="Z2082" s="141">
        <v>0</v>
      </c>
      <c r="AA2082" s="142">
        <f t="shared" si="411"/>
        <v>0</v>
      </c>
      <c r="AR2082" s="8" t="s">
        <v>161</v>
      </c>
      <c r="AT2082" s="8" t="s">
        <v>157</v>
      </c>
      <c r="AU2082" s="8" t="s">
        <v>78</v>
      </c>
      <c r="AY2082" s="8" t="s">
        <v>156</v>
      </c>
      <c r="BE2082" s="143">
        <f t="shared" si="412"/>
        <v>0</v>
      </c>
      <c r="BF2082" s="143">
        <f t="shared" si="413"/>
        <v>0</v>
      </c>
      <c r="BG2082" s="143">
        <f t="shared" si="414"/>
        <v>0</v>
      </c>
      <c r="BH2082" s="143">
        <f t="shared" si="415"/>
        <v>0</v>
      </c>
      <c r="BI2082" s="143">
        <f t="shared" si="416"/>
        <v>0</v>
      </c>
      <c r="BJ2082" s="8" t="s">
        <v>78</v>
      </c>
      <c r="BK2082" s="121">
        <f t="shared" si="417"/>
        <v>0</v>
      </c>
      <c r="BL2082" s="8" t="s">
        <v>161</v>
      </c>
      <c r="BM2082" s="8" t="s">
        <v>4446</v>
      </c>
    </row>
    <row r="2083" spans="2:65" s="23" customFormat="1" ht="25.5" customHeight="1" x14ac:dyDescent="0.45">
      <c r="B2083" s="134"/>
      <c r="C2083" s="135" t="s">
        <v>4447</v>
      </c>
      <c r="D2083" s="135" t="s">
        <v>157</v>
      </c>
      <c r="E2083" s="136" t="s">
        <v>4448</v>
      </c>
      <c r="F2083" s="251" t="s">
        <v>4449</v>
      </c>
      <c r="G2083" s="251"/>
      <c r="H2083" s="251"/>
      <c r="I2083" s="251"/>
      <c r="J2083" s="137" t="s">
        <v>260</v>
      </c>
      <c r="K2083" s="138">
        <v>4</v>
      </c>
      <c r="L2083" s="252"/>
      <c r="M2083" s="252"/>
      <c r="N2083" s="260">
        <f t="shared" si="418"/>
        <v>0</v>
      </c>
      <c r="O2083" s="261"/>
      <c r="P2083" s="261"/>
      <c r="Q2083" s="262"/>
      <c r="R2083" s="139"/>
      <c r="T2083" s="140"/>
      <c r="U2083" s="34" t="s">
        <v>39</v>
      </c>
      <c r="V2083" s="141">
        <v>0</v>
      </c>
      <c r="W2083" s="141">
        <f t="shared" si="409"/>
        <v>0</v>
      </c>
      <c r="X2083" s="141">
        <v>0</v>
      </c>
      <c r="Y2083" s="141">
        <f t="shared" si="410"/>
        <v>0</v>
      </c>
      <c r="Z2083" s="141">
        <v>0</v>
      </c>
      <c r="AA2083" s="142">
        <f t="shared" si="411"/>
        <v>0</v>
      </c>
      <c r="AR2083" s="8" t="s">
        <v>161</v>
      </c>
      <c r="AT2083" s="8" t="s">
        <v>157</v>
      </c>
      <c r="AU2083" s="8" t="s">
        <v>78</v>
      </c>
      <c r="AY2083" s="8" t="s">
        <v>156</v>
      </c>
      <c r="BE2083" s="143">
        <f t="shared" si="412"/>
        <v>0</v>
      </c>
      <c r="BF2083" s="143">
        <f t="shared" si="413"/>
        <v>0</v>
      </c>
      <c r="BG2083" s="143">
        <f t="shared" si="414"/>
        <v>0</v>
      </c>
      <c r="BH2083" s="143">
        <f t="shared" si="415"/>
        <v>0</v>
      </c>
      <c r="BI2083" s="143">
        <f t="shared" si="416"/>
        <v>0</v>
      </c>
      <c r="BJ2083" s="8" t="s">
        <v>78</v>
      </c>
      <c r="BK2083" s="121">
        <f t="shared" si="417"/>
        <v>0</v>
      </c>
      <c r="BL2083" s="8" t="s">
        <v>161</v>
      </c>
      <c r="BM2083" s="8" t="s">
        <v>4450</v>
      </c>
    </row>
    <row r="2084" spans="2:65" s="23" customFormat="1" ht="25.5" customHeight="1" x14ac:dyDescent="0.45">
      <c r="B2084" s="134"/>
      <c r="C2084" s="135" t="s">
        <v>4451</v>
      </c>
      <c r="D2084" s="135" t="s">
        <v>157</v>
      </c>
      <c r="E2084" s="136" t="s">
        <v>4452</v>
      </c>
      <c r="F2084" s="251" t="s">
        <v>4453</v>
      </c>
      <c r="G2084" s="251"/>
      <c r="H2084" s="251"/>
      <c r="I2084" s="251"/>
      <c r="J2084" s="137" t="s">
        <v>260</v>
      </c>
      <c r="K2084" s="138">
        <v>4</v>
      </c>
      <c r="L2084" s="252"/>
      <c r="M2084" s="252"/>
      <c r="N2084" s="260">
        <f t="shared" si="418"/>
        <v>0</v>
      </c>
      <c r="O2084" s="261"/>
      <c r="P2084" s="261"/>
      <c r="Q2084" s="262"/>
      <c r="R2084" s="139"/>
      <c r="T2084" s="140"/>
      <c r="U2084" s="34" t="s">
        <v>39</v>
      </c>
      <c r="V2084" s="141">
        <v>0</v>
      </c>
      <c r="W2084" s="141">
        <f t="shared" si="409"/>
        <v>0</v>
      </c>
      <c r="X2084" s="141">
        <v>0</v>
      </c>
      <c r="Y2084" s="141">
        <f t="shared" si="410"/>
        <v>0</v>
      </c>
      <c r="Z2084" s="141">
        <v>0</v>
      </c>
      <c r="AA2084" s="142">
        <f t="shared" si="411"/>
        <v>0</v>
      </c>
      <c r="AR2084" s="8" t="s">
        <v>161</v>
      </c>
      <c r="AT2084" s="8" t="s">
        <v>157</v>
      </c>
      <c r="AU2084" s="8" t="s">
        <v>78</v>
      </c>
      <c r="AY2084" s="8" t="s">
        <v>156</v>
      </c>
      <c r="BE2084" s="143">
        <f t="shared" si="412"/>
        <v>0</v>
      </c>
      <c r="BF2084" s="143">
        <f t="shared" si="413"/>
        <v>0</v>
      </c>
      <c r="BG2084" s="143">
        <f t="shared" si="414"/>
        <v>0</v>
      </c>
      <c r="BH2084" s="143">
        <f t="shared" si="415"/>
        <v>0</v>
      </c>
      <c r="BI2084" s="143">
        <f t="shared" si="416"/>
        <v>0</v>
      </c>
      <c r="BJ2084" s="8" t="s">
        <v>78</v>
      </c>
      <c r="BK2084" s="121">
        <f t="shared" si="417"/>
        <v>0</v>
      </c>
      <c r="BL2084" s="8" t="s">
        <v>161</v>
      </c>
      <c r="BM2084" s="8" t="s">
        <v>4454</v>
      </c>
    </row>
    <row r="2085" spans="2:65" s="23" customFormat="1" ht="25.5" customHeight="1" x14ac:dyDescent="0.45">
      <c r="B2085" s="134"/>
      <c r="C2085" s="135" t="s">
        <v>4455</v>
      </c>
      <c r="D2085" s="135" t="s">
        <v>157</v>
      </c>
      <c r="E2085" s="136" t="s">
        <v>4456</v>
      </c>
      <c r="F2085" s="251" t="s">
        <v>4457</v>
      </c>
      <c r="G2085" s="251"/>
      <c r="H2085" s="251"/>
      <c r="I2085" s="251"/>
      <c r="J2085" s="137" t="s">
        <v>260</v>
      </c>
      <c r="K2085" s="138">
        <v>7</v>
      </c>
      <c r="L2085" s="252"/>
      <c r="M2085" s="252"/>
      <c r="N2085" s="260">
        <f t="shared" si="418"/>
        <v>0</v>
      </c>
      <c r="O2085" s="261"/>
      <c r="P2085" s="261"/>
      <c r="Q2085" s="262"/>
      <c r="R2085" s="139"/>
      <c r="T2085" s="140"/>
      <c r="U2085" s="34" t="s">
        <v>39</v>
      </c>
      <c r="V2085" s="141">
        <v>0</v>
      </c>
      <c r="W2085" s="141">
        <f t="shared" si="409"/>
        <v>0</v>
      </c>
      <c r="X2085" s="141">
        <v>0</v>
      </c>
      <c r="Y2085" s="141">
        <f t="shared" si="410"/>
        <v>0</v>
      </c>
      <c r="Z2085" s="141">
        <v>0</v>
      </c>
      <c r="AA2085" s="142">
        <f t="shared" si="411"/>
        <v>0</v>
      </c>
      <c r="AR2085" s="8" t="s">
        <v>161</v>
      </c>
      <c r="AT2085" s="8" t="s">
        <v>157</v>
      </c>
      <c r="AU2085" s="8" t="s">
        <v>78</v>
      </c>
      <c r="AY2085" s="8" t="s">
        <v>156</v>
      </c>
      <c r="BE2085" s="143">
        <f t="shared" si="412"/>
        <v>0</v>
      </c>
      <c r="BF2085" s="143">
        <f t="shared" si="413"/>
        <v>0</v>
      </c>
      <c r="BG2085" s="143">
        <f t="shared" si="414"/>
        <v>0</v>
      </c>
      <c r="BH2085" s="143">
        <f t="shared" si="415"/>
        <v>0</v>
      </c>
      <c r="BI2085" s="143">
        <f t="shared" si="416"/>
        <v>0</v>
      </c>
      <c r="BJ2085" s="8" t="s">
        <v>78</v>
      </c>
      <c r="BK2085" s="121">
        <f t="shared" si="417"/>
        <v>0</v>
      </c>
      <c r="BL2085" s="8" t="s">
        <v>161</v>
      </c>
      <c r="BM2085" s="8" t="s">
        <v>4458</v>
      </c>
    </row>
    <row r="2086" spans="2:65" s="23" customFormat="1" ht="25.5" customHeight="1" x14ac:dyDescent="0.45">
      <c r="B2086" s="134"/>
      <c r="C2086" s="135" t="s">
        <v>4459</v>
      </c>
      <c r="D2086" s="135" t="s">
        <v>157</v>
      </c>
      <c r="E2086" s="136" t="s">
        <v>4452</v>
      </c>
      <c r="F2086" s="251" t="s">
        <v>4453</v>
      </c>
      <c r="G2086" s="251"/>
      <c r="H2086" s="251"/>
      <c r="I2086" s="251"/>
      <c r="J2086" s="137" t="s">
        <v>260</v>
      </c>
      <c r="K2086" s="138">
        <v>7</v>
      </c>
      <c r="L2086" s="252"/>
      <c r="M2086" s="252"/>
      <c r="N2086" s="260">
        <f t="shared" si="418"/>
        <v>0</v>
      </c>
      <c r="O2086" s="261"/>
      <c r="P2086" s="261"/>
      <c r="Q2086" s="262"/>
      <c r="R2086" s="139"/>
      <c r="T2086" s="140"/>
      <c r="U2086" s="34" t="s">
        <v>39</v>
      </c>
      <c r="V2086" s="141">
        <v>0</v>
      </c>
      <c r="W2086" s="141">
        <f t="shared" si="409"/>
        <v>0</v>
      </c>
      <c r="X2086" s="141">
        <v>0</v>
      </c>
      <c r="Y2086" s="141">
        <f t="shared" si="410"/>
        <v>0</v>
      </c>
      <c r="Z2086" s="141">
        <v>0</v>
      </c>
      <c r="AA2086" s="142">
        <f t="shared" si="411"/>
        <v>0</v>
      </c>
      <c r="AR2086" s="8" t="s">
        <v>161</v>
      </c>
      <c r="AT2086" s="8" t="s">
        <v>157</v>
      </c>
      <c r="AU2086" s="8" t="s">
        <v>78</v>
      </c>
      <c r="AY2086" s="8" t="s">
        <v>156</v>
      </c>
      <c r="BE2086" s="143">
        <f t="shared" si="412"/>
        <v>0</v>
      </c>
      <c r="BF2086" s="143">
        <f t="shared" si="413"/>
        <v>0</v>
      </c>
      <c r="BG2086" s="143">
        <f t="shared" si="414"/>
        <v>0</v>
      </c>
      <c r="BH2086" s="143">
        <f t="shared" si="415"/>
        <v>0</v>
      </c>
      <c r="BI2086" s="143">
        <f t="shared" si="416"/>
        <v>0</v>
      </c>
      <c r="BJ2086" s="8" t="s">
        <v>78</v>
      </c>
      <c r="BK2086" s="121">
        <f t="shared" si="417"/>
        <v>0</v>
      </c>
      <c r="BL2086" s="8" t="s">
        <v>161</v>
      </c>
      <c r="BM2086" s="8" t="s">
        <v>4460</v>
      </c>
    </row>
    <row r="2087" spans="2:65" s="23" customFormat="1" ht="25.5" customHeight="1" x14ac:dyDescent="0.45">
      <c r="B2087" s="134"/>
      <c r="C2087" s="135" t="s">
        <v>4461</v>
      </c>
      <c r="D2087" s="135" t="s">
        <v>157</v>
      </c>
      <c r="E2087" s="136" t="s">
        <v>4462</v>
      </c>
      <c r="F2087" s="251" t="s">
        <v>4463</v>
      </c>
      <c r="G2087" s="251"/>
      <c r="H2087" s="251"/>
      <c r="I2087" s="251"/>
      <c r="J2087" s="137" t="s">
        <v>260</v>
      </c>
      <c r="K2087" s="138">
        <v>5</v>
      </c>
      <c r="L2087" s="252"/>
      <c r="M2087" s="252"/>
      <c r="N2087" s="260">
        <f t="shared" si="418"/>
        <v>0</v>
      </c>
      <c r="O2087" s="261"/>
      <c r="P2087" s="261"/>
      <c r="Q2087" s="262"/>
      <c r="R2087" s="139"/>
      <c r="T2087" s="140"/>
      <c r="U2087" s="34" t="s">
        <v>39</v>
      </c>
      <c r="V2087" s="141">
        <v>0</v>
      </c>
      <c r="W2087" s="141">
        <f t="shared" si="409"/>
        <v>0</v>
      </c>
      <c r="X2087" s="141">
        <v>0</v>
      </c>
      <c r="Y2087" s="141">
        <f t="shared" si="410"/>
        <v>0</v>
      </c>
      <c r="Z2087" s="141">
        <v>0</v>
      </c>
      <c r="AA2087" s="142">
        <f t="shared" si="411"/>
        <v>0</v>
      </c>
      <c r="AR2087" s="8" t="s">
        <v>161</v>
      </c>
      <c r="AT2087" s="8" t="s">
        <v>157</v>
      </c>
      <c r="AU2087" s="8" t="s">
        <v>78</v>
      </c>
      <c r="AY2087" s="8" t="s">
        <v>156</v>
      </c>
      <c r="BE2087" s="143">
        <f t="shared" si="412"/>
        <v>0</v>
      </c>
      <c r="BF2087" s="143">
        <f t="shared" si="413"/>
        <v>0</v>
      </c>
      <c r="BG2087" s="143">
        <f t="shared" si="414"/>
        <v>0</v>
      </c>
      <c r="BH2087" s="143">
        <f t="shared" si="415"/>
        <v>0</v>
      </c>
      <c r="BI2087" s="143">
        <f t="shared" si="416"/>
        <v>0</v>
      </c>
      <c r="BJ2087" s="8" t="s">
        <v>78</v>
      </c>
      <c r="BK2087" s="121">
        <f t="shared" si="417"/>
        <v>0</v>
      </c>
      <c r="BL2087" s="8" t="s">
        <v>161</v>
      </c>
      <c r="BM2087" s="8" t="s">
        <v>4464</v>
      </c>
    </row>
    <row r="2088" spans="2:65" s="23" customFormat="1" ht="25.5" customHeight="1" x14ac:dyDescent="0.45">
      <c r="B2088" s="134"/>
      <c r="C2088" s="135" t="s">
        <v>4465</v>
      </c>
      <c r="D2088" s="135" t="s">
        <v>157</v>
      </c>
      <c r="E2088" s="136" t="s">
        <v>4466</v>
      </c>
      <c r="F2088" s="251" t="s">
        <v>4467</v>
      </c>
      <c r="G2088" s="251"/>
      <c r="H2088" s="251"/>
      <c r="I2088" s="251"/>
      <c r="J2088" s="137" t="s">
        <v>260</v>
      </c>
      <c r="K2088" s="138">
        <v>5</v>
      </c>
      <c r="L2088" s="252"/>
      <c r="M2088" s="252"/>
      <c r="N2088" s="260">
        <f t="shared" si="418"/>
        <v>0</v>
      </c>
      <c r="O2088" s="261"/>
      <c r="P2088" s="261"/>
      <c r="Q2088" s="262"/>
      <c r="R2088" s="139"/>
      <c r="T2088" s="140"/>
      <c r="U2088" s="34" t="s">
        <v>39</v>
      </c>
      <c r="V2088" s="141">
        <v>0</v>
      </c>
      <c r="W2088" s="141">
        <f t="shared" si="409"/>
        <v>0</v>
      </c>
      <c r="X2088" s="141">
        <v>0</v>
      </c>
      <c r="Y2088" s="141">
        <f t="shared" si="410"/>
        <v>0</v>
      </c>
      <c r="Z2088" s="141">
        <v>0</v>
      </c>
      <c r="AA2088" s="142">
        <f t="shared" si="411"/>
        <v>0</v>
      </c>
      <c r="AR2088" s="8" t="s">
        <v>161</v>
      </c>
      <c r="AT2088" s="8" t="s">
        <v>157</v>
      </c>
      <c r="AU2088" s="8" t="s">
        <v>78</v>
      </c>
      <c r="AY2088" s="8" t="s">
        <v>156</v>
      </c>
      <c r="BE2088" s="143">
        <f t="shared" si="412"/>
        <v>0</v>
      </c>
      <c r="BF2088" s="143">
        <f t="shared" si="413"/>
        <v>0</v>
      </c>
      <c r="BG2088" s="143">
        <f t="shared" si="414"/>
        <v>0</v>
      </c>
      <c r="BH2088" s="143">
        <f t="shared" si="415"/>
        <v>0</v>
      </c>
      <c r="BI2088" s="143">
        <f t="shared" si="416"/>
        <v>0</v>
      </c>
      <c r="BJ2088" s="8" t="s">
        <v>78</v>
      </c>
      <c r="BK2088" s="121">
        <f t="shared" si="417"/>
        <v>0</v>
      </c>
      <c r="BL2088" s="8" t="s">
        <v>161</v>
      </c>
      <c r="BM2088" s="8" t="s">
        <v>4468</v>
      </c>
    </row>
    <row r="2089" spans="2:65" s="23" customFormat="1" ht="16.5" customHeight="1" x14ac:dyDescent="0.45">
      <c r="B2089" s="134"/>
      <c r="C2089" s="135" t="s">
        <v>4469</v>
      </c>
      <c r="D2089" s="135" t="s">
        <v>157</v>
      </c>
      <c r="E2089" s="136" t="s">
        <v>4470</v>
      </c>
      <c r="F2089" s="251" t="s">
        <v>4471</v>
      </c>
      <c r="G2089" s="251"/>
      <c r="H2089" s="251"/>
      <c r="I2089" s="251"/>
      <c r="J2089" s="137" t="s">
        <v>260</v>
      </c>
      <c r="K2089" s="138">
        <v>4</v>
      </c>
      <c r="L2089" s="252"/>
      <c r="M2089" s="252"/>
      <c r="N2089" s="260">
        <f t="shared" si="418"/>
        <v>0</v>
      </c>
      <c r="O2089" s="261"/>
      <c r="P2089" s="261"/>
      <c r="Q2089" s="262"/>
      <c r="R2089" s="139"/>
      <c r="T2089" s="140"/>
      <c r="U2089" s="34" t="s">
        <v>39</v>
      </c>
      <c r="V2089" s="141">
        <v>0</v>
      </c>
      <c r="W2089" s="141">
        <f t="shared" si="409"/>
        <v>0</v>
      </c>
      <c r="X2089" s="141">
        <v>0</v>
      </c>
      <c r="Y2089" s="141">
        <f t="shared" si="410"/>
        <v>0</v>
      </c>
      <c r="Z2089" s="141">
        <v>0</v>
      </c>
      <c r="AA2089" s="142">
        <f t="shared" si="411"/>
        <v>0</v>
      </c>
      <c r="AR2089" s="8" t="s">
        <v>161</v>
      </c>
      <c r="AT2089" s="8" t="s">
        <v>157</v>
      </c>
      <c r="AU2089" s="8" t="s">
        <v>78</v>
      </c>
      <c r="AY2089" s="8" t="s">
        <v>156</v>
      </c>
      <c r="BE2089" s="143">
        <f t="shared" si="412"/>
        <v>0</v>
      </c>
      <c r="BF2089" s="143">
        <f t="shared" si="413"/>
        <v>0</v>
      </c>
      <c r="BG2089" s="143">
        <f t="shared" si="414"/>
        <v>0</v>
      </c>
      <c r="BH2089" s="143">
        <f t="shared" si="415"/>
        <v>0</v>
      </c>
      <c r="BI2089" s="143">
        <f t="shared" si="416"/>
        <v>0</v>
      </c>
      <c r="BJ2089" s="8" t="s">
        <v>78</v>
      </c>
      <c r="BK2089" s="121">
        <f t="shared" si="417"/>
        <v>0</v>
      </c>
      <c r="BL2089" s="8" t="s">
        <v>161</v>
      </c>
      <c r="BM2089" s="8" t="s">
        <v>4472</v>
      </c>
    </row>
    <row r="2090" spans="2:65" s="23" customFormat="1" ht="16.5" customHeight="1" x14ac:dyDescent="0.45">
      <c r="B2090" s="134"/>
      <c r="C2090" s="135" t="s">
        <v>4473</v>
      </c>
      <c r="D2090" s="135" t="s">
        <v>157</v>
      </c>
      <c r="E2090" s="136" t="s">
        <v>4474</v>
      </c>
      <c r="F2090" s="251" t="s">
        <v>4475</v>
      </c>
      <c r="G2090" s="251"/>
      <c r="H2090" s="251"/>
      <c r="I2090" s="251"/>
      <c r="J2090" s="137" t="s">
        <v>260</v>
      </c>
      <c r="K2090" s="138">
        <v>4</v>
      </c>
      <c r="L2090" s="252"/>
      <c r="M2090" s="252"/>
      <c r="N2090" s="260">
        <f t="shared" si="418"/>
        <v>0</v>
      </c>
      <c r="O2090" s="261"/>
      <c r="P2090" s="261"/>
      <c r="Q2090" s="262"/>
      <c r="R2090" s="139"/>
      <c r="T2090" s="140"/>
      <c r="U2090" s="34" t="s">
        <v>39</v>
      </c>
      <c r="V2090" s="141">
        <v>0</v>
      </c>
      <c r="W2090" s="141">
        <f t="shared" si="409"/>
        <v>0</v>
      </c>
      <c r="X2090" s="141">
        <v>0</v>
      </c>
      <c r="Y2090" s="141">
        <f t="shared" si="410"/>
        <v>0</v>
      </c>
      <c r="Z2090" s="141">
        <v>0</v>
      </c>
      <c r="AA2090" s="142">
        <f t="shared" si="411"/>
        <v>0</v>
      </c>
      <c r="AR2090" s="8" t="s">
        <v>161</v>
      </c>
      <c r="AT2090" s="8" t="s">
        <v>157</v>
      </c>
      <c r="AU2090" s="8" t="s">
        <v>78</v>
      </c>
      <c r="AY2090" s="8" t="s">
        <v>156</v>
      </c>
      <c r="BE2090" s="143">
        <f t="shared" si="412"/>
        <v>0</v>
      </c>
      <c r="BF2090" s="143">
        <f t="shared" si="413"/>
        <v>0</v>
      </c>
      <c r="BG2090" s="143">
        <f t="shared" si="414"/>
        <v>0</v>
      </c>
      <c r="BH2090" s="143">
        <f t="shared" si="415"/>
        <v>0</v>
      </c>
      <c r="BI2090" s="143">
        <f t="shared" si="416"/>
        <v>0</v>
      </c>
      <c r="BJ2090" s="8" t="s">
        <v>78</v>
      </c>
      <c r="BK2090" s="121">
        <f t="shared" si="417"/>
        <v>0</v>
      </c>
      <c r="BL2090" s="8" t="s">
        <v>161</v>
      </c>
      <c r="BM2090" s="8" t="s">
        <v>4476</v>
      </c>
    </row>
    <row r="2091" spans="2:65" s="23" customFormat="1" ht="16.5" customHeight="1" x14ac:dyDescent="0.45">
      <c r="B2091" s="134"/>
      <c r="C2091" s="135" t="s">
        <v>4477</v>
      </c>
      <c r="D2091" s="135" t="s">
        <v>157</v>
      </c>
      <c r="E2091" s="136" t="s">
        <v>4478</v>
      </c>
      <c r="F2091" s="251" t="s">
        <v>4479</v>
      </c>
      <c r="G2091" s="251"/>
      <c r="H2091" s="251"/>
      <c r="I2091" s="251"/>
      <c r="J2091" s="137" t="s">
        <v>260</v>
      </c>
      <c r="K2091" s="138">
        <v>12</v>
      </c>
      <c r="L2091" s="252"/>
      <c r="M2091" s="252"/>
      <c r="N2091" s="260">
        <f t="shared" si="418"/>
        <v>0</v>
      </c>
      <c r="O2091" s="261"/>
      <c r="P2091" s="261"/>
      <c r="Q2091" s="262"/>
      <c r="R2091" s="139"/>
      <c r="T2091" s="140"/>
      <c r="U2091" s="34" t="s">
        <v>39</v>
      </c>
      <c r="V2091" s="141">
        <v>0</v>
      </c>
      <c r="W2091" s="141">
        <f t="shared" si="409"/>
        <v>0</v>
      </c>
      <c r="X2091" s="141">
        <v>0</v>
      </c>
      <c r="Y2091" s="141">
        <f t="shared" si="410"/>
        <v>0</v>
      </c>
      <c r="Z2091" s="141">
        <v>0</v>
      </c>
      <c r="AA2091" s="142">
        <f t="shared" si="411"/>
        <v>0</v>
      </c>
      <c r="AR2091" s="8" t="s">
        <v>161</v>
      </c>
      <c r="AT2091" s="8" t="s">
        <v>157</v>
      </c>
      <c r="AU2091" s="8" t="s">
        <v>78</v>
      </c>
      <c r="AY2091" s="8" t="s">
        <v>156</v>
      </c>
      <c r="BE2091" s="143">
        <f t="shared" si="412"/>
        <v>0</v>
      </c>
      <c r="BF2091" s="143">
        <f t="shared" si="413"/>
        <v>0</v>
      </c>
      <c r="BG2091" s="143">
        <f t="shared" si="414"/>
        <v>0</v>
      </c>
      <c r="BH2091" s="143">
        <f t="shared" si="415"/>
        <v>0</v>
      </c>
      <c r="BI2091" s="143">
        <f t="shared" si="416"/>
        <v>0</v>
      </c>
      <c r="BJ2091" s="8" t="s">
        <v>78</v>
      </c>
      <c r="BK2091" s="121">
        <f t="shared" si="417"/>
        <v>0</v>
      </c>
      <c r="BL2091" s="8" t="s">
        <v>161</v>
      </c>
      <c r="BM2091" s="8" t="s">
        <v>4480</v>
      </c>
    </row>
    <row r="2092" spans="2:65" s="23" customFormat="1" ht="25.5" customHeight="1" x14ac:dyDescent="0.45">
      <c r="B2092" s="134"/>
      <c r="C2092" s="135" t="s">
        <v>4481</v>
      </c>
      <c r="D2092" s="135" t="s">
        <v>157</v>
      </c>
      <c r="E2092" s="136" t="s">
        <v>4482</v>
      </c>
      <c r="F2092" s="251" t="s">
        <v>4483</v>
      </c>
      <c r="G2092" s="251"/>
      <c r="H2092" s="251"/>
      <c r="I2092" s="251"/>
      <c r="J2092" s="137" t="s">
        <v>260</v>
      </c>
      <c r="K2092" s="138">
        <v>6</v>
      </c>
      <c r="L2092" s="252"/>
      <c r="M2092" s="252"/>
      <c r="N2092" s="260">
        <f t="shared" si="418"/>
        <v>0</v>
      </c>
      <c r="O2092" s="261"/>
      <c r="P2092" s="261"/>
      <c r="Q2092" s="262"/>
      <c r="R2092" s="139"/>
      <c r="T2092" s="140"/>
      <c r="U2092" s="34" t="s">
        <v>39</v>
      </c>
      <c r="V2092" s="141">
        <v>0</v>
      </c>
      <c r="W2092" s="141">
        <f t="shared" si="409"/>
        <v>0</v>
      </c>
      <c r="X2092" s="141">
        <v>0</v>
      </c>
      <c r="Y2092" s="141">
        <f t="shared" si="410"/>
        <v>0</v>
      </c>
      <c r="Z2092" s="141">
        <v>0</v>
      </c>
      <c r="AA2092" s="142">
        <f t="shared" si="411"/>
        <v>0</v>
      </c>
      <c r="AR2092" s="8" t="s">
        <v>161</v>
      </c>
      <c r="AT2092" s="8" t="s">
        <v>157</v>
      </c>
      <c r="AU2092" s="8" t="s">
        <v>78</v>
      </c>
      <c r="AY2092" s="8" t="s">
        <v>156</v>
      </c>
      <c r="BE2092" s="143">
        <f t="shared" si="412"/>
        <v>0</v>
      </c>
      <c r="BF2092" s="143">
        <f t="shared" si="413"/>
        <v>0</v>
      </c>
      <c r="BG2092" s="143">
        <f t="shared" si="414"/>
        <v>0</v>
      </c>
      <c r="BH2092" s="143">
        <f t="shared" si="415"/>
        <v>0</v>
      </c>
      <c r="BI2092" s="143">
        <f t="shared" si="416"/>
        <v>0</v>
      </c>
      <c r="BJ2092" s="8" t="s">
        <v>78</v>
      </c>
      <c r="BK2092" s="121">
        <f t="shared" si="417"/>
        <v>0</v>
      </c>
      <c r="BL2092" s="8" t="s">
        <v>161</v>
      </c>
      <c r="BM2092" s="8" t="s">
        <v>4484</v>
      </c>
    </row>
    <row r="2093" spans="2:65" s="23" customFormat="1" ht="25.5" customHeight="1" x14ac:dyDescent="0.45">
      <c r="B2093" s="134"/>
      <c r="C2093" s="135" t="s">
        <v>4485</v>
      </c>
      <c r="D2093" s="135" t="s">
        <v>157</v>
      </c>
      <c r="E2093" s="136" t="s">
        <v>4486</v>
      </c>
      <c r="F2093" s="251" t="s">
        <v>4487</v>
      </c>
      <c r="G2093" s="251"/>
      <c r="H2093" s="251"/>
      <c r="I2093" s="251"/>
      <c r="J2093" s="137" t="s">
        <v>260</v>
      </c>
      <c r="K2093" s="138">
        <v>1</v>
      </c>
      <c r="L2093" s="252"/>
      <c r="M2093" s="252"/>
      <c r="N2093" s="260">
        <f t="shared" si="418"/>
        <v>0</v>
      </c>
      <c r="O2093" s="261"/>
      <c r="P2093" s="261"/>
      <c r="Q2093" s="262"/>
      <c r="R2093" s="139"/>
      <c r="T2093" s="140"/>
      <c r="U2093" s="34" t="s">
        <v>39</v>
      </c>
      <c r="V2093" s="141">
        <v>0</v>
      </c>
      <c r="W2093" s="141">
        <f t="shared" si="409"/>
        <v>0</v>
      </c>
      <c r="X2093" s="141">
        <v>0</v>
      </c>
      <c r="Y2093" s="141">
        <f t="shared" si="410"/>
        <v>0</v>
      </c>
      <c r="Z2093" s="141">
        <v>0</v>
      </c>
      <c r="AA2093" s="142">
        <f t="shared" si="411"/>
        <v>0</v>
      </c>
      <c r="AR2093" s="8" t="s">
        <v>161</v>
      </c>
      <c r="AT2093" s="8" t="s">
        <v>157</v>
      </c>
      <c r="AU2093" s="8" t="s">
        <v>78</v>
      </c>
      <c r="AY2093" s="8" t="s">
        <v>156</v>
      </c>
      <c r="BE2093" s="143">
        <f t="shared" si="412"/>
        <v>0</v>
      </c>
      <c r="BF2093" s="143">
        <f t="shared" si="413"/>
        <v>0</v>
      </c>
      <c r="BG2093" s="143">
        <f t="shared" si="414"/>
        <v>0</v>
      </c>
      <c r="BH2093" s="143">
        <f t="shared" si="415"/>
        <v>0</v>
      </c>
      <c r="BI2093" s="143">
        <f t="shared" si="416"/>
        <v>0</v>
      </c>
      <c r="BJ2093" s="8" t="s">
        <v>78</v>
      </c>
      <c r="BK2093" s="121">
        <f t="shared" si="417"/>
        <v>0</v>
      </c>
      <c r="BL2093" s="8" t="s">
        <v>161</v>
      </c>
      <c r="BM2093" s="8" t="s">
        <v>4488</v>
      </c>
    </row>
    <row r="2094" spans="2:65" s="23" customFormat="1" ht="25.5" customHeight="1" x14ac:dyDescent="0.45">
      <c r="B2094" s="134"/>
      <c r="C2094" s="135" t="s">
        <v>4489</v>
      </c>
      <c r="D2094" s="135" t="s">
        <v>157</v>
      </c>
      <c r="E2094" s="136" t="s">
        <v>4490</v>
      </c>
      <c r="F2094" s="251" t="s">
        <v>4491</v>
      </c>
      <c r="G2094" s="251"/>
      <c r="H2094" s="251"/>
      <c r="I2094" s="251"/>
      <c r="J2094" s="137" t="s">
        <v>260</v>
      </c>
      <c r="K2094" s="138">
        <v>1</v>
      </c>
      <c r="L2094" s="252"/>
      <c r="M2094" s="252"/>
      <c r="N2094" s="260">
        <f t="shared" si="418"/>
        <v>0</v>
      </c>
      <c r="O2094" s="261"/>
      <c r="P2094" s="261"/>
      <c r="Q2094" s="262"/>
      <c r="R2094" s="139"/>
      <c r="T2094" s="140"/>
      <c r="U2094" s="34" t="s">
        <v>39</v>
      </c>
      <c r="V2094" s="141">
        <v>0</v>
      </c>
      <c r="W2094" s="141">
        <f t="shared" si="409"/>
        <v>0</v>
      </c>
      <c r="X2094" s="141">
        <v>0</v>
      </c>
      <c r="Y2094" s="141">
        <f t="shared" si="410"/>
        <v>0</v>
      </c>
      <c r="Z2094" s="141">
        <v>0</v>
      </c>
      <c r="AA2094" s="142">
        <f t="shared" si="411"/>
        <v>0</v>
      </c>
      <c r="AR2094" s="8" t="s">
        <v>161</v>
      </c>
      <c r="AT2094" s="8" t="s">
        <v>157</v>
      </c>
      <c r="AU2094" s="8" t="s">
        <v>78</v>
      </c>
      <c r="AY2094" s="8" t="s">
        <v>156</v>
      </c>
      <c r="BE2094" s="143">
        <f t="shared" si="412"/>
        <v>0</v>
      </c>
      <c r="BF2094" s="143">
        <f t="shared" si="413"/>
        <v>0</v>
      </c>
      <c r="BG2094" s="143">
        <f t="shared" si="414"/>
        <v>0</v>
      </c>
      <c r="BH2094" s="143">
        <f t="shared" si="415"/>
        <v>0</v>
      </c>
      <c r="BI2094" s="143">
        <f t="shared" si="416"/>
        <v>0</v>
      </c>
      <c r="BJ2094" s="8" t="s">
        <v>78</v>
      </c>
      <c r="BK2094" s="121">
        <f t="shared" si="417"/>
        <v>0</v>
      </c>
      <c r="BL2094" s="8" t="s">
        <v>161</v>
      </c>
      <c r="BM2094" s="8" t="s">
        <v>4492</v>
      </c>
    </row>
    <row r="2095" spans="2:65" s="23" customFormat="1" ht="25.5" customHeight="1" x14ac:dyDescent="0.45">
      <c r="B2095" s="134"/>
      <c r="C2095" s="135" t="s">
        <v>4493</v>
      </c>
      <c r="D2095" s="135" t="s">
        <v>157</v>
      </c>
      <c r="E2095" s="136" t="s">
        <v>4494</v>
      </c>
      <c r="F2095" s="251" t="s">
        <v>4495</v>
      </c>
      <c r="G2095" s="251"/>
      <c r="H2095" s="251"/>
      <c r="I2095" s="251"/>
      <c r="J2095" s="137" t="s">
        <v>260</v>
      </c>
      <c r="K2095" s="138">
        <v>1</v>
      </c>
      <c r="L2095" s="252"/>
      <c r="M2095" s="252"/>
      <c r="N2095" s="260">
        <f t="shared" si="418"/>
        <v>0</v>
      </c>
      <c r="O2095" s="261"/>
      <c r="P2095" s="261"/>
      <c r="Q2095" s="262"/>
      <c r="R2095" s="139"/>
      <c r="T2095" s="140"/>
      <c r="U2095" s="34" t="s">
        <v>39</v>
      </c>
      <c r="V2095" s="141">
        <v>0</v>
      </c>
      <c r="W2095" s="141">
        <f t="shared" si="409"/>
        <v>0</v>
      </c>
      <c r="X2095" s="141">
        <v>0</v>
      </c>
      <c r="Y2095" s="141">
        <f t="shared" si="410"/>
        <v>0</v>
      </c>
      <c r="Z2095" s="141">
        <v>0</v>
      </c>
      <c r="AA2095" s="142">
        <f t="shared" si="411"/>
        <v>0</v>
      </c>
      <c r="AR2095" s="8" t="s">
        <v>161</v>
      </c>
      <c r="AT2095" s="8" t="s">
        <v>157</v>
      </c>
      <c r="AU2095" s="8" t="s">
        <v>78</v>
      </c>
      <c r="AY2095" s="8" t="s">
        <v>156</v>
      </c>
      <c r="BE2095" s="143">
        <f t="shared" si="412"/>
        <v>0</v>
      </c>
      <c r="BF2095" s="143">
        <f t="shared" si="413"/>
        <v>0</v>
      </c>
      <c r="BG2095" s="143">
        <f t="shared" si="414"/>
        <v>0</v>
      </c>
      <c r="BH2095" s="143">
        <f t="shared" si="415"/>
        <v>0</v>
      </c>
      <c r="BI2095" s="143">
        <f t="shared" si="416"/>
        <v>0</v>
      </c>
      <c r="BJ2095" s="8" t="s">
        <v>78</v>
      </c>
      <c r="BK2095" s="121">
        <f t="shared" si="417"/>
        <v>0</v>
      </c>
      <c r="BL2095" s="8" t="s">
        <v>161</v>
      </c>
      <c r="BM2095" s="8" t="s">
        <v>4496</v>
      </c>
    </row>
    <row r="2096" spans="2:65" s="23" customFormat="1" ht="25.5" customHeight="1" x14ac:dyDescent="0.45">
      <c r="B2096" s="134"/>
      <c r="C2096" s="135" t="s">
        <v>4497</v>
      </c>
      <c r="D2096" s="135" t="s">
        <v>157</v>
      </c>
      <c r="E2096" s="136" t="s">
        <v>4498</v>
      </c>
      <c r="F2096" s="251" t="s">
        <v>4499</v>
      </c>
      <c r="G2096" s="251"/>
      <c r="H2096" s="251"/>
      <c r="I2096" s="251"/>
      <c r="J2096" s="137" t="s">
        <v>260</v>
      </c>
      <c r="K2096" s="138">
        <v>1</v>
      </c>
      <c r="L2096" s="252"/>
      <c r="M2096" s="252"/>
      <c r="N2096" s="260">
        <f t="shared" si="418"/>
        <v>0</v>
      </c>
      <c r="O2096" s="261"/>
      <c r="P2096" s="261"/>
      <c r="Q2096" s="262"/>
      <c r="R2096" s="139"/>
      <c r="T2096" s="140"/>
      <c r="U2096" s="34" t="s">
        <v>39</v>
      </c>
      <c r="V2096" s="141">
        <v>0</v>
      </c>
      <c r="W2096" s="141">
        <f t="shared" si="409"/>
        <v>0</v>
      </c>
      <c r="X2096" s="141">
        <v>0</v>
      </c>
      <c r="Y2096" s="141">
        <f t="shared" si="410"/>
        <v>0</v>
      </c>
      <c r="Z2096" s="141">
        <v>0</v>
      </c>
      <c r="AA2096" s="142">
        <f t="shared" si="411"/>
        <v>0</v>
      </c>
      <c r="AR2096" s="8" t="s">
        <v>161</v>
      </c>
      <c r="AT2096" s="8" t="s">
        <v>157</v>
      </c>
      <c r="AU2096" s="8" t="s">
        <v>78</v>
      </c>
      <c r="AY2096" s="8" t="s">
        <v>156</v>
      </c>
      <c r="BE2096" s="143">
        <f t="shared" si="412"/>
        <v>0</v>
      </c>
      <c r="BF2096" s="143">
        <f t="shared" si="413"/>
        <v>0</v>
      </c>
      <c r="BG2096" s="143">
        <f t="shared" si="414"/>
        <v>0</v>
      </c>
      <c r="BH2096" s="143">
        <f t="shared" si="415"/>
        <v>0</v>
      </c>
      <c r="BI2096" s="143">
        <f t="shared" si="416"/>
        <v>0</v>
      </c>
      <c r="BJ2096" s="8" t="s">
        <v>78</v>
      </c>
      <c r="BK2096" s="121">
        <f t="shared" si="417"/>
        <v>0</v>
      </c>
      <c r="BL2096" s="8" t="s">
        <v>161</v>
      </c>
      <c r="BM2096" s="8" t="s">
        <v>4500</v>
      </c>
    </row>
    <row r="2097" spans="2:65" s="23" customFormat="1" ht="25.5" customHeight="1" x14ac:dyDescent="0.45">
      <c r="B2097" s="134"/>
      <c r="C2097" s="135" t="s">
        <v>4501</v>
      </c>
      <c r="D2097" s="135" t="s">
        <v>157</v>
      </c>
      <c r="E2097" s="136" t="s">
        <v>4381</v>
      </c>
      <c r="F2097" s="251" t="s">
        <v>4382</v>
      </c>
      <c r="G2097" s="251"/>
      <c r="H2097" s="251"/>
      <c r="I2097" s="251"/>
      <c r="J2097" s="137" t="s">
        <v>260</v>
      </c>
      <c r="K2097" s="138">
        <v>2</v>
      </c>
      <c r="L2097" s="252"/>
      <c r="M2097" s="252"/>
      <c r="N2097" s="260">
        <f t="shared" si="418"/>
        <v>0</v>
      </c>
      <c r="O2097" s="261"/>
      <c r="P2097" s="261"/>
      <c r="Q2097" s="262"/>
      <c r="R2097" s="139"/>
      <c r="T2097" s="140"/>
      <c r="U2097" s="34" t="s">
        <v>39</v>
      </c>
      <c r="V2097" s="141">
        <v>0</v>
      </c>
      <c r="W2097" s="141">
        <f t="shared" si="409"/>
        <v>0</v>
      </c>
      <c r="X2097" s="141">
        <v>0</v>
      </c>
      <c r="Y2097" s="141">
        <f t="shared" si="410"/>
        <v>0</v>
      </c>
      <c r="Z2097" s="141">
        <v>0</v>
      </c>
      <c r="AA2097" s="142">
        <f t="shared" si="411"/>
        <v>0</v>
      </c>
      <c r="AR2097" s="8" t="s">
        <v>161</v>
      </c>
      <c r="AT2097" s="8" t="s">
        <v>157</v>
      </c>
      <c r="AU2097" s="8" t="s">
        <v>78</v>
      </c>
      <c r="AY2097" s="8" t="s">
        <v>156</v>
      </c>
      <c r="BE2097" s="143">
        <f t="shared" si="412"/>
        <v>0</v>
      </c>
      <c r="BF2097" s="143">
        <f t="shared" si="413"/>
        <v>0</v>
      </c>
      <c r="BG2097" s="143">
        <f t="shared" si="414"/>
        <v>0</v>
      </c>
      <c r="BH2097" s="143">
        <f t="shared" si="415"/>
        <v>0</v>
      </c>
      <c r="BI2097" s="143">
        <f t="shared" si="416"/>
        <v>0</v>
      </c>
      <c r="BJ2097" s="8" t="s">
        <v>78</v>
      </c>
      <c r="BK2097" s="121">
        <f t="shared" si="417"/>
        <v>0</v>
      </c>
      <c r="BL2097" s="8" t="s">
        <v>161</v>
      </c>
      <c r="BM2097" s="8" t="s">
        <v>4502</v>
      </c>
    </row>
    <row r="2098" spans="2:65" s="23" customFormat="1" ht="25.5" customHeight="1" x14ac:dyDescent="0.45">
      <c r="B2098" s="134"/>
      <c r="C2098" s="135" t="s">
        <v>4503</v>
      </c>
      <c r="D2098" s="135" t="s">
        <v>157</v>
      </c>
      <c r="E2098" s="136" t="s">
        <v>4504</v>
      </c>
      <c r="F2098" s="251" t="s">
        <v>4505</v>
      </c>
      <c r="G2098" s="251"/>
      <c r="H2098" s="251"/>
      <c r="I2098" s="251"/>
      <c r="J2098" s="137" t="s">
        <v>260</v>
      </c>
      <c r="K2098" s="138">
        <v>2</v>
      </c>
      <c r="L2098" s="252"/>
      <c r="M2098" s="252"/>
      <c r="N2098" s="260">
        <f t="shared" si="418"/>
        <v>0</v>
      </c>
      <c r="O2098" s="261"/>
      <c r="P2098" s="261"/>
      <c r="Q2098" s="262"/>
      <c r="R2098" s="139"/>
      <c r="T2098" s="140"/>
      <c r="U2098" s="34" t="s">
        <v>39</v>
      </c>
      <c r="V2098" s="141">
        <v>0</v>
      </c>
      <c r="W2098" s="141">
        <f t="shared" si="409"/>
        <v>0</v>
      </c>
      <c r="X2098" s="141">
        <v>0</v>
      </c>
      <c r="Y2098" s="141">
        <f t="shared" si="410"/>
        <v>0</v>
      </c>
      <c r="Z2098" s="141">
        <v>0</v>
      </c>
      <c r="AA2098" s="142">
        <f t="shared" si="411"/>
        <v>0</v>
      </c>
      <c r="AR2098" s="8" t="s">
        <v>161</v>
      </c>
      <c r="AT2098" s="8" t="s">
        <v>157</v>
      </c>
      <c r="AU2098" s="8" t="s">
        <v>78</v>
      </c>
      <c r="AY2098" s="8" t="s">
        <v>156</v>
      </c>
      <c r="BE2098" s="143">
        <f t="shared" si="412"/>
        <v>0</v>
      </c>
      <c r="BF2098" s="143">
        <f t="shared" si="413"/>
        <v>0</v>
      </c>
      <c r="BG2098" s="143">
        <f t="shared" si="414"/>
        <v>0</v>
      </c>
      <c r="BH2098" s="143">
        <f t="shared" si="415"/>
        <v>0</v>
      </c>
      <c r="BI2098" s="143">
        <f t="shared" si="416"/>
        <v>0</v>
      </c>
      <c r="BJ2098" s="8" t="s">
        <v>78</v>
      </c>
      <c r="BK2098" s="121">
        <f t="shared" si="417"/>
        <v>0</v>
      </c>
      <c r="BL2098" s="8" t="s">
        <v>161</v>
      </c>
      <c r="BM2098" s="8" t="s">
        <v>4506</v>
      </c>
    </row>
    <row r="2099" spans="2:65" s="23" customFormat="1" ht="25.5" customHeight="1" x14ac:dyDescent="0.45">
      <c r="B2099" s="134"/>
      <c r="C2099" s="135" t="s">
        <v>4507</v>
      </c>
      <c r="D2099" s="135" t="s">
        <v>157</v>
      </c>
      <c r="E2099" s="136" t="s">
        <v>4508</v>
      </c>
      <c r="F2099" s="251" t="s">
        <v>4509</v>
      </c>
      <c r="G2099" s="251"/>
      <c r="H2099" s="251"/>
      <c r="I2099" s="251"/>
      <c r="J2099" s="137" t="s">
        <v>260</v>
      </c>
      <c r="K2099" s="138">
        <v>4</v>
      </c>
      <c r="L2099" s="252"/>
      <c r="M2099" s="252"/>
      <c r="N2099" s="260">
        <f t="shared" si="418"/>
        <v>0</v>
      </c>
      <c r="O2099" s="261"/>
      <c r="P2099" s="261"/>
      <c r="Q2099" s="262"/>
      <c r="R2099" s="139"/>
      <c r="T2099" s="140"/>
      <c r="U2099" s="34" t="s">
        <v>39</v>
      </c>
      <c r="V2099" s="141">
        <v>0</v>
      </c>
      <c r="W2099" s="141">
        <f t="shared" si="409"/>
        <v>0</v>
      </c>
      <c r="X2099" s="141">
        <v>0</v>
      </c>
      <c r="Y2099" s="141">
        <f t="shared" si="410"/>
        <v>0</v>
      </c>
      <c r="Z2099" s="141">
        <v>0</v>
      </c>
      <c r="AA2099" s="142">
        <f t="shared" si="411"/>
        <v>0</v>
      </c>
      <c r="AR2099" s="8" t="s">
        <v>161</v>
      </c>
      <c r="AT2099" s="8" t="s">
        <v>157</v>
      </c>
      <c r="AU2099" s="8" t="s">
        <v>78</v>
      </c>
      <c r="AY2099" s="8" t="s">
        <v>156</v>
      </c>
      <c r="BE2099" s="143">
        <f t="shared" si="412"/>
        <v>0</v>
      </c>
      <c r="BF2099" s="143">
        <f t="shared" si="413"/>
        <v>0</v>
      </c>
      <c r="BG2099" s="143">
        <f t="shared" si="414"/>
        <v>0</v>
      </c>
      <c r="BH2099" s="143">
        <f t="shared" si="415"/>
        <v>0</v>
      </c>
      <c r="BI2099" s="143">
        <f t="shared" si="416"/>
        <v>0</v>
      </c>
      <c r="BJ2099" s="8" t="s">
        <v>78</v>
      </c>
      <c r="BK2099" s="121">
        <f t="shared" si="417"/>
        <v>0</v>
      </c>
      <c r="BL2099" s="8" t="s">
        <v>161</v>
      </c>
      <c r="BM2099" s="8" t="s">
        <v>4510</v>
      </c>
    </row>
    <row r="2100" spans="2:65" s="23" customFormat="1" ht="25.5" customHeight="1" x14ac:dyDescent="0.45">
      <c r="B2100" s="134"/>
      <c r="C2100" s="135" t="s">
        <v>4511</v>
      </c>
      <c r="D2100" s="135" t="s">
        <v>157</v>
      </c>
      <c r="E2100" s="136" t="s">
        <v>4512</v>
      </c>
      <c r="F2100" s="251" t="s">
        <v>4513</v>
      </c>
      <c r="G2100" s="251"/>
      <c r="H2100" s="251"/>
      <c r="I2100" s="251"/>
      <c r="J2100" s="137" t="s">
        <v>260</v>
      </c>
      <c r="K2100" s="138">
        <v>1</v>
      </c>
      <c r="L2100" s="252"/>
      <c r="M2100" s="252"/>
      <c r="N2100" s="260">
        <f t="shared" si="418"/>
        <v>0</v>
      </c>
      <c r="O2100" s="261"/>
      <c r="P2100" s="261"/>
      <c r="Q2100" s="262"/>
      <c r="R2100" s="139"/>
      <c r="T2100" s="140"/>
      <c r="U2100" s="34" t="s">
        <v>39</v>
      </c>
      <c r="V2100" s="141">
        <v>0</v>
      </c>
      <c r="W2100" s="141">
        <f t="shared" si="409"/>
        <v>0</v>
      </c>
      <c r="X2100" s="141">
        <v>0</v>
      </c>
      <c r="Y2100" s="141">
        <f t="shared" si="410"/>
        <v>0</v>
      </c>
      <c r="Z2100" s="141">
        <v>0</v>
      </c>
      <c r="AA2100" s="142">
        <f t="shared" si="411"/>
        <v>0</v>
      </c>
      <c r="AR2100" s="8" t="s">
        <v>161</v>
      </c>
      <c r="AT2100" s="8" t="s">
        <v>157</v>
      </c>
      <c r="AU2100" s="8" t="s">
        <v>78</v>
      </c>
      <c r="AY2100" s="8" t="s">
        <v>156</v>
      </c>
      <c r="BE2100" s="143">
        <f t="shared" si="412"/>
        <v>0</v>
      </c>
      <c r="BF2100" s="143">
        <f t="shared" si="413"/>
        <v>0</v>
      </c>
      <c r="BG2100" s="143">
        <f t="shared" si="414"/>
        <v>0</v>
      </c>
      <c r="BH2100" s="143">
        <f t="shared" si="415"/>
        <v>0</v>
      </c>
      <c r="BI2100" s="143">
        <f t="shared" si="416"/>
        <v>0</v>
      </c>
      <c r="BJ2100" s="8" t="s">
        <v>78</v>
      </c>
      <c r="BK2100" s="121">
        <f t="shared" si="417"/>
        <v>0</v>
      </c>
      <c r="BL2100" s="8" t="s">
        <v>161</v>
      </c>
      <c r="BM2100" s="8" t="s">
        <v>4514</v>
      </c>
    </row>
    <row r="2101" spans="2:65" s="23" customFormat="1" ht="25.5" customHeight="1" x14ac:dyDescent="0.45">
      <c r="B2101" s="134"/>
      <c r="C2101" s="135" t="s">
        <v>4515</v>
      </c>
      <c r="D2101" s="135" t="s">
        <v>157</v>
      </c>
      <c r="E2101" s="136" t="s">
        <v>4516</v>
      </c>
      <c r="F2101" s="251" t="s">
        <v>4517</v>
      </c>
      <c r="G2101" s="251"/>
      <c r="H2101" s="251"/>
      <c r="I2101" s="251"/>
      <c r="J2101" s="137" t="s">
        <v>260</v>
      </c>
      <c r="K2101" s="138">
        <v>3</v>
      </c>
      <c r="L2101" s="252"/>
      <c r="M2101" s="252"/>
      <c r="N2101" s="260">
        <f t="shared" si="418"/>
        <v>0</v>
      </c>
      <c r="O2101" s="261"/>
      <c r="P2101" s="261"/>
      <c r="Q2101" s="262"/>
      <c r="R2101" s="139"/>
      <c r="T2101" s="140"/>
      <c r="U2101" s="34" t="s">
        <v>39</v>
      </c>
      <c r="V2101" s="141">
        <v>0</v>
      </c>
      <c r="W2101" s="141">
        <f t="shared" si="409"/>
        <v>0</v>
      </c>
      <c r="X2101" s="141">
        <v>0</v>
      </c>
      <c r="Y2101" s="141">
        <f t="shared" si="410"/>
        <v>0</v>
      </c>
      <c r="Z2101" s="141">
        <v>0</v>
      </c>
      <c r="AA2101" s="142">
        <f t="shared" si="411"/>
        <v>0</v>
      </c>
      <c r="AR2101" s="8" t="s">
        <v>161</v>
      </c>
      <c r="AT2101" s="8" t="s">
        <v>157</v>
      </c>
      <c r="AU2101" s="8" t="s">
        <v>78</v>
      </c>
      <c r="AY2101" s="8" t="s">
        <v>156</v>
      </c>
      <c r="BE2101" s="143">
        <f t="shared" si="412"/>
        <v>0</v>
      </c>
      <c r="BF2101" s="143">
        <f t="shared" si="413"/>
        <v>0</v>
      </c>
      <c r="BG2101" s="143">
        <f t="shared" si="414"/>
        <v>0</v>
      </c>
      <c r="BH2101" s="143">
        <f t="shared" si="415"/>
        <v>0</v>
      </c>
      <c r="BI2101" s="143">
        <f t="shared" si="416"/>
        <v>0</v>
      </c>
      <c r="BJ2101" s="8" t="s">
        <v>78</v>
      </c>
      <c r="BK2101" s="121">
        <f t="shared" si="417"/>
        <v>0</v>
      </c>
      <c r="BL2101" s="8" t="s">
        <v>161</v>
      </c>
      <c r="BM2101" s="8" t="s">
        <v>4518</v>
      </c>
    </row>
    <row r="2102" spans="2:65" s="23" customFormat="1" ht="25.5" customHeight="1" x14ac:dyDescent="0.45">
      <c r="B2102" s="134"/>
      <c r="C2102" s="135" t="s">
        <v>4519</v>
      </c>
      <c r="D2102" s="135" t="s">
        <v>157</v>
      </c>
      <c r="E2102" s="136" t="s">
        <v>4520</v>
      </c>
      <c r="F2102" s="251" t="s">
        <v>4521</v>
      </c>
      <c r="G2102" s="251"/>
      <c r="H2102" s="251"/>
      <c r="I2102" s="251"/>
      <c r="J2102" s="137" t="s">
        <v>4346</v>
      </c>
      <c r="K2102" s="138">
        <v>52</v>
      </c>
      <c r="L2102" s="252"/>
      <c r="M2102" s="252"/>
      <c r="N2102" s="260">
        <f t="shared" si="418"/>
        <v>0</v>
      </c>
      <c r="O2102" s="261"/>
      <c r="P2102" s="261"/>
      <c r="Q2102" s="262"/>
      <c r="R2102" s="139"/>
      <c r="T2102" s="140"/>
      <c r="U2102" s="34" t="s">
        <v>39</v>
      </c>
      <c r="V2102" s="141">
        <v>0</v>
      </c>
      <c r="W2102" s="141">
        <f t="shared" si="409"/>
        <v>0</v>
      </c>
      <c r="X2102" s="141">
        <v>0</v>
      </c>
      <c r="Y2102" s="141">
        <f t="shared" si="410"/>
        <v>0</v>
      </c>
      <c r="Z2102" s="141">
        <v>0</v>
      </c>
      <c r="AA2102" s="142">
        <f t="shared" si="411"/>
        <v>0</v>
      </c>
      <c r="AR2102" s="8" t="s">
        <v>161</v>
      </c>
      <c r="AT2102" s="8" t="s">
        <v>157</v>
      </c>
      <c r="AU2102" s="8" t="s">
        <v>78</v>
      </c>
      <c r="AY2102" s="8" t="s">
        <v>156</v>
      </c>
      <c r="BE2102" s="143">
        <f t="shared" si="412"/>
        <v>0</v>
      </c>
      <c r="BF2102" s="143">
        <f t="shared" si="413"/>
        <v>0</v>
      </c>
      <c r="BG2102" s="143">
        <f t="shared" si="414"/>
        <v>0</v>
      </c>
      <c r="BH2102" s="143">
        <f t="shared" si="415"/>
        <v>0</v>
      </c>
      <c r="BI2102" s="143">
        <f t="shared" si="416"/>
        <v>0</v>
      </c>
      <c r="BJ2102" s="8" t="s">
        <v>78</v>
      </c>
      <c r="BK2102" s="121">
        <f t="shared" si="417"/>
        <v>0</v>
      </c>
      <c r="BL2102" s="8" t="s">
        <v>161</v>
      </c>
      <c r="BM2102" s="8" t="s">
        <v>4522</v>
      </c>
    </row>
    <row r="2103" spans="2:65" s="23" customFormat="1" ht="25.5" customHeight="1" x14ac:dyDescent="0.45">
      <c r="B2103" s="134"/>
      <c r="C2103" s="135" t="s">
        <v>4523</v>
      </c>
      <c r="D2103" s="135" t="s">
        <v>157</v>
      </c>
      <c r="E2103" s="136" t="s">
        <v>4524</v>
      </c>
      <c r="F2103" s="251" t="s">
        <v>4525</v>
      </c>
      <c r="G2103" s="251"/>
      <c r="H2103" s="251"/>
      <c r="I2103" s="251"/>
      <c r="J2103" s="137" t="s">
        <v>4346</v>
      </c>
      <c r="K2103" s="138">
        <v>38</v>
      </c>
      <c r="L2103" s="252"/>
      <c r="M2103" s="252"/>
      <c r="N2103" s="260">
        <f t="shared" si="418"/>
        <v>0</v>
      </c>
      <c r="O2103" s="261"/>
      <c r="P2103" s="261"/>
      <c r="Q2103" s="262"/>
      <c r="R2103" s="139"/>
      <c r="T2103" s="140"/>
      <c r="U2103" s="34" t="s">
        <v>39</v>
      </c>
      <c r="V2103" s="141">
        <v>0</v>
      </c>
      <c r="W2103" s="141">
        <f t="shared" si="409"/>
        <v>0</v>
      </c>
      <c r="X2103" s="141">
        <v>0</v>
      </c>
      <c r="Y2103" s="141">
        <f t="shared" si="410"/>
        <v>0</v>
      </c>
      <c r="Z2103" s="141">
        <v>0</v>
      </c>
      <c r="AA2103" s="142">
        <f t="shared" si="411"/>
        <v>0</v>
      </c>
      <c r="AR2103" s="8" t="s">
        <v>161</v>
      </c>
      <c r="AT2103" s="8" t="s">
        <v>157</v>
      </c>
      <c r="AU2103" s="8" t="s">
        <v>78</v>
      </c>
      <c r="AY2103" s="8" t="s">
        <v>156</v>
      </c>
      <c r="BE2103" s="143">
        <f t="shared" si="412"/>
        <v>0</v>
      </c>
      <c r="BF2103" s="143">
        <f t="shared" si="413"/>
        <v>0</v>
      </c>
      <c r="BG2103" s="143">
        <f t="shared" si="414"/>
        <v>0</v>
      </c>
      <c r="BH2103" s="143">
        <f t="shared" si="415"/>
        <v>0</v>
      </c>
      <c r="BI2103" s="143">
        <f t="shared" si="416"/>
        <v>0</v>
      </c>
      <c r="BJ2103" s="8" t="s">
        <v>78</v>
      </c>
      <c r="BK2103" s="121">
        <f t="shared" si="417"/>
        <v>0</v>
      </c>
      <c r="BL2103" s="8" t="s">
        <v>161</v>
      </c>
      <c r="BM2103" s="8" t="s">
        <v>4526</v>
      </c>
    </row>
    <row r="2104" spans="2:65" s="23" customFormat="1" ht="25.5" customHeight="1" x14ac:dyDescent="0.45">
      <c r="B2104" s="134"/>
      <c r="C2104" s="135" t="s">
        <v>4527</v>
      </c>
      <c r="D2104" s="135" t="s">
        <v>157</v>
      </c>
      <c r="E2104" s="136" t="s">
        <v>4528</v>
      </c>
      <c r="F2104" s="251" t="s">
        <v>4529</v>
      </c>
      <c r="G2104" s="251"/>
      <c r="H2104" s="251"/>
      <c r="I2104" s="251"/>
      <c r="J2104" s="137" t="s">
        <v>4346</v>
      </c>
      <c r="K2104" s="138">
        <v>36</v>
      </c>
      <c r="L2104" s="252"/>
      <c r="M2104" s="252"/>
      <c r="N2104" s="260">
        <f t="shared" si="418"/>
        <v>0</v>
      </c>
      <c r="O2104" s="261"/>
      <c r="P2104" s="261"/>
      <c r="Q2104" s="262"/>
      <c r="R2104" s="139"/>
      <c r="T2104" s="140"/>
      <c r="U2104" s="34" t="s">
        <v>39</v>
      </c>
      <c r="V2104" s="141">
        <v>0</v>
      </c>
      <c r="W2104" s="141">
        <f t="shared" si="409"/>
        <v>0</v>
      </c>
      <c r="X2104" s="141">
        <v>0</v>
      </c>
      <c r="Y2104" s="141">
        <f t="shared" si="410"/>
        <v>0</v>
      </c>
      <c r="Z2104" s="141">
        <v>0</v>
      </c>
      <c r="AA2104" s="142">
        <f t="shared" si="411"/>
        <v>0</v>
      </c>
      <c r="AR2104" s="8" t="s">
        <v>161</v>
      </c>
      <c r="AT2104" s="8" t="s">
        <v>157</v>
      </c>
      <c r="AU2104" s="8" t="s">
        <v>78</v>
      </c>
      <c r="AY2104" s="8" t="s">
        <v>156</v>
      </c>
      <c r="BE2104" s="143">
        <f t="shared" si="412"/>
        <v>0</v>
      </c>
      <c r="BF2104" s="143">
        <f t="shared" si="413"/>
        <v>0</v>
      </c>
      <c r="BG2104" s="143">
        <f t="shared" si="414"/>
        <v>0</v>
      </c>
      <c r="BH2104" s="143">
        <f t="shared" si="415"/>
        <v>0</v>
      </c>
      <c r="BI2104" s="143">
        <f t="shared" si="416"/>
        <v>0</v>
      </c>
      <c r="BJ2104" s="8" t="s">
        <v>78</v>
      </c>
      <c r="BK2104" s="121">
        <f t="shared" si="417"/>
        <v>0</v>
      </c>
      <c r="BL2104" s="8" t="s">
        <v>161</v>
      </c>
      <c r="BM2104" s="8" t="s">
        <v>4530</v>
      </c>
    </row>
    <row r="2105" spans="2:65" s="23" customFormat="1" ht="25.5" customHeight="1" x14ac:dyDescent="0.45">
      <c r="B2105" s="134"/>
      <c r="C2105" s="135" t="s">
        <v>4531</v>
      </c>
      <c r="D2105" s="135" t="s">
        <v>157</v>
      </c>
      <c r="E2105" s="136" t="s">
        <v>4532</v>
      </c>
      <c r="F2105" s="251" t="s">
        <v>4533</v>
      </c>
      <c r="G2105" s="251"/>
      <c r="H2105" s="251"/>
      <c r="I2105" s="251"/>
      <c r="J2105" s="137" t="s">
        <v>4346</v>
      </c>
      <c r="K2105" s="138">
        <v>84</v>
      </c>
      <c r="L2105" s="252"/>
      <c r="M2105" s="252"/>
      <c r="N2105" s="260">
        <f t="shared" si="418"/>
        <v>0</v>
      </c>
      <c r="O2105" s="261"/>
      <c r="P2105" s="261"/>
      <c r="Q2105" s="262"/>
      <c r="R2105" s="139"/>
      <c r="T2105" s="140"/>
      <c r="U2105" s="34" t="s">
        <v>39</v>
      </c>
      <c r="V2105" s="141">
        <v>0</v>
      </c>
      <c r="W2105" s="141">
        <f t="shared" si="409"/>
        <v>0</v>
      </c>
      <c r="X2105" s="141">
        <v>0</v>
      </c>
      <c r="Y2105" s="141">
        <f t="shared" si="410"/>
        <v>0</v>
      </c>
      <c r="Z2105" s="141">
        <v>0</v>
      </c>
      <c r="AA2105" s="142">
        <f t="shared" si="411"/>
        <v>0</v>
      </c>
      <c r="AR2105" s="8" t="s">
        <v>161</v>
      </c>
      <c r="AT2105" s="8" t="s">
        <v>157</v>
      </c>
      <c r="AU2105" s="8" t="s">
        <v>78</v>
      </c>
      <c r="AY2105" s="8" t="s">
        <v>156</v>
      </c>
      <c r="BE2105" s="143">
        <f t="shared" si="412"/>
        <v>0</v>
      </c>
      <c r="BF2105" s="143">
        <f t="shared" si="413"/>
        <v>0</v>
      </c>
      <c r="BG2105" s="143">
        <f t="shared" si="414"/>
        <v>0</v>
      </c>
      <c r="BH2105" s="143">
        <f t="shared" si="415"/>
        <v>0</v>
      </c>
      <c r="BI2105" s="143">
        <f t="shared" si="416"/>
        <v>0</v>
      </c>
      <c r="BJ2105" s="8" t="s">
        <v>78</v>
      </c>
      <c r="BK2105" s="121">
        <f t="shared" si="417"/>
        <v>0</v>
      </c>
      <c r="BL2105" s="8" t="s">
        <v>161</v>
      </c>
      <c r="BM2105" s="8" t="s">
        <v>4534</v>
      </c>
    </row>
    <row r="2106" spans="2:65" s="23" customFormat="1" ht="25.5" customHeight="1" x14ac:dyDescent="0.45">
      <c r="B2106" s="134"/>
      <c r="C2106" s="135" t="s">
        <v>4535</v>
      </c>
      <c r="D2106" s="135" t="s">
        <v>157</v>
      </c>
      <c r="E2106" s="136" t="s">
        <v>4536</v>
      </c>
      <c r="F2106" s="251" t="s">
        <v>4537</v>
      </c>
      <c r="G2106" s="251"/>
      <c r="H2106" s="251"/>
      <c r="I2106" s="251"/>
      <c r="J2106" s="137" t="s">
        <v>4346</v>
      </c>
      <c r="K2106" s="138">
        <v>66</v>
      </c>
      <c r="L2106" s="252"/>
      <c r="M2106" s="252"/>
      <c r="N2106" s="260">
        <f t="shared" si="418"/>
        <v>0</v>
      </c>
      <c r="O2106" s="261"/>
      <c r="P2106" s="261"/>
      <c r="Q2106" s="262"/>
      <c r="R2106" s="139"/>
      <c r="T2106" s="140"/>
      <c r="U2106" s="34" t="s">
        <v>39</v>
      </c>
      <c r="V2106" s="141">
        <v>0</v>
      </c>
      <c r="W2106" s="141">
        <f t="shared" si="409"/>
        <v>0</v>
      </c>
      <c r="X2106" s="141">
        <v>0</v>
      </c>
      <c r="Y2106" s="141">
        <f t="shared" si="410"/>
        <v>0</v>
      </c>
      <c r="Z2106" s="141">
        <v>0</v>
      </c>
      <c r="AA2106" s="142">
        <f t="shared" si="411"/>
        <v>0</v>
      </c>
      <c r="AR2106" s="8" t="s">
        <v>161</v>
      </c>
      <c r="AT2106" s="8" t="s">
        <v>157</v>
      </c>
      <c r="AU2106" s="8" t="s">
        <v>78</v>
      </c>
      <c r="AY2106" s="8" t="s">
        <v>156</v>
      </c>
      <c r="BE2106" s="143">
        <f t="shared" si="412"/>
        <v>0</v>
      </c>
      <c r="BF2106" s="143">
        <f t="shared" si="413"/>
        <v>0</v>
      </c>
      <c r="BG2106" s="143">
        <f t="shared" si="414"/>
        <v>0</v>
      </c>
      <c r="BH2106" s="143">
        <f t="shared" si="415"/>
        <v>0</v>
      </c>
      <c r="BI2106" s="143">
        <f t="shared" si="416"/>
        <v>0</v>
      </c>
      <c r="BJ2106" s="8" t="s">
        <v>78</v>
      </c>
      <c r="BK2106" s="121">
        <f t="shared" si="417"/>
        <v>0</v>
      </c>
      <c r="BL2106" s="8" t="s">
        <v>161</v>
      </c>
      <c r="BM2106" s="8" t="s">
        <v>4538</v>
      </c>
    </row>
    <row r="2107" spans="2:65" s="23" customFormat="1" ht="25.5" customHeight="1" x14ac:dyDescent="0.45">
      <c r="B2107" s="134"/>
      <c r="C2107" s="135" t="s">
        <v>4539</v>
      </c>
      <c r="D2107" s="135" t="s">
        <v>157</v>
      </c>
      <c r="E2107" s="136" t="s">
        <v>4540</v>
      </c>
      <c r="F2107" s="251" t="s">
        <v>4541</v>
      </c>
      <c r="G2107" s="251"/>
      <c r="H2107" s="251"/>
      <c r="I2107" s="251"/>
      <c r="J2107" s="137" t="s">
        <v>4346</v>
      </c>
      <c r="K2107" s="138">
        <v>12</v>
      </c>
      <c r="L2107" s="252"/>
      <c r="M2107" s="252"/>
      <c r="N2107" s="260">
        <f t="shared" si="418"/>
        <v>0</v>
      </c>
      <c r="O2107" s="261"/>
      <c r="P2107" s="261"/>
      <c r="Q2107" s="262"/>
      <c r="R2107" s="139"/>
      <c r="T2107" s="140"/>
      <c r="U2107" s="34" t="s">
        <v>39</v>
      </c>
      <c r="V2107" s="141">
        <v>0</v>
      </c>
      <c r="W2107" s="141">
        <f t="shared" si="409"/>
        <v>0</v>
      </c>
      <c r="X2107" s="141">
        <v>0</v>
      </c>
      <c r="Y2107" s="141">
        <f t="shared" si="410"/>
        <v>0</v>
      </c>
      <c r="Z2107" s="141">
        <v>0</v>
      </c>
      <c r="AA2107" s="142">
        <f t="shared" si="411"/>
        <v>0</v>
      </c>
      <c r="AR2107" s="8" t="s">
        <v>161</v>
      </c>
      <c r="AT2107" s="8" t="s">
        <v>157</v>
      </c>
      <c r="AU2107" s="8" t="s">
        <v>78</v>
      </c>
      <c r="AY2107" s="8" t="s">
        <v>156</v>
      </c>
      <c r="BE2107" s="143">
        <f t="shared" si="412"/>
        <v>0</v>
      </c>
      <c r="BF2107" s="143">
        <f t="shared" si="413"/>
        <v>0</v>
      </c>
      <c r="BG2107" s="143">
        <f t="shared" si="414"/>
        <v>0</v>
      </c>
      <c r="BH2107" s="143">
        <f t="shared" si="415"/>
        <v>0</v>
      </c>
      <c r="BI2107" s="143">
        <f t="shared" si="416"/>
        <v>0</v>
      </c>
      <c r="BJ2107" s="8" t="s">
        <v>78</v>
      </c>
      <c r="BK2107" s="121">
        <f t="shared" si="417"/>
        <v>0</v>
      </c>
      <c r="BL2107" s="8" t="s">
        <v>161</v>
      </c>
      <c r="BM2107" s="8" t="s">
        <v>4542</v>
      </c>
    </row>
    <row r="2108" spans="2:65" s="23" customFormat="1" ht="25.5" customHeight="1" x14ac:dyDescent="0.45">
      <c r="B2108" s="134"/>
      <c r="C2108" s="135" t="s">
        <v>4543</v>
      </c>
      <c r="D2108" s="135" t="s">
        <v>157</v>
      </c>
      <c r="E2108" s="136" t="s">
        <v>4544</v>
      </c>
      <c r="F2108" s="251" t="s">
        <v>4545</v>
      </c>
      <c r="G2108" s="251"/>
      <c r="H2108" s="251"/>
      <c r="I2108" s="251"/>
      <c r="J2108" s="137" t="s">
        <v>4346</v>
      </c>
      <c r="K2108" s="138">
        <v>38</v>
      </c>
      <c r="L2108" s="252"/>
      <c r="M2108" s="252"/>
      <c r="N2108" s="260">
        <f t="shared" si="418"/>
        <v>0</v>
      </c>
      <c r="O2108" s="261"/>
      <c r="P2108" s="261"/>
      <c r="Q2108" s="262"/>
      <c r="R2108" s="139"/>
      <c r="T2108" s="140"/>
      <c r="U2108" s="34" t="s">
        <v>39</v>
      </c>
      <c r="V2108" s="141">
        <v>0</v>
      </c>
      <c r="W2108" s="141">
        <f t="shared" si="409"/>
        <v>0</v>
      </c>
      <c r="X2108" s="141">
        <v>0</v>
      </c>
      <c r="Y2108" s="141">
        <f t="shared" si="410"/>
        <v>0</v>
      </c>
      <c r="Z2108" s="141">
        <v>0</v>
      </c>
      <c r="AA2108" s="142">
        <f t="shared" si="411"/>
        <v>0</v>
      </c>
      <c r="AR2108" s="8" t="s">
        <v>161</v>
      </c>
      <c r="AT2108" s="8" t="s">
        <v>157</v>
      </c>
      <c r="AU2108" s="8" t="s">
        <v>78</v>
      </c>
      <c r="AY2108" s="8" t="s">
        <v>156</v>
      </c>
      <c r="BE2108" s="143">
        <f t="shared" si="412"/>
        <v>0</v>
      </c>
      <c r="BF2108" s="143">
        <f t="shared" si="413"/>
        <v>0</v>
      </c>
      <c r="BG2108" s="143">
        <f t="shared" si="414"/>
        <v>0</v>
      </c>
      <c r="BH2108" s="143">
        <f t="shared" si="415"/>
        <v>0</v>
      </c>
      <c r="BI2108" s="143">
        <f t="shared" si="416"/>
        <v>0</v>
      </c>
      <c r="BJ2108" s="8" t="s">
        <v>78</v>
      </c>
      <c r="BK2108" s="121">
        <f t="shared" si="417"/>
        <v>0</v>
      </c>
      <c r="BL2108" s="8" t="s">
        <v>161</v>
      </c>
      <c r="BM2108" s="8" t="s">
        <v>4546</v>
      </c>
    </row>
    <row r="2109" spans="2:65" s="23" customFormat="1" ht="25.5" customHeight="1" x14ac:dyDescent="0.45">
      <c r="B2109" s="134"/>
      <c r="C2109" s="135" t="s">
        <v>4547</v>
      </c>
      <c r="D2109" s="135" t="s">
        <v>157</v>
      </c>
      <c r="E2109" s="136" t="s">
        <v>4548</v>
      </c>
      <c r="F2109" s="251" t="s">
        <v>4549</v>
      </c>
      <c r="G2109" s="251"/>
      <c r="H2109" s="251"/>
      <c r="I2109" s="251"/>
      <c r="J2109" s="137" t="s">
        <v>4346</v>
      </c>
      <c r="K2109" s="138">
        <v>24</v>
      </c>
      <c r="L2109" s="252"/>
      <c r="M2109" s="252"/>
      <c r="N2109" s="260">
        <f t="shared" si="418"/>
        <v>0</v>
      </c>
      <c r="O2109" s="261"/>
      <c r="P2109" s="261"/>
      <c r="Q2109" s="262"/>
      <c r="R2109" s="139"/>
      <c r="T2109" s="140"/>
      <c r="U2109" s="34" t="s">
        <v>39</v>
      </c>
      <c r="V2109" s="141">
        <v>0</v>
      </c>
      <c r="W2109" s="141">
        <f t="shared" si="409"/>
        <v>0</v>
      </c>
      <c r="X2109" s="141">
        <v>0</v>
      </c>
      <c r="Y2109" s="141">
        <f t="shared" si="410"/>
        <v>0</v>
      </c>
      <c r="Z2109" s="141">
        <v>0</v>
      </c>
      <c r="AA2109" s="142">
        <f t="shared" si="411"/>
        <v>0</v>
      </c>
      <c r="AR2109" s="8" t="s">
        <v>161</v>
      </c>
      <c r="AT2109" s="8" t="s">
        <v>157</v>
      </c>
      <c r="AU2109" s="8" t="s">
        <v>78</v>
      </c>
      <c r="AY2109" s="8" t="s">
        <v>156</v>
      </c>
      <c r="BE2109" s="143">
        <f t="shared" si="412"/>
        <v>0</v>
      </c>
      <c r="BF2109" s="143">
        <f t="shared" si="413"/>
        <v>0</v>
      </c>
      <c r="BG2109" s="143">
        <f t="shared" si="414"/>
        <v>0</v>
      </c>
      <c r="BH2109" s="143">
        <f t="shared" si="415"/>
        <v>0</v>
      </c>
      <c r="BI2109" s="143">
        <f t="shared" si="416"/>
        <v>0</v>
      </c>
      <c r="BJ2109" s="8" t="s">
        <v>78</v>
      </c>
      <c r="BK2109" s="121">
        <f t="shared" si="417"/>
        <v>0</v>
      </c>
      <c r="BL2109" s="8" t="s">
        <v>161</v>
      </c>
      <c r="BM2109" s="8" t="s">
        <v>4550</v>
      </c>
    </row>
    <row r="2110" spans="2:65" s="23" customFormat="1" ht="25.5" customHeight="1" x14ac:dyDescent="0.45">
      <c r="B2110" s="134"/>
      <c r="C2110" s="135" t="s">
        <v>4551</v>
      </c>
      <c r="D2110" s="135" t="s">
        <v>157</v>
      </c>
      <c r="E2110" s="136" t="s">
        <v>4552</v>
      </c>
      <c r="F2110" s="251" t="s">
        <v>4553</v>
      </c>
      <c r="G2110" s="251"/>
      <c r="H2110" s="251"/>
      <c r="I2110" s="251"/>
      <c r="J2110" s="137" t="s">
        <v>4346</v>
      </c>
      <c r="K2110" s="138">
        <v>16</v>
      </c>
      <c r="L2110" s="252"/>
      <c r="M2110" s="252"/>
      <c r="N2110" s="260">
        <f t="shared" si="418"/>
        <v>0</v>
      </c>
      <c r="O2110" s="261"/>
      <c r="P2110" s="261"/>
      <c r="Q2110" s="262"/>
      <c r="R2110" s="139"/>
      <c r="T2110" s="140"/>
      <c r="U2110" s="34" t="s">
        <v>39</v>
      </c>
      <c r="V2110" s="141">
        <v>0</v>
      </c>
      <c r="W2110" s="141">
        <f t="shared" si="409"/>
        <v>0</v>
      </c>
      <c r="X2110" s="141">
        <v>0</v>
      </c>
      <c r="Y2110" s="141">
        <f t="shared" si="410"/>
        <v>0</v>
      </c>
      <c r="Z2110" s="141">
        <v>0</v>
      </c>
      <c r="AA2110" s="142">
        <f t="shared" si="411"/>
        <v>0</v>
      </c>
      <c r="AR2110" s="8" t="s">
        <v>161</v>
      </c>
      <c r="AT2110" s="8" t="s">
        <v>157</v>
      </c>
      <c r="AU2110" s="8" t="s">
        <v>78</v>
      </c>
      <c r="AY2110" s="8" t="s">
        <v>156</v>
      </c>
      <c r="BE2110" s="143">
        <f t="shared" si="412"/>
        <v>0</v>
      </c>
      <c r="BF2110" s="143">
        <f t="shared" si="413"/>
        <v>0</v>
      </c>
      <c r="BG2110" s="143">
        <f t="shared" si="414"/>
        <v>0</v>
      </c>
      <c r="BH2110" s="143">
        <f t="shared" si="415"/>
        <v>0</v>
      </c>
      <c r="BI2110" s="143">
        <f t="shared" si="416"/>
        <v>0</v>
      </c>
      <c r="BJ2110" s="8" t="s">
        <v>78</v>
      </c>
      <c r="BK2110" s="121">
        <f t="shared" si="417"/>
        <v>0</v>
      </c>
      <c r="BL2110" s="8" t="s">
        <v>161</v>
      </c>
      <c r="BM2110" s="8" t="s">
        <v>4554</v>
      </c>
    </row>
    <row r="2111" spans="2:65" s="23" customFormat="1" ht="25.5" customHeight="1" x14ac:dyDescent="0.45">
      <c r="B2111" s="134"/>
      <c r="C2111" s="135" t="s">
        <v>4555</v>
      </c>
      <c r="D2111" s="135" t="s">
        <v>157</v>
      </c>
      <c r="E2111" s="136" t="s">
        <v>4556</v>
      </c>
      <c r="F2111" s="251" t="s">
        <v>4557</v>
      </c>
      <c r="G2111" s="251"/>
      <c r="H2111" s="251"/>
      <c r="I2111" s="251"/>
      <c r="J2111" s="137" t="s">
        <v>4346</v>
      </c>
      <c r="K2111" s="138">
        <v>56</v>
      </c>
      <c r="L2111" s="252"/>
      <c r="M2111" s="252"/>
      <c r="N2111" s="260">
        <f t="shared" si="418"/>
        <v>0</v>
      </c>
      <c r="O2111" s="261"/>
      <c r="P2111" s="261"/>
      <c r="Q2111" s="262"/>
      <c r="R2111" s="139"/>
      <c r="T2111" s="140"/>
      <c r="U2111" s="34" t="s">
        <v>39</v>
      </c>
      <c r="V2111" s="141">
        <v>0</v>
      </c>
      <c r="W2111" s="141">
        <f t="shared" si="409"/>
        <v>0</v>
      </c>
      <c r="X2111" s="141">
        <v>0</v>
      </c>
      <c r="Y2111" s="141">
        <f t="shared" si="410"/>
        <v>0</v>
      </c>
      <c r="Z2111" s="141">
        <v>0</v>
      </c>
      <c r="AA2111" s="142">
        <f t="shared" si="411"/>
        <v>0</v>
      </c>
      <c r="AR2111" s="8" t="s">
        <v>161</v>
      </c>
      <c r="AT2111" s="8" t="s">
        <v>157</v>
      </c>
      <c r="AU2111" s="8" t="s">
        <v>78</v>
      </c>
      <c r="AY2111" s="8" t="s">
        <v>156</v>
      </c>
      <c r="BE2111" s="143">
        <f t="shared" si="412"/>
        <v>0</v>
      </c>
      <c r="BF2111" s="143">
        <f t="shared" si="413"/>
        <v>0</v>
      </c>
      <c r="BG2111" s="143">
        <f t="shared" si="414"/>
        <v>0</v>
      </c>
      <c r="BH2111" s="143">
        <f t="shared" si="415"/>
        <v>0</v>
      </c>
      <c r="BI2111" s="143">
        <f t="shared" si="416"/>
        <v>0</v>
      </c>
      <c r="BJ2111" s="8" t="s">
        <v>78</v>
      </c>
      <c r="BK2111" s="121">
        <f t="shared" si="417"/>
        <v>0</v>
      </c>
      <c r="BL2111" s="8" t="s">
        <v>161</v>
      </c>
      <c r="BM2111" s="8" t="s">
        <v>4558</v>
      </c>
    </row>
    <row r="2112" spans="2:65" s="23" customFormat="1" ht="25.5" customHeight="1" x14ac:dyDescent="0.45">
      <c r="B2112" s="134"/>
      <c r="C2112" s="135" t="s">
        <v>4559</v>
      </c>
      <c r="D2112" s="135" t="s">
        <v>157</v>
      </c>
      <c r="E2112" s="136" t="s">
        <v>4405</v>
      </c>
      <c r="F2112" s="251" t="s">
        <v>4406</v>
      </c>
      <c r="G2112" s="251"/>
      <c r="H2112" s="251"/>
      <c r="I2112" s="251"/>
      <c r="J2112" s="137" t="s">
        <v>160</v>
      </c>
      <c r="K2112" s="138">
        <v>188</v>
      </c>
      <c r="L2112" s="252"/>
      <c r="M2112" s="252"/>
      <c r="N2112" s="260">
        <f t="shared" si="418"/>
        <v>0</v>
      </c>
      <c r="O2112" s="261"/>
      <c r="P2112" s="261"/>
      <c r="Q2112" s="262"/>
      <c r="R2112" s="139"/>
      <c r="T2112" s="140"/>
      <c r="U2112" s="34" t="s">
        <v>39</v>
      </c>
      <c r="V2112" s="141">
        <v>0</v>
      </c>
      <c r="W2112" s="141">
        <f t="shared" si="409"/>
        <v>0</v>
      </c>
      <c r="X2112" s="141">
        <v>0</v>
      </c>
      <c r="Y2112" s="141">
        <f t="shared" si="410"/>
        <v>0</v>
      </c>
      <c r="Z2112" s="141">
        <v>0</v>
      </c>
      <c r="AA2112" s="142">
        <f t="shared" si="411"/>
        <v>0</v>
      </c>
      <c r="AR2112" s="8" t="s">
        <v>161</v>
      </c>
      <c r="AT2112" s="8" t="s">
        <v>157</v>
      </c>
      <c r="AU2112" s="8" t="s">
        <v>78</v>
      </c>
      <c r="AY2112" s="8" t="s">
        <v>156</v>
      </c>
      <c r="BE2112" s="143">
        <f t="shared" si="412"/>
        <v>0</v>
      </c>
      <c r="BF2112" s="143">
        <f t="shared" si="413"/>
        <v>0</v>
      </c>
      <c r="BG2112" s="143">
        <f t="shared" si="414"/>
        <v>0</v>
      </c>
      <c r="BH2112" s="143">
        <f t="shared" si="415"/>
        <v>0</v>
      </c>
      <c r="BI2112" s="143">
        <f t="shared" si="416"/>
        <v>0</v>
      </c>
      <c r="BJ2112" s="8" t="s">
        <v>78</v>
      </c>
      <c r="BK2112" s="121">
        <f t="shared" si="417"/>
        <v>0</v>
      </c>
      <c r="BL2112" s="8" t="s">
        <v>161</v>
      </c>
      <c r="BM2112" s="8" t="s">
        <v>4560</v>
      </c>
    </row>
    <row r="2113" spans="2:65" s="23" customFormat="1" ht="25.5" customHeight="1" x14ac:dyDescent="0.45">
      <c r="B2113" s="134"/>
      <c r="C2113" s="135" t="s">
        <v>4561</v>
      </c>
      <c r="D2113" s="135" t="s">
        <v>157</v>
      </c>
      <c r="E2113" s="136" t="s">
        <v>4562</v>
      </c>
      <c r="F2113" s="251" t="s">
        <v>4563</v>
      </c>
      <c r="G2113" s="251"/>
      <c r="H2113" s="251"/>
      <c r="I2113" s="251"/>
      <c r="J2113" s="137" t="s">
        <v>160</v>
      </c>
      <c r="K2113" s="138">
        <v>75</v>
      </c>
      <c r="L2113" s="252"/>
      <c r="M2113" s="252"/>
      <c r="N2113" s="260">
        <f t="shared" si="418"/>
        <v>0</v>
      </c>
      <c r="O2113" s="261"/>
      <c r="P2113" s="261"/>
      <c r="Q2113" s="262"/>
      <c r="R2113" s="139"/>
      <c r="T2113" s="140"/>
      <c r="U2113" s="34" t="s">
        <v>39</v>
      </c>
      <c r="V2113" s="141">
        <v>0</v>
      </c>
      <c r="W2113" s="141">
        <f t="shared" si="409"/>
        <v>0</v>
      </c>
      <c r="X2113" s="141">
        <v>0</v>
      </c>
      <c r="Y2113" s="141">
        <f t="shared" si="410"/>
        <v>0</v>
      </c>
      <c r="Z2113" s="141">
        <v>0</v>
      </c>
      <c r="AA2113" s="142">
        <f t="shared" si="411"/>
        <v>0</v>
      </c>
      <c r="AR2113" s="8" t="s">
        <v>161</v>
      </c>
      <c r="AT2113" s="8" t="s">
        <v>157</v>
      </c>
      <c r="AU2113" s="8" t="s">
        <v>78</v>
      </c>
      <c r="AY2113" s="8" t="s">
        <v>156</v>
      </c>
      <c r="BE2113" s="143">
        <f t="shared" si="412"/>
        <v>0</v>
      </c>
      <c r="BF2113" s="143">
        <f t="shared" si="413"/>
        <v>0</v>
      </c>
      <c r="BG2113" s="143">
        <f t="shared" si="414"/>
        <v>0</v>
      </c>
      <c r="BH2113" s="143">
        <f t="shared" si="415"/>
        <v>0</v>
      </c>
      <c r="BI2113" s="143">
        <f t="shared" si="416"/>
        <v>0</v>
      </c>
      <c r="BJ2113" s="8" t="s">
        <v>78</v>
      </c>
      <c r="BK2113" s="121">
        <f t="shared" si="417"/>
        <v>0</v>
      </c>
      <c r="BL2113" s="8" t="s">
        <v>161</v>
      </c>
      <c r="BM2113" s="8" t="s">
        <v>4564</v>
      </c>
    </row>
    <row r="2114" spans="2:65" s="23" customFormat="1" ht="25.5" customHeight="1" x14ac:dyDescent="0.45">
      <c r="B2114" s="134"/>
      <c r="C2114" s="135" t="s">
        <v>4565</v>
      </c>
      <c r="D2114" s="135" t="s">
        <v>157</v>
      </c>
      <c r="E2114" s="136" t="s">
        <v>4566</v>
      </c>
      <c r="F2114" s="251" t="s">
        <v>4567</v>
      </c>
      <c r="G2114" s="251"/>
      <c r="H2114" s="251"/>
      <c r="I2114" s="251"/>
      <c r="J2114" s="137" t="s">
        <v>260</v>
      </c>
      <c r="K2114" s="138">
        <v>1</v>
      </c>
      <c r="L2114" s="252"/>
      <c r="M2114" s="252"/>
      <c r="N2114" s="260">
        <f t="shared" si="418"/>
        <v>0</v>
      </c>
      <c r="O2114" s="261"/>
      <c r="P2114" s="261"/>
      <c r="Q2114" s="262"/>
      <c r="R2114" s="139"/>
      <c r="T2114" s="140"/>
      <c r="U2114" s="34" t="s">
        <v>39</v>
      </c>
      <c r="V2114" s="141">
        <v>0</v>
      </c>
      <c r="W2114" s="141">
        <f t="shared" si="409"/>
        <v>0</v>
      </c>
      <c r="X2114" s="141">
        <v>0</v>
      </c>
      <c r="Y2114" s="141">
        <f t="shared" si="410"/>
        <v>0</v>
      </c>
      <c r="Z2114" s="141">
        <v>0</v>
      </c>
      <c r="AA2114" s="142">
        <f t="shared" si="411"/>
        <v>0</v>
      </c>
      <c r="AR2114" s="8" t="s">
        <v>161</v>
      </c>
      <c r="AT2114" s="8" t="s">
        <v>157</v>
      </c>
      <c r="AU2114" s="8" t="s">
        <v>78</v>
      </c>
      <c r="AY2114" s="8" t="s">
        <v>156</v>
      </c>
      <c r="BE2114" s="143">
        <f t="shared" si="412"/>
        <v>0</v>
      </c>
      <c r="BF2114" s="143">
        <f t="shared" si="413"/>
        <v>0</v>
      </c>
      <c r="BG2114" s="143">
        <f t="shared" si="414"/>
        <v>0</v>
      </c>
      <c r="BH2114" s="143">
        <f t="shared" si="415"/>
        <v>0</v>
      </c>
      <c r="BI2114" s="143">
        <f t="shared" si="416"/>
        <v>0</v>
      </c>
      <c r="BJ2114" s="8" t="s">
        <v>78</v>
      </c>
      <c r="BK2114" s="121">
        <f t="shared" si="417"/>
        <v>0</v>
      </c>
      <c r="BL2114" s="8" t="s">
        <v>161</v>
      </c>
      <c r="BM2114" s="8" t="s">
        <v>4568</v>
      </c>
    </row>
    <row r="2115" spans="2:65" s="23" customFormat="1" ht="25.5" customHeight="1" x14ac:dyDescent="0.45">
      <c r="B2115" s="134"/>
      <c r="C2115" s="135" t="s">
        <v>4569</v>
      </c>
      <c r="D2115" s="135" t="s">
        <v>157</v>
      </c>
      <c r="E2115" s="136" t="s">
        <v>4570</v>
      </c>
      <c r="F2115" s="251" t="s">
        <v>4571</v>
      </c>
      <c r="G2115" s="251"/>
      <c r="H2115" s="251"/>
      <c r="I2115" s="251"/>
      <c r="J2115" s="137" t="s">
        <v>260</v>
      </c>
      <c r="K2115" s="138">
        <v>2</v>
      </c>
      <c r="L2115" s="252"/>
      <c r="M2115" s="252"/>
      <c r="N2115" s="260">
        <f t="shared" si="418"/>
        <v>0</v>
      </c>
      <c r="O2115" s="261"/>
      <c r="P2115" s="261"/>
      <c r="Q2115" s="262"/>
      <c r="R2115" s="139"/>
      <c r="T2115" s="140"/>
      <c r="U2115" s="34" t="s">
        <v>39</v>
      </c>
      <c r="V2115" s="141">
        <v>0</v>
      </c>
      <c r="W2115" s="141">
        <f t="shared" si="409"/>
        <v>0</v>
      </c>
      <c r="X2115" s="141">
        <v>0</v>
      </c>
      <c r="Y2115" s="141">
        <f t="shared" si="410"/>
        <v>0</v>
      </c>
      <c r="Z2115" s="141">
        <v>0</v>
      </c>
      <c r="AA2115" s="142">
        <f t="shared" si="411"/>
        <v>0</v>
      </c>
      <c r="AR2115" s="8" t="s">
        <v>161</v>
      </c>
      <c r="AT2115" s="8" t="s">
        <v>157</v>
      </c>
      <c r="AU2115" s="8" t="s">
        <v>78</v>
      </c>
      <c r="AY2115" s="8" t="s">
        <v>156</v>
      </c>
      <c r="BE2115" s="143">
        <f t="shared" si="412"/>
        <v>0</v>
      </c>
      <c r="BF2115" s="143">
        <f t="shared" si="413"/>
        <v>0</v>
      </c>
      <c r="BG2115" s="143">
        <f t="shared" si="414"/>
        <v>0</v>
      </c>
      <c r="BH2115" s="143">
        <f t="shared" si="415"/>
        <v>0</v>
      </c>
      <c r="BI2115" s="143">
        <f t="shared" si="416"/>
        <v>0</v>
      </c>
      <c r="BJ2115" s="8" t="s">
        <v>78</v>
      </c>
      <c r="BK2115" s="121">
        <f t="shared" si="417"/>
        <v>0</v>
      </c>
      <c r="BL2115" s="8" t="s">
        <v>161</v>
      </c>
      <c r="BM2115" s="8" t="s">
        <v>4572</v>
      </c>
    </row>
    <row r="2116" spans="2:65" s="23" customFormat="1" ht="25.5" customHeight="1" x14ac:dyDescent="0.45">
      <c r="B2116" s="134"/>
      <c r="C2116" s="135" t="s">
        <v>4573</v>
      </c>
      <c r="D2116" s="135" t="s">
        <v>157</v>
      </c>
      <c r="E2116" s="136" t="s">
        <v>4574</v>
      </c>
      <c r="F2116" s="251" t="s">
        <v>4575</v>
      </c>
      <c r="G2116" s="251"/>
      <c r="H2116" s="251"/>
      <c r="I2116" s="251"/>
      <c r="J2116" s="137" t="s">
        <v>260</v>
      </c>
      <c r="K2116" s="138">
        <v>8</v>
      </c>
      <c r="L2116" s="252"/>
      <c r="M2116" s="252"/>
      <c r="N2116" s="260">
        <f t="shared" si="418"/>
        <v>0</v>
      </c>
      <c r="O2116" s="261"/>
      <c r="P2116" s="261"/>
      <c r="Q2116" s="262"/>
      <c r="R2116" s="139"/>
      <c r="T2116" s="140"/>
      <c r="U2116" s="34" t="s">
        <v>39</v>
      </c>
      <c r="V2116" s="141">
        <v>0</v>
      </c>
      <c r="W2116" s="141">
        <f t="shared" si="409"/>
        <v>0</v>
      </c>
      <c r="X2116" s="141">
        <v>0</v>
      </c>
      <c r="Y2116" s="141">
        <f t="shared" si="410"/>
        <v>0</v>
      </c>
      <c r="Z2116" s="141">
        <v>0</v>
      </c>
      <c r="AA2116" s="142">
        <f t="shared" si="411"/>
        <v>0</v>
      </c>
      <c r="AR2116" s="8" t="s">
        <v>161</v>
      </c>
      <c r="AT2116" s="8" t="s">
        <v>157</v>
      </c>
      <c r="AU2116" s="8" t="s">
        <v>78</v>
      </c>
      <c r="AY2116" s="8" t="s">
        <v>156</v>
      </c>
      <c r="BE2116" s="143">
        <f t="shared" si="412"/>
        <v>0</v>
      </c>
      <c r="BF2116" s="143">
        <f t="shared" si="413"/>
        <v>0</v>
      </c>
      <c r="BG2116" s="143">
        <f t="shared" si="414"/>
        <v>0</v>
      </c>
      <c r="BH2116" s="143">
        <f t="shared" si="415"/>
        <v>0</v>
      </c>
      <c r="BI2116" s="143">
        <f t="shared" si="416"/>
        <v>0</v>
      </c>
      <c r="BJ2116" s="8" t="s">
        <v>78</v>
      </c>
      <c r="BK2116" s="121">
        <f t="shared" si="417"/>
        <v>0</v>
      </c>
      <c r="BL2116" s="8" t="s">
        <v>161</v>
      </c>
      <c r="BM2116" s="8" t="s">
        <v>4576</v>
      </c>
    </row>
    <row r="2117" spans="2:65" s="23" customFormat="1" ht="25.5" customHeight="1" x14ac:dyDescent="0.45">
      <c r="B2117" s="134"/>
      <c r="C2117" s="135" t="s">
        <v>4577</v>
      </c>
      <c r="D2117" s="135" t="s">
        <v>157</v>
      </c>
      <c r="E2117" s="136" t="s">
        <v>4578</v>
      </c>
      <c r="F2117" s="251" t="s">
        <v>4579</v>
      </c>
      <c r="G2117" s="251"/>
      <c r="H2117" s="251"/>
      <c r="I2117" s="251"/>
      <c r="J2117" s="137" t="s">
        <v>4346</v>
      </c>
      <c r="K2117" s="138">
        <v>118</v>
      </c>
      <c r="L2117" s="252"/>
      <c r="M2117" s="252"/>
      <c r="N2117" s="260">
        <f t="shared" si="418"/>
        <v>0</v>
      </c>
      <c r="O2117" s="261"/>
      <c r="P2117" s="261"/>
      <c r="Q2117" s="262"/>
      <c r="R2117" s="139"/>
      <c r="T2117" s="140"/>
      <c r="U2117" s="34" t="s">
        <v>39</v>
      </c>
      <c r="V2117" s="141">
        <v>0</v>
      </c>
      <c r="W2117" s="141">
        <f t="shared" si="409"/>
        <v>0</v>
      </c>
      <c r="X2117" s="141">
        <v>0</v>
      </c>
      <c r="Y2117" s="141">
        <f t="shared" si="410"/>
        <v>0</v>
      </c>
      <c r="Z2117" s="141">
        <v>0</v>
      </c>
      <c r="AA2117" s="142">
        <f t="shared" si="411"/>
        <v>0</v>
      </c>
      <c r="AR2117" s="8" t="s">
        <v>161</v>
      </c>
      <c r="AT2117" s="8" t="s">
        <v>157</v>
      </c>
      <c r="AU2117" s="8" t="s">
        <v>78</v>
      </c>
      <c r="AY2117" s="8" t="s">
        <v>156</v>
      </c>
      <c r="BE2117" s="143">
        <f t="shared" si="412"/>
        <v>0</v>
      </c>
      <c r="BF2117" s="143">
        <f t="shared" si="413"/>
        <v>0</v>
      </c>
      <c r="BG2117" s="143">
        <f t="shared" si="414"/>
        <v>0</v>
      </c>
      <c r="BH2117" s="143">
        <f t="shared" si="415"/>
        <v>0</v>
      </c>
      <c r="BI2117" s="143">
        <f t="shared" si="416"/>
        <v>0</v>
      </c>
      <c r="BJ2117" s="8" t="s">
        <v>78</v>
      </c>
      <c r="BK2117" s="121">
        <f t="shared" si="417"/>
        <v>0</v>
      </c>
      <c r="BL2117" s="8" t="s">
        <v>161</v>
      </c>
      <c r="BM2117" s="8" t="s">
        <v>4580</v>
      </c>
    </row>
    <row r="2118" spans="2:65" s="23" customFormat="1" ht="16.5" customHeight="1" x14ac:dyDescent="0.45">
      <c r="B2118" s="134"/>
      <c r="C2118" s="135" t="s">
        <v>4581</v>
      </c>
      <c r="D2118" s="135" t="s">
        <v>157</v>
      </c>
      <c r="E2118" s="136" t="s">
        <v>4582</v>
      </c>
      <c r="F2118" s="251" t="s">
        <v>4583</v>
      </c>
      <c r="G2118" s="251"/>
      <c r="H2118" s="251"/>
      <c r="I2118" s="251"/>
      <c r="J2118" s="137" t="s">
        <v>260</v>
      </c>
      <c r="K2118" s="138">
        <v>9</v>
      </c>
      <c r="L2118" s="252"/>
      <c r="M2118" s="252"/>
      <c r="N2118" s="260">
        <f t="shared" si="418"/>
        <v>0</v>
      </c>
      <c r="O2118" s="261"/>
      <c r="P2118" s="261"/>
      <c r="Q2118" s="262"/>
      <c r="R2118" s="139"/>
      <c r="T2118" s="140"/>
      <c r="U2118" s="34" t="s">
        <v>39</v>
      </c>
      <c r="V2118" s="141">
        <v>0</v>
      </c>
      <c r="W2118" s="141">
        <f t="shared" si="409"/>
        <v>0</v>
      </c>
      <c r="X2118" s="141">
        <v>0</v>
      </c>
      <c r="Y2118" s="141">
        <f t="shared" si="410"/>
        <v>0</v>
      </c>
      <c r="Z2118" s="141">
        <v>0</v>
      </c>
      <c r="AA2118" s="142">
        <f t="shared" si="411"/>
        <v>0</v>
      </c>
      <c r="AR2118" s="8" t="s">
        <v>161</v>
      </c>
      <c r="AT2118" s="8" t="s">
        <v>157</v>
      </c>
      <c r="AU2118" s="8" t="s">
        <v>78</v>
      </c>
      <c r="AY2118" s="8" t="s">
        <v>156</v>
      </c>
      <c r="BE2118" s="143">
        <f t="shared" si="412"/>
        <v>0</v>
      </c>
      <c r="BF2118" s="143">
        <f t="shared" si="413"/>
        <v>0</v>
      </c>
      <c r="BG2118" s="143">
        <f t="shared" si="414"/>
        <v>0</v>
      </c>
      <c r="BH2118" s="143">
        <f t="shared" si="415"/>
        <v>0</v>
      </c>
      <c r="BI2118" s="143">
        <f t="shared" si="416"/>
        <v>0</v>
      </c>
      <c r="BJ2118" s="8" t="s">
        <v>78</v>
      </c>
      <c r="BK2118" s="121">
        <f t="shared" si="417"/>
        <v>0</v>
      </c>
      <c r="BL2118" s="8" t="s">
        <v>161</v>
      </c>
      <c r="BM2118" s="8" t="s">
        <v>4584</v>
      </c>
    </row>
    <row r="2119" spans="2:65" s="23" customFormat="1" ht="16.5" customHeight="1" x14ac:dyDescent="0.45">
      <c r="B2119" s="134"/>
      <c r="C2119" s="135" t="s">
        <v>4585</v>
      </c>
      <c r="D2119" s="135"/>
      <c r="E2119" s="136"/>
      <c r="F2119" s="251"/>
      <c r="G2119" s="251"/>
      <c r="H2119" s="251"/>
      <c r="I2119" s="251"/>
      <c r="J2119" s="137"/>
      <c r="K2119" s="138"/>
      <c r="L2119" s="252"/>
      <c r="M2119" s="252"/>
      <c r="N2119" s="260">
        <f t="shared" si="418"/>
        <v>0</v>
      </c>
      <c r="O2119" s="261"/>
      <c r="P2119" s="261"/>
      <c r="Q2119" s="262"/>
      <c r="R2119" s="139"/>
      <c r="T2119" s="140"/>
      <c r="U2119" s="34" t="s">
        <v>39</v>
      </c>
      <c r="V2119" s="141">
        <v>0</v>
      </c>
      <c r="W2119" s="141">
        <f t="shared" si="409"/>
        <v>0</v>
      </c>
      <c r="X2119" s="141">
        <v>0</v>
      </c>
      <c r="Y2119" s="141">
        <f t="shared" si="410"/>
        <v>0</v>
      </c>
      <c r="Z2119" s="141">
        <v>0</v>
      </c>
      <c r="AA2119" s="142">
        <f t="shared" si="411"/>
        <v>0</v>
      </c>
      <c r="AR2119" s="8" t="s">
        <v>161</v>
      </c>
      <c r="AT2119" s="8" t="s">
        <v>157</v>
      </c>
      <c r="AU2119" s="8" t="s">
        <v>78</v>
      </c>
      <c r="AY2119" s="8" t="s">
        <v>156</v>
      </c>
      <c r="BE2119" s="143">
        <f t="shared" si="412"/>
        <v>0</v>
      </c>
      <c r="BF2119" s="143">
        <f t="shared" si="413"/>
        <v>0</v>
      </c>
      <c r="BG2119" s="143">
        <f t="shared" si="414"/>
        <v>0</v>
      </c>
      <c r="BH2119" s="143">
        <f t="shared" si="415"/>
        <v>0</v>
      </c>
      <c r="BI2119" s="143">
        <f t="shared" si="416"/>
        <v>0</v>
      </c>
      <c r="BJ2119" s="8" t="s">
        <v>78</v>
      </c>
      <c r="BK2119" s="121">
        <f t="shared" si="417"/>
        <v>0</v>
      </c>
      <c r="BL2119" s="8" t="s">
        <v>161</v>
      </c>
      <c r="BM2119" s="8" t="s">
        <v>4586</v>
      </c>
    </row>
    <row r="2120" spans="2:65" s="23" customFormat="1" ht="16.5" customHeight="1" x14ac:dyDescent="0.45">
      <c r="B2120" s="134"/>
      <c r="C2120" s="135" t="s">
        <v>4587</v>
      </c>
      <c r="D2120" s="135" t="s">
        <v>157</v>
      </c>
      <c r="E2120" s="136" t="s">
        <v>4588</v>
      </c>
      <c r="F2120" s="251" t="s">
        <v>4589</v>
      </c>
      <c r="G2120" s="251"/>
      <c r="H2120" s="251"/>
      <c r="I2120" s="251"/>
      <c r="J2120" s="137" t="s">
        <v>1782</v>
      </c>
      <c r="K2120" s="138">
        <v>1</v>
      </c>
      <c r="L2120" s="252"/>
      <c r="M2120" s="252"/>
      <c r="N2120" s="260">
        <f t="shared" si="418"/>
        <v>0</v>
      </c>
      <c r="O2120" s="261"/>
      <c r="P2120" s="261"/>
      <c r="Q2120" s="262"/>
      <c r="R2120" s="139"/>
      <c r="T2120" s="140"/>
      <c r="U2120" s="34" t="s">
        <v>39</v>
      </c>
      <c r="V2120" s="141">
        <v>0</v>
      </c>
      <c r="W2120" s="141">
        <f t="shared" si="409"/>
        <v>0</v>
      </c>
      <c r="X2120" s="141">
        <v>0</v>
      </c>
      <c r="Y2120" s="141">
        <f t="shared" si="410"/>
        <v>0</v>
      </c>
      <c r="Z2120" s="141">
        <v>0</v>
      </c>
      <c r="AA2120" s="142">
        <f t="shared" si="411"/>
        <v>0</v>
      </c>
      <c r="AR2120" s="8" t="s">
        <v>161</v>
      </c>
      <c r="AT2120" s="8" t="s">
        <v>157</v>
      </c>
      <c r="AU2120" s="8" t="s">
        <v>78</v>
      </c>
      <c r="AY2120" s="8" t="s">
        <v>156</v>
      </c>
      <c r="BE2120" s="143">
        <f t="shared" si="412"/>
        <v>0</v>
      </c>
      <c r="BF2120" s="143">
        <f t="shared" si="413"/>
        <v>0</v>
      </c>
      <c r="BG2120" s="143">
        <f t="shared" si="414"/>
        <v>0</v>
      </c>
      <c r="BH2120" s="143">
        <f t="shared" si="415"/>
        <v>0</v>
      </c>
      <c r="BI2120" s="143">
        <f t="shared" si="416"/>
        <v>0</v>
      </c>
      <c r="BJ2120" s="8" t="s">
        <v>78</v>
      </c>
      <c r="BK2120" s="121">
        <f t="shared" si="417"/>
        <v>0</v>
      </c>
      <c r="BL2120" s="8" t="s">
        <v>161</v>
      </c>
      <c r="BM2120" s="8" t="s">
        <v>4590</v>
      </c>
    </row>
    <row r="2121" spans="2:65" s="23" customFormat="1" ht="16.5" customHeight="1" x14ac:dyDescent="0.45">
      <c r="B2121" s="134"/>
      <c r="C2121" s="135" t="s">
        <v>4591</v>
      </c>
      <c r="D2121" s="135"/>
      <c r="E2121" s="136"/>
      <c r="F2121" s="251"/>
      <c r="G2121" s="251"/>
      <c r="H2121" s="251"/>
      <c r="I2121" s="251"/>
      <c r="J2121" s="137"/>
      <c r="K2121" s="138"/>
      <c r="L2121" s="252"/>
      <c r="M2121" s="252"/>
      <c r="N2121" s="260">
        <f t="shared" si="418"/>
        <v>0</v>
      </c>
      <c r="O2121" s="261"/>
      <c r="P2121" s="261"/>
      <c r="Q2121" s="262"/>
      <c r="R2121" s="139"/>
      <c r="T2121" s="140"/>
      <c r="U2121" s="34" t="s">
        <v>39</v>
      </c>
      <c r="V2121" s="141">
        <v>0</v>
      </c>
      <c r="W2121" s="141">
        <f t="shared" si="409"/>
        <v>0</v>
      </c>
      <c r="X2121" s="141">
        <v>0</v>
      </c>
      <c r="Y2121" s="141">
        <f t="shared" si="410"/>
        <v>0</v>
      </c>
      <c r="Z2121" s="141">
        <v>0</v>
      </c>
      <c r="AA2121" s="142">
        <f t="shared" si="411"/>
        <v>0</v>
      </c>
      <c r="AR2121" s="8" t="s">
        <v>161</v>
      </c>
      <c r="AT2121" s="8" t="s">
        <v>157</v>
      </c>
      <c r="AU2121" s="8" t="s">
        <v>78</v>
      </c>
      <c r="AY2121" s="8" t="s">
        <v>156</v>
      </c>
      <c r="BE2121" s="143">
        <f t="shared" si="412"/>
        <v>0</v>
      </c>
      <c r="BF2121" s="143">
        <f t="shared" si="413"/>
        <v>0</v>
      </c>
      <c r="BG2121" s="143">
        <f t="shared" si="414"/>
        <v>0</v>
      </c>
      <c r="BH2121" s="143">
        <f t="shared" si="415"/>
        <v>0</v>
      </c>
      <c r="BI2121" s="143">
        <f t="shared" si="416"/>
        <v>0</v>
      </c>
      <c r="BJ2121" s="8" t="s">
        <v>78</v>
      </c>
      <c r="BK2121" s="121">
        <f t="shared" si="417"/>
        <v>0</v>
      </c>
      <c r="BL2121" s="8" t="s">
        <v>161</v>
      </c>
      <c r="BM2121" s="8" t="s">
        <v>4592</v>
      </c>
    </row>
    <row r="2122" spans="2:65" s="23" customFormat="1" ht="16.5" customHeight="1" x14ac:dyDescent="0.45">
      <c r="B2122" s="134"/>
      <c r="C2122" s="191" t="s">
        <v>4593</v>
      </c>
      <c r="D2122" s="191"/>
      <c r="E2122" s="192"/>
      <c r="F2122" s="272"/>
      <c r="G2122" s="272"/>
      <c r="H2122" s="272"/>
      <c r="I2122" s="272"/>
      <c r="J2122" s="193"/>
      <c r="K2122" s="194"/>
      <c r="L2122" s="273"/>
      <c r="M2122" s="273"/>
      <c r="N2122" s="260">
        <f t="shared" si="418"/>
        <v>0</v>
      </c>
      <c r="O2122" s="261"/>
      <c r="P2122" s="261"/>
      <c r="Q2122" s="262"/>
      <c r="R2122" s="139"/>
      <c r="T2122" s="140"/>
      <c r="U2122" s="34" t="s">
        <v>39</v>
      </c>
      <c r="V2122" s="141">
        <v>0</v>
      </c>
      <c r="W2122" s="141">
        <f t="shared" si="409"/>
        <v>0</v>
      </c>
      <c r="X2122" s="141">
        <v>0</v>
      </c>
      <c r="Y2122" s="141">
        <f t="shared" si="410"/>
        <v>0</v>
      </c>
      <c r="Z2122" s="141">
        <v>0</v>
      </c>
      <c r="AA2122" s="142">
        <f t="shared" si="411"/>
        <v>0</v>
      </c>
      <c r="AR2122" s="8" t="s">
        <v>161</v>
      </c>
      <c r="AT2122" s="8" t="s">
        <v>157</v>
      </c>
      <c r="AU2122" s="8" t="s">
        <v>78</v>
      </c>
      <c r="AY2122" s="8" t="s">
        <v>156</v>
      </c>
      <c r="BE2122" s="143">
        <f t="shared" si="412"/>
        <v>0</v>
      </c>
      <c r="BF2122" s="143">
        <f t="shared" si="413"/>
        <v>0</v>
      </c>
      <c r="BG2122" s="143">
        <f t="shared" si="414"/>
        <v>0</v>
      </c>
      <c r="BH2122" s="143">
        <f t="shared" si="415"/>
        <v>0</v>
      </c>
      <c r="BI2122" s="143">
        <f t="shared" si="416"/>
        <v>0</v>
      </c>
      <c r="BJ2122" s="8" t="s">
        <v>78</v>
      </c>
      <c r="BK2122" s="121">
        <f t="shared" si="417"/>
        <v>0</v>
      </c>
      <c r="BL2122" s="8" t="s">
        <v>161</v>
      </c>
      <c r="BM2122" s="8" t="s">
        <v>4594</v>
      </c>
    </row>
    <row r="2123" spans="2:65" s="23" customFormat="1" ht="16.5" customHeight="1" x14ac:dyDescent="0.45">
      <c r="B2123" s="134"/>
      <c r="C2123" s="179" t="s">
        <v>4595</v>
      </c>
      <c r="D2123" s="179" t="s">
        <v>311</v>
      </c>
      <c r="E2123" s="180" t="s">
        <v>4596</v>
      </c>
      <c r="F2123" s="263" t="s">
        <v>4324</v>
      </c>
      <c r="G2123" s="263"/>
      <c r="H2123" s="263"/>
      <c r="I2123" s="263"/>
      <c r="J2123" s="181" t="s">
        <v>1782</v>
      </c>
      <c r="K2123" s="182">
        <v>1</v>
      </c>
      <c r="L2123" s="264"/>
      <c r="M2123" s="264"/>
      <c r="N2123" s="265">
        <f>ROUND(L2123*K2123,2)</f>
        <v>0</v>
      </c>
      <c r="O2123" s="266"/>
      <c r="P2123" s="266"/>
      <c r="Q2123" s="267"/>
      <c r="R2123" s="139"/>
      <c r="T2123" s="140"/>
      <c r="U2123" s="34" t="s">
        <v>39</v>
      </c>
      <c r="V2123" s="141">
        <v>0</v>
      </c>
      <c r="W2123" s="141">
        <f t="shared" si="409"/>
        <v>0</v>
      </c>
      <c r="X2123" s="141">
        <v>0</v>
      </c>
      <c r="Y2123" s="141">
        <f t="shared" si="410"/>
        <v>0</v>
      </c>
      <c r="Z2123" s="141">
        <v>0</v>
      </c>
      <c r="AA2123" s="142">
        <f t="shared" si="411"/>
        <v>0</v>
      </c>
      <c r="AR2123" s="8" t="s">
        <v>190</v>
      </c>
      <c r="AT2123" s="8" t="s">
        <v>311</v>
      </c>
      <c r="AU2123" s="8" t="s">
        <v>78</v>
      </c>
      <c r="AY2123" s="8" t="s">
        <v>156</v>
      </c>
      <c r="BE2123" s="143">
        <f t="shared" si="412"/>
        <v>0</v>
      </c>
      <c r="BF2123" s="143">
        <f t="shared" si="413"/>
        <v>0</v>
      </c>
      <c r="BG2123" s="143">
        <f t="shared" si="414"/>
        <v>0</v>
      </c>
      <c r="BH2123" s="143">
        <f t="shared" si="415"/>
        <v>0</v>
      </c>
      <c r="BI2123" s="143">
        <f t="shared" si="416"/>
        <v>0</v>
      </c>
      <c r="BJ2123" s="8" t="s">
        <v>78</v>
      </c>
      <c r="BK2123" s="121">
        <f t="shared" si="417"/>
        <v>0</v>
      </c>
      <c r="BL2123" s="8" t="s">
        <v>161</v>
      </c>
      <c r="BM2123" s="8" t="s">
        <v>4597</v>
      </c>
    </row>
    <row r="2124" spans="2:65" s="144" customFormat="1" ht="16.5" customHeight="1" x14ac:dyDescent="0.45">
      <c r="B2124" s="145"/>
      <c r="C2124" s="146"/>
      <c r="D2124" s="146"/>
      <c r="E2124" s="147"/>
      <c r="F2124" s="253" t="s">
        <v>4326</v>
      </c>
      <c r="G2124" s="253"/>
      <c r="H2124" s="253"/>
      <c r="I2124" s="253"/>
      <c r="J2124" s="146"/>
      <c r="K2124" s="147"/>
      <c r="L2124" s="146"/>
      <c r="M2124" s="146"/>
      <c r="N2124" s="146"/>
      <c r="O2124" s="146"/>
      <c r="P2124" s="146"/>
      <c r="Q2124" s="146"/>
      <c r="R2124" s="148"/>
      <c r="T2124" s="149"/>
      <c r="U2124" s="146"/>
      <c r="V2124" s="146"/>
      <c r="W2124" s="146"/>
      <c r="X2124" s="146"/>
      <c r="Y2124" s="146"/>
      <c r="Z2124" s="146"/>
      <c r="AA2124" s="150"/>
      <c r="AT2124" s="151" t="s">
        <v>168</v>
      </c>
      <c r="AU2124" s="151" t="s">
        <v>78</v>
      </c>
      <c r="AV2124" s="144" t="s">
        <v>80</v>
      </c>
      <c r="AW2124" s="144" t="s">
        <v>28</v>
      </c>
      <c r="AX2124" s="144" t="s">
        <v>72</v>
      </c>
      <c r="AY2124" s="151" t="s">
        <v>156</v>
      </c>
    </row>
    <row r="2125" spans="2:65" s="144" customFormat="1" ht="16.5" customHeight="1" x14ac:dyDescent="0.45">
      <c r="B2125" s="145"/>
      <c r="C2125" s="146"/>
      <c r="D2125" s="146"/>
      <c r="E2125" s="147"/>
      <c r="F2125" s="258" t="s">
        <v>4327</v>
      </c>
      <c r="G2125" s="258"/>
      <c r="H2125" s="258"/>
      <c r="I2125" s="258"/>
      <c r="J2125" s="146"/>
      <c r="K2125" s="147"/>
      <c r="L2125" s="146"/>
      <c r="M2125" s="146"/>
      <c r="N2125" s="146"/>
      <c r="O2125" s="146"/>
      <c r="P2125" s="146"/>
      <c r="Q2125" s="146"/>
      <c r="R2125" s="148"/>
      <c r="T2125" s="149"/>
      <c r="U2125" s="146"/>
      <c r="V2125" s="146"/>
      <c r="W2125" s="146"/>
      <c r="X2125" s="146"/>
      <c r="Y2125" s="146"/>
      <c r="Z2125" s="146"/>
      <c r="AA2125" s="150"/>
      <c r="AT2125" s="151" t="s">
        <v>168</v>
      </c>
      <c r="AU2125" s="151" t="s">
        <v>78</v>
      </c>
      <c r="AV2125" s="144" t="s">
        <v>80</v>
      </c>
      <c r="AW2125" s="144" t="s">
        <v>28</v>
      </c>
      <c r="AX2125" s="144" t="s">
        <v>72</v>
      </c>
      <c r="AY2125" s="151" t="s">
        <v>156</v>
      </c>
    </row>
    <row r="2126" spans="2:65" s="144" customFormat="1" ht="16.5" customHeight="1" x14ac:dyDescent="0.45">
      <c r="B2126" s="145"/>
      <c r="C2126" s="146"/>
      <c r="D2126" s="146"/>
      <c r="E2126" s="147"/>
      <c r="F2126" s="258" t="s">
        <v>4328</v>
      </c>
      <c r="G2126" s="258"/>
      <c r="H2126" s="258"/>
      <c r="I2126" s="258"/>
      <c r="J2126" s="146"/>
      <c r="K2126" s="147"/>
      <c r="L2126" s="146"/>
      <c r="M2126" s="146"/>
      <c r="N2126" s="146"/>
      <c r="O2126" s="146"/>
      <c r="P2126" s="146"/>
      <c r="Q2126" s="146"/>
      <c r="R2126" s="148"/>
      <c r="T2126" s="149"/>
      <c r="U2126" s="146"/>
      <c r="V2126" s="146"/>
      <c r="W2126" s="146"/>
      <c r="X2126" s="146"/>
      <c r="Y2126" s="146"/>
      <c r="Z2126" s="146"/>
      <c r="AA2126" s="150"/>
      <c r="AT2126" s="151" t="s">
        <v>168</v>
      </c>
      <c r="AU2126" s="151" t="s">
        <v>78</v>
      </c>
      <c r="AV2126" s="144" t="s">
        <v>80</v>
      </c>
      <c r="AW2126" s="144" t="s">
        <v>28</v>
      </c>
      <c r="AX2126" s="144" t="s">
        <v>72</v>
      </c>
      <c r="AY2126" s="151" t="s">
        <v>156</v>
      </c>
    </row>
    <row r="2127" spans="2:65" s="144" customFormat="1" ht="16.5" customHeight="1" x14ac:dyDescent="0.45">
      <c r="B2127" s="145"/>
      <c r="C2127" s="146"/>
      <c r="D2127" s="146"/>
      <c r="E2127" s="147"/>
      <c r="F2127" s="258" t="s">
        <v>4329</v>
      </c>
      <c r="G2127" s="258"/>
      <c r="H2127" s="258"/>
      <c r="I2127" s="258"/>
      <c r="J2127" s="146"/>
      <c r="K2127" s="147"/>
      <c r="L2127" s="146"/>
      <c r="M2127" s="146"/>
      <c r="N2127" s="146"/>
      <c r="O2127" s="146"/>
      <c r="P2127" s="146"/>
      <c r="Q2127" s="146"/>
      <c r="R2127" s="148"/>
      <c r="T2127" s="149"/>
      <c r="U2127" s="146"/>
      <c r="V2127" s="146"/>
      <c r="W2127" s="146"/>
      <c r="X2127" s="146"/>
      <c r="Y2127" s="146"/>
      <c r="Z2127" s="146"/>
      <c r="AA2127" s="150"/>
      <c r="AT2127" s="151" t="s">
        <v>168</v>
      </c>
      <c r="AU2127" s="151" t="s">
        <v>78</v>
      </c>
      <c r="AV2127" s="144" t="s">
        <v>80</v>
      </c>
      <c r="AW2127" s="144" t="s">
        <v>28</v>
      </c>
      <c r="AX2127" s="144" t="s">
        <v>72</v>
      </c>
      <c r="AY2127" s="151" t="s">
        <v>156</v>
      </c>
    </row>
    <row r="2128" spans="2:65" s="144" customFormat="1" ht="16.5" customHeight="1" x14ac:dyDescent="0.45">
      <c r="B2128" s="145"/>
      <c r="C2128" s="146"/>
      <c r="D2128" s="146"/>
      <c r="E2128" s="147"/>
      <c r="F2128" s="258" t="s">
        <v>4330</v>
      </c>
      <c r="G2128" s="258"/>
      <c r="H2128" s="258"/>
      <c r="I2128" s="258"/>
      <c r="J2128" s="146"/>
      <c r="K2128" s="147"/>
      <c r="L2128" s="146"/>
      <c r="M2128" s="146"/>
      <c r="N2128" s="146"/>
      <c r="O2128" s="146"/>
      <c r="P2128" s="146"/>
      <c r="Q2128" s="146"/>
      <c r="R2128" s="148"/>
      <c r="T2128" s="149"/>
      <c r="U2128" s="146"/>
      <c r="V2128" s="146"/>
      <c r="W2128" s="146"/>
      <c r="X2128" s="146"/>
      <c r="Y2128" s="146"/>
      <c r="Z2128" s="146"/>
      <c r="AA2128" s="150"/>
      <c r="AT2128" s="151" t="s">
        <v>168</v>
      </c>
      <c r="AU2128" s="151" t="s">
        <v>78</v>
      </c>
      <c r="AV2128" s="144" t="s">
        <v>80</v>
      </c>
      <c r="AW2128" s="144" t="s">
        <v>28</v>
      </c>
      <c r="AX2128" s="144" t="s">
        <v>72</v>
      </c>
      <c r="AY2128" s="151" t="s">
        <v>156</v>
      </c>
    </row>
    <row r="2129" spans="2:65" s="144" customFormat="1" ht="25.5" customHeight="1" x14ac:dyDescent="0.45">
      <c r="B2129" s="145"/>
      <c r="C2129" s="146"/>
      <c r="D2129" s="146"/>
      <c r="E2129" s="147"/>
      <c r="F2129" s="258" t="s">
        <v>4331</v>
      </c>
      <c r="G2129" s="258"/>
      <c r="H2129" s="258"/>
      <c r="I2129" s="258"/>
      <c r="J2129" s="146"/>
      <c r="K2129" s="147"/>
      <c r="L2129" s="146"/>
      <c r="M2129" s="146"/>
      <c r="N2129" s="146"/>
      <c r="O2129" s="146"/>
      <c r="P2129" s="146"/>
      <c r="Q2129" s="146"/>
      <c r="R2129" s="148"/>
      <c r="T2129" s="149"/>
      <c r="U2129" s="146"/>
      <c r="V2129" s="146"/>
      <c r="W2129" s="146"/>
      <c r="X2129" s="146"/>
      <c r="Y2129" s="146"/>
      <c r="Z2129" s="146"/>
      <c r="AA2129" s="150"/>
      <c r="AT2129" s="151" t="s">
        <v>168</v>
      </c>
      <c r="AU2129" s="151" t="s">
        <v>78</v>
      </c>
      <c r="AV2129" s="144" t="s">
        <v>80</v>
      </c>
      <c r="AW2129" s="144" t="s">
        <v>28</v>
      </c>
      <c r="AX2129" s="144" t="s">
        <v>72</v>
      </c>
      <c r="AY2129" s="151" t="s">
        <v>156</v>
      </c>
    </row>
    <row r="2130" spans="2:65" s="152" customFormat="1" ht="16.5" customHeight="1" x14ac:dyDescent="0.45">
      <c r="B2130" s="153"/>
      <c r="C2130" s="154"/>
      <c r="D2130" s="154"/>
      <c r="E2130" s="155"/>
      <c r="F2130" s="254" t="s">
        <v>80</v>
      </c>
      <c r="G2130" s="254"/>
      <c r="H2130" s="254"/>
      <c r="I2130" s="254"/>
      <c r="J2130" s="154"/>
      <c r="K2130" s="156">
        <v>1</v>
      </c>
      <c r="L2130" s="154"/>
      <c r="M2130" s="154"/>
      <c r="N2130" s="154"/>
      <c r="O2130" s="154"/>
      <c r="P2130" s="154"/>
      <c r="Q2130" s="154"/>
      <c r="R2130" s="157"/>
      <c r="T2130" s="158"/>
      <c r="U2130" s="154"/>
      <c r="V2130" s="154"/>
      <c r="W2130" s="154"/>
      <c r="X2130" s="154"/>
      <c r="Y2130" s="154"/>
      <c r="Z2130" s="154"/>
      <c r="AA2130" s="159"/>
      <c r="AT2130" s="160" t="s">
        <v>168</v>
      </c>
      <c r="AU2130" s="160" t="s">
        <v>78</v>
      </c>
      <c r="AV2130" s="152" t="s">
        <v>78</v>
      </c>
      <c r="AW2130" s="152" t="s">
        <v>28</v>
      </c>
      <c r="AX2130" s="152" t="s">
        <v>80</v>
      </c>
      <c r="AY2130" s="160" t="s">
        <v>156</v>
      </c>
    </row>
    <row r="2131" spans="2:65" s="23" customFormat="1" ht="25.5" customHeight="1" x14ac:dyDescent="0.45">
      <c r="B2131" s="134"/>
      <c r="C2131" s="179" t="s">
        <v>4598</v>
      </c>
      <c r="D2131" s="179" t="s">
        <v>311</v>
      </c>
      <c r="E2131" s="180" t="s">
        <v>4599</v>
      </c>
      <c r="F2131" s="263" t="s">
        <v>4600</v>
      </c>
      <c r="G2131" s="263"/>
      <c r="H2131" s="263"/>
      <c r="I2131" s="263"/>
      <c r="J2131" s="181" t="s">
        <v>260</v>
      </c>
      <c r="K2131" s="182">
        <v>1</v>
      </c>
      <c r="L2131" s="264"/>
      <c r="M2131" s="264"/>
      <c r="N2131" s="265">
        <f t="shared" ref="N2131:N2132" si="419">ROUND(L2131*K2131,2)</f>
        <v>0</v>
      </c>
      <c r="O2131" s="266"/>
      <c r="P2131" s="266"/>
      <c r="Q2131" s="267"/>
      <c r="R2131" s="139"/>
      <c r="T2131" s="140"/>
      <c r="U2131" s="34" t="s">
        <v>39</v>
      </c>
      <c r="V2131" s="141">
        <v>0</v>
      </c>
      <c r="W2131" s="141">
        <f>V2131*K2131</f>
        <v>0</v>
      </c>
      <c r="X2131" s="141">
        <v>0</v>
      </c>
      <c r="Y2131" s="141">
        <f>X2131*K2131</f>
        <v>0</v>
      </c>
      <c r="Z2131" s="141">
        <v>0</v>
      </c>
      <c r="AA2131" s="142">
        <f>Z2131*K2131</f>
        <v>0</v>
      </c>
      <c r="AR2131" s="8" t="s">
        <v>190</v>
      </c>
      <c r="AT2131" s="8" t="s">
        <v>311</v>
      </c>
      <c r="AU2131" s="8" t="s">
        <v>78</v>
      </c>
      <c r="AY2131" s="8" t="s">
        <v>156</v>
      </c>
      <c r="BE2131" s="143">
        <f>IF(U2131="základná",N2131,0)</f>
        <v>0</v>
      </c>
      <c r="BF2131" s="143">
        <f>IF(U2131="znížená",N2131,0)</f>
        <v>0</v>
      </c>
      <c r="BG2131" s="143">
        <f>IF(U2131="zákl. prenesená",N2131,0)</f>
        <v>0</v>
      </c>
      <c r="BH2131" s="143">
        <f>IF(U2131="zníž. prenesená",N2131,0)</f>
        <v>0</v>
      </c>
      <c r="BI2131" s="143">
        <f>IF(U2131="nulová",N2131,0)</f>
        <v>0</v>
      </c>
      <c r="BJ2131" s="8" t="s">
        <v>78</v>
      </c>
      <c r="BK2131" s="121">
        <f>ROUND(L2131*K2131,3)</f>
        <v>0</v>
      </c>
      <c r="BL2131" s="8" t="s">
        <v>161</v>
      </c>
      <c r="BM2131" s="8" t="s">
        <v>4601</v>
      </c>
    </row>
    <row r="2132" spans="2:65" s="23" customFormat="1" ht="16.5" customHeight="1" x14ac:dyDescent="0.45">
      <c r="B2132" s="134"/>
      <c r="C2132" s="179" t="s">
        <v>4602</v>
      </c>
      <c r="D2132" s="179" t="s">
        <v>311</v>
      </c>
      <c r="E2132" s="180" t="s">
        <v>4603</v>
      </c>
      <c r="F2132" s="263" t="s">
        <v>4338</v>
      </c>
      <c r="G2132" s="263"/>
      <c r="H2132" s="263"/>
      <c r="I2132" s="263"/>
      <c r="J2132" s="186" t="s">
        <v>260</v>
      </c>
      <c r="K2132" s="182">
        <v>1</v>
      </c>
      <c r="L2132" s="264"/>
      <c r="M2132" s="264"/>
      <c r="N2132" s="265">
        <f t="shared" si="419"/>
        <v>0</v>
      </c>
      <c r="O2132" s="266"/>
      <c r="P2132" s="266"/>
      <c r="Q2132" s="267"/>
      <c r="R2132" s="139"/>
      <c r="T2132" s="140"/>
      <c r="U2132" s="34" t="s">
        <v>39</v>
      </c>
      <c r="V2132" s="141">
        <v>0</v>
      </c>
      <c r="W2132" s="141">
        <f>V2132*K2132</f>
        <v>0</v>
      </c>
      <c r="X2132" s="141">
        <v>0</v>
      </c>
      <c r="Y2132" s="141">
        <f>X2132*K2132</f>
        <v>0</v>
      </c>
      <c r="Z2132" s="141">
        <v>0</v>
      </c>
      <c r="AA2132" s="142">
        <f>Z2132*K2132</f>
        <v>0</v>
      </c>
      <c r="AR2132" s="8" t="s">
        <v>190</v>
      </c>
      <c r="AT2132" s="8" t="s">
        <v>311</v>
      </c>
      <c r="AU2132" s="8" t="s">
        <v>78</v>
      </c>
      <c r="AY2132" s="8" t="s">
        <v>156</v>
      </c>
      <c r="BE2132" s="143">
        <f>IF(U2132="základná",N2132,0)</f>
        <v>0</v>
      </c>
      <c r="BF2132" s="143">
        <f>IF(U2132="znížená",N2132,0)</f>
        <v>0</v>
      </c>
      <c r="BG2132" s="143">
        <f>IF(U2132="zákl. prenesená",N2132,0)</f>
        <v>0</v>
      </c>
      <c r="BH2132" s="143">
        <f>IF(U2132="zníž. prenesená",N2132,0)</f>
        <v>0</v>
      </c>
      <c r="BI2132" s="143">
        <f>IF(U2132="nulová",N2132,0)</f>
        <v>0</v>
      </c>
      <c r="BJ2132" s="8" t="s">
        <v>78</v>
      </c>
      <c r="BK2132" s="121">
        <f>ROUND(L2132*K2132,3)</f>
        <v>0</v>
      </c>
      <c r="BL2132" s="8" t="s">
        <v>161</v>
      </c>
      <c r="BM2132" s="8" t="s">
        <v>4604</v>
      </c>
    </row>
    <row r="2133" spans="2:65" s="144" customFormat="1" ht="16.5" customHeight="1" x14ac:dyDescent="0.45">
      <c r="B2133" s="145"/>
      <c r="C2133" s="146"/>
      <c r="D2133" s="146"/>
      <c r="E2133" s="147"/>
      <c r="F2133" s="253" t="s">
        <v>4340</v>
      </c>
      <c r="G2133" s="253"/>
      <c r="H2133" s="253"/>
      <c r="I2133" s="253"/>
      <c r="J2133" s="146"/>
      <c r="K2133" s="147"/>
      <c r="L2133" s="146"/>
      <c r="M2133" s="146"/>
      <c r="N2133" s="146"/>
      <c r="O2133" s="146"/>
      <c r="P2133" s="146"/>
      <c r="Q2133" s="146"/>
      <c r="R2133" s="148"/>
      <c r="T2133" s="149"/>
      <c r="U2133" s="146"/>
      <c r="V2133" s="146"/>
      <c r="W2133" s="146"/>
      <c r="X2133" s="146"/>
      <c r="Y2133" s="146"/>
      <c r="Z2133" s="146"/>
      <c r="AA2133" s="150"/>
      <c r="AT2133" s="151" t="s">
        <v>168</v>
      </c>
      <c r="AU2133" s="151" t="s">
        <v>78</v>
      </c>
      <c r="AV2133" s="144" t="s">
        <v>80</v>
      </c>
      <c r="AW2133" s="144" t="s">
        <v>28</v>
      </c>
      <c r="AX2133" s="144" t="s">
        <v>72</v>
      </c>
      <c r="AY2133" s="151" t="s">
        <v>156</v>
      </c>
    </row>
    <row r="2134" spans="2:65" s="144" customFormat="1" ht="25.5" customHeight="1" x14ac:dyDescent="0.45">
      <c r="B2134" s="145"/>
      <c r="C2134" s="146"/>
      <c r="D2134" s="146"/>
      <c r="E2134" s="147"/>
      <c r="F2134" s="258" t="s">
        <v>4341</v>
      </c>
      <c r="G2134" s="258"/>
      <c r="H2134" s="258"/>
      <c r="I2134" s="258"/>
      <c r="J2134" s="146"/>
      <c r="K2134" s="147"/>
      <c r="L2134" s="146"/>
      <c r="M2134" s="146"/>
      <c r="N2134" s="146"/>
      <c r="O2134" s="146"/>
      <c r="P2134" s="146"/>
      <c r="Q2134" s="146"/>
      <c r="R2134" s="148"/>
      <c r="T2134" s="149"/>
      <c r="U2134" s="146"/>
      <c r="V2134" s="146"/>
      <c r="W2134" s="146"/>
      <c r="X2134" s="146"/>
      <c r="Y2134" s="146"/>
      <c r="Z2134" s="146"/>
      <c r="AA2134" s="150"/>
      <c r="AT2134" s="151" t="s">
        <v>168</v>
      </c>
      <c r="AU2134" s="151" t="s">
        <v>78</v>
      </c>
      <c r="AV2134" s="144" t="s">
        <v>80</v>
      </c>
      <c r="AW2134" s="144" t="s">
        <v>28</v>
      </c>
      <c r="AX2134" s="144" t="s">
        <v>72</v>
      </c>
      <c r="AY2134" s="151" t="s">
        <v>156</v>
      </c>
    </row>
    <row r="2135" spans="2:65" s="144" customFormat="1" ht="16.5" customHeight="1" x14ac:dyDescent="0.45">
      <c r="B2135" s="145"/>
      <c r="C2135" s="146"/>
      <c r="D2135" s="146"/>
      <c r="E2135" s="147"/>
      <c r="F2135" s="258" t="s">
        <v>4342</v>
      </c>
      <c r="G2135" s="258"/>
      <c r="H2135" s="258"/>
      <c r="I2135" s="258"/>
      <c r="J2135" s="146"/>
      <c r="K2135" s="147"/>
      <c r="L2135" s="146"/>
      <c r="M2135" s="146"/>
      <c r="N2135" s="146"/>
      <c r="O2135" s="146"/>
      <c r="P2135" s="146"/>
      <c r="Q2135" s="146"/>
      <c r="R2135" s="148"/>
      <c r="T2135" s="149"/>
      <c r="U2135" s="146"/>
      <c r="V2135" s="146"/>
      <c r="W2135" s="146"/>
      <c r="X2135" s="146"/>
      <c r="Y2135" s="146"/>
      <c r="Z2135" s="146"/>
      <c r="AA2135" s="150"/>
      <c r="AT2135" s="151" t="s">
        <v>168</v>
      </c>
      <c r="AU2135" s="151" t="s">
        <v>78</v>
      </c>
      <c r="AV2135" s="144" t="s">
        <v>80</v>
      </c>
      <c r="AW2135" s="144" t="s">
        <v>28</v>
      </c>
      <c r="AX2135" s="144" t="s">
        <v>72</v>
      </c>
      <c r="AY2135" s="151" t="s">
        <v>156</v>
      </c>
    </row>
    <row r="2136" spans="2:65" s="152" customFormat="1" ht="16.5" customHeight="1" x14ac:dyDescent="0.45">
      <c r="B2136" s="153"/>
      <c r="C2136" s="154"/>
      <c r="D2136" s="154"/>
      <c r="E2136" s="155"/>
      <c r="F2136" s="254" t="s">
        <v>80</v>
      </c>
      <c r="G2136" s="254"/>
      <c r="H2136" s="254"/>
      <c r="I2136" s="254"/>
      <c r="J2136" s="154"/>
      <c r="K2136" s="156">
        <v>1</v>
      </c>
      <c r="L2136" s="154"/>
      <c r="M2136" s="154"/>
      <c r="N2136" s="154"/>
      <c r="O2136" s="154"/>
      <c r="P2136" s="154"/>
      <c r="Q2136" s="154"/>
      <c r="R2136" s="157"/>
      <c r="T2136" s="158"/>
      <c r="U2136" s="154"/>
      <c r="V2136" s="154"/>
      <c r="W2136" s="154"/>
      <c r="X2136" s="154"/>
      <c r="Y2136" s="154"/>
      <c r="Z2136" s="154"/>
      <c r="AA2136" s="159"/>
      <c r="AT2136" s="160" t="s">
        <v>168</v>
      </c>
      <c r="AU2136" s="160" t="s">
        <v>78</v>
      </c>
      <c r="AV2136" s="152" t="s">
        <v>78</v>
      </c>
      <c r="AW2136" s="152" t="s">
        <v>28</v>
      </c>
      <c r="AX2136" s="152" t="s">
        <v>80</v>
      </c>
      <c r="AY2136" s="160" t="s">
        <v>156</v>
      </c>
    </row>
    <row r="2137" spans="2:65" s="23" customFormat="1" ht="16.5" customHeight="1" x14ac:dyDescent="0.45">
      <c r="B2137" s="134"/>
      <c r="C2137" s="179" t="s">
        <v>4605</v>
      </c>
      <c r="D2137" s="179" t="s">
        <v>311</v>
      </c>
      <c r="E2137" s="180" t="s">
        <v>4606</v>
      </c>
      <c r="F2137" s="263" t="s">
        <v>4345</v>
      </c>
      <c r="G2137" s="263"/>
      <c r="H2137" s="263"/>
      <c r="I2137" s="263"/>
      <c r="J2137" s="181" t="s">
        <v>4346</v>
      </c>
      <c r="K2137" s="182">
        <v>16</v>
      </c>
      <c r="L2137" s="264"/>
      <c r="M2137" s="264"/>
      <c r="N2137" s="265">
        <f t="shared" ref="N2137:N2153" si="420">ROUND(L2137*K2137,2)</f>
        <v>0</v>
      </c>
      <c r="O2137" s="266"/>
      <c r="P2137" s="266"/>
      <c r="Q2137" s="267"/>
      <c r="R2137" s="139"/>
      <c r="T2137" s="140"/>
      <c r="U2137" s="34" t="s">
        <v>39</v>
      </c>
      <c r="V2137" s="141">
        <v>0</v>
      </c>
      <c r="W2137" s="141">
        <f t="shared" ref="W2137:W2153" si="421">V2137*K2137</f>
        <v>0</v>
      </c>
      <c r="X2137" s="141">
        <v>0</v>
      </c>
      <c r="Y2137" s="141">
        <f t="shared" ref="Y2137:Y2153" si="422">X2137*K2137</f>
        <v>0</v>
      </c>
      <c r="Z2137" s="141">
        <v>0</v>
      </c>
      <c r="AA2137" s="142">
        <f t="shared" ref="AA2137:AA2153" si="423">Z2137*K2137</f>
        <v>0</v>
      </c>
      <c r="AR2137" s="8" t="s">
        <v>190</v>
      </c>
      <c r="AT2137" s="8" t="s">
        <v>311</v>
      </c>
      <c r="AU2137" s="8" t="s">
        <v>78</v>
      </c>
      <c r="AY2137" s="8" t="s">
        <v>156</v>
      </c>
      <c r="BE2137" s="143">
        <f t="shared" ref="BE2137:BE2153" si="424">IF(U2137="základná",N2137,0)</f>
        <v>0</v>
      </c>
      <c r="BF2137" s="143">
        <f t="shared" ref="BF2137:BF2153" si="425">IF(U2137="znížená",N2137,0)</f>
        <v>0</v>
      </c>
      <c r="BG2137" s="143">
        <f t="shared" ref="BG2137:BG2153" si="426">IF(U2137="zákl. prenesená",N2137,0)</f>
        <v>0</v>
      </c>
      <c r="BH2137" s="143">
        <f t="shared" ref="BH2137:BH2153" si="427">IF(U2137="zníž. prenesená",N2137,0)</f>
        <v>0</v>
      </c>
      <c r="BI2137" s="143">
        <f t="shared" ref="BI2137:BI2153" si="428">IF(U2137="nulová",N2137,0)</f>
        <v>0</v>
      </c>
      <c r="BJ2137" s="8" t="s">
        <v>78</v>
      </c>
      <c r="BK2137" s="121">
        <f t="shared" ref="BK2137:BK2153" si="429">ROUND(L2137*K2137,3)</f>
        <v>0</v>
      </c>
      <c r="BL2137" s="8" t="s">
        <v>161</v>
      </c>
      <c r="BM2137" s="8" t="s">
        <v>4607</v>
      </c>
    </row>
    <row r="2138" spans="2:65" s="23" customFormat="1" ht="25.5" customHeight="1" x14ac:dyDescent="0.45">
      <c r="B2138" s="134"/>
      <c r="C2138" s="179" t="s">
        <v>4608</v>
      </c>
      <c r="D2138" s="179" t="s">
        <v>311</v>
      </c>
      <c r="E2138" s="180" t="s">
        <v>4609</v>
      </c>
      <c r="F2138" s="263" t="s">
        <v>4610</v>
      </c>
      <c r="G2138" s="263"/>
      <c r="H2138" s="263"/>
      <c r="I2138" s="263"/>
      <c r="J2138" s="181" t="s">
        <v>1782</v>
      </c>
      <c r="K2138" s="182">
        <v>1</v>
      </c>
      <c r="L2138" s="264"/>
      <c r="M2138" s="264"/>
      <c r="N2138" s="265">
        <f t="shared" si="420"/>
        <v>0</v>
      </c>
      <c r="O2138" s="266"/>
      <c r="P2138" s="266"/>
      <c r="Q2138" s="267"/>
      <c r="R2138" s="139"/>
      <c r="T2138" s="140"/>
      <c r="U2138" s="34" t="s">
        <v>39</v>
      </c>
      <c r="V2138" s="141">
        <v>0</v>
      </c>
      <c r="W2138" s="141">
        <f t="shared" si="421"/>
        <v>0</v>
      </c>
      <c r="X2138" s="141">
        <v>0</v>
      </c>
      <c r="Y2138" s="141">
        <f t="shared" si="422"/>
        <v>0</v>
      </c>
      <c r="Z2138" s="141">
        <v>0</v>
      </c>
      <c r="AA2138" s="142">
        <f t="shared" si="423"/>
        <v>0</v>
      </c>
      <c r="AR2138" s="8" t="s">
        <v>190</v>
      </c>
      <c r="AT2138" s="8" t="s">
        <v>311</v>
      </c>
      <c r="AU2138" s="8" t="s">
        <v>78</v>
      </c>
      <c r="AY2138" s="8" t="s">
        <v>156</v>
      </c>
      <c r="BE2138" s="143">
        <f t="shared" si="424"/>
        <v>0</v>
      </c>
      <c r="BF2138" s="143">
        <f t="shared" si="425"/>
        <v>0</v>
      </c>
      <c r="BG2138" s="143">
        <f t="shared" si="426"/>
        <v>0</v>
      </c>
      <c r="BH2138" s="143">
        <f t="shared" si="427"/>
        <v>0</v>
      </c>
      <c r="BI2138" s="143">
        <f t="shared" si="428"/>
        <v>0</v>
      </c>
      <c r="BJ2138" s="8" t="s">
        <v>78</v>
      </c>
      <c r="BK2138" s="121">
        <f t="shared" si="429"/>
        <v>0</v>
      </c>
      <c r="BL2138" s="8" t="s">
        <v>161</v>
      </c>
      <c r="BM2138" s="8" t="s">
        <v>4611</v>
      </c>
    </row>
    <row r="2139" spans="2:65" s="23" customFormat="1" ht="25.5" customHeight="1" x14ac:dyDescent="0.45">
      <c r="B2139" s="134"/>
      <c r="C2139" s="179" t="s">
        <v>4612</v>
      </c>
      <c r="D2139" s="179" t="s">
        <v>311</v>
      </c>
      <c r="E2139" s="180" t="s">
        <v>4613</v>
      </c>
      <c r="F2139" s="263" t="s">
        <v>4354</v>
      </c>
      <c r="G2139" s="263"/>
      <c r="H2139" s="263"/>
      <c r="I2139" s="263"/>
      <c r="J2139" s="181" t="s">
        <v>260</v>
      </c>
      <c r="K2139" s="182">
        <v>2</v>
      </c>
      <c r="L2139" s="264"/>
      <c r="M2139" s="264"/>
      <c r="N2139" s="265">
        <f t="shared" si="420"/>
        <v>0</v>
      </c>
      <c r="O2139" s="266"/>
      <c r="P2139" s="266"/>
      <c r="Q2139" s="267"/>
      <c r="R2139" s="139"/>
      <c r="T2139" s="140"/>
      <c r="U2139" s="34" t="s">
        <v>39</v>
      </c>
      <c r="V2139" s="141">
        <v>0</v>
      </c>
      <c r="W2139" s="141">
        <f t="shared" si="421"/>
        <v>0</v>
      </c>
      <c r="X2139" s="141">
        <v>0</v>
      </c>
      <c r="Y2139" s="141">
        <f t="shared" si="422"/>
        <v>0</v>
      </c>
      <c r="Z2139" s="141">
        <v>0</v>
      </c>
      <c r="AA2139" s="142">
        <f t="shared" si="423"/>
        <v>0</v>
      </c>
      <c r="AR2139" s="8" t="s">
        <v>190</v>
      </c>
      <c r="AT2139" s="8" t="s">
        <v>311</v>
      </c>
      <c r="AU2139" s="8" t="s">
        <v>78</v>
      </c>
      <c r="AY2139" s="8" t="s">
        <v>156</v>
      </c>
      <c r="BE2139" s="143">
        <f t="shared" si="424"/>
        <v>0</v>
      </c>
      <c r="BF2139" s="143">
        <f t="shared" si="425"/>
        <v>0</v>
      </c>
      <c r="BG2139" s="143">
        <f t="shared" si="426"/>
        <v>0</v>
      </c>
      <c r="BH2139" s="143">
        <f t="shared" si="427"/>
        <v>0</v>
      </c>
      <c r="BI2139" s="143">
        <f t="shared" si="428"/>
        <v>0</v>
      </c>
      <c r="BJ2139" s="8" t="s">
        <v>78</v>
      </c>
      <c r="BK2139" s="121">
        <f t="shared" si="429"/>
        <v>0</v>
      </c>
      <c r="BL2139" s="8" t="s">
        <v>161</v>
      </c>
      <c r="BM2139" s="8" t="s">
        <v>4614</v>
      </c>
    </row>
    <row r="2140" spans="2:65" s="23" customFormat="1" ht="25.5" customHeight="1" x14ac:dyDescent="0.45">
      <c r="B2140" s="134"/>
      <c r="C2140" s="179" t="s">
        <v>4615</v>
      </c>
      <c r="D2140" s="179" t="s">
        <v>311</v>
      </c>
      <c r="E2140" s="180" t="s">
        <v>4616</v>
      </c>
      <c r="F2140" s="263" t="s">
        <v>4358</v>
      </c>
      <c r="G2140" s="263"/>
      <c r="H2140" s="263"/>
      <c r="I2140" s="263"/>
      <c r="J2140" s="181" t="s">
        <v>260</v>
      </c>
      <c r="K2140" s="182">
        <v>1</v>
      </c>
      <c r="L2140" s="264"/>
      <c r="M2140" s="264"/>
      <c r="N2140" s="265">
        <f t="shared" si="420"/>
        <v>0</v>
      </c>
      <c r="O2140" s="266"/>
      <c r="P2140" s="266"/>
      <c r="Q2140" s="267"/>
      <c r="R2140" s="139"/>
      <c r="T2140" s="140"/>
      <c r="U2140" s="34" t="s">
        <v>39</v>
      </c>
      <c r="V2140" s="141">
        <v>0</v>
      </c>
      <c r="W2140" s="141">
        <f t="shared" si="421"/>
        <v>0</v>
      </c>
      <c r="X2140" s="141">
        <v>0</v>
      </c>
      <c r="Y2140" s="141">
        <f t="shared" si="422"/>
        <v>0</v>
      </c>
      <c r="Z2140" s="141">
        <v>0</v>
      </c>
      <c r="AA2140" s="142">
        <f t="shared" si="423"/>
        <v>0</v>
      </c>
      <c r="AR2140" s="8" t="s">
        <v>190</v>
      </c>
      <c r="AT2140" s="8" t="s">
        <v>311</v>
      </c>
      <c r="AU2140" s="8" t="s">
        <v>78</v>
      </c>
      <c r="AY2140" s="8" t="s">
        <v>156</v>
      </c>
      <c r="BE2140" s="143">
        <f t="shared" si="424"/>
        <v>0</v>
      </c>
      <c r="BF2140" s="143">
        <f t="shared" si="425"/>
        <v>0</v>
      </c>
      <c r="BG2140" s="143">
        <f t="shared" si="426"/>
        <v>0</v>
      </c>
      <c r="BH2140" s="143">
        <f t="shared" si="427"/>
        <v>0</v>
      </c>
      <c r="BI2140" s="143">
        <f t="shared" si="428"/>
        <v>0</v>
      </c>
      <c r="BJ2140" s="8" t="s">
        <v>78</v>
      </c>
      <c r="BK2140" s="121">
        <f t="shared" si="429"/>
        <v>0</v>
      </c>
      <c r="BL2140" s="8" t="s">
        <v>161</v>
      </c>
      <c r="BM2140" s="8" t="s">
        <v>4617</v>
      </c>
    </row>
    <row r="2141" spans="2:65" s="23" customFormat="1" ht="25.5" customHeight="1" x14ac:dyDescent="0.45">
      <c r="B2141" s="134"/>
      <c r="C2141" s="179" t="s">
        <v>4618</v>
      </c>
      <c r="D2141" s="179" t="s">
        <v>311</v>
      </c>
      <c r="E2141" s="180" t="s">
        <v>4619</v>
      </c>
      <c r="F2141" s="263" t="s">
        <v>4362</v>
      </c>
      <c r="G2141" s="263"/>
      <c r="H2141" s="263"/>
      <c r="I2141" s="263"/>
      <c r="J2141" s="181" t="s">
        <v>260</v>
      </c>
      <c r="K2141" s="182">
        <v>1</v>
      </c>
      <c r="L2141" s="264"/>
      <c r="M2141" s="264"/>
      <c r="N2141" s="265">
        <f t="shared" si="420"/>
        <v>0</v>
      </c>
      <c r="O2141" s="266"/>
      <c r="P2141" s="266"/>
      <c r="Q2141" s="267"/>
      <c r="R2141" s="139"/>
      <c r="T2141" s="140"/>
      <c r="U2141" s="34" t="s">
        <v>39</v>
      </c>
      <c r="V2141" s="141">
        <v>0</v>
      </c>
      <c r="W2141" s="141">
        <f t="shared" si="421"/>
        <v>0</v>
      </c>
      <c r="X2141" s="141">
        <v>0</v>
      </c>
      <c r="Y2141" s="141">
        <f t="shared" si="422"/>
        <v>0</v>
      </c>
      <c r="Z2141" s="141">
        <v>0</v>
      </c>
      <c r="AA2141" s="142">
        <f t="shared" si="423"/>
        <v>0</v>
      </c>
      <c r="AR2141" s="8" t="s">
        <v>190</v>
      </c>
      <c r="AT2141" s="8" t="s">
        <v>311</v>
      </c>
      <c r="AU2141" s="8" t="s">
        <v>78</v>
      </c>
      <c r="AY2141" s="8" t="s">
        <v>156</v>
      </c>
      <c r="BE2141" s="143">
        <f t="shared" si="424"/>
        <v>0</v>
      </c>
      <c r="BF2141" s="143">
        <f t="shared" si="425"/>
        <v>0</v>
      </c>
      <c r="BG2141" s="143">
        <f t="shared" si="426"/>
        <v>0</v>
      </c>
      <c r="BH2141" s="143">
        <f t="shared" si="427"/>
        <v>0</v>
      </c>
      <c r="BI2141" s="143">
        <f t="shared" si="428"/>
        <v>0</v>
      </c>
      <c r="BJ2141" s="8" t="s">
        <v>78</v>
      </c>
      <c r="BK2141" s="121">
        <f t="shared" si="429"/>
        <v>0</v>
      </c>
      <c r="BL2141" s="8" t="s">
        <v>161</v>
      </c>
      <c r="BM2141" s="8" t="s">
        <v>4620</v>
      </c>
    </row>
    <row r="2142" spans="2:65" s="23" customFormat="1" ht="25.5" customHeight="1" x14ac:dyDescent="0.45">
      <c r="B2142" s="134"/>
      <c r="C2142" s="179" t="s">
        <v>4621</v>
      </c>
      <c r="D2142" s="179" t="s">
        <v>311</v>
      </c>
      <c r="E2142" s="180" t="s">
        <v>4622</v>
      </c>
      <c r="F2142" s="263" t="s">
        <v>4366</v>
      </c>
      <c r="G2142" s="263"/>
      <c r="H2142" s="263"/>
      <c r="I2142" s="263"/>
      <c r="J2142" s="181" t="s">
        <v>260</v>
      </c>
      <c r="K2142" s="182">
        <v>3</v>
      </c>
      <c r="L2142" s="264"/>
      <c r="M2142" s="264"/>
      <c r="N2142" s="265">
        <f t="shared" si="420"/>
        <v>0</v>
      </c>
      <c r="O2142" s="266"/>
      <c r="P2142" s="266"/>
      <c r="Q2142" s="267"/>
      <c r="R2142" s="139"/>
      <c r="T2142" s="140"/>
      <c r="U2142" s="34" t="s">
        <v>39</v>
      </c>
      <c r="V2142" s="141">
        <v>0</v>
      </c>
      <c r="W2142" s="141">
        <f t="shared" si="421"/>
        <v>0</v>
      </c>
      <c r="X2142" s="141">
        <v>0</v>
      </c>
      <c r="Y2142" s="141">
        <f t="shared" si="422"/>
        <v>0</v>
      </c>
      <c r="Z2142" s="141">
        <v>0</v>
      </c>
      <c r="AA2142" s="142">
        <f t="shared" si="423"/>
        <v>0</v>
      </c>
      <c r="AR2142" s="8" t="s">
        <v>190</v>
      </c>
      <c r="AT2142" s="8" t="s">
        <v>311</v>
      </c>
      <c r="AU2142" s="8" t="s">
        <v>78</v>
      </c>
      <c r="AY2142" s="8" t="s">
        <v>156</v>
      </c>
      <c r="BE2142" s="143">
        <f t="shared" si="424"/>
        <v>0</v>
      </c>
      <c r="BF2142" s="143">
        <f t="shared" si="425"/>
        <v>0</v>
      </c>
      <c r="BG2142" s="143">
        <f t="shared" si="426"/>
        <v>0</v>
      </c>
      <c r="BH2142" s="143">
        <f t="shared" si="427"/>
        <v>0</v>
      </c>
      <c r="BI2142" s="143">
        <f t="shared" si="428"/>
        <v>0</v>
      </c>
      <c r="BJ2142" s="8" t="s">
        <v>78</v>
      </c>
      <c r="BK2142" s="121">
        <f t="shared" si="429"/>
        <v>0</v>
      </c>
      <c r="BL2142" s="8" t="s">
        <v>161</v>
      </c>
      <c r="BM2142" s="8" t="s">
        <v>4623</v>
      </c>
    </row>
    <row r="2143" spans="2:65" s="23" customFormat="1" ht="25.5" customHeight="1" x14ac:dyDescent="0.45">
      <c r="B2143" s="134"/>
      <c r="C2143" s="179" t="s">
        <v>4624</v>
      </c>
      <c r="D2143" s="179" t="s">
        <v>311</v>
      </c>
      <c r="E2143" s="180" t="s">
        <v>4625</v>
      </c>
      <c r="F2143" s="263" t="s">
        <v>4370</v>
      </c>
      <c r="G2143" s="263"/>
      <c r="H2143" s="263"/>
      <c r="I2143" s="263"/>
      <c r="J2143" s="181" t="s">
        <v>260</v>
      </c>
      <c r="K2143" s="182">
        <v>3</v>
      </c>
      <c r="L2143" s="264"/>
      <c r="M2143" s="264"/>
      <c r="N2143" s="265">
        <f t="shared" si="420"/>
        <v>0</v>
      </c>
      <c r="O2143" s="266"/>
      <c r="P2143" s="266"/>
      <c r="Q2143" s="267"/>
      <c r="R2143" s="139"/>
      <c r="T2143" s="140"/>
      <c r="U2143" s="34" t="s">
        <v>39</v>
      </c>
      <c r="V2143" s="141">
        <v>0</v>
      </c>
      <c r="W2143" s="141">
        <f t="shared" si="421"/>
        <v>0</v>
      </c>
      <c r="X2143" s="141">
        <v>0</v>
      </c>
      <c r="Y2143" s="141">
        <f t="shared" si="422"/>
        <v>0</v>
      </c>
      <c r="Z2143" s="141">
        <v>0</v>
      </c>
      <c r="AA2143" s="142">
        <f t="shared" si="423"/>
        <v>0</v>
      </c>
      <c r="AR2143" s="8" t="s">
        <v>190</v>
      </c>
      <c r="AT2143" s="8" t="s">
        <v>311</v>
      </c>
      <c r="AU2143" s="8" t="s">
        <v>78</v>
      </c>
      <c r="AY2143" s="8" t="s">
        <v>156</v>
      </c>
      <c r="BE2143" s="143">
        <f t="shared" si="424"/>
        <v>0</v>
      </c>
      <c r="BF2143" s="143">
        <f t="shared" si="425"/>
        <v>0</v>
      </c>
      <c r="BG2143" s="143">
        <f t="shared" si="426"/>
        <v>0</v>
      </c>
      <c r="BH2143" s="143">
        <f t="shared" si="427"/>
        <v>0</v>
      </c>
      <c r="BI2143" s="143">
        <f t="shared" si="428"/>
        <v>0</v>
      </c>
      <c r="BJ2143" s="8" t="s">
        <v>78</v>
      </c>
      <c r="BK2143" s="121">
        <f t="shared" si="429"/>
        <v>0</v>
      </c>
      <c r="BL2143" s="8" t="s">
        <v>161</v>
      </c>
      <c r="BM2143" s="8" t="s">
        <v>4626</v>
      </c>
    </row>
    <row r="2144" spans="2:65" s="23" customFormat="1" ht="25.5" customHeight="1" x14ac:dyDescent="0.45">
      <c r="B2144" s="134"/>
      <c r="C2144" s="179" t="s">
        <v>4627</v>
      </c>
      <c r="D2144" s="179" t="s">
        <v>311</v>
      </c>
      <c r="E2144" s="180" t="s">
        <v>4628</v>
      </c>
      <c r="F2144" s="263" t="s">
        <v>4374</v>
      </c>
      <c r="G2144" s="263"/>
      <c r="H2144" s="263"/>
      <c r="I2144" s="263"/>
      <c r="J2144" s="181" t="s">
        <v>260</v>
      </c>
      <c r="K2144" s="182">
        <v>3</v>
      </c>
      <c r="L2144" s="264"/>
      <c r="M2144" s="264"/>
      <c r="N2144" s="265">
        <f t="shared" si="420"/>
        <v>0</v>
      </c>
      <c r="O2144" s="266"/>
      <c r="P2144" s="266"/>
      <c r="Q2144" s="267"/>
      <c r="R2144" s="139"/>
      <c r="T2144" s="140"/>
      <c r="U2144" s="34" t="s">
        <v>39</v>
      </c>
      <c r="V2144" s="141">
        <v>0</v>
      </c>
      <c r="W2144" s="141">
        <f t="shared" si="421"/>
        <v>0</v>
      </c>
      <c r="X2144" s="141">
        <v>0</v>
      </c>
      <c r="Y2144" s="141">
        <f t="shared" si="422"/>
        <v>0</v>
      </c>
      <c r="Z2144" s="141">
        <v>0</v>
      </c>
      <c r="AA2144" s="142">
        <f t="shared" si="423"/>
        <v>0</v>
      </c>
      <c r="AR2144" s="8" t="s">
        <v>190</v>
      </c>
      <c r="AT2144" s="8" t="s">
        <v>311</v>
      </c>
      <c r="AU2144" s="8" t="s">
        <v>78</v>
      </c>
      <c r="AY2144" s="8" t="s">
        <v>156</v>
      </c>
      <c r="BE2144" s="143">
        <f t="shared" si="424"/>
        <v>0</v>
      </c>
      <c r="BF2144" s="143">
        <f t="shared" si="425"/>
        <v>0</v>
      </c>
      <c r="BG2144" s="143">
        <f t="shared" si="426"/>
        <v>0</v>
      </c>
      <c r="BH2144" s="143">
        <f t="shared" si="427"/>
        <v>0</v>
      </c>
      <c r="BI2144" s="143">
        <f t="shared" si="428"/>
        <v>0</v>
      </c>
      <c r="BJ2144" s="8" t="s">
        <v>78</v>
      </c>
      <c r="BK2144" s="121">
        <f t="shared" si="429"/>
        <v>0</v>
      </c>
      <c r="BL2144" s="8" t="s">
        <v>161</v>
      </c>
      <c r="BM2144" s="8" t="s">
        <v>4629</v>
      </c>
    </row>
    <row r="2145" spans="2:65" s="23" customFormat="1" ht="25.5" customHeight="1" x14ac:dyDescent="0.45">
      <c r="B2145" s="134"/>
      <c r="C2145" s="179" t="s">
        <v>4630</v>
      </c>
      <c r="D2145" s="179" t="s">
        <v>311</v>
      </c>
      <c r="E2145" s="180" t="s">
        <v>4631</v>
      </c>
      <c r="F2145" s="263" t="s">
        <v>4378</v>
      </c>
      <c r="G2145" s="263"/>
      <c r="H2145" s="263"/>
      <c r="I2145" s="263"/>
      <c r="J2145" s="181" t="s">
        <v>260</v>
      </c>
      <c r="K2145" s="182">
        <v>2</v>
      </c>
      <c r="L2145" s="264"/>
      <c r="M2145" s="264"/>
      <c r="N2145" s="265">
        <f t="shared" si="420"/>
        <v>0</v>
      </c>
      <c r="O2145" s="266"/>
      <c r="P2145" s="266"/>
      <c r="Q2145" s="267"/>
      <c r="R2145" s="139"/>
      <c r="T2145" s="140"/>
      <c r="U2145" s="34" t="s">
        <v>39</v>
      </c>
      <c r="V2145" s="141">
        <v>0</v>
      </c>
      <c r="W2145" s="141">
        <f t="shared" si="421"/>
        <v>0</v>
      </c>
      <c r="X2145" s="141">
        <v>0</v>
      </c>
      <c r="Y2145" s="141">
        <f t="shared" si="422"/>
        <v>0</v>
      </c>
      <c r="Z2145" s="141">
        <v>0</v>
      </c>
      <c r="AA2145" s="142">
        <f t="shared" si="423"/>
        <v>0</v>
      </c>
      <c r="AR2145" s="8" t="s">
        <v>190</v>
      </c>
      <c r="AT2145" s="8" t="s">
        <v>311</v>
      </c>
      <c r="AU2145" s="8" t="s">
        <v>78</v>
      </c>
      <c r="AY2145" s="8" t="s">
        <v>156</v>
      </c>
      <c r="BE2145" s="143">
        <f t="shared" si="424"/>
        <v>0</v>
      </c>
      <c r="BF2145" s="143">
        <f t="shared" si="425"/>
        <v>0</v>
      </c>
      <c r="BG2145" s="143">
        <f t="shared" si="426"/>
        <v>0</v>
      </c>
      <c r="BH2145" s="143">
        <f t="shared" si="427"/>
        <v>0</v>
      </c>
      <c r="BI2145" s="143">
        <f t="shared" si="428"/>
        <v>0</v>
      </c>
      <c r="BJ2145" s="8" t="s">
        <v>78</v>
      </c>
      <c r="BK2145" s="121">
        <f t="shared" si="429"/>
        <v>0</v>
      </c>
      <c r="BL2145" s="8" t="s">
        <v>161</v>
      </c>
      <c r="BM2145" s="8" t="s">
        <v>4632</v>
      </c>
    </row>
    <row r="2146" spans="2:65" s="23" customFormat="1" ht="25.5" customHeight="1" x14ac:dyDescent="0.45">
      <c r="B2146" s="134"/>
      <c r="C2146" s="179" t="s">
        <v>4633</v>
      </c>
      <c r="D2146" s="179" t="s">
        <v>311</v>
      </c>
      <c r="E2146" s="180" t="s">
        <v>4634</v>
      </c>
      <c r="F2146" s="263" t="s">
        <v>4382</v>
      </c>
      <c r="G2146" s="263"/>
      <c r="H2146" s="263"/>
      <c r="I2146" s="263"/>
      <c r="J2146" s="181" t="s">
        <v>260</v>
      </c>
      <c r="K2146" s="182">
        <v>1</v>
      </c>
      <c r="L2146" s="264"/>
      <c r="M2146" s="264"/>
      <c r="N2146" s="265">
        <f t="shared" si="420"/>
        <v>0</v>
      </c>
      <c r="O2146" s="266"/>
      <c r="P2146" s="266"/>
      <c r="Q2146" s="267"/>
      <c r="R2146" s="139"/>
      <c r="T2146" s="140"/>
      <c r="U2146" s="34" t="s">
        <v>39</v>
      </c>
      <c r="V2146" s="141">
        <v>0</v>
      </c>
      <c r="W2146" s="141">
        <f t="shared" si="421"/>
        <v>0</v>
      </c>
      <c r="X2146" s="141">
        <v>0</v>
      </c>
      <c r="Y2146" s="141">
        <f t="shared" si="422"/>
        <v>0</v>
      </c>
      <c r="Z2146" s="141">
        <v>0</v>
      </c>
      <c r="AA2146" s="142">
        <f t="shared" si="423"/>
        <v>0</v>
      </c>
      <c r="AR2146" s="8" t="s">
        <v>190</v>
      </c>
      <c r="AT2146" s="8" t="s">
        <v>311</v>
      </c>
      <c r="AU2146" s="8" t="s">
        <v>78</v>
      </c>
      <c r="AY2146" s="8" t="s">
        <v>156</v>
      </c>
      <c r="BE2146" s="143">
        <f t="shared" si="424"/>
        <v>0</v>
      </c>
      <c r="BF2146" s="143">
        <f t="shared" si="425"/>
        <v>0</v>
      </c>
      <c r="BG2146" s="143">
        <f t="shared" si="426"/>
        <v>0</v>
      </c>
      <c r="BH2146" s="143">
        <f t="shared" si="427"/>
        <v>0</v>
      </c>
      <c r="BI2146" s="143">
        <f t="shared" si="428"/>
        <v>0</v>
      </c>
      <c r="BJ2146" s="8" t="s">
        <v>78</v>
      </c>
      <c r="BK2146" s="121">
        <f t="shared" si="429"/>
        <v>0</v>
      </c>
      <c r="BL2146" s="8" t="s">
        <v>161</v>
      </c>
      <c r="BM2146" s="8" t="s">
        <v>4635</v>
      </c>
    </row>
    <row r="2147" spans="2:65" s="23" customFormat="1" ht="25.5" customHeight="1" x14ac:dyDescent="0.45">
      <c r="B2147" s="134"/>
      <c r="C2147" s="179" t="s">
        <v>4636</v>
      </c>
      <c r="D2147" s="179" t="s">
        <v>311</v>
      </c>
      <c r="E2147" s="180" t="s">
        <v>4637</v>
      </c>
      <c r="F2147" s="263" t="s">
        <v>4386</v>
      </c>
      <c r="G2147" s="263"/>
      <c r="H2147" s="263"/>
      <c r="I2147" s="263"/>
      <c r="J2147" s="181" t="s">
        <v>260</v>
      </c>
      <c r="K2147" s="182">
        <v>1</v>
      </c>
      <c r="L2147" s="264"/>
      <c r="M2147" s="264"/>
      <c r="N2147" s="265">
        <f t="shared" si="420"/>
        <v>0</v>
      </c>
      <c r="O2147" s="266"/>
      <c r="P2147" s="266"/>
      <c r="Q2147" s="267"/>
      <c r="R2147" s="139"/>
      <c r="T2147" s="140"/>
      <c r="U2147" s="34" t="s">
        <v>39</v>
      </c>
      <c r="V2147" s="141">
        <v>0</v>
      </c>
      <c r="W2147" s="141">
        <f t="shared" si="421"/>
        <v>0</v>
      </c>
      <c r="X2147" s="141">
        <v>0</v>
      </c>
      <c r="Y2147" s="141">
        <f t="shared" si="422"/>
        <v>0</v>
      </c>
      <c r="Z2147" s="141">
        <v>0</v>
      </c>
      <c r="AA2147" s="142">
        <f t="shared" si="423"/>
        <v>0</v>
      </c>
      <c r="AR2147" s="8" t="s">
        <v>190</v>
      </c>
      <c r="AT2147" s="8" t="s">
        <v>311</v>
      </c>
      <c r="AU2147" s="8" t="s">
        <v>78</v>
      </c>
      <c r="AY2147" s="8" t="s">
        <v>156</v>
      </c>
      <c r="BE2147" s="143">
        <f t="shared" si="424"/>
        <v>0</v>
      </c>
      <c r="BF2147" s="143">
        <f t="shared" si="425"/>
        <v>0</v>
      </c>
      <c r="BG2147" s="143">
        <f t="shared" si="426"/>
        <v>0</v>
      </c>
      <c r="BH2147" s="143">
        <f t="shared" si="427"/>
        <v>0</v>
      </c>
      <c r="BI2147" s="143">
        <f t="shared" si="428"/>
        <v>0</v>
      </c>
      <c r="BJ2147" s="8" t="s">
        <v>78</v>
      </c>
      <c r="BK2147" s="121">
        <f t="shared" si="429"/>
        <v>0</v>
      </c>
      <c r="BL2147" s="8" t="s">
        <v>161</v>
      </c>
      <c r="BM2147" s="8" t="s">
        <v>4638</v>
      </c>
    </row>
    <row r="2148" spans="2:65" s="23" customFormat="1" ht="38.25" customHeight="1" x14ac:dyDescent="0.45">
      <c r="B2148" s="134"/>
      <c r="C2148" s="179" t="s">
        <v>4639</v>
      </c>
      <c r="D2148" s="179" t="s">
        <v>311</v>
      </c>
      <c r="E2148" s="180" t="s">
        <v>4640</v>
      </c>
      <c r="F2148" s="263" t="s">
        <v>4390</v>
      </c>
      <c r="G2148" s="263"/>
      <c r="H2148" s="263"/>
      <c r="I2148" s="263"/>
      <c r="J2148" s="181" t="s">
        <v>260</v>
      </c>
      <c r="K2148" s="182">
        <v>2</v>
      </c>
      <c r="L2148" s="264"/>
      <c r="M2148" s="264"/>
      <c r="N2148" s="265">
        <f t="shared" si="420"/>
        <v>0</v>
      </c>
      <c r="O2148" s="266"/>
      <c r="P2148" s="266"/>
      <c r="Q2148" s="267"/>
      <c r="R2148" s="139"/>
      <c r="T2148" s="140"/>
      <c r="U2148" s="34" t="s">
        <v>39</v>
      </c>
      <c r="V2148" s="141">
        <v>0</v>
      </c>
      <c r="W2148" s="141">
        <f t="shared" si="421"/>
        <v>0</v>
      </c>
      <c r="X2148" s="141">
        <v>0</v>
      </c>
      <c r="Y2148" s="141">
        <f t="shared" si="422"/>
        <v>0</v>
      </c>
      <c r="Z2148" s="141">
        <v>0</v>
      </c>
      <c r="AA2148" s="142">
        <f t="shared" si="423"/>
        <v>0</v>
      </c>
      <c r="AR2148" s="8" t="s">
        <v>190</v>
      </c>
      <c r="AT2148" s="8" t="s">
        <v>311</v>
      </c>
      <c r="AU2148" s="8" t="s">
        <v>78</v>
      </c>
      <c r="AY2148" s="8" t="s">
        <v>156</v>
      </c>
      <c r="BE2148" s="143">
        <f t="shared" si="424"/>
        <v>0</v>
      </c>
      <c r="BF2148" s="143">
        <f t="shared" si="425"/>
        <v>0</v>
      </c>
      <c r="BG2148" s="143">
        <f t="shared" si="426"/>
        <v>0</v>
      </c>
      <c r="BH2148" s="143">
        <f t="shared" si="427"/>
        <v>0</v>
      </c>
      <c r="BI2148" s="143">
        <f t="shared" si="428"/>
        <v>0</v>
      </c>
      <c r="BJ2148" s="8" t="s">
        <v>78</v>
      </c>
      <c r="BK2148" s="121">
        <f t="shared" si="429"/>
        <v>0</v>
      </c>
      <c r="BL2148" s="8" t="s">
        <v>161</v>
      </c>
      <c r="BM2148" s="8" t="s">
        <v>4641</v>
      </c>
    </row>
    <row r="2149" spans="2:65" s="23" customFormat="1" ht="25.5" customHeight="1" x14ac:dyDescent="0.45">
      <c r="B2149" s="134"/>
      <c r="C2149" s="179" t="s">
        <v>4642</v>
      </c>
      <c r="D2149" s="179" t="s">
        <v>311</v>
      </c>
      <c r="E2149" s="180" t="s">
        <v>4643</v>
      </c>
      <c r="F2149" s="263" t="s">
        <v>4394</v>
      </c>
      <c r="G2149" s="263"/>
      <c r="H2149" s="263"/>
      <c r="I2149" s="263"/>
      <c r="J2149" s="181" t="s">
        <v>4346</v>
      </c>
      <c r="K2149" s="182">
        <v>18</v>
      </c>
      <c r="L2149" s="264"/>
      <c r="M2149" s="264"/>
      <c r="N2149" s="265">
        <f t="shared" si="420"/>
        <v>0</v>
      </c>
      <c r="O2149" s="266"/>
      <c r="P2149" s="266"/>
      <c r="Q2149" s="267"/>
      <c r="R2149" s="139"/>
      <c r="T2149" s="140"/>
      <c r="U2149" s="34" t="s">
        <v>39</v>
      </c>
      <c r="V2149" s="141">
        <v>0</v>
      </c>
      <c r="W2149" s="141">
        <f t="shared" si="421"/>
        <v>0</v>
      </c>
      <c r="X2149" s="141">
        <v>0</v>
      </c>
      <c r="Y2149" s="141">
        <f t="shared" si="422"/>
        <v>0</v>
      </c>
      <c r="Z2149" s="141">
        <v>0</v>
      </c>
      <c r="AA2149" s="142">
        <f t="shared" si="423"/>
        <v>0</v>
      </c>
      <c r="AR2149" s="8" t="s">
        <v>190</v>
      </c>
      <c r="AT2149" s="8" t="s">
        <v>311</v>
      </c>
      <c r="AU2149" s="8" t="s">
        <v>78</v>
      </c>
      <c r="AY2149" s="8" t="s">
        <v>156</v>
      </c>
      <c r="BE2149" s="143">
        <f t="shared" si="424"/>
        <v>0</v>
      </c>
      <c r="BF2149" s="143">
        <f t="shared" si="425"/>
        <v>0</v>
      </c>
      <c r="BG2149" s="143">
        <f t="shared" si="426"/>
        <v>0</v>
      </c>
      <c r="BH2149" s="143">
        <f t="shared" si="427"/>
        <v>0</v>
      </c>
      <c r="BI2149" s="143">
        <f t="shared" si="428"/>
        <v>0</v>
      </c>
      <c r="BJ2149" s="8" t="s">
        <v>78</v>
      </c>
      <c r="BK2149" s="121">
        <f t="shared" si="429"/>
        <v>0</v>
      </c>
      <c r="BL2149" s="8" t="s">
        <v>161</v>
      </c>
      <c r="BM2149" s="8" t="s">
        <v>4644</v>
      </c>
    </row>
    <row r="2150" spans="2:65" s="23" customFormat="1" ht="25.5" customHeight="1" x14ac:dyDescent="0.45">
      <c r="B2150" s="134"/>
      <c r="C2150" s="179" t="s">
        <v>4645</v>
      </c>
      <c r="D2150" s="179" t="s">
        <v>311</v>
      </c>
      <c r="E2150" s="180" t="s">
        <v>4646</v>
      </c>
      <c r="F2150" s="263" t="s">
        <v>4398</v>
      </c>
      <c r="G2150" s="263"/>
      <c r="H2150" s="263"/>
      <c r="I2150" s="263"/>
      <c r="J2150" s="181" t="s">
        <v>4346</v>
      </c>
      <c r="K2150" s="182">
        <v>64</v>
      </c>
      <c r="L2150" s="264"/>
      <c r="M2150" s="264"/>
      <c r="N2150" s="265">
        <f t="shared" si="420"/>
        <v>0</v>
      </c>
      <c r="O2150" s="266"/>
      <c r="P2150" s="266"/>
      <c r="Q2150" s="267"/>
      <c r="R2150" s="139"/>
      <c r="T2150" s="140"/>
      <c r="U2150" s="34" t="s">
        <v>39</v>
      </c>
      <c r="V2150" s="141">
        <v>0</v>
      </c>
      <c r="W2150" s="141">
        <f t="shared" si="421"/>
        <v>0</v>
      </c>
      <c r="X2150" s="141">
        <v>0</v>
      </c>
      <c r="Y2150" s="141">
        <f t="shared" si="422"/>
        <v>0</v>
      </c>
      <c r="Z2150" s="141">
        <v>0</v>
      </c>
      <c r="AA2150" s="142">
        <f t="shared" si="423"/>
        <v>0</v>
      </c>
      <c r="AR2150" s="8" t="s">
        <v>190</v>
      </c>
      <c r="AT2150" s="8" t="s">
        <v>311</v>
      </c>
      <c r="AU2150" s="8" t="s">
        <v>78</v>
      </c>
      <c r="AY2150" s="8" t="s">
        <v>156</v>
      </c>
      <c r="BE2150" s="143">
        <f t="shared" si="424"/>
        <v>0</v>
      </c>
      <c r="BF2150" s="143">
        <f t="shared" si="425"/>
        <v>0</v>
      </c>
      <c r="BG2150" s="143">
        <f t="shared" si="426"/>
        <v>0</v>
      </c>
      <c r="BH2150" s="143">
        <f t="shared" si="427"/>
        <v>0</v>
      </c>
      <c r="BI2150" s="143">
        <f t="shared" si="428"/>
        <v>0</v>
      </c>
      <c r="BJ2150" s="8" t="s">
        <v>78</v>
      </c>
      <c r="BK2150" s="121">
        <f t="shared" si="429"/>
        <v>0</v>
      </c>
      <c r="BL2150" s="8" t="s">
        <v>161</v>
      </c>
      <c r="BM2150" s="8" t="s">
        <v>4647</v>
      </c>
    </row>
    <row r="2151" spans="2:65" s="23" customFormat="1" ht="25.5" customHeight="1" x14ac:dyDescent="0.45">
      <c r="B2151" s="134"/>
      <c r="C2151" s="179" t="s">
        <v>4648</v>
      </c>
      <c r="D2151" s="179" t="s">
        <v>311</v>
      </c>
      <c r="E2151" s="180" t="s">
        <v>4649</v>
      </c>
      <c r="F2151" s="263" t="s">
        <v>4402</v>
      </c>
      <c r="G2151" s="263"/>
      <c r="H2151" s="263"/>
      <c r="I2151" s="263"/>
      <c r="J2151" s="181" t="s">
        <v>4346</v>
      </c>
      <c r="K2151" s="182">
        <v>18</v>
      </c>
      <c r="L2151" s="264"/>
      <c r="M2151" s="264"/>
      <c r="N2151" s="265">
        <f t="shared" si="420"/>
        <v>0</v>
      </c>
      <c r="O2151" s="266"/>
      <c r="P2151" s="266"/>
      <c r="Q2151" s="267"/>
      <c r="R2151" s="139"/>
      <c r="T2151" s="140"/>
      <c r="U2151" s="34" t="s">
        <v>39</v>
      </c>
      <c r="V2151" s="141">
        <v>0</v>
      </c>
      <c r="W2151" s="141">
        <f t="shared" si="421"/>
        <v>0</v>
      </c>
      <c r="X2151" s="141">
        <v>0</v>
      </c>
      <c r="Y2151" s="141">
        <f t="shared" si="422"/>
        <v>0</v>
      </c>
      <c r="Z2151" s="141">
        <v>0</v>
      </c>
      <c r="AA2151" s="142">
        <f t="shared" si="423"/>
        <v>0</v>
      </c>
      <c r="AR2151" s="8" t="s">
        <v>190</v>
      </c>
      <c r="AT2151" s="8" t="s">
        <v>311</v>
      </c>
      <c r="AU2151" s="8" t="s">
        <v>78</v>
      </c>
      <c r="AY2151" s="8" t="s">
        <v>156</v>
      </c>
      <c r="BE2151" s="143">
        <f t="shared" si="424"/>
        <v>0</v>
      </c>
      <c r="BF2151" s="143">
        <f t="shared" si="425"/>
        <v>0</v>
      </c>
      <c r="BG2151" s="143">
        <f t="shared" si="426"/>
        <v>0</v>
      </c>
      <c r="BH2151" s="143">
        <f t="shared" si="427"/>
        <v>0</v>
      </c>
      <c r="BI2151" s="143">
        <f t="shared" si="428"/>
        <v>0</v>
      </c>
      <c r="BJ2151" s="8" t="s">
        <v>78</v>
      </c>
      <c r="BK2151" s="121">
        <f t="shared" si="429"/>
        <v>0</v>
      </c>
      <c r="BL2151" s="8" t="s">
        <v>161</v>
      </c>
      <c r="BM2151" s="8" t="s">
        <v>4650</v>
      </c>
    </row>
    <row r="2152" spans="2:65" s="23" customFormat="1" ht="25.5" customHeight="1" x14ac:dyDescent="0.45">
      <c r="B2152" s="134"/>
      <c r="C2152" s="179" t="s">
        <v>4651</v>
      </c>
      <c r="D2152" s="179" t="s">
        <v>311</v>
      </c>
      <c r="E2152" s="180" t="s">
        <v>4652</v>
      </c>
      <c r="F2152" s="263" t="s">
        <v>4406</v>
      </c>
      <c r="G2152" s="263"/>
      <c r="H2152" s="263"/>
      <c r="I2152" s="263"/>
      <c r="J2152" s="181" t="s">
        <v>160</v>
      </c>
      <c r="K2152" s="182">
        <v>114</v>
      </c>
      <c r="L2152" s="264"/>
      <c r="M2152" s="264"/>
      <c r="N2152" s="265">
        <f t="shared" si="420"/>
        <v>0</v>
      </c>
      <c r="O2152" s="266"/>
      <c r="P2152" s="266"/>
      <c r="Q2152" s="267"/>
      <c r="R2152" s="139"/>
      <c r="T2152" s="140"/>
      <c r="U2152" s="34" t="s">
        <v>39</v>
      </c>
      <c r="V2152" s="141">
        <v>0</v>
      </c>
      <c r="W2152" s="141">
        <f t="shared" si="421"/>
        <v>0</v>
      </c>
      <c r="X2152" s="141">
        <v>0</v>
      </c>
      <c r="Y2152" s="141">
        <f t="shared" si="422"/>
        <v>0</v>
      </c>
      <c r="Z2152" s="141">
        <v>0</v>
      </c>
      <c r="AA2152" s="142">
        <f t="shared" si="423"/>
        <v>0</v>
      </c>
      <c r="AR2152" s="8" t="s">
        <v>190</v>
      </c>
      <c r="AT2152" s="8" t="s">
        <v>311</v>
      </c>
      <c r="AU2152" s="8" t="s">
        <v>78</v>
      </c>
      <c r="AY2152" s="8" t="s">
        <v>156</v>
      </c>
      <c r="BE2152" s="143">
        <f t="shared" si="424"/>
        <v>0</v>
      </c>
      <c r="BF2152" s="143">
        <f t="shared" si="425"/>
        <v>0</v>
      </c>
      <c r="BG2152" s="143">
        <f t="shared" si="426"/>
        <v>0</v>
      </c>
      <c r="BH2152" s="143">
        <f t="shared" si="427"/>
        <v>0</v>
      </c>
      <c r="BI2152" s="143">
        <f t="shared" si="428"/>
        <v>0</v>
      </c>
      <c r="BJ2152" s="8" t="s">
        <v>78</v>
      </c>
      <c r="BK2152" s="121">
        <f t="shared" si="429"/>
        <v>0</v>
      </c>
      <c r="BL2152" s="8" t="s">
        <v>161</v>
      </c>
      <c r="BM2152" s="8" t="s">
        <v>4653</v>
      </c>
    </row>
    <row r="2153" spans="2:65" s="23" customFormat="1" ht="16.5" customHeight="1" x14ac:dyDescent="0.45">
      <c r="B2153" s="134"/>
      <c r="C2153" s="179" t="s">
        <v>4654</v>
      </c>
      <c r="D2153" s="179" t="s">
        <v>311</v>
      </c>
      <c r="E2153" s="180" t="s">
        <v>4655</v>
      </c>
      <c r="F2153" s="263" t="s">
        <v>4410</v>
      </c>
      <c r="G2153" s="263"/>
      <c r="H2153" s="263"/>
      <c r="I2153" s="263"/>
      <c r="J2153" s="181" t="s">
        <v>1782</v>
      </c>
      <c r="K2153" s="182">
        <v>1</v>
      </c>
      <c r="L2153" s="264"/>
      <c r="M2153" s="264"/>
      <c r="N2153" s="265">
        <f t="shared" si="420"/>
        <v>0</v>
      </c>
      <c r="O2153" s="266"/>
      <c r="P2153" s="266"/>
      <c r="Q2153" s="267"/>
      <c r="R2153" s="139"/>
      <c r="T2153" s="140"/>
      <c r="U2153" s="34" t="s">
        <v>39</v>
      </c>
      <c r="V2153" s="141">
        <v>0</v>
      </c>
      <c r="W2153" s="141">
        <f t="shared" si="421"/>
        <v>0</v>
      </c>
      <c r="X2153" s="141">
        <v>0</v>
      </c>
      <c r="Y2153" s="141">
        <f t="shared" si="422"/>
        <v>0</v>
      </c>
      <c r="Z2153" s="141">
        <v>0</v>
      </c>
      <c r="AA2153" s="142">
        <f t="shared" si="423"/>
        <v>0</v>
      </c>
      <c r="AR2153" s="8" t="s">
        <v>190</v>
      </c>
      <c r="AT2153" s="8" t="s">
        <v>311</v>
      </c>
      <c r="AU2153" s="8" t="s">
        <v>78</v>
      </c>
      <c r="AY2153" s="8" t="s">
        <v>156</v>
      </c>
      <c r="BE2153" s="143">
        <f t="shared" si="424"/>
        <v>0</v>
      </c>
      <c r="BF2153" s="143">
        <f t="shared" si="425"/>
        <v>0</v>
      </c>
      <c r="BG2153" s="143">
        <f t="shared" si="426"/>
        <v>0</v>
      </c>
      <c r="BH2153" s="143">
        <f t="shared" si="427"/>
        <v>0</v>
      </c>
      <c r="BI2153" s="143">
        <f t="shared" si="428"/>
        <v>0</v>
      </c>
      <c r="BJ2153" s="8" t="s">
        <v>78</v>
      </c>
      <c r="BK2153" s="121">
        <f t="shared" si="429"/>
        <v>0</v>
      </c>
      <c r="BL2153" s="8" t="s">
        <v>161</v>
      </c>
      <c r="BM2153" s="8" t="s">
        <v>4656</v>
      </c>
    </row>
    <row r="2154" spans="2:65" s="144" customFormat="1" ht="16.5" customHeight="1" x14ac:dyDescent="0.45">
      <c r="B2154" s="145"/>
      <c r="C2154" s="146"/>
      <c r="D2154" s="146"/>
      <c r="E2154" s="147"/>
      <c r="F2154" s="253" t="s">
        <v>4412</v>
      </c>
      <c r="G2154" s="253"/>
      <c r="H2154" s="253"/>
      <c r="I2154" s="253"/>
      <c r="J2154" s="146"/>
      <c r="K2154" s="147"/>
      <c r="L2154" s="184"/>
      <c r="M2154" s="184"/>
      <c r="N2154" s="146"/>
      <c r="O2154" s="146"/>
      <c r="P2154" s="146"/>
      <c r="Q2154" s="146"/>
      <c r="R2154" s="148"/>
      <c r="T2154" s="149"/>
      <c r="U2154" s="146"/>
      <c r="V2154" s="146"/>
      <c r="W2154" s="146"/>
      <c r="X2154" s="146"/>
      <c r="Y2154" s="146"/>
      <c r="Z2154" s="146"/>
      <c r="AA2154" s="150"/>
      <c r="AT2154" s="151" t="s">
        <v>168</v>
      </c>
      <c r="AU2154" s="151" t="s">
        <v>78</v>
      </c>
      <c r="AV2154" s="144" t="s">
        <v>80</v>
      </c>
      <c r="AW2154" s="144" t="s">
        <v>28</v>
      </c>
      <c r="AX2154" s="144" t="s">
        <v>72</v>
      </c>
      <c r="AY2154" s="151" t="s">
        <v>156</v>
      </c>
    </row>
    <row r="2155" spans="2:65" s="144" customFormat="1" ht="16.5" customHeight="1" x14ac:dyDescent="0.45">
      <c r="B2155" s="145"/>
      <c r="C2155" s="146"/>
      <c r="D2155" s="146"/>
      <c r="E2155" s="147"/>
      <c r="F2155" s="258" t="s">
        <v>4413</v>
      </c>
      <c r="G2155" s="258"/>
      <c r="H2155" s="258"/>
      <c r="I2155" s="258"/>
      <c r="J2155" s="146"/>
      <c r="K2155" s="147"/>
      <c r="L2155" s="146"/>
      <c r="M2155" s="146"/>
      <c r="N2155" s="146"/>
      <c r="O2155" s="146"/>
      <c r="P2155" s="146"/>
      <c r="Q2155" s="146"/>
      <c r="R2155" s="148"/>
      <c r="T2155" s="149"/>
      <c r="U2155" s="146"/>
      <c r="V2155" s="146"/>
      <c r="W2155" s="146"/>
      <c r="X2155" s="146"/>
      <c r="Y2155" s="146"/>
      <c r="Z2155" s="146"/>
      <c r="AA2155" s="150"/>
      <c r="AT2155" s="151" t="s">
        <v>168</v>
      </c>
      <c r="AU2155" s="151" t="s">
        <v>78</v>
      </c>
      <c r="AV2155" s="144" t="s">
        <v>80</v>
      </c>
      <c r="AW2155" s="144" t="s">
        <v>28</v>
      </c>
      <c r="AX2155" s="144" t="s">
        <v>72</v>
      </c>
      <c r="AY2155" s="151" t="s">
        <v>156</v>
      </c>
    </row>
    <row r="2156" spans="2:65" s="144" customFormat="1" ht="16.5" customHeight="1" x14ac:dyDescent="0.45">
      <c r="B2156" s="145"/>
      <c r="C2156" s="146"/>
      <c r="D2156" s="146"/>
      <c r="E2156" s="147"/>
      <c r="F2156" s="258" t="s">
        <v>4414</v>
      </c>
      <c r="G2156" s="258"/>
      <c r="H2156" s="258"/>
      <c r="I2156" s="258"/>
      <c r="J2156" s="146"/>
      <c r="K2156" s="147"/>
      <c r="L2156" s="146"/>
      <c r="M2156" s="146"/>
      <c r="N2156" s="146"/>
      <c r="O2156" s="146"/>
      <c r="P2156" s="146"/>
      <c r="Q2156" s="146"/>
      <c r="R2156" s="148"/>
      <c r="T2156" s="149"/>
      <c r="U2156" s="146"/>
      <c r="V2156" s="146"/>
      <c r="W2156" s="146"/>
      <c r="X2156" s="146"/>
      <c r="Y2156" s="146"/>
      <c r="Z2156" s="146"/>
      <c r="AA2156" s="150"/>
      <c r="AT2156" s="151" t="s">
        <v>168</v>
      </c>
      <c r="AU2156" s="151" t="s">
        <v>78</v>
      </c>
      <c r="AV2156" s="144" t="s">
        <v>80</v>
      </c>
      <c r="AW2156" s="144" t="s">
        <v>28</v>
      </c>
      <c r="AX2156" s="144" t="s">
        <v>72</v>
      </c>
      <c r="AY2156" s="151" t="s">
        <v>156</v>
      </c>
    </row>
    <row r="2157" spans="2:65" s="144" customFormat="1" ht="16.5" customHeight="1" x14ac:dyDescent="0.45">
      <c r="B2157" s="145"/>
      <c r="C2157" s="146"/>
      <c r="D2157" s="146"/>
      <c r="E2157" s="147"/>
      <c r="F2157" s="258" t="s">
        <v>4415</v>
      </c>
      <c r="G2157" s="258"/>
      <c r="H2157" s="258"/>
      <c r="I2157" s="258"/>
      <c r="J2157" s="146"/>
      <c r="K2157" s="147"/>
      <c r="L2157" s="146"/>
      <c r="M2157" s="146"/>
      <c r="N2157" s="146"/>
      <c r="O2157" s="146"/>
      <c r="P2157" s="146"/>
      <c r="Q2157" s="146"/>
      <c r="R2157" s="148"/>
      <c r="T2157" s="149"/>
      <c r="U2157" s="146"/>
      <c r="V2157" s="146"/>
      <c r="W2157" s="146"/>
      <c r="X2157" s="146"/>
      <c r="Y2157" s="146"/>
      <c r="Z2157" s="146"/>
      <c r="AA2157" s="150"/>
      <c r="AT2157" s="151" t="s">
        <v>168</v>
      </c>
      <c r="AU2157" s="151" t="s">
        <v>78</v>
      </c>
      <c r="AV2157" s="144" t="s">
        <v>80</v>
      </c>
      <c r="AW2157" s="144" t="s">
        <v>28</v>
      </c>
      <c r="AX2157" s="144" t="s">
        <v>72</v>
      </c>
      <c r="AY2157" s="151" t="s">
        <v>156</v>
      </c>
    </row>
    <row r="2158" spans="2:65" s="144" customFormat="1" ht="16.5" customHeight="1" x14ac:dyDescent="0.45">
      <c r="B2158" s="145"/>
      <c r="C2158" s="146"/>
      <c r="D2158" s="146"/>
      <c r="E2158" s="147"/>
      <c r="F2158" s="258" t="s">
        <v>4416</v>
      </c>
      <c r="G2158" s="258"/>
      <c r="H2158" s="258"/>
      <c r="I2158" s="258"/>
      <c r="J2158" s="146"/>
      <c r="K2158" s="147"/>
      <c r="L2158" s="146"/>
      <c r="M2158" s="146"/>
      <c r="N2158" s="146"/>
      <c r="O2158" s="146"/>
      <c r="P2158" s="146"/>
      <c r="Q2158" s="146"/>
      <c r="R2158" s="148"/>
      <c r="T2158" s="149"/>
      <c r="U2158" s="146"/>
      <c r="V2158" s="146"/>
      <c r="W2158" s="146"/>
      <c r="X2158" s="146"/>
      <c r="Y2158" s="146"/>
      <c r="Z2158" s="146"/>
      <c r="AA2158" s="150"/>
      <c r="AT2158" s="151" t="s">
        <v>168</v>
      </c>
      <c r="AU2158" s="151" t="s">
        <v>78</v>
      </c>
      <c r="AV2158" s="144" t="s">
        <v>80</v>
      </c>
      <c r="AW2158" s="144" t="s">
        <v>28</v>
      </c>
      <c r="AX2158" s="144" t="s">
        <v>72</v>
      </c>
      <c r="AY2158" s="151" t="s">
        <v>156</v>
      </c>
    </row>
    <row r="2159" spans="2:65" s="144" customFormat="1" ht="25.5" customHeight="1" x14ac:dyDescent="0.45">
      <c r="B2159" s="145"/>
      <c r="C2159" s="146"/>
      <c r="D2159" s="146"/>
      <c r="E2159" s="147"/>
      <c r="F2159" s="258" t="s">
        <v>4417</v>
      </c>
      <c r="G2159" s="258"/>
      <c r="H2159" s="258"/>
      <c r="I2159" s="258"/>
      <c r="J2159" s="146"/>
      <c r="K2159" s="147"/>
      <c r="L2159" s="146"/>
      <c r="M2159" s="146"/>
      <c r="N2159" s="146"/>
      <c r="O2159" s="146"/>
      <c r="P2159" s="146"/>
      <c r="Q2159" s="146"/>
      <c r="R2159" s="148"/>
      <c r="T2159" s="149"/>
      <c r="U2159" s="146"/>
      <c r="V2159" s="146"/>
      <c r="W2159" s="146"/>
      <c r="X2159" s="146"/>
      <c r="Y2159" s="146"/>
      <c r="Z2159" s="146"/>
      <c r="AA2159" s="150"/>
      <c r="AT2159" s="151" t="s">
        <v>168</v>
      </c>
      <c r="AU2159" s="151" t="s">
        <v>78</v>
      </c>
      <c r="AV2159" s="144" t="s">
        <v>80</v>
      </c>
      <c r="AW2159" s="144" t="s">
        <v>28</v>
      </c>
      <c r="AX2159" s="144" t="s">
        <v>72</v>
      </c>
      <c r="AY2159" s="151" t="s">
        <v>156</v>
      </c>
    </row>
    <row r="2160" spans="2:65" s="144" customFormat="1" ht="25.5" customHeight="1" x14ac:dyDescent="0.45">
      <c r="B2160" s="145"/>
      <c r="C2160" s="146"/>
      <c r="D2160" s="146"/>
      <c r="E2160" s="147"/>
      <c r="F2160" s="258" t="s">
        <v>4418</v>
      </c>
      <c r="G2160" s="258"/>
      <c r="H2160" s="258"/>
      <c r="I2160" s="258"/>
      <c r="J2160" s="146"/>
      <c r="K2160" s="147"/>
      <c r="L2160" s="146"/>
      <c r="M2160" s="146"/>
      <c r="N2160" s="146"/>
      <c r="O2160" s="146"/>
      <c r="P2160" s="146"/>
      <c r="Q2160" s="146"/>
      <c r="R2160" s="148"/>
      <c r="T2160" s="149"/>
      <c r="U2160" s="146"/>
      <c r="V2160" s="146"/>
      <c r="W2160" s="146"/>
      <c r="X2160" s="146"/>
      <c r="Y2160" s="146"/>
      <c r="Z2160" s="146"/>
      <c r="AA2160" s="150"/>
      <c r="AT2160" s="151" t="s">
        <v>168</v>
      </c>
      <c r="AU2160" s="151" t="s">
        <v>78</v>
      </c>
      <c r="AV2160" s="144" t="s">
        <v>80</v>
      </c>
      <c r="AW2160" s="144" t="s">
        <v>28</v>
      </c>
      <c r="AX2160" s="144" t="s">
        <v>72</v>
      </c>
      <c r="AY2160" s="151" t="s">
        <v>156</v>
      </c>
    </row>
    <row r="2161" spans="2:65" s="152" customFormat="1" ht="16.5" customHeight="1" x14ac:dyDescent="0.45">
      <c r="B2161" s="153"/>
      <c r="C2161" s="154"/>
      <c r="D2161" s="154"/>
      <c r="E2161" s="155"/>
      <c r="F2161" s="254" t="s">
        <v>80</v>
      </c>
      <c r="G2161" s="254"/>
      <c r="H2161" s="254"/>
      <c r="I2161" s="254"/>
      <c r="J2161" s="154"/>
      <c r="K2161" s="156">
        <v>1</v>
      </c>
      <c r="L2161" s="154"/>
      <c r="M2161" s="154"/>
      <c r="N2161" s="154"/>
      <c r="O2161" s="154"/>
      <c r="P2161" s="154"/>
      <c r="Q2161" s="154"/>
      <c r="R2161" s="157"/>
      <c r="T2161" s="158"/>
      <c r="U2161" s="154"/>
      <c r="V2161" s="154"/>
      <c r="W2161" s="154"/>
      <c r="X2161" s="154"/>
      <c r="Y2161" s="154"/>
      <c r="Z2161" s="154"/>
      <c r="AA2161" s="159"/>
      <c r="AT2161" s="160" t="s">
        <v>168</v>
      </c>
      <c r="AU2161" s="160" t="s">
        <v>78</v>
      </c>
      <c r="AV2161" s="152" t="s">
        <v>78</v>
      </c>
      <c r="AW2161" s="152" t="s">
        <v>28</v>
      </c>
      <c r="AX2161" s="152" t="s">
        <v>80</v>
      </c>
      <c r="AY2161" s="160" t="s">
        <v>156</v>
      </c>
    </row>
    <row r="2162" spans="2:65" s="23" customFormat="1" ht="16.5" customHeight="1" x14ac:dyDescent="0.45">
      <c r="B2162" s="134"/>
      <c r="C2162" s="179" t="s">
        <v>4657</v>
      </c>
      <c r="D2162" s="179" t="s">
        <v>311</v>
      </c>
      <c r="E2162" s="180" t="s">
        <v>4658</v>
      </c>
      <c r="F2162" s="263" t="s">
        <v>4338</v>
      </c>
      <c r="G2162" s="263"/>
      <c r="H2162" s="263"/>
      <c r="I2162" s="263"/>
      <c r="J2162" s="186" t="s">
        <v>260</v>
      </c>
      <c r="K2162" s="182">
        <v>1</v>
      </c>
      <c r="L2162" s="264"/>
      <c r="M2162" s="264"/>
      <c r="N2162" s="265">
        <f>ROUND(L2162*K2162,2)</f>
        <v>0</v>
      </c>
      <c r="O2162" s="266"/>
      <c r="P2162" s="266"/>
      <c r="Q2162" s="267"/>
      <c r="R2162" s="139"/>
      <c r="T2162" s="140"/>
      <c r="U2162" s="34" t="s">
        <v>39</v>
      </c>
      <c r="V2162" s="141">
        <v>0</v>
      </c>
      <c r="W2162" s="141">
        <f>V2162*K2162</f>
        <v>0</v>
      </c>
      <c r="X2162" s="141">
        <v>0</v>
      </c>
      <c r="Y2162" s="141">
        <f>X2162*K2162</f>
        <v>0</v>
      </c>
      <c r="Z2162" s="141">
        <v>0</v>
      </c>
      <c r="AA2162" s="142">
        <f>Z2162*K2162</f>
        <v>0</v>
      </c>
      <c r="AR2162" s="8" t="s">
        <v>190</v>
      </c>
      <c r="AT2162" s="8" t="s">
        <v>311</v>
      </c>
      <c r="AU2162" s="8" t="s">
        <v>78</v>
      </c>
      <c r="AY2162" s="8" t="s">
        <v>156</v>
      </c>
      <c r="BE2162" s="143">
        <f>IF(U2162="základná",N2162,0)</f>
        <v>0</v>
      </c>
      <c r="BF2162" s="143">
        <f>IF(U2162="znížená",N2162,0)</f>
        <v>0</v>
      </c>
      <c r="BG2162" s="143">
        <f>IF(U2162="zákl. prenesená",N2162,0)</f>
        <v>0</v>
      </c>
      <c r="BH2162" s="143">
        <f>IF(U2162="zníž. prenesená",N2162,0)</f>
        <v>0</v>
      </c>
      <c r="BI2162" s="143">
        <f>IF(U2162="nulová",N2162,0)</f>
        <v>0</v>
      </c>
      <c r="BJ2162" s="8" t="s">
        <v>78</v>
      </c>
      <c r="BK2162" s="121">
        <f>ROUND(L2162*K2162,3)</f>
        <v>0</v>
      </c>
      <c r="BL2162" s="8" t="s">
        <v>161</v>
      </c>
      <c r="BM2162" s="8" t="s">
        <v>4659</v>
      </c>
    </row>
    <row r="2163" spans="2:65" s="144" customFormat="1" ht="16.5" customHeight="1" x14ac:dyDescent="0.45">
      <c r="B2163" s="145"/>
      <c r="C2163" s="146"/>
      <c r="D2163" s="146"/>
      <c r="E2163" s="147"/>
      <c r="F2163" s="253" t="s">
        <v>4422</v>
      </c>
      <c r="G2163" s="253"/>
      <c r="H2163" s="253"/>
      <c r="I2163" s="253"/>
      <c r="J2163" s="146"/>
      <c r="K2163" s="147"/>
      <c r="L2163" s="146"/>
      <c r="M2163" s="146"/>
      <c r="N2163" s="146"/>
      <c r="O2163" s="146"/>
      <c r="P2163" s="146"/>
      <c r="Q2163" s="146"/>
      <c r="R2163" s="148"/>
      <c r="T2163" s="149"/>
      <c r="U2163" s="146"/>
      <c r="V2163" s="146"/>
      <c r="W2163" s="146"/>
      <c r="X2163" s="146"/>
      <c r="Y2163" s="146"/>
      <c r="Z2163" s="146"/>
      <c r="AA2163" s="150"/>
      <c r="AT2163" s="151" t="s">
        <v>168</v>
      </c>
      <c r="AU2163" s="151" t="s">
        <v>78</v>
      </c>
      <c r="AV2163" s="144" t="s">
        <v>80</v>
      </c>
      <c r="AW2163" s="144" t="s">
        <v>28</v>
      </c>
      <c r="AX2163" s="144" t="s">
        <v>72</v>
      </c>
      <c r="AY2163" s="151" t="s">
        <v>156</v>
      </c>
    </row>
    <row r="2164" spans="2:65" s="144" customFormat="1" ht="25.5" customHeight="1" x14ac:dyDescent="0.45">
      <c r="B2164" s="145"/>
      <c r="C2164" s="146"/>
      <c r="D2164" s="146"/>
      <c r="E2164" s="147"/>
      <c r="F2164" s="258" t="s">
        <v>4341</v>
      </c>
      <c r="G2164" s="258"/>
      <c r="H2164" s="258"/>
      <c r="I2164" s="258"/>
      <c r="J2164" s="146"/>
      <c r="K2164" s="147"/>
      <c r="L2164" s="146"/>
      <c r="M2164" s="146"/>
      <c r="N2164" s="146"/>
      <c r="O2164" s="146"/>
      <c r="P2164" s="146"/>
      <c r="Q2164" s="146"/>
      <c r="R2164" s="148"/>
      <c r="T2164" s="149"/>
      <c r="U2164" s="146"/>
      <c r="V2164" s="146"/>
      <c r="W2164" s="146"/>
      <c r="X2164" s="146"/>
      <c r="Y2164" s="146"/>
      <c r="Z2164" s="146"/>
      <c r="AA2164" s="150"/>
      <c r="AT2164" s="151" t="s">
        <v>168</v>
      </c>
      <c r="AU2164" s="151" t="s">
        <v>78</v>
      </c>
      <c r="AV2164" s="144" t="s">
        <v>80</v>
      </c>
      <c r="AW2164" s="144" t="s">
        <v>28</v>
      </c>
      <c r="AX2164" s="144" t="s">
        <v>72</v>
      </c>
      <c r="AY2164" s="151" t="s">
        <v>156</v>
      </c>
    </row>
    <row r="2165" spans="2:65" s="144" customFormat="1" ht="16.5" customHeight="1" x14ac:dyDescent="0.45">
      <c r="B2165" s="145"/>
      <c r="C2165" s="146"/>
      <c r="D2165" s="146"/>
      <c r="E2165" s="147"/>
      <c r="F2165" s="258" t="s">
        <v>4342</v>
      </c>
      <c r="G2165" s="258"/>
      <c r="H2165" s="258"/>
      <c r="I2165" s="258"/>
      <c r="J2165" s="146"/>
      <c r="K2165" s="147"/>
      <c r="L2165" s="146"/>
      <c r="M2165" s="146"/>
      <c r="N2165" s="146"/>
      <c r="O2165" s="146"/>
      <c r="P2165" s="146"/>
      <c r="Q2165" s="146"/>
      <c r="R2165" s="148"/>
      <c r="T2165" s="149"/>
      <c r="U2165" s="146"/>
      <c r="V2165" s="146"/>
      <c r="W2165" s="146"/>
      <c r="X2165" s="146"/>
      <c r="Y2165" s="146"/>
      <c r="Z2165" s="146"/>
      <c r="AA2165" s="150"/>
      <c r="AT2165" s="151" t="s">
        <v>168</v>
      </c>
      <c r="AU2165" s="151" t="s">
        <v>78</v>
      </c>
      <c r="AV2165" s="144" t="s">
        <v>80</v>
      </c>
      <c r="AW2165" s="144" t="s">
        <v>28</v>
      </c>
      <c r="AX2165" s="144" t="s">
        <v>72</v>
      </c>
      <c r="AY2165" s="151" t="s">
        <v>156</v>
      </c>
    </row>
    <row r="2166" spans="2:65" s="152" customFormat="1" ht="16.5" customHeight="1" x14ac:dyDescent="0.45">
      <c r="B2166" s="153"/>
      <c r="C2166" s="154"/>
      <c r="D2166" s="154"/>
      <c r="E2166" s="155"/>
      <c r="F2166" s="254" t="s">
        <v>80</v>
      </c>
      <c r="G2166" s="254"/>
      <c r="H2166" s="254"/>
      <c r="I2166" s="254"/>
      <c r="J2166" s="154"/>
      <c r="K2166" s="156">
        <v>1</v>
      </c>
      <c r="L2166" s="154"/>
      <c r="M2166" s="154"/>
      <c r="N2166" s="154"/>
      <c r="O2166" s="154"/>
      <c r="P2166" s="154"/>
      <c r="Q2166" s="154"/>
      <c r="R2166" s="157"/>
      <c r="T2166" s="158"/>
      <c r="U2166" s="154"/>
      <c r="V2166" s="154"/>
      <c r="W2166" s="154"/>
      <c r="X2166" s="154"/>
      <c r="Y2166" s="154"/>
      <c r="Z2166" s="154"/>
      <c r="AA2166" s="159"/>
      <c r="AT2166" s="160" t="s">
        <v>168</v>
      </c>
      <c r="AU2166" s="160" t="s">
        <v>78</v>
      </c>
      <c r="AV2166" s="152" t="s">
        <v>78</v>
      </c>
      <c r="AW2166" s="152" t="s">
        <v>28</v>
      </c>
      <c r="AX2166" s="152" t="s">
        <v>80</v>
      </c>
      <c r="AY2166" s="160" t="s">
        <v>156</v>
      </c>
    </row>
    <row r="2167" spans="2:65" s="23" customFormat="1" ht="16.5" customHeight="1" x14ac:dyDescent="0.45">
      <c r="B2167" s="134"/>
      <c r="C2167" s="179" t="s">
        <v>4660</v>
      </c>
      <c r="D2167" s="179" t="s">
        <v>311</v>
      </c>
      <c r="E2167" s="180" t="s">
        <v>4606</v>
      </c>
      <c r="F2167" s="263" t="s">
        <v>4345</v>
      </c>
      <c r="G2167" s="263"/>
      <c r="H2167" s="263"/>
      <c r="I2167" s="263"/>
      <c r="J2167" s="181" t="s">
        <v>4346</v>
      </c>
      <c r="K2167" s="182">
        <v>32</v>
      </c>
      <c r="L2167" s="264"/>
      <c r="M2167" s="264"/>
      <c r="N2167" s="265">
        <f>ROUND(L2167*K2167,2)</f>
        <v>0</v>
      </c>
      <c r="O2167" s="266"/>
      <c r="P2167" s="266"/>
      <c r="Q2167" s="267"/>
      <c r="R2167" s="139"/>
      <c r="T2167" s="140"/>
      <c r="U2167" s="34" t="s">
        <v>39</v>
      </c>
      <c r="V2167" s="141">
        <v>0</v>
      </c>
      <c r="W2167" s="141">
        <f t="shared" ref="W2167:W2213" si="430">V2167*K2167</f>
        <v>0</v>
      </c>
      <c r="X2167" s="141">
        <v>0</v>
      </c>
      <c r="Y2167" s="141">
        <f t="shared" ref="Y2167:Y2213" si="431">X2167*K2167</f>
        <v>0</v>
      </c>
      <c r="Z2167" s="141">
        <v>0</v>
      </c>
      <c r="AA2167" s="142">
        <f t="shared" ref="AA2167:AA2213" si="432">Z2167*K2167</f>
        <v>0</v>
      </c>
      <c r="AR2167" s="8" t="s">
        <v>190</v>
      </c>
      <c r="AT2167" s="8" t="s">
        <v>311</v>
      </c>
      <c r="AU2167" s="8" t="s">
        <v>78</v>
      </c>
      <c r="AY2167" s="8" t="s">
        <v>156</v>
      </c>
      <c r="BE2167" s="143">
        <f t="shared" ref="BE2167:BE2213" si="433">IF(U2167="základná",N2167,0)</f>
        <v>0</v>
      </c>
      <c r="BF2167" s="143">
        <f t="shared" ref="BF2167:BF2213" si="434">IF(U2167="znížená",N2167,0)</f>
        <v>0</v>
      </c>
      <c r="BG2167" s="143">
        <f t="shared" ref="BG2167:BG2213" si="435">IF(U2167="zákl. prenesená",N2167,0)</f>
        <v>0</v>
      </c>
      <c r="BH2167" s="143">
        <f t="shared" ref="BH2167:BH2213" si="436">IF(U2167="zníž. prenesená",N2167,0)</f>
        <v>0</v>
      </c>
      <c r="BI2167" s="143">
        <f t="shared" ref="BI2167:BI2213" si="437">IF(U2167="nulová",N2167,0)</f>
        <v>0</v>
      </c>
      <c r="BJ2167" s="8" t="s">
        <v>78</v>
      </c>
      <c r="BK2167" s="121">
        <f t="shared" ref="BK2167:BK2213" si="438">ROUND(L2167*K2167,3)</f>
        <v>0</v>
      </c>
      <c r="BL2167" s="8" t="s">
        <v>161</v>
      </c>
      <c r="BM2167" s="8" t="s">
        <v>4661</v>
      </c>
    </row>
    <row r="2168" spans="2:65" s="23" customFormat="1" ht="25.5" customHeight="1" x14ac:dyDescent="0.45">
      <c r="B2168" s="134"/>
      <c r="C2168" s="179" t="s">
        <v>4662</v>
      </c>
      <c r="D2168" s="179" t="s">
        <v>311</v>
      </c>
      <c r="E2168" s="180" t="s">
        <v>4609</v>
      </c>
      <c r="F2168" s="263" t="s">
        <v>4610</v>
      </c>
      <c r="G2168" s="263"/>
      <c r="H2168" s="263"/>
      <c r="I2168" s="263"/>
      <c r="J2168" s="181" t="s">
        <v>1782</v>
      </c>
      <c r="K2168" s="182">
        <v>1</v>
      </c>
      <c r="L2168" s="264"/>
      <c r="M2168" s="264"/>
      <c r="N2168" s="265">
        <f t="shared" ref="N2168:N2183" si="439">ROUND(L2168*K2168,2)</f>
        <v>0</v>
      </c>
      <c r="O2168" s="266"/>
      <c r="P2168" s="266"/>
      <c r="Q2168" s="267"/>
      <c r="R2168" s="139"/>
      <c r="T2168" s="140"/>
      <c r="U2168" s="34" t="s">
        <v>39</v>
      </c>
      <c r="V2168" s="141">
        <v>0</v>
      </c>
      <c r="W2168" s="141">
        <f t="shared" si="430"/>
        <v>0</v>
      </c>
      <c r="X2168" s="141">
        <v>0</v>
      </c>
      <c r="Y2168" s="141">
        <f t="shared" si="431"/>
        <v>0</v>
      </c>
      <c r="Z2168" s="141">
        <v>0</v>
      </c>
      <c r="AA2168" s="142">
        <f t="shared" si="432"/>
        <v>0</v>
      </c>
      <c r="AR2168" s="8" t="s">
        <v>190</v>
      </c>
      <c r="AT2168" s="8" t="s">
        <v>311</v>
      </c>
      <c r="AU2168" s="8" t="s">
        <v>78</v>
      </c>
      <c r="AY2168" s="8" t="s">
        <v>156</v>
      </c>
      <c r="BE2168" s="143">
        <f t="shared" si="433"/>
        <v>0</v>
      </c>
      <c r="BF2168" s="143">
        <f t="shared" si="434"/>
        <v>0</v>
      </c>
      <c r="BG2168" s="143">
        <f t="shared" si="435"/>
        <v>0</v>
      </c>
      <c r="BH2168" s="143">
        <f t="shared" si="436"/>
        <v>0</v>
      </c>
      <c r="BI2168" s="143">
        <f t="shared" si="437"/>
        <v>0</v>
      </c>
      <c r="BJ2168" s="8" t="s">
        <v>78</v>
      </c>
      <c r="BK2168" s="121">
        <f t="shared" si="438"/>
        <v>0</v>
      </c>
      <c r="BL2168" s="8" t="s">
        <v>161</v>
      </c>
      <c r="BM2168" s="8" t="s">
        <v>4663</v>
      </c>
    </row>
    <row r="2169" spans="2:65" s="23" customFormat="1" ht="25.5" customHeight="1" x14ac:dyDescent="0.45">
      <c r="B2169" s="134"/>
      <c r="C2169" s="179" t="s">
        <v>4664</v>
      </c>
      <c r="D2169" s="179" t="s">
        <v>311</v>
      </c>
      <c r="E2169" s="180" t="s">
        <v>4665</v>
      </c>
      <c r="F2169" s="263" t="s">
        <v>4429</v>
      </c>
      <c r="G2169" s="263"/>
      <c r="H2169" s="263"/>
      <c r="I2169" s="263"/>
      <c r="J2169" s="181" t="s">
        <v>260</v>
      </c>
      <c r="K2169" s="182">
        <v>1</v>
      </c>
      <c r="L2169" s="264"/>
      <c r="M2169" s="264"/>
      <c r="N2169" s="265">
        <f t="shared" si="439"/>
        <v>0</v>
      </c>
      <c r="O2169" s="266"/>
      <c r="P2169" s="266"/>
      <c r="Q2169" s="267"/>
      <c r="R2169" s="139"/>
      <c r="T2169" s="140"/>
      <c r="U2169" s="34" t="s">
        <v>39</v>
      </c>
      <c r="V2169" s="141">
        <v>0</v>
      </c>
      <c r="W2169" s="141">
        <f t="shared" si="430"/>
        <v>0</v>
      </c>
      <c r="X2169" s="141">
        <v>0</v>
      </c>
      <c r="Y2169" s="141">
        <f t="shared" si="431"/>
        <v>0</v>
      </c>
      <c r="Z2169" s="141">
        <v>0</v>
      </c>
      <c r="AA2169" s="142">
        <f t="shared" si="432"/>
        <v>0</v>
      </c>
      <c r="AR2169" s="8" t="s">
        <v>190</v>
      </c>
      <c r="AT2169" s="8" t="s">
        <v>311</v>
      </c>
      <c r="AU2169" s="8" t="s">
        <v>78</v>
      </c>
      <c r="AY2169" s="8" t="s">
        <v>156</v>
      </c>
      <c r="BE2169" s="143">
        <f t="shared" si="433"/>
        <v>0</v>
      </c>
      <c r="BF2169" s="143">
        <f t="shared" si="434"/>
        <v>0</v>
      </c>
      <c r="BG2169" s="143">
        <f t="shared" si="435"/>
        <v>0</v>
      </c>
      <c r="BH2169" s="143">
        <f t="shared" si="436"/>
        <v>0</v>
      </c>
      <c r="BI2169" s="143">
        <f t="shared" si="437"/>
        <v>0</v>
      </c>
      <c r="BJ2169" s="8" t="s">
        <v>78</v>
      </c>
      <c r="BK2169" s="121">
        <f t="shared" si="438"/>
        <v>0</v>
      </c>
      <c r="BL2169" s="8" t="s">
        <v>161</v>
      </c>
      <c r="BM2169" s="8" t="s">
        <v>4666</v>
      </c>
    </row>
    <row r="2170" spans="2:65" s="23" customFormat="1" ht="25.5" customHeight="1" x14ac:dyDescent="0.45">
      <c r="B2170" s="134"/>
      <c r="C2170" s="179" t="s">
        <v>4667</v>
      </c>
      <c r="D2170" s="179" t="s">
        <v>311</v>
      </c>
      <c r="E2170" s="180" t="s">
        <v>4668</v>
      </c>
      <c r="F2170" s="263" t="s">
        <v>4433</v>
      </c>
      <c r="G2170" s="263"/>
      <c r="H2170" s="263"/>
      <c r="I2170" s="263"/>
      <c r="J2170" s="181" t="s">
        <v>260</v>
      </c>
      <c r="K2170" s="182">
        <v>1</v>
      </c>
      <c r="L2170" s="264"/>
      <c r="M2170" s="264"/>
      <c r="N2170" s="265">
        <f t="shared" si="439"/>
        <v>0</v>
      </c>
      <c r="O2170" s="266"/>
      <c r="P2170" s="266"/>
      <c r="Q2170" s="267"/>
      <c r="R2170" s="139"/>
      <c r="T2170" s="140"/>
      <c r="U2170" s="34" t="s">
        <v>39</v>
      </c>
      <c r="V2170" s="141">
        <v>0</v>
      </c>
      <c r="W2170" s="141">
        <f t="shared" si="430"/>
        <v>0</v>
      </c>
      <c r="X2170" s="141">
        <v>0</v>
      </c>
      <c r="Y2170" s="141">
        <f t="shared" si="431"/>
        <v>0</v>
      </c>
      <c r="Z2170" s="141">
        <v>0</v>
      </c>
      <c r="AA2170" s="142">
        <f t="shared" si="432"/>
        <v>0</v>
      </c>
      <c r="AR2170" s="8" t="s">
        <v>190</v>
      </c>
      <c r="AT2170" s="8" t="s">
        <v>311</v>
      </c>
      <c r="AU2170" s="8" t="s">
        <v>78</v>
      </c>
      <c r="AY2170" s="8" t="s">
        <v>156</v>
      </c>
      <c r="BE2170" s="143">
        <f t="shared" si="433"/>
        <v>0</v>
      </c>
      <c r="BF2170" s="143">
        <f t="shared" si="434"/>
        <v>0</v>
      </c>
      <c r="BG2170" s="143">
        <f t="shared" si="435"/>
        <v>0</v>
      </c>
      <c r="BH2170" s="143">
        <f t="shared" si="436"/>
        <v>0</v>
      </c>
      <c r="BI2170" s="143">
        <f t="shared" si="437"/>
        <v>0</v>
      </c>
      <c r="BJ2170" s="8" t="s">
        <v>78</v>
      </c>
      <c r="BK2170" s="121">
        <f t="shared" si="438"/>
        <v>0</v>
      </c>
      <c r="BL2170" s="8" t="s">
        <v>161</v>
      </c>
      <c r="BM2170" s="8" t="s">
        <v>4669</v>
      </c>
    </row>
    <row r="2171" spans="2:65" s="23" customFormat="1" ht="25.5" customHeight="1" x14ac:dyDescent="0.45">
      <c r="B2171" s="134"/>
      <c r="C2171" s="179" t="s">
        <v>4670</v>
      </c>
      <c r="D2171" s="179" t="s">
        <v>311</v>
      </c>
      <c r="E2171" s="180" t="s">
        <v>4671</v>
      </c>
      <c r="F2171" s="263" t="s">
        <v>4437</v>
      </c>
      <c r="G2171" s="263"/>
      <c r="H2171" s="263"/>
      <c r="I2171" s="263"/>
      <c r="J2171" s="181" t="s">
        <v>260</v>
      </c>
      <c r="K2171" s="182">
        <v>1</v>
      </c>
      <c r="L2171" s="264"/>
      <c r="M2171" s="264"/>
      <c r="N2171" s="265">
        <f t="shared" si="439"/>
        <v>0</v>
      </c>
      <c r="O2171" s="266"/>
      <c r="P2171" s="266"/>
      <c r="Q2171" s="267"/>
      <c r="R2171" s="139"/>
      <c r="T2171" s="140"/>
      <c r="U2171" s="34" t="s">
        <v>39</v>
      </c>
      <c r="V2171" s="141">
        <v>0</v>
      </c>
      <c r="W2171" s="141">
        <f t="shared" si="430"/>
        <v>0</v>
      </c>
      <c r="X2171" s="141">
        <v>0</v>
      </c>
      <c r="Y2171" s="141">
        <f t="shared" si="431"/>
        <v>0</v>
      </c>
      <c r="Z2171" s="141">
        <v>0</v>
      </c>
      <c r="AA2171" s="142">
        <f t="shared" si="432"/>
        <v>0</v>
      </c>
      <c r="AR2171" s="8" t="s">
        <v>190</v>
      </c>
      <c r="AT2171" s="8" t="s">
        <v>311</v>
      </c>
      <c r="AU2171" s="8" t="s">
        <v>78</v>
      </c>
      <c r="AY2171" s="8" t="s">
        <v>156</v>
      </c>
      <c r="BE2171" s="143">
        <f t="shared" si="433"/>
        <v>0</v>
      </c>
      <c r="BF2171" s="143">
        <f t="shared" si="434"/>
        <v>0</v>
      </c>
      <c r="BG2171" s="143">
        <f t="shared" si="435"/>
        <v>0</v>
      </c>
      <c r="BH2171" s="143">
        <f t="shared" si="436"/>
        <v>0</v>
      </c>
      <c r="BI2171" s="143">
        <f t="shared" si="437"/>
        <v>0</v>
      </c>
      <c r="BJ2171" s="8" t="s">
        <v>78</v>
      </c>
      <c r="BK2171" s="121">
        <f t="shared" si="438"/>
        <v>0</v>
      </c>
      <c r="BL2171" s="8" t="s">
        <v>161</v>
      </c>
      <c r="BM2171" s="8" t="s">
        <v>4672</v>
      </c>
    </row>
    <row r="2172" spans="2:65" s="23" customFormat="1" ht="25.5" customHeight="1" x14ac:dyDescent="0.45">
      <c r="B2172" s="134"/>
      <c r="C2172" s="179" t="s">
        <v>4673</v>
      </c>
      <c r="D2172" s="179" t="s">
        <v>311</v>
      </c>
      <c r="E2172" s="180" t="s">
        <v>4674</v>
      </c>
      <c r="F2172" s="263" t="s">
        <v>4441</v>
      </c>
      <c r="G2172" s="263"/>
      <c r="H2172" s="263"/>
      <c r="I2172" s="263"/>
      <c r="J2172" s="181" t="s">
        <v>260</v>
      </c>
      <c r="K2172" s="182">
        <v>2</v>
      </c>
      <c r="L2172" s="264"/>
      <c r="M2172" s="264"/>
      <c r="N2172" s="265">
        <f t="shared" si="439"/>
        <v>0</v>
      </c>
      <c r="O2172" s="266"/>
      <c r="P2172" s="266"/>
      <c r="Q2172" s="267"/>
      <c r="R2172" s="139"/>
      <c r="T2172" s="140"/>
      <c r="U2172" s="34" t="s">
        <v>39</v>
      </c>
      <c r="V2172" s="141">
        <v>0</v>
      </c>
      <c r="W2172" s="141">
        <f t="shared" si="430"/>
        <v>0</v>
      </c>
      <c r="X2172" s="141">
        <v>0</v>
      </c>
      <c r="Y2172" s="141">
        <f t="shared" si="431"/>
        <v>0</v>
      </c>
      <c r="Z2172" s="141">
        <v>0</v>
      </c>
      <c r="AA2172" s="142">
        <f t="shared" si="432"/>
        <v>0</v>
      </c>
      <c r="AR2172" s="8" t="s">
        <v>190</v>
      </c>
      <c r="AT2172" s="8" t="s">
        <v>311</v>
      </c>
      <c r="AU2172" s="8" t="s">
        <v>78</v>
      </c>
      <c r="AY2172" s="8" t="s">
        <v>156</v>
      </c>
      <c r="BE2172" s="143">
        <f t="shared" si="433"/>
        <v>0</v>
      </c>
      <c r="BF2172" s="143">
        <f t="shared" si="434"/>
        <v>0</v>
      </c>
      <c r="BG2172" s="143">
        <f t="shared" si="435"/>
        <v>0</v>
      </c>
      <c r="BH2172" s="143">
        <f t="shared" si="436"/>
        <v>0</v>
      </c>
      <c r="BI2172" s="143">
        <f t="shared" si="437"/>
        <v>0</v>
      </c>
      <c r="BJ2172" s="8" t="s">
        <v>78</v>
      </c>
      <c r="BK2172" s="121">
        <f t="shared" si="438"/>
        <v>0</v>
      </c>
      <c r="BL2172" s="8" t="s">
        <v>161</v>
      </c>
      <c r="BM2172" s="8" t="s">
        <v>4675</v>
      </c>
    </row>
    <row r="2173" spans="2:65" s="23" customFormat="1" ht="25.5" customHeight="1" x14ac:dyDescent="0.45">
      <c r="B2173" s="134"/>
      <c r="C2173" s="179" t="s">
        <v>4676</v>
      </c>
      <c r="D2173" s="179" t="s">
        <v>311</v>
      </c>
      <c r="E2173" s="180" t="s">
        <v>4677</v>
      </c>
      <c r="F2173" s="263" t="s">
        <v>4445</v>
      </c>
      <c r="G2173" s="263"/>
      <c r="H2173" s="263"/>
      <c r="I2173" s="263"/>
      <c r="J2173" s="181" t="s">
        <v>260</v>
      </c>
      <c r="K2173" s="182">
        <v>2</v>
      </c>
      <c r="L2173" s="264"/>
      <c r="M2173" s="264"/>
      <c r="N2173" s="265">
        <f t="shared" si="439"/>
        <v>0</v>
      </c>
      <c r="O2173" s="266"/>
      <c r="P2173" s="266"/>
      <c r="Q2173" s="267"/>
      <c r="R2173" s="139"/>
      <c r="T2173" s="140"/>
      <c r="U2173" s="34" t="s">
        <v>39</v>
      </c>
      <c r="V2173" s="141">
        <v>0</v>
      </c>
      <c r="W2173" s="141">
        <f t="shared" si="430"/>
        <v>0</v>
      </c>
      <c r="X2173" s="141">
        <v>0</v>
      </c>
      <c r="Y2173" s="141">
        <f t="shared" si="431"/>
        <v>0</v>
      </c>
      <c r="Z2173" s="141">
        <v>0</v>
      </c>
      <c r="AA2173" s="142">
        <f t="shared" si="432"/>
        <v>0</v>
      </c>
      <c r="AR2173" s="8" t="s">
        <v>190</v>
      </c>
      <c r="AT2173" s="8" t="s">
        <v>311</v>
      </c>
      <c r="AU2173" s="8" t="s">
        <v>78</v>
      </c>
      <c r="AY2173" s="8" t="s">
        <v>156</v>
      </c>
      <c r="BE2173" s="143">
        <f t="shared" si="433"/>
        <v>0</v>
      </c>
      <c r="BF2173" s="143">
        <f t="shared" si="434"/>
        <v>0</v>
      </c>
      <c r="BG2173" s="143">
        <f t="shared" si="435"/>
        <v>0</v>
      </c>
      <c r="BH2173" s="143">
        <f t="shared" si="436"/>
        <v>0</v>
      </c>
      <c r="BI2173" s="143">
        <f t="shared" si="437"/>
        <v>0</v>
      </c>
      <c r="BJ2173" s="8" t="s">
        <v>78</v>
      </c>
      <c r="BK2173" s="121">
        <f t="shared" si="438"/>
        <v>0</v>
      </c>
      <c r="BL2173" s="8" t="s">
        <v>161</v>
      </c>
      <c r="BM2173" s="8" t="s">
        <v>4678</v>
      </c>
    </row>
    <row r="2174" spans="2:65" s="23" customFormat="1" ht="25.5" customHeight="1" x14ac:dyDescent="0.45">
      <c r="B2174" s="134"/>
      <c r="C2174" s="179" t="s">
        <v>4679</v>
      </c>
      <c r="D2174" s="179" t="s">
        <v>311</v>
      </c>
      <c r="E2174" s="180" t="s">
        <v>4680</v>
      </c>
      <c r="F2174" s="263" t="s">
        <v>4449</v>
      </c>
      <c r="G2174" s="263"/>
      <c r="H2174" s="263"/>
      <c r="I2174" s="263"/>
      <c r="J2174" s="181" t="s">
        <v>260</v>
      </c>
      <c r="K2174" s="182">
        <v>4</v>
      </c>
      <c r="L2174" s="264"/>
      <c r="M2174" s="264"/>
      <c r="N2174" s="265">
        <f t="shared" si="439"/>
        <v>0</v>
      </c>
      <c r="O2174" s="266"/>
      <c r="P2174" s="266"/>
      <c r="Q2174" s="267"/>
      <c r="R2174" s="139"/>
      <c r="T2174" s="140"/>
      <c r="U2174" s="34" t="s">
        <v>39</v>
      </c>
      <c r="V2174" s="141">
        <v>0</v>
      </c>
      <c r="W2174" s="141">
        <f t="shared" si="430"/>
        <v>0</v>
      </c>
      <c r="X2174" s="141">
        <v>0</v>
      </c>
      <c r="Y2174" s="141">
        <f t="shared" si="431"/>
        <v>0</v>
      </c>
      <c r="Z2174" s="141">
        <v>0</v>
      </c>
      <c r="AA2174" s="142">
        <f t="shared" si="432"/>
        <v>0</v>
      </c>
      <c r="AR2174" s="8" t="s">
        <v>190</v>
      </c>
      <c r="AT2174" s="8" t="s">
        <v>311</v>
      </c>
      <c r="AU2174" s="8" t="s">
        <v>78</v>
      </c>
      <c r="AY2174" s="8" t="s">
        <v>156</v>
      </c>
      <c r="BE2174" s="143">
        <f t="shared" si="433"/>
        <v>0</v>
      </c>
      <c r="BF2174" s="143">
        <f t="shared" si="434"/>
        <v>0</v>
      </c>
      <c r="BG2174" s="143">
        <f t="shared" si="435"/>
        <v>0</v>
      </c>
      <c r="BH2174" s="143">
        <f t="shared" si="436"/>
        <v>0</v>
      </c>
      <c r="BI2174" s="143">
        <f t="shared" si="437"/>
        <v>0</v>
      </c>
      <c r="BJ2174" s="8" t="s">
        <v>78</v>
      </c>
      <c r="BK2174" s="121">
        <f t="shared" si="438"/>
        <v>0</v>
      </c>
      <c r="BL2174" s="8" t="s">
        <v>161</v>
      </c>
      <c r="BM2174" s="8" t="s">
        <v>4681</v>
      </c>
    </row>
    <row r="2175" spans="2:65" s="23" customFormat="1" ht="25.5" customHeight="1" x14ac:dyDescent="0.45">
      <c r="B2175" s="134"/>
      <c r="C2175" s="179" t="s">
        <v>4682</v>
      </c>
      <c r="D2175" s="179" t="s">
        <v>311</v>
      </c>
      <c r="E2175" s="180" t="s">
        <v>4683</v>
      </c>
      <c r="F2175" s="263" t="s">
        <v>4453</v>
      </c>
      <c r="G2175" s="263"/>
      <c r="H2175" s="263"/>
      <c r="I2175" s="263"/>
      <c r="J2175" s="181" t="s">
        <v>260</v>
      </c>
      <c r="K2175" s="182">
        <v>4</v>
      </c>
      <c r="L2175" s="264"/>
      <c r="M2175" s="264"/>
      <c r="N2175" s="265">
        <f t="shared" si="439"/>
        <v>0</v>
      </c>
      <c r="O2175" s="266"/>
      <c r="P2175" s="266"/>
      <c r="Q2175" s="267"/>
      <c r="R2175" s="139"/>
      <c r="T2175" s="140"/>
      <c r="U2175" s="34" t="s">
        <v>39</v>
      </c>
      <c r="V2175" s="141">
        <v>0</v>
      </c>
      <c r="W2175" s="141">
        <f t="shared" si="430"/>
        <v>0</v>
      </c>
      <c r="X2175" s="141">
        <v>0</v>
      </c>
      <c r="Y2175" s="141">
        <f t="shared" si="431"/>
        <v>0</v>
      </c>
      <c r="Z2175" s="141">
        <v>0</v>
      </c>
      <c r="AA2175" s="142">
        <f t="shared" si="432"/>
        <v>0</v>
      </c>
      <c r="AR2175" s="8" t="s">
        <v>190</v>
      </c>
      <c r="AT2175" s="8" t="s">
        <v>311</v>
      </c>
      <c r="AU2175" s="8" t="s">
        <v>78</v>
      </c>
      <c r="AY2175" s="8" t="s">
        <v>156</v>
      </c>
      <c r="BE2175" s="143">
        <f t="shared" si="433"/>
        <v>0</v>
      </c>
      <c r="BF2175" s="143">
        <f t="shared" si="434"/>
        <v>0</v>
      </c>
      <c r="BG2175" s="143">
        <f t="shared" si="435"/>
        <v>0</v>
      </c>
      <c r="BH2175" s="143">
        <f t="shared" si="436"/>
        <v>0</v>
      </c>
      <c r="BI2175" s="143">
        <f t="shared" si="437"/>
        <v>0</v>
      </c>
      <c r="BJ2175" s="8" t="s">
        <v>78</v>
      </c>
      <c r="BK2175" s="121">
        <f t="shared" si="438"/>
        <v>0</v>
      </c>
      <c r="BL2175" s="8" t="s">
        <v>161</v>
      </c>
      <c r="BM2175" s="8" t="s">
        <v>4684</v>
      </c>
    </row>
    <row r="2176" spans="2:65" s="23" customFormat="1" ht="25.5" customHeight="1" x14ac:dyDescent="0.45">
      <c r="B2176" s="134"/>
      <c r="C2176" s="179" t="s">
        <v>4685</v>
      </c>
      <c r="D2176" s="179" t="s">
        <v>311</v>
      </c>
      <c r="E2176" s="180" t="s">
        <v>4686</v>
      </c>
      <c r="F2176" s="263" t="s">
        <v>4457</v>
      </c>
      <c r="G2176" s="263"/>
      <c r="H2176" s="263"/>
      <c r="I2176" s="263"/>
      <c r="J2176" s="181" t="s">
        <v>260</v>
      </c>
      <c r="K2176" s="182">
        <v>7</v>
      </c>
      <c r="L2176" s="264"/>
      <c r="M2176" s="264"/>
      <c r="N2176" s="265">
        <f t="shared" si="439"/>
        <v>0</v>
      </c>
      <c r="O2176" s="266"/>
      <c r="P2176" s="266"/>
      <c r="Q2176" s="267"/>
      <c r="R2176" s="139"/>
      <c r="T2176" s="140"/>
      <c r="U2176" s="34" t="s">
        <v>39</v>
      </c>
      <c r="V2176" s="141">
        <v>0</v>
      </c>
      <c r="W2176" s="141">
        <f t="shared" si="430"/>
        <v>0</v>
      </c>
      <c r="X2176" s="141">
        <v>0</v>
      </c>
      <c r="Y2176" s="141">
        <f t="shared" si="431"/>
        <v>0</v>
      </c>
      <c r="Z2176" s="141">
        <v>0</v>
      </c>
      <c r="AA2176" s="142">
        <f t="shared" si="432"/>
        <v>0</v>
      </c>
      <c r="AR2176" s="8" t="s">
        <v>190</v>
      </c>
      <c r="AT2176" s="8" t="s">
        <v>311</v>
      </c>
      <c r="AU2176" s="8" t="s">
        <v>78</v>
      </c>
      <c r="AY2176" s="8" t="s">
        <v>156</v>
      </c>
      <c r="BE2176" s="143">
        <f t="shared" si="433"/>
        <v>0</v>
      </c>
      <c r="BF2176" s="143">
        <f t="shared" si="434"/>
        <v>0</v>
      </c>
      <c r="BG2176" s="143">
        <f t="shared" si="435"/>
        <v>0</v>
      </c>
      <c r="BH2176" s="143">
        <f t="shared" si="436"/>
        <v>0</v>
      </c>
      <c r="BI2176" s="143">
        <f t="shared" si="437"/>
        <v>0</v>
      </c>
      <c r="BJ2176" s="8" t="s">
        <v>78</v>
      </c>
      <c r="BK2176" s="121">
        <f t="shared" si="438"/>
        <v>0</v>
      </c>
      <c r="BL2176" s="8" t="s">
        <v>161</v>
      </c>
      <c r="BM2176" s="8" t="s">
        <v>4687</v>
      </c>
    </row>
    <row r="2177" spans="2:65" s="23" customFormat="1" ht="25.5" customHeight="1" x14ac:dyDescent="0.45">
      <c r="B2177" s="134"/>
      <c r="C2177" s="179" t="s">
        <v>4688</v>
      </c>
      <c r="D2177" s="179" t="s">
        <v>311</v>
      </c>
      <c r="E2177" s="180" t="s">
        <v>4683</v>
      </c>
      <c r="F2177" s="263" t="s">
        <v>4453</v>
      </c>
      <c r="G2177" s="263"/>
      <c r="H2177" s="263"/>
      <c r="I2177" s="263"/>
      <c r="J2177" s="181" t="s">
        <v>260</v>
      </c>
      <c r="K2177" s="182">
        <v>7</v>
      </c>
      <c r="L2177" s="264"/>
      <c r="M2177" s="264"/>
      <c r="N2177" s="265">
        <f t="shared" si="439"/>
        <v>0</v>
      </c>
      <c r="O2177" s="266"/>
      <c r="P2177" s="266"/>
      <c r="Q2177" s="267"/>
      <c r="R2177" s="139"/>
      <c r="T2177" s="140"/>
      <c r="U2177" s="34" t="s">
        <v>39</v>
      </c>
      <c r="V2177" s="141">
        <v>0</v>
      </c>
      <c r="W2177" s="141">
        <f t="shared" si="430"/>
        <v>0</v>
      </c>
      <c r="X2177" s="141">
        <v>0</v>
      </c>
      <c r="Y2177" s="141">
        <f t="shared" si="431"/>
        <v>0</v>
      </c>
      <c r="Z2177" s="141">
        <v>0</v>
      </c>
      <c r="AA2177" s="142">
        <f t="shared" si="432"/>
        <v>0</v>
      </c>
      <c r="AR2177" s="8" t="s">
        <v>190</v>
      </c>
      <c r="AT2177" s="8" t="s">
        <v>311</v>
      </c>
      <c r="AU2177" s="8" t="s">
        <v>78</v>
      </c>
      <c r="AY2177" s="8" t="s">
        <v>156</v>
      </c>
      <c r="BE2177" s="143">
        <f t="shared" si="433"/>
        <v>0</v>
      </c>
      <c r="BF2177" s="143">
        <f t="shared" si="434"/>
        <v>0</v>
      </c>
      <c r="BG2177" s="143">
        <f t="shared" si="435"/>
        <v>0</v>
      </c>
      <c r="BH2177" s="143">
        <f t="shared" si="436"/>
        <v>0</v>
      </c>
      <c r="BI2177" s="143">
        <f t="shared" si="437"/>
        <v>0</v>
      </c>
      <c r="BJ2177" s="8" t="s">
        <v>78</v>
      </c>
      <c r="BK2177" s="121">
        <f t="shared" si="438"/>
        <v>0</v>
      </c>
      <c r="BL2177" s="8" t="s">
        <v>161</v>
      </c>
      <c r="BM2177" s="8" t="s">
        <v>4689</v>
      </c>
    </row>
    <row r="2178" spans="2:65" s="23" customFormat="1" ht="25.5" customHeight="1" x14ac:dyDescent="0.45">
      <c r="B2178" s="134"/>
      <c r="C2178" s="179" t="s">
        <v>4690</v>
      </c>
      <c r="D2178" s="179" t="s">
        <v>311</v>
      </c>
      <c r="E2178" s="180" t="s">
        <v>4691</v>
      </c>
      <c r="F2178" s="263" t="s">
        <v>4463</v>
      </c>
      <c r="G2178" s="263"/>
      <c r="H2178" s="263"/>
      <c r="I2178" s="263"/>
      <c r="J2178" s="181" t="s">
        <v>260</v>
      </c>
      <c r="K2178" s="182">
        <v>5</v>
      </c>
      <c r="L2178" s="264"/>
      <c r="M2178" s="264"/>
      <c r="N2178" s="265">
        <f t="shared" si="439"/>
        <v>0</v>
      </c>
      <c r="O2178" s="266"/>
      <c r="P2178" s="266"/>
      <c r="Q2178" s="267"/>
      <c r="R2178" s="139"/>
      <c r="T2178" s="140"/>
      <c r="U2178" s="34" t="s">
        <v>39</v>
      </c>
      <c r="V2178" s="141">
        <v>0</v>
      </c>
      <c r="W2178" s="141">
        <f t="shared" si="430"/>
        <v>0</v>
      </c>
      <c r="X2178" s="141">
        <v>0</v>
      </c>
      <c r="Y2178" s="141">
        <f t="shared" si="431"/>
        <v>0</v>
      </c>
      <c r="Z2178" s="141">
        <v>0</v>
      </c>
      <c r="AA2178" s="142">
        <f t="shared" si="432"/>
        <v>0</v>
      </c>
      <c r="AR2178" s="8" t="s">
        <v>190</v>
      </c>
      <c r="AT2178" s="8" t="s">
        <v>311</v>
      </c>
      <c r="AU2178" s="8" t="s">
        <v>78</v>
      </c>
      <c r="AY2178" s="8" t="s">
        <v>156</v>
      </c>
      <c r="BE2178" s="143">
        <f t="shared" si="433"/>
        <v>0</v>
      </c>
      <c r="BF2178" s="143">
        <f t="shared" si="434"/>
        <v>0</v>
      </c>
      <c r="BG2178" s="143">
        <f t="shared" si="435"/>
        <v>0</v>
      </c>
      <c r="BH2178" s="143">
        <f t="shared" si="436"/>
        <v>0</v>
      </c>
      <c r="BI2178" s="143">
        <f t="shared" si="437"/>
        <v>0</v>
      </c>
      <c r="BJ2178" s="8" t="s">
        <v>78</v>
      </c>
      <c r="BK2178" s="121">
        <f t="shared" si="438"/>
        <v>0</v>
      </c>
      <c r="BL2178" s="8" t="s">
        <v>161</v>
      </c>
      <c r="BM2178" s="8" t="s">
        <v>4692</v>
      </c>
    </row>
    <row r="2179" spans="2:65" s="23" customFormat="1" ht="25.5" customHeight="1" x14ac:dyDescent="0.45">
      <c r="B2179" s="134"/>
      <c r="C2179" s="179" t="s">
        <v>4693</v>
      </c>
      <c r="D2179" s="179" t="s">
        <v>311</v>
      </c>
      <c r="E2179" s="180" t="s">
        <v>4694</v>
      </c>
      <c r="F2179" s="263" t="s">
        <v>4467</v>
      </c>
      <c r="G2179" s="263"/>
      <c r="H2179" s="263"/>
      <c r="I2179" s="263"/>
      <c r="J2179" s="181" t="s">
        <v>260</v>
      </c>
      <c r="K2179" s="182">
        <v>5</v>
      </c>
      <c r="L2179" s="264"/>
      <c r="M2179" s="264"/>
      <c r="N2179" s="265">
        <f t="shared" si="439"/>
        <v>0</v>
      </c>
      <c r="O2179" s="266"/>
      <c r="P2179" s="266"/>
      <c r="Q2179" s="267"/>
      <c r="R2179" s="139"/>
      <c r="T2179" s="140"/>
      <c r="U2179" s="34" t="s">
        <v>39</v>
      </c>
      <c r="V2179" s="141">
        <v>0</v>
      </c>
      <c r="W2179" s="141">
        <f t="shared" si="430"/>
        <v>0</v>
      </c>
      <c r="X2179" s="141">
        <v>0</v>
      </c>
      <c r="Y2179" s="141">
        <f t="shared" si="431"/>
        <v>0</v>
      </c>
      <c r="Z2179" s="141">
        <v>0</v>
      </c>
      <c r="AA2179" s="142">
        <f t="shared" si="432"/>
        <v>0</v>
      </c>
      <c r="AR2179" s="8" t="s">
        <v>190</v>
      </c>
      <c r="AT2179" s="8" t="s">
        <v>311</v>
      </c>
      <c r="AU2179" s="8" t="s">
        <v>78</v>
      </c>
      <c r="AY2179" s="8" t="s">
        <v>156</v>
      </c>
      <c r="BE2179" s="143">
        <f t="shared" si="433"/>
        <v>0</v>
      </c>
      <c r="BF2179" s="143">
        <f t="shared" si="434"/>
        <v>0</v>
      </c>
      <c r="BG2179" s="143">
        <f t="shared" si="435"/>
        <v>0</v>
      </c>
      <c r="BH2179" s="143">
        <f t="shared" si="436"/>
        <v>0</v>
      </c>
      <c r="BI2179" s="143">
        <f t="shared" si="437"/>
        <v>0</v>
      </c>
      <c r="BJ2179" s="8" t="s">
        <v>78</v>
      </c>
      <c r="BK2179" s="121">
        <f t="shared" si="438"/>
        <v>0</v>
      </c>
      <c r="BL2179" s="8" t="s">
        <v>161</v>
      </c>
      <c r="BM2179" s="8" t="s">
        <v>4695</v>
      </c>
    </row>
    <row r="2180" spans="2:65" s="23" customFormat="1" ht="16.5" customHeight="1" x14ac:dyDescent="0.45">
      <c r="B2180" s="134"/>
      <c r="C2180" s="179" t="s">
        <v>4696</v>
      </c>
      <c r="D2180" s="179" t="s">
        <v>311</v>
      </c>
      <c r="E2180" s="180" t="s">
        <v>4697</v>
      </c>
      <c r="F2180" s="263" t="s">
        <v>4471</v>
      </c>
      <c r="G2180" s="263"/>
      <c r="H2180" s="263"/>
      <c r="I2180" s="263"/>
      <c r="J2180" s="181" t="s">
        <v>260</v>
      </c>
      <c r="K2180" s="182">
        <v>4</v>
      </c>
      <c r="L2180" s="264"/>
      <c r="M2180" s="264"/>
      <c r="N2180" s="265">
        <f t="shared" si="439"/>
        <v>0</v>
      </c>
      <c r="O2180" s="266"/>
      <c r="P2180" s="266"/>
      <c r="Q2180" s="267"/>
      <c r="R2180" s="139"/>
      <c r="T2180" s="140"/>
      <c r="U2180" s="34" t="s">
        <v>39</v>
      </c>
      <c r="V2180" s="141">
        <v>0</v>
      </c>
      <c r="W2180" s="141">
        <f t="shared" si="430"/>
        <v>0</v>
      </c>
      <c r="X2180" s="141">
        <v>0</v>
      </c>
      <c r="Y2180" s="141">
        <f t="shared" si="431"/>
        <v>0</v>
      </c>
      <c r="Z2180" s="141">
        <v>0</v>
      </c>
      <c r="AA2180" s="142">
        <f t="shared" si="432"/>
        <v>0</v>
      </c>
      <c r="AR2180" s="8" t="s">
        <v>190</v>
      </c>
      <c r="AT2180" s="8" t="s">
        <v>311</v>
      </c>
      <c r="AU2180" s="8" t="s">
        <v>78</v>
      </c>
      <c r="AY2180" s="8" t="s">
        <v>156</v>
      </c>
      <c r="BE2180" s="143">
        <f t="shared" si="433"/>
        <v>0</v>
      </c>
      <c r="BF2180" s="143">
        <f t="shared" si="434"/>
        <v>0</v>
      </c>
      <c r="BG2180" s="143">
        <f t="shared" si="435"/>
        <v>0</v>
      </c>
      <c r="BH2180" s="143">
        <f t="shared" si="436"/>
        <v>0</v>
      </c>
      <c r="BI2180" s="143">
        <f t="shared" si="437"/>
        <v>0</v>
      </c>
      <c r="BJ2180" s="8" t="s">
        <v>78</v>
      </c>
      <c r="BK2180" s="121">
        <f t="shared" si="438"/>
        <v>0</v>
      </c>
      <c r="BL2180" s="8" t="s">
        <v>161</v>
      </c>
      <c r="BM2180" s="8" t="s">
        <v>4698</v>
      </c>
    </row>
    <row r="2181" spans="2:65" s="23" customFormat="1" ht="16.5" customHeight="1" x14ac:dyDescent="0.45">
      <c r="B2181" s="134"/>
      <c r="C2181" s="179" t="s">
        <v>4699</v>
      </c>
      <c r="D2181" s="179" t="s">
        <v>311</v>
      </c>
      <c r="E2181" s="180" t="s">
        <v>4700</v>
      </c>
      <c r="F2181" s="263" t="s">
        <v>4475</v>
      </c>
      <c r="G2181" s="263"/>
      <c r="H2181" s="263"/>
      <c r="I2181" s="263"/>
      <c r="J2181" s="181" t="s">
        <v>260</v>
      </c>
      <c r="K2181" s="182">
        <v>4</v>
      </c>
      <c r="L2181" s="264"/>
      <c r="M2181" s="264"/>
      <c r="N2181" s="265">
        <f t="shared" si="439"/>
        <v>0</v>
      </c>
      <c r="O2181" s="266"/>
      <c r="P2181" s="266"/>
      <c r="Q2181" s="267"/>
      <c r="R2181" s="139"/>
      <c r="T2181" s="140"/>
      <c r="U2181" s="34" t="s">
        <v>39</v>
      </c>
      <c r="V2181" s="141">
        <v>0</v>
      </c>
      <c r="W2181" s="141">
        <f t="shared" si="430"/>
        <v>0</v>
      </c>
      <c r="X2181" s="141">
        <v>0</v>
      </c>
      <c r="Y2181" s="141">
        <f t="shared" si="431"/>
        <v>0</v>
      </c>
      <c r="Z2181" s="141">
        <v>0</v>
      </c>
      <c r="AA2181" s="142">
        <f t="shared" si="432"/>
        <v>0</v>
      </c>
      <c r="AR2181" s="8" t="s">
        <v>190</v>
      </c>
      <c r="AT2181" s="8" t="s">
        <v>311</v>
      </c>
      <c r="AU2181" s="8" t="s">
        <v>78</v>
      </c>
      <c r="AY2181" s="8" t="s">
        <v>156</v>
      </c>
      <c r="BE2181" s="143">
        <f t="shared" si="433"/>
        <v>0</v>
      </c>
      <c r="BF2181" s="143">
        <f t="shared" si="434"/>
        <v>0</v>
      </c>
      <c r="BG2181" s="143">
        <f t="shared" si="435"/>
        <v>0</v>
      </c>
      <c r="BH2181" s="143">
        <f t="shared" si="436"/>
        <v>0</v>
      </c>
      <c r="BI2181" s="143">
        <f t="shared" si="437"/>
        <v>0</v>
      </c>
      <c r="BJ2181" s="8" t="s">
        <v>78</v>
      </c>
      <c r="BK2181" s="121">
        <f t="shared" si="438"/>
        <v>0</v>
      </c>
      <c r="BL2181" s="8" t="s">
        <v>161</v>
      </c>
      <c r="BM2181" s="8" t="s">
        <v>4701</v>
      </c>
    </row>
    <row r="2182" spans="2:65" s="23" customFormat="1" ht="16.5" customHeight="1" x14ac:dyDescent="0.45">
      <c r="B2182" s="134"/>
      <c r="C2182" s="179" t="s">
        <v>4702</v>
      </c>
      <c r="D2182" s="179" t="s">
        <v>311</v>
      </c>
      <c r="E2182" s="180" t="s">
        <v>4703</v>
      </c>
      <c r="F2182" s="263" t="s">
        <v>4479</v>
      </c>
      <c r="G2182" s="263"/>
      <c r="H2182" s="263"/>
      <c r="I2182" s="263"/>
      <c r="J2182" s="181" t="s">
        <v>260</v>
      </c>
      <c r="K2182" s="182">
        <v>12</v>
      </c>
      <c r="L2182" s="264"/>
      <c r="M2182" s="264"/>
      <c r="N2182" s="265">
        <f t="shared" si="439"/>
        <v>0</v>
      </c>
      <c r="O2182" s="266"/>
      <c r="P2182" s="266"/>
      <c r="Q2182" s="267"/>
      <c r="R2182" s="139"/>
      <c r="T2182" s="140"/>
      <c r="U2182" s="34" t="s">
        <v>39</v>
      </c>
      <c r="V2182" s="141">
        <v>0</v>
      </c>
      <c r="W2182" s="141">
        <f t="shared" si="430"/>
        <v>0</v>
      </c>
      <c r="X2182" s="141">
        <v>0</v>
      </c>
      <c r="Y2182" s="141">
        <f t="shared" si="431"/>
        <v>0</v>
      </c>
      <c r="Z2182" s="141">
        <v>0</v>
      </c>
      <c r="AA2182" s="142">
        <f t="shared" si="432"/>
        <v>0</v>
      </c>
      <c r="AR2182" s="8" t="s">
        <v>190</v>
      </c>
      <c r="AT2182" s="8" t="s">
        <v>311</v>
      </c>
      <c r="AU2182" s="8" t="s">
        <v>78</v>
      </c>
      <c r="AY2182" s="8" t="s">
        <v>156</v>
      </c>
      <c r="BE2182" s="143">
        <f t="shared" si="433"/>
        <v>0</v>
      </c>
      <c r="BF2182" s="143">
        <f t="shared" si="434"/>
        <v>0</v>
      </c>
      <c r="BG2182" s="143">
        <f t="shared" si="435"/>
        <v>0</v>
      </c>
      <c r="BH2182" s="143">
        <f t="shared" si="436"/>
        <v>0</v>
      </c>
      <c r="BI2182" s="143">
        <f t="shared" si="437"/>
        <v>0</v>
      </c>
      <c r="BJ2182" s="8" t="s">
        <v>78</v>
      </c>
      <c r="BK2182" s="121">
        <f t="shared" si="438"/>
        <v>0</v>
      </c>
      <c r="BL2182" s="8" t="s">
        <v>161</v>
      </c>
      <c r="BM2182" s="8" t="s">
        <v>4704</v>
      </c>
    </row>
    <row r="2183" spans="2:65" s="23" customFormat="1" ht="25.5" customHeight="1" x14ac:dyDescent="0.45">
      <c r="B2183" s="134"/>
      <c r="C2183" s="179" t="s">
        <v>4705</v>
      </c>
      <c r="D2183" s="179" t="s">
        <v>311</v>
      </c>
      <c r="E2183" s="180" t="s">
        <v>4706</v>
      </c>
      <c r="F2183" s="263" t="s">
        <v>4483</v>
      </c>
      <c r="G2183" s="263"/>
      <c r="H2183" s="263"/>
      <c r="I2183" s="263"/>
      <c r="J2183" s="181" t="s">
        <v>260</v>
      </c>
      <c r="K2183" s="182">
        <v>6</v>
      </c>
      <c r="L2183" s="264"/>
      <c r="M2183" s="264"/>
      <c r="N2183" s="265">
        <f t="shared" si="439"/>
        <v>0</v>
      </c>
      <c r="O2183" s="266"/>
      <c r="P2183" s="266"/>
      <c r="Q2183" s="267"/>
      <c r="R2183" s="139"/>
      <c r="T2183" s="140"/>
      <c r="U2183" s="34" t="s">
        <v>39</v>
      </c>
      <c r="V2183" s="141">
        <v>0</v>
      </c>
      <c r="W2183" s="141">
        <f t="shared" si="430"/>
        <v>0</v>
      </c>
      <c r="X2183" s="141">
        <v>0</v>
      </c>
      <c r="Y2183" s="141">
        <f t="shared" si="431"/>
        <v>0</v>
      </c>
      <c r="Z2183" s="141">
        <v>0</v>
      </c>
      <c r="AA2183" s="142">
        <f t="shared" si="432"/>
        <v>0</v>
      </c>
      <c r="AR2183" s="8" t="s">
        <v>190</v>
      </c>
      <c r="AT2183" s="8" t="s">
        <v>311</v>
      </c>
      <c r="AU2183" s="8" t="s">
        <v>78</v>
      </c>
      <c r="AY2183" s="8" t="s">
        <v>156</v>
      </c>
      <c r="BE2183" s="143">
        <f t="shared" si="433"/>
        <v>0</v>
      </c>
      <c r="BF2183" s="143">
        <f t="shared" si="434"/>
        <v>0</v>
      </c>
      <c r="BG2183" s="143">
        <f t="shared" si="435"/>
        <v>0</v>
      </c>
      <c r="BH2183" s="143">
        <f t="shared" si="436"/>
        <v>0</v>
      </c>
      <c r="BI2183" s="143">
        <f t="shared" si="437"/>
        <v>0</v>
      </c>
      <c r="BJ2183" s="8" t="s">
        <v>78</v>
      </c>
      <c r="BK2183" s="121">
        <f t="shared" si="438"/>
        <v>0</v>
      </c>
      <c r="BL2183" s="8" t="s">
        <v>161</v>
      </c>
      <c r="BM2183" s="8" t="s">
        <v>4707</v>
      </c>
    </row>
    <row r="2184" spans="2:65" s="23" customFormat="1" ht="25.5" customHeight="1" x14ac:dyDescent="0.45">
      <c r="B2184" s="134"/>
      <c r="C2184" s="179" t="s">
        <v>4708</v>
      </c>
      <c r="D2184" s="179" t="s">
        <v>311</v>
      </c>
      <c r="E2184" s="180" t="s">
        <v>4709</v>
      </c>
      <c r="F2184" s="263" t="s">
        <v>4487</v>
      </c>
      <c r="G2184" s="263"/>
      <c r="H2184" s="263"/>
      <c r="I2184" s="263"/>
      <c r="J2184" s="181" t="s">
        <v>260</v>
      </c>
      <c r="K2184" s="182">
        <v>1</v>
      </c>
      <c r="L2184" s="264"/>
      <c r="M2184" s="264"/>
      <c r="N2184" s="265">
        <f>ROUND(L2184*K2184,2)</f>
        <v>0</v>
      </c>
      <c r="O2184" s="266"/>
      <c r="P2184" s="266"/>
      <c r="Q2184" s="267"/>
      <c r="R2184" s="139"/>
      <c r="T2184" s="140"/>
      <c r="U2184" s="34" t="s">
        <v>39</v>
      </c>
      <c r="V2184" s="141">
        <v>0</v>
      </c>
      <c r="W2184" s="141">
        <f t="shared" si="430"/>
        <v>0</v>
      </c>
      <c r="X2184" s="141">
        <v>0</v>
      </c>
      <c r="Y2184" s="141">
        <f t="shared" si="431"/>
        <v>0</v>
      </c>
      <c r="Z2184" s="141">
        <v>0</v>
      </c>
      <c r="AA2184" s="142">
        <f t="shared" si="432"/>
        <v>0</v>
      </c>
      <c r="AR2184" s="8" t="s">
        <v>190</v>
      </c>
      <c r="AT2184" s="8" t="s">
        <v>311</v>
      </c>
      <c r="AU2184" s="8" t="s">
        <v>78</v>
      </c>
      <c r="AY2184" s="8" t="s">
        <v>156</v>
      </c>
      <c r="BE2184" s="143">
        <f t="shared" si="433"/>
        <v>0</v>
      </c>
      <c r="BF2184" s="143">
        <f t="shared" si="434"/>
        <v>0</v>
      </c>
      <c r="BG2184" s="143">
        <f t="shared" si="435"/>
        <v>0</v>
      </c>
      <c r="BH2184" s="143">
        <f t="shared" si="436"/>
        <v>0</v>
      </c>
      <c r="BI2184" s="143">
        <f t="shared" si="437"/>
        <v>0</v>
      </c>
      <c r="BJ2184" s="8" t="s">
        <v>78</v>
      </c>
      <c r="BK2184" s="121">
        <f t="shared" si="438"/>
        <v>0</v>
      </c>
      <c r="BL2184" s="8" t="s">
        <v>161</v>
      </c>
      <c r="BM2184" s="8" t="s">
        <v>4710</v>
      </c>
    </row>
    <row r="2185" spans="2:65" s="23" customFormat="1" ht="25.5" customHeight="1" x14ac:dyDescent="0.45">
      <c r="B2185" s="134"/>
      <c r="C2185" s="179" t="s">
        <v>4711</v>
      </c>
      <c r="D2185" s="179" t="s">
        <v>311</v>
      </c>
      <c r="E2185" s="180" t="s">
        <v>4712</v>
      </c>
      <c r="F2185" s="263" t="s">
        <v>4491</v>
      </c>
      <c r="G2185" s="263"/>
      <c r="H2185" s="263"/>
      <c r="I2185" s="263"/>
      <c r="J2185" s="181" t="s">
        <v>260</v>
      </c>
      <c r="K2185" s="182">
        <v>1</v>
      </c>
      <c r="L2185" s="264"/>
      <c r="M2185" s="264"/>
      <c r="N2185" s="265">
        <f t="shared" ref="N2185:N2200" si="440">ROUND(L2185*K2185,2)</f>
        <v>0</v>
      </c>
      <c r="O2185" s="266"/>
      <c r="P2185" s="266"/>
      <c r="Q2185" s="267"/>
      <c r="R2185" s="139"/>
      <c r="T2185" s="140"/>
      <c r="U2185" s="34" t="s">
        <v>39</v>
      </c>
      <c r="V2185" s="141">
        <v>0</v>
      </c>
      <c r="W2185" s="141">
        <f t="shared" si="430"/>
        <v>0</v>
      </c>
      <c r="X2185" s="141">
        <v>0</v>
      </c>
      <c r="Y2185" s="141">
        <f t="shared" si="431"/>
        <v>0</v>
      </c>
      <c r="Z2185" s="141">
        <v>0</v>
      </c>
      <c r="AA2185" s="142">
        <f t="shared" si="432"/>
        <v>0</v>
      </c>
      <c r="AR2185" s="8" t="s">
        <v>190</v>
      </c>
      <c r="AT2185" s="8" t="s">
        <v>311</v>
      </c>
      <c r="AU2185" s="8" t="s">
        <v>78</v>
      </c>
      <c r="AY2185" s="8" t="s">
        <v>156</v>
      </c>
      <c r="BE2185" s="143">
        <f t="shared" si="433"/>
        <v>0</v>
      </c>
      <c r="BF2185" s="143">
        <f t="shared" si="434"/>
        <v>0</v>
      </c>
      <c r="BG2185" s="143">
        <f t="shared" si="435"/>
        <v>0</v>
      </c>
      <c r="BH2185" s="143">
        <f t="shared" si="436"/>
        <v>0</v>
      </c>
      <c r="BI2185" s="143">
        <f t="shared" si="437"/>
        <v>0</v>
      </c>
      <c r="BJ2185" s="8" t="s">
        <v>78</v>
      </c>
      <c r="BK2185" s="121">
        <f t="shared" si="438"/>
        <v>0</v>
      </c>
      <c r="BL2185" s="8" t="s">
        <v>161</v>
      </c>
      <c r="BM2185" s="8" t="s">
        <v>4713</v>
      </c>
    </row>
    <row r="2186" spans="2:65" s="23" customFormat="1" ht="25.5" customHeight="1" x14ac:dyDescent="0.45">
      <c r="B2186" s="134"/>
      <c r="C2186" s="179" t="s">
        <v>4714</v>
      </c>
      <c r="D2186" s="179" t="s">
        <v>311</v>
      </c>
      <c r="E2186" s="180" t="s">
        <v>4715</v>
      </c>
      <c r="F2186" s="263" t="s">
        <v>4495</v>
      </c>
      <c r="G2186" s="263"/>
      <c r="H2186" s="263"/>
      <c r="I2186" s="263"/>
      <c r="J2186" s="181" t="s">
        <v>260</v>
      </c>
      <c r="K2186" s="182">
        <v>1</v>
      </c>
      <c r="L2186" s="264"/>
      <c r="M2186" s="264"/>
      <c r="N2186" s="265">
        <f t="shared" si="440"/>
        <v>0</v>
      </c>
      <c r="O2186" s="266"/>
      <c r="P2186" s="266"/>
      <c r="Q2186" s="267"/>
      <c r="R2186" s="139"/>
      <c r="T2186" s="140"/>
      <c r="U2186" s="34" t="s">
        <v>39</v>
      </c>
      <c r="V2186" s="141">
        <v>0</v>
      </c>
      <c r="W2186" s="141">
        <f t="shared" si="430"/>
        <v>0</v>
      </c>
      <c r="X2186" s="141">
        <v>0</v>
      </c>
      <c r="Y2186" s="141">
        <f t="shared" si="431"/>
        <v>0</v>
      </c>
      <c r="Z2186" s="141">
        <v>0</v>
      </c>
      <c r="AA2186" s="142">
        <f t="shared" si="432"/>
        <v>0</v>
      </c>
      <c r="AR2186" s="8" t="s">
        <v>190</v>
      </c>
      <c r="AT2186" s="8" t="s">
        <v>311</v>
      </c>
      <c r="AU2186" s="8" t="s">
        <v>78</v>
      </c>
      <c r="AY2186" s="8" t="s">
        <v>156</v>
      </c>
      <c r="BE2186" s="143">
        <f t="shared" si="433"/>
        <v>0</v>
      </c>
      <c r="BF2186" s="143">
        <f t="shared" si="434"/>
        <v>0</v>
      </c>
      <c r="BG2186" s="143">
        <f t="shared" si="435"/>
        <v>0</v>
      </c>
      <c r="BH2186" s="143">
        <f t="shared" si="436"/>
        <v>0</v>
      </c>
      <c r="BI2186" s="143">
        <f t="shared" si="437"/>
        <v>0</v>
      </c>
      <c r="BJ2186" s="8" t="s">
        <v>78</v>
      </c>
      <c r="BK2186" s="121">
        <f t="shared" si="438"/>
        <v>0</v>
      </c>
      <c r="BL2186" s="8" t="s">
        <v>161</v>
      </c>
      <c r="BM2186" s="8" t="s">
        <v>4716</v>
      </c>
    </row>
    <row r="2187" spans="2:65" s="23" customFormat="1" ht="25.5" customHeight="1" x14ac:dyDescent="0.45">
      <c r="B2187" s="134"/>
      <c r="C2187" s="179" t="s">
        <v>4717</v>
      </c>
      <c r="D2187" s="179" t="s">
        <v>311</v>
      </c>
      <c r="E2187" s="180" t="s">
        <v>4718</v>
      </c>
      <c r="F2187" s="263" t="s">
        <v>4499</v>
      </c>
      <c r="G2187" s="263"/>
      <c r="H2187" s="263"/>
      <c r="I2187" s="263"/>
      <c r="J2187" s="181" t="s">
        <v>260</v>
      </c>
      <c r="K2187" s="182">
        <v>1</v>
      </c>
      <c r="L2187" s="264"/>
      <c r="M2187" s="264"/>
      <c r="N2187" s="265">
        <f t="shared" si="440"/>
        <v>0</v>
      </c>
      <c r="O2187" s="266"/>
      <c r="P2187" s="266"/>
      <c r="Q2187" s="267"/>
      <c r="R2187" s="139"/>
      <c r="T2187" s="140"/>
      <c r="U2187" s="34" t="s">
        <v>39</v>
      </c>
      <c r="V2187" s="141">
        <v>0</v>
      </c>
      <c r="W2187" s="141">
        <f t="shared" si="430"/>
        <v>0</v>
      </c>
      <c r="X2187" s="141">
        <v>0</v>
      </c>
      <c r="Y2187" s="141">
        <f t="shared" si="431"/>
        <v>0</v>
      </c>
      <c r="Z2187" s="141">
        <v>0</v>
      </c>
      <c r="AA2187" s="142">
        <f t="shared" si="432"/>
        <v>0</v>
      </c>
      <c r="AR2187" s="8" t="s">
        <v>190</v>
      </c>
      <c r="AT2187" s="8" t="s">
        <v>311</v>
      </c>
      <c r="AU2187" s="8" t="s">
        <v>78</v>
      </c>
      <c r="AY2187" s="8" t="s">
        <v>156</v>
      </c>
      <c r="BE2187" s="143">
        <f t="shared" si="433"/>
        <v>0</v>
      </c>
      <c r="BF2187" s="143">
        <f t="shared" si="434"/>
        <v>0</v>
      </c>
      <c r="BG2187" s="143">
        <f t="shared" si="435"/>
        <v>0</v>
      </c>
      <c r="BH2187" s="143">
        <f t="shared" si="436"/>
        <v>0</v>
      </c>
      <c r="BI2187" s="143">
        <f t="shared" si="437"/>
        <v>0</v>
      </c>
      <c r="BJ2187" s="8" t="s">
        <v>78</v>
      </c>
      <c r="BK2187" s="121">
        <f t="shared" si="438"/>
        <v>0</v>
      </c>
      <c r="BL2187" s="8" t="s">
        <v>161</v>
      </c>
      <c r="BM2187" s="8" t="s">
        <v>4719</v>
      </c>
    </row>
    <row r="2188" spans="2:65" s="23" customFormat="1" ht="25.5" customHeight="1" x14ac:dyDescent="0.45">
      <c r="B2188" s="134"/>
      <c r="C2188" s="179" t="s">
        <v>4720</v>
      </c>
      <c r="D2188" s="179" t="s">
        <v>311</v>
      </c>
      <c r="E2188" s="180" t="s">
        <v>4634</v>
      </c>
      <c r="F2188" s="263" t="s">
        <v>4382</v>
      </c>
      <c r="G2188" s="263"/>
      <c r="H2188" s="263"/>
      <c r="I2188" s="263"/>
      <c r="J2188" s="181" t="s">
        <v>260</v>
      </c>
      <c r="K2188" s="182">
        <v>2</v>
      </c>
      <c r="L2188" s="264"/>
      <c r="M2188" s="264"/>
      <c r="N2188" s="265">
        <f t="shared" si="440"/>
        <v>0</v>
      </c>
      <c r="O2188" s="266"/>
      <c r="P2188" s="266"/>
      <c r="Q2188" s="267"/>
      <c r="R2188" s="139"/>
      <c r="T2188" s="140"/>
      <c r="U2188" s="34" t="s">
        <v>39</v>
      </c>
      <c r="V2188" s="141">
        <v>0</v>
      </c>
      <c r="W2188" s="141">
        <f t="shared" si="430"/>
        <v>0</v>
      </c>
      <c r="X2188" s="141">
        <v>0</v>
      </c>
      <c r="Y2188" s="141">
        <f t="shared" si="431"/>
        <v>0</v>
      </c>
      <c r="Z2188" s="141">
        <v>0</v>
      </c>
      <c r="AA2188" s="142">
        <f t="shared" si="432"/>
        <v>0</v>
      </c>
      <c r="AR2188" s="8" t="s">
        <v>190</v>
      </c>
      <c r="AT2188" s="8" t="s">
        <v>311</v>
      </c>
      <c r="AU2188" s="8" t="s">
        <v>78</v>
      </c>
      <c r="AY2188" s="8" t="s">
        <v>156</v>
      </c>
      <c r="BE2188" s="143">
        <f t="shared" si="433"/>
        <v>0</v>
      </c>
      <c r="BF2188" s="143">
        <f t="shared" si="434"/>
        <v>0</v>
      </c>
      <c r="BG2188" s="143">
        <f t="shared" si="435"/>
        <v>0</v>
      </c>
      <c r="BH2188" s="143">
        <f t="shared" si="436"/>
        <v>0</v>
      </c>
      <c r="BI2188" s="143">
        <f t="shared" si="437"/>
        <v>0</v>
      </c>
      <c r="BJ2188" s="8" t="s">
        <v>78</v>
      </c>
      <c r="BK2188" s="121">
        <f t="shared" si="438"/>
        <v>0</v>
      </c>
      <c r="BL2188" s="8" t="s">
        <v>161</v>
      </c>
      <c r="BM2188" s="8" t="s">
        <v>4721</v>
      </c>
    </row>
    <row r="2189" spans="2:65" s="23" customFormat="1" ht="25.5" customHeight="1" x14ac:dyDescent="0.45">
      <c r="B2189" s="134"/>
      <c r="C2189" s="179" t="s">
        <v>4722</v>
      </c>
      <c r="D2189" s="179" t="s">
        <v>311</v>
      </c>
      <c r="E2189" s="180" t="s">
        <v>4723</v>
      </c>
      <c r="F2189" s="263" t="s">
        <v>4505</v>
      </c>
      <c r="G2189" s="263"/>
      <c r="H2189" s="263"/>
      <c r="I2189" s="263"/>
      <c r="J2189" s="181" t="s">
        <v>260</v>
      </c>
      <c r="K2189" s="182">
        <v>2</v>
      </c>
      <c r="L2189" s="264"/>
      <c r="M2189" s="264"/>
      <c r="N2189" s="265">
        <f t="shared" si="440"/>
        <v>0</v>
      </c>
      <c r="O2189" s="266"/>
      <c r="P2189" s="266"/>
      <c r="Q2189" s="267"/>
      <c r="R2189" s="139"/>
      <c r="T2189" s="140"/>
      <c r="U2189" s="34" t="s">
        <v>39</v>
      </c>
      <c r="V2189" s="141">
        <v>0</v>
      </c>
      <c r="W2189" s="141">
        <f t="shared" si="430"/>
        <v>0</v>
      </c>
      <c r="X2189" s="141">
        <v>0</v>
      </c>
      <c r="Y2189" s="141">
        <f t="shared" si="431"/>
        <v>0</v>
      </c>
      <c r="Z2189" s="141">
        <v>0</v>
      </c>
      <c r="AA2189" s="142">
        <f t="shared" si="432"/>
        <v>0</v>
      </c>
      <c r="AR2189" s="8" t="s">
        <v>190</v>
      </c>
      <c r="AT2189" s="8" t="s">
        <v>311</v>
      </c>
      <c r="AU2189" s="8" t="s">
        <v>78</v>
      </c>
      <c r="AY2189" s="8" t="s">
        <v>156</v>
      </c>
      <c r="BE2189" s="143">
        <f t="shared" si="433"/>
        <v>0</v>
      </c>
      <c r="BF2189" s="143">
        <f t="shared" si="434"/>
        <v>0</v>
      </c>
      <c r="BG2189" s="143">
        <f t="shared" si="435"/>
        <v>0</v>
      </c>
      <c r="BH2189" s="143">
        <f t="shared" si="436"/>
        <v>0</v>
      </c>
      <c r="BI2189" s="143">
        <f t="shared" si="437"/>
        <v>0</v>
      </c>
      <c r="BJ2189" s="8" t="s">
        <v>78</v>
      </c>
      <c r="BK2189" s="121">
        <f t="shared" si="438"/>
        <v>0</v>
      </c>
      <c r="BL2189" s="8" t="s">
        <v>161</v>
      </c>
      <c r="BM2189" s="8" t="s">
        <v>4724</v>
      </c>
    </row>
    <row r="2190" spans="2:65" s="23" customFormat="1" ht="25.5" customHeight="1" x14ac:dyDescent="0.45">
      <c r="B2190" s="134"/>
      <c r="C2190" s="179" t="s">
        <v>4725</v>
      </c>
      <c r="D2190" s="179" t="s">
        <v>311</v>
      </c>
      <c r="E2190" s="180" t="s">
        <v>4726</v>
      </c>
      <c r="F2190" s="263" t="s">
        <v>4509</v>
      </c>
      <c r="G2190" s="263"/>
      <c r="H2190" s="263"/>
      <c r="I2190" s="263"/>
      <c r="J2190" s="181" t="s">
        <v>260</v>
      </c>
      <c r="K2190" s="182">
        <v>4</v>
      </c>
      <c r="L2190" s="264"/>
      <c r="M2190" s="264"/>
      <c r="N2190" s="265">
        <f t="shared" si="440"/>
        <v>0</v>
      </c>
      <c r="O2190" s="266"/>
      <c r="P2190" s="266"/>
      <c r="Q2190" s="267"/>
      <c r="R2190" s="139"/>
      <c r="T2190" s="140"/>
      <c r="U2190" s="34" t="s">
        <v>39</v>
      </c>
      <c r="V2190" s="141">
        <v>0</v>
      </c>
      <c r="W2190" s="141">
        <f t="shared" si="430"/>
        <v>0</v>
      </c>
      <c r="X2190" s="141">
        <v>0</v>
      </c>
      <c r="Y2190" s="141">
        <f t="shared" si="431"/>
        <v>0</v>
      </c>
      <c r="Z2190" s="141">
        <v>0</v>
      </c>
      <c r="AA2190" s="142">
        <f t="shared" si="432"/>
        <v>0</v>
      </c>
      <c r="AR2190" s="8" t="s">
        <v>190</v>
      </c>
      <c r="AT2190" s="8" t="s">
        <v>311</v>
      </c>
      <c r="AU2190" s="8" t="s">
        <v>78</v>
      </c>
      <c r="AY2190" s="8" t="s">
        <v>156</v>
      </c>
      <c r="BE2190" s="143">
        <f t="shared" si="433"/>
        <v>0</v>
      </c>
      <c r="BF2190" s="143">
        <f t="shared" si="434"/>
        <v>0</v>
      </c>
      <c r="BG2190" s="143">
        <f t="shared" si="435"/>
        <v>0</v>
      </c>
      <c r="BH2190" s="143">
        <f t="shared" si="436"/>
        <v>0</v>
      </c>
      <c r="BI2190" s="143">
        <f t="shared" si="437"/>
        <v>0</v>
      </c>
      <c r="BJ2190" s="8" t="s">
        <v>78</v>
      </c>
      <c r="BK2190" s="121">
        <f t="shared" si="438"/>
        <v>0</v>
      </c>
      <c r="BL2190" s="8" t="s">
        <v>161</v>
      </c>
      <c r="BM2190" s="8" t="s">
        <v>4727</v>
      </c>
    </row>
    <row r="2191" spans="2:65" s="23" customFormat="1" ht="25.5" customHeight="1" x14ac:dyDescent="0.45">
      <c r="B2191" s="134"/>
      <c r="C2191" s="179" t="s">
        <v>4728</v>
      </c>
      <c r="D2191" s="179" t="s">
        <v>311</v>
      </c>
      <c r="E2191" s="180" t="s">
        <v>4729</v>
      </c>
      <c r="F2191" s="263" t="s">
        <v>4513</v>
      </c>
      <c r="G2191" s="263"/>
      <c r="H2191" s="263"/>
      <c r="I2191" s="263"/>
      <c r="J2191" s="181" t="s">
        <v>260</v>
      </c>
      <c r="K2191" s="182">
        <v>1</v>
      </c>
      <c r="L2191" s="264"/>
      <c r="M2191" s="264"/>
      <c r="N2191" s="265">
        <f t="shared" si="440"/>
        <v>0</v>
      </c>
      <c r="O2191" s="266"/>
      <c r="P2191" s="266"/>
      <c r="Q2191" s="267"/>
      <c r="R2191" s="139"/>
      <c r="T2191" s="140"/>
      <c r="U2191" s="34" t="s">
        <v>39</v>
      </c>
      <c r="V2191" s="141">
        <v>0</v>
      </c>
      <c r="W2191" s="141">
        <f t="shared" si="430"/>
        <v>0</v>
      </c>
      <c r="X2191" s="141">
        <v>0</v>
      </c>
      <c r="Y2191" s="141">
        <f t="shared" si="431"/>
        <v>0</v>
      </c>
      <c r="Z2191" s="141">
        <v>0</v>
      </c>
      <c r="AA2191" s="142">
        <f t="shared" si="432"/>
        <v>0</v>
      </c>
      <c r="AR2191" s="8" t="s">
        <v>190</v>
      </c>
      <c r="AT2191" s="8" t="s">
        <v>311</v>
      </c>
      <c r="AU2191" s="8" t="s">
        <v>78</v>
      </c>
      <c r="AY2191" s="8" t="s">
        <v>156</v>
      </c>
      <c r="BE2191" s="143">
        <f t="shared" si="433"/>
        <v>0</v>
      </c>
      <c r="BF2191" s="143">
        <f t="shared" si="434"/>
        <v>0</v>
      </c>
      <c r="BG2191" s="143">
        <f t="shared" si="435"/>
        <v>0</v>
      </c>
      <c r="BH2191" s="143">
        <f t="shared" si="436"/>
        <v>0</v>
      </c>
      <c r="BI2191" s="143">
        <f t="shared" si="437"/>
        <v>0</v>
      </c>
      <c r="BJ2191" s="8" t="s">
        <v>78</v>
      </c>
      <c r="BK2191" s="121">
        <f t="shared" si="438"/>
        <v>0</v>
      </c>
      <c r="BL2191" s="8" t="s">
        <v>161</v>
      </c>
      <c r="BM2191" s="8" t="s">
        <v>4730</v>
      </c>
    </row>
    <row r="2192" spans="2:65" s="23" customFormat="1" ht="25.5" customHeight="1" x14ac:dyDescent="0.45">
      <c r="B2192" s="134"/>
      <c r="C2192" s="179" t="s">
        <v>4731</v>
      </c>
      <c r="D2192" s="179" t="s">
        <v>311</v>
      </c>
      <c r="E2192" s="180" t="s">
        <v>4732</v>
      </c>
      <c r="F2192" s="263" t="s">
        <v>4517</v>
      </c>
      <c r="G2192" s="263"/>
      <c r="H2192" s="263"/>
      <c r="I2192" s="263"/>
      <c r="J2192" s="181" t="s">
        <v>260</v>
      </c>
      <c r="K2192" s="182">
        <v>3</v>
      </c>
      <c r="L2192" s="264"/>
      <c r="M2192" s="264"/>
      <c r="N2192" s="265">
        <f t="shared" si="440"/>
        <v>0</v>
      </c>
      <c r="O2192" s="266"/>
      <c r="P2192" s="266"/>
      <c r="Q2192" s="267"/>
      <c r="R2192" s="139"/>
      <c r="T2192" s="140"/>
      <c r="U2192" s="34" t="s">
        <v>39</v>
      </c>
      <c r="V2192" s="141">
        <v>0</v>
      </c>
      <c r="W2192" s="141">
        <f t="shared" si="430"/>
        <v>0</v>
      </c>
      <c r="X2192" s="141">
        <v>0</v>
      </c>
      <c r="Y2192" s="141">
        <f t="shared" si="431"/>
        <v>0</v>
      </c>
      <c r="Z2192" s="141">
        <v>0</v>
      </c>
      <c r="AA2192" s="142">
        <f t="shared" si="432"/>
        <v>0</v>
      </c>
      <c r="AR2192" s="8" t="s">
        <v>190</v>
      </c>
      <c r="AT2192" s="8" t="s">
        <v>311</v>
      </c>
      <c r="AU2192" s="8" t="s">
        <v>78</v>
      </c>
      <c r="AY2192" s="8" t="s">
        <v>156</v>
      </c>
      <c r="BE2192" s="143">
        <f t="shared" si="433"/>
        <v>0</v>
      </c>
      <c r="BF2192" s="143">
        <f t="shared" si="434"/>
        <v>0</v>
      </c>
      <c r="BG2192" s="143">
        <f t="shared" si="435"/>
        <v>0</v>
      </c>
      <c r="BH2192" s="143">
        <f t="shared" si="436"/>
        <v>0</v>
      </c>
      <c r="BI2192" s="143">
        <f t="shared" si="437"/>
        <v>0</v>
      </c>
      <c r="BJ2192" s="8" t="s">
        <v>78</v>
      </c>
      <c r="BK2192" s="121">
        <f t="shared" si="438"/>
        <v>0</v>
      </c>
      <c r="BL2192" s="8" t="s">
        <v>161</v>
      </c>
      <c r="BM2192" s="8" t="s">
        <v>4733</v>
      </c>
    </row>
    <row r="2193" spans="2:65" s="23" customFormat="1" ht="25.5" customHeight="1" x14ac:dyDescent="0.45">
      <c r="B2193" s="134"/>
      <c r="C2193" s="179" t="s">
        <v>4734</v>
      </c>
      <c r="D2193" s="179" t="s">
        <v>311</v>
      </c>
      <c r="E2193" s="180" t="s">
        <v>4735</v>
      </c>
      <c r="F2193" s="263" t="s">
        <v>4521</v>
      </c>
      <c r="G2193" s="263"/>
      <c r="H2193" s="263"/>
      <c r="I2193" s="263"/>
      <c r="J2193" s="181" t="s">
        <v>4346</v>
      </c>
      <c r="K2193" s="182">
        <v>52</v>
      </c>
      <c r="L2193" s="264"/>
      <c r="M2193" s="264"/>
      <c r="N2193" s="265">
        <f t="shared" si="440"/>
        <v>0</v>
      </c>
      <c r="O2193" s="266"/>
      <c r="P2193" s="266"/>
      <c r="Q2193" s="267"/>
      <c r="R2193" s="139"/>
      <c r="T2193" s="140"/>
      <c r="U2193" s="34" t="s">
        <v>39</v>
      </c>
      <c r="V2193" s="141">
        <v>0</v>
      </c>
      <c r="W2193" s="141">
        <f t="shared" si="430"/>
        <v>0</v>
      </c>
      <c r="X2193" s="141">
        <v>0</v>
      </c>
      <c r="Y2193" s="141">
        <f t="shared" si="431"/>
        <v>0</v>
      </c>
      <c r="Z2193" s="141">
        <v>0</v>
      </c>
      <c r="AA2193" s="142">
        <f t="shared" si="432"/>
        <v>0</v>
      </c>
      <c r="AR2193" s="8" t="s">
        <v>190</v>
      </c>
      <c r="AT2193" s="8" t="s">
        <v>311</v>
      </c>
      <c r="AU2193" s="8" t="s">
        <v>78</v>
      </c>
      <c r="AY2193" s="8" t="s">
        <v>156</v>
      </c>
      <c r="BE2193" s="143">
        <f t="shared" si="433"/>
        <v>0</v>
      </c>
      <c r="BF2193" s="143">
        <f t="shared" si="434"/>
        <v>0</v>
      </c>
      <c r="BG2193" s="143">
        <f t="shared" si="435"/>
        <v>0</v>
      </c>
      <c r="BH2193" s="143">
        <f t="shared" si="436"/>
        <v>0</v>
      </c>
      <c r="BI2193" s="143">
        <f t="shared" si="437"/>
        <v>0</v>
      </c>
      <c r="BJ2193" s="8" t="s">
        <v>78</v>
      </c>
      <c r="BK2193" s="121">
        <f t="shared" si="438"/>
        <v>0</v>
      </c>
      <c r="BL2193" s="8" t="s">
        <v>161</v>
      </c>
      <c r="BM2193" s="8" t="s">
        <v>4736</v>
      </c>
    </row>
    <row r="2194" spans="2:65" s="23" customFormat="1" ht="25.5" customHeight="1" x14ac:dyDescent="0.45">
      <c r="B2194" s="134"/>
      <c r="C2194" s="179" t="s">
        <v>4737</v>
      </c>
      <c r="D2194" s="179" t="s">
        <v>311</v>
      </c>
      <c r="E2194" s="180" t="s">
        <v>4738</v>
      </c>
      <c r="F2194" s="263" t="s">
        <v>4525</v>
      </c>
      <c r="G2194" s="263"/>
      <c r="H2194" s="263"/>
      <c r="I2194" s="263"/>
      <c r="J2194" s="181" t="s">
        <v>4346</v>
      </c>
      <c r="K2194" s="182">
        <v>38</v>
      </c>
      <c r="L2194" s="264"/>
      <c r="M2194" s="264"/>
      <c r="N2194" s="265">
        <f t="shared" si="440"/>
        <v>0</v>
      </c>
      <c r="O2194" s="266"/>
      <c r="P2194" s="266"/>
      <c r="Q2194" s="267"/>
      <c r="R2194" s="139"/>
      <c r="T2194" s="140"/>
      <c r="U2194" s="34" t="s">
        <v>39</v>
      </c>
      <c r="V2194" s="141">
        <v>0</v>
      </c>
      <c r="W2194" s="141">
        <f t="shared" si="430"/>
        <v>0</v>
      </c>
      <c r="X2194" s="141">
        <v>0</v>
      </c>
      <c r="Y2194" s="141">
        <f t="shared" si="431"/>
        <v>0</v>
      </c>
      <c r="Z2194" s="141">
        <v>0</v>
      </c>
      <c r="AA2194" s="142">
        <f t="shared" si="432"/>
        <v>0</v>
      </c>
      <c r="AR2194" s="8" t="s">
        <v>190</v>
      </c>
      <c r="AT2194" s="8" t="s">
        <v>311</v>
      </c>
      <c r="AU2194" s="8" t="s">
        <v>78</v>
      </c>
      <c r="AY2194" s="8" t="s">
        <v>156</v>
      </c>
      <c r="BE2194" s="143">
        <f t="shared" si="433"/>
        <v>0</v>
      </c>
      <c r="BF2194" s="143">
        <f t="shared" si="434"/>
        <v>0</v>
      </c>
      <c r="BG2194" s="143">
        <f t="shared" si="435"/>
        <v>0</v>
      </c>
      <c r="BH2194" s="143">
        <f t="shared" si="436"/>
        <v>0</v>
      </c>
      <c r="BI2194" s="143">
        <f t="shared" si="437"/>
        <v>0</v>
      </c>
      <c r="BJ2194" s="8" t="s">
        <v>78</v>
      </c>
      <c r="BK2194" s="121">
        <f t="shared" si="438"/>
        <v>0</v>
      </c>
      <c r="BL2194" s="8" t="s">
        <v>161</v>
      </c>
      <c r="BM2194" s="8" t="s">
        <v>4739</v>
      </c>
    </row>
    <row r="2195" spans="2:65" s="23" customFormat="1" ht="25.5" customHeight="1" x14ac:dyDescent="0.45">
      <c r="B2195" s="134"/>
      <c r="C2195" s="179" t="s">
        <v>4740</v>
      </c>
      <c r="D2195" s="179" t="s">
        <v>311</v>
      </c>
      <c r="E2195" s="180" t="s">
        <v>4741</v>
      </c>
      <c r="F2195" s="263" t="s">
        <v>4529</v>
      </c>
      <c r="G2195" s="263"/>
      <c r="H2195" s="263"/>
      <c r="I2195" s="263"/>
      <c r="J2195" s="181" t="s">
        <v>4346</v>
      </c>
      <c r="K2195" s="182">
        <v>36</v>
      </c>
      <c r="L2195" s="264"/>
      <c r="M2195" s="264"/>
      <c r="N2195" s="265">
        <f t="shared" si="440"/>
        <v>0</v>
      </c>
      <c r="O2195" s="266"/>
      <c r="P2195" s="266"/>
      <c r="Q2195" s="267"/>
      <c r="R2195" s="139"/>
      <c r="T2195" s="140"/>
      <c r="U2195" s="34" t="s">
        <v>39</v>
      </c>
      <c r="V2195" s="141">
        <v>0</v>
      </c>
      <c r="W2195" s="141">
        <f t="shared" si="430"/>
        <v>0</v>
      </c>
      <c r="X2195" s="141">
        <v>0</v>
      </c>
      <c r="Y2195" s="141">
        <f t="shared" si="431"/>
        <v>0</v>
      </c>
      <c r="Z2195" s="141">
        <v>0</v>
      </c>
      <c r="AA2195" s="142">
        <f t="shared" si="432"/>
        <v>0</v>
      </c>
      <c r="AR2195" s="8" t="s">
        <v>190</v>
      </c>
      <c r="AT2195" s="8" t="s">
        <v>311</v>
      </c>
      <c r="AU2195" s="8" t="s">
        <v>78</v>
      </c>
      <c r="AY2195" s="8" t="s">
        <v>156</v>
      </c>
      <c r="BE2195" s="143">
        <f t="shared" si="433"/>
        <v>0</v>
      </c>
      <c r="BF2195" s="143">
        <f t="shared" si="434"/>
        <v>0</v>
      </c>
      <c r="BG2195" s="143">
        <f t="shared" si="435"/>
        <v>0</v>
      </c>
      <c r="BH2195" s="143">
        <f t="shared" si="436"/>
        <v>0</v>
      </c>
      <c r="BI2195" s="143">
        <f t="shared" si="437"/>
        <v>0</v>
      </c>
      <c r="BJ2195" s="8" t="s">
        <v>78</v>
      </c>
      <c r="BK2195" s="121">
        <f t="shared" si="438"/>
        <v>0</v>
      </c>
      <c r="BL2195" s="8" t="s">
        <v>161</v>
      </c>
      <c r="BM2195" s="8" t="s">
        <v>4742</v>
      </c>
    </row>
    <row r="2196" spans="2:65" s="23" customFormat="1" ht="25.5" customHeight="1" x14ac:dyDescent="0.45">
      <c r="B2196" s="134"/>
      <c r="C2196" s="179" t="s">
        <v>4743</v>
      </c>
      <c r="D2196" s="179" t="s">
        <v>311</v>
      </c>
      <c r="E2196" s="180" t="s">
        <v>4744</v>
      </c>
      <c r="F2196" s="263" t="s">
        <v>4533</v>
      </c>
      <c r="G2196" s="263"/>
      <c r="H2196" s="263"/>
      <c r="I2196" s="263"/>
      <c r="J2196" s="181" t="s">
        <v>4346</v>
      </c>
      <c r="K2196" s="182">
        <v>84</v>
      </c>
      <c r="L2196" s="264"/>
      <c r="M2196" s="264"/>
      <c r="N2196" s="265">
        <f t="shared" si="440"/>
        <v>0</v>
      </c>
      <c r="O2196" s="266"/>
      <c r="P2196" s="266"/>
      <c r="Q2196" s="267"/>
      <c r="R2196" s="139"/>
      <c r="T2196" s="140"/>
      <c r="U2196" s="34" t="s">
        <v>39</v>
      </c>
      <c r="V2196" s="141">
        <v>0</v>
      </c>
      <c r="W2196" s="141">
        <f t="shared" si="430"/>
        <v>0</v>
      </c>
      <c r="X2196" s="141">
        <v>0</v>
      </c>
      <c r="Y2196" s="141">
        <f t="shared" si="431"/>
        <v>0</v>
      </c>
      <c r="Z2196" s="141">
        <v>0</v>
      </c>
      <c r="AA2196" s="142">
        <f t="shared" si="432"/>
        <v>0</v>
      </c>
      <c r="AR2196" s="8" t="s">
        <v>190</v>
      </c>
      <c r="AT2196" s="8" t="s">
        <v>311</v>
      </c>
      <c r="AU2196" s="8" t="s">
        <v>78</v>
      </c>
      <c r="AY2196" s="8" t="s">
        <v>156</v>
      </c>
      <c r="BE2196" s="143">
        <f t="shared" si="433"/>
        <v>0</v>
      </c>
      <c r="BF2196" s="143">
        <f t="shared" si="434"/>
        <v>0</v>
      </c>
      <c r="BG2196" s="143">
        <f t="shared" si="435"/>
        <v>0</v>
      </c>
      <c r="BH2196" s="143">
        <f t="shared" si="436"/>
        <v>0</v>
      </c>
      <c r="BI2196" s="143">
        <f t="shared" si="437"/>
        <v>0</v>
      </c>
      <c r="BJ2196" s="8" t="s">
        <v>78</v>
      </c>
      <c r="BK2196" s="121">
        <f t="shared" si="438"/>
        <v>0</v>
      </c>
      <c r="BL2196" s="8" t="s">
        <v>161</v>
      </c>
      <c r="BM2196" s="8" t="s">
        <v>4745</v>
      </c>
    </row>
    <row r="2197" spans="2:65" s="23" customFormat="1" ht="25.5" customHeight="1" x14ac:dyDescent="0.45">
      <c r="B2197" s="134"/>
      <c r="C2197" s="179" t="s">
        <v>4746</v>
      </c>
      <c r="D2197" s="179" t="s">
        <v>311</v>
      </c>
      <c r="E2197" s="180" t="s">
        <v>4747</v>
      </c>
      <c r="F2197" s="263" t="s">
        <v>4537</v>
      </c>
      <c r="G2197" s="263"/>
      <c r="H2197" s="263"/>
      <c r="I2197" s="263"/>
      <c r="J2197" s="181" t="s">
        <v>4346</v>
      </c>
      <c r="K2197" s="182">
        <v>66</v>
      </c>
      <c r="L2197" s="264"/>
      <c r="M2197" s="264"/>
      <c r="N2197" s="265">
        <f t="shared" si="440"/>
        <v>0</v>
      </c>
      <c r="O2197" s="266"/>
      <c r="P2197" s="266"/>
      <c r="Q2197" s="267"/>
      <c r="R2197" s="139"/>
      <c r="T2197" s="140"/>
      <c r="U2197" s="34" t="s">
        <v>39</v>
      </c>
      <c r="V2197" s="141">
        <v>0</v>
      </c>
      <c r="W2197" s="141">
        <f t="shared" si="430"/>
        <v>0</v>
      </c>
      <c r="X2197" s="141">
        <v>0</v>
      </c>
      <c r="Y2197" s="141">
        <f t="shared" si="431"/>
        <v>0</v>
      </c>
      <c r="Z2197" s="141">
        <v>0</v>
      </c>
      <c r="AA2197" s="142">
        <f t="shared" si="432"/>
        <v>0</v>
      </c>
      <c r="AR2197" s="8" t="s">
        <v>190</v>
      </c>
      <c r="AT2197" s="8" t="s">
        <v>311</v>
      </c>
      <c r="AU2197" s="8" t="s">
        <v>78</v>
      </c>
      <c r="AY2197" s="8" t="s">
        <v>156</v>
      </c>
      <c r="BE2197" s="143">
        <f t="shared" si="433"/>
        <v>0</v>
      </c>
      <c r="BF2197" s="143">
        <f t="shared" si="434"/>
        <v>0</v>
      </c>
      <c r="BG2197" s="143">
        <f t="shared" si="435"/>
        <v>0</v>
      </c>
      <c r="BH2197" s="143">
        <f t="shared" si="436"/>
        <v>0</v>
      </c>
      <c r="BI2197" s="143">
        <f t="shared" si="437"/>
        <v>0</v>
      </c>
      <c r="BJ2197" s="8" t="s">
        <v>78</v>
      </c>
      <c r="BK2197" s="121">
        <f t="shared" si="438"/>
        <v>0</v>
      </c>
      <c r="BL2197" s="8" t="s">
        <v>161</v>
      </c>
      <c r="BM2197" s="8" t="s">
        <v>4748</v>
      </c>
    </row>
    <row r="2198" spans="2:65" s="23" customFormat="1" ht="25.5" customHeight="1" x14ac:dyDescent="0.45">
      <c r="B2198" s="134"/>
      <c r="C2198" s="179" t="s">
        <v>4749</v>
      </c>
      <c r="D2198" s="179" t="s">
        <v>311</v>
      </c>
      <c r="E2198" s="180" t="s">
        <v>4750</v>
      </c>
      <c r="F2198" s="263" t="s">
        <v>4541</v>
      </c>
      <c r="G2198" s="263"/>
      <c r="H2198" s="263"/>
      <c r="I2198" s="263"/>
      <c r="J2198" s="181" t="s">
        <v>4346</v>
      </c>
      <c r="K2198" s="182">
        <v>12</v>
      </c>
      <c r="L2198" s="264"/>
      <c r="M2198" s="264"/>
      <c r="N2198" s="265">
        <f t="shared" si="440"/>
        <v>0</v>
      </c>
      <c r="O2198" s="266"/>
      <c r="P2198" s="266"/>
      <c r="Q2198" s="267"/>
      <c r="R2198" s="139"/>
      <c r="T2198" s="140"/>
      <c r="U2198" s="34" t="s">
        <v>39</v>
      </c>
      <c r="V2198" s="141">
        <v>0</v>
      </c>
      <c r="W2198" s="141">
        <f t="shared" si="430"/>
        <v>0</v>
      </c>
      <c r="X2198" s="141">
        <v>0</v>
      </c>
      <c r="Y2198" s="141">
        <f t="shared" si="431"/>
        <v>0</v>
      </c>
      <c r="Z2198" s="141">
        <v>0</v>
      </c>
      <c r="AA2198" s="142">
        <f t="shared" si="432"/>
        <v>0</v>
      </c>
      <c r="AR2198" s="8" t="s">
        <v>190</v>
      </c>
      <c r="AT2198" s="8" t="s">
        <v>311</v>
      </c>
      <c r="AU2198" s="8" t="s">
        <v>78</v>
      </c>
      <c r="AY2198" s="8" t="s">
        <v>156</v>
      </c>
      <c r="BE2198" s="143">
        <f t="shared" si="433"/>
        <v>0</v>
      </c>
      <c r="BF2198" s="143">
        <f t="shared" si="434"/>
        <v>0</v>
      </c>
      <c r="BG2198" s="143">
        <f t="shared" si="435"/>
        <v>0</v>
      </c>
      <c r="BH2198" s="143">
        <f t="shared" si="436"/>
        <v>0</v>
      </c>
      <c r="BI2198" s="143">
        <f t="shared" si="437"/>
        <v>0</v>
      </c>
      <c r="BJ2198" s="8" t="s">
        <v>78</v>
      </c>
      <c r="BK2198" s="121">
        <f t="shared" si="438"/>
        <v>0</v>
      </c>
      <c r="BL2198" s="8" t="s">
        <v>161</v>
      </c>
      <c r="BM2198" s="8" t="s">
        <v>4751</v>
      </c>
    </row>
    <row r="2199" spans="2:65" s="23" customFormat="1" ht="25.5" customHeight="1" x14ac:dyDescent="0.45">
      <c r="B2199" s="134"/>
      <c r="C2199" s="179" t="s">
        <v>4752</v>
      </c>
      <c r="D2199" s="179" t="s">
        <v>311</v>
      </c>
      <c r="E2199" s="180" t="s">
        <v>4753</v>
      </c>
      <c r="F2199" s="263" t="s">
        <v>4545</v>
      </c>
      <c r="G2199" s="263"/>
      <c r="H2199" s="263"/>
      <c r="I2199" s="263"/>
      <c r="J2199" s="181" t="s">
        <v>4346</v>
      </c>
      <c r="K2199" s="182">
        <v>38</v>
      </c>
      <c r="L2199" s="264"/>
      <c r="M2199" s="264"/>
      <c r="N2199" s="265">
        <f t="shared" si="440"/>
        <v>0</v>
      </c>
      <c r="O2199" s="266"/>
      <c r="P2199" s="266"/>
      <c r="Q2199" s="267"/>
      <c r="R2199" s="139"/>
      <c r="T2199" s="140"/>
      <c r="U2199" s="34" t="s">
        <v>39</v>
      </c>
      <c r="V2199" s="141">
        <v>0</v>
      </c>
      <c r="W2199" s="141">
        <f t="shared" si="430"/>
        <v>0</v>
      </c>
      <c r="X2199" s="141">
        <v>0</v>
      </c>
      <c r="Y2199" s="141">
        <f t="shared" si="431"/>
        <v>0</v>
      </c>
      <c r="Z2199" s="141">
        <v>0</v>
      </c>
      <c r="AA2199" s="142">
        <f t="shared" si="432"/>
        <v>0</v>
      </c>
      <c r="AR2199" s="8" t="s">
        <v>190</v>
      </c>
      <c r="AT2199" s="8" t="s">
        <v>311</v>
      </c>
      <c r="AU2199" s="8" t="s">
        <v>78</v>
      </c>
      <c r="AY2199" s="8" t="s">
        <v>156</v>
      </c>
      <c r="BE2199" s="143">
        <f t="shared" si="433"/>
        <v>0</v>
      </c>
      <c r="BF2199" s="143">
        <f t="shared" si="434"/>
        <v>0</v>
      </c>
      <c r="BG2199" s="143">
        <f t="shared" si="435"/>
        <v>0</v>
      </c>
      <c r="BH2199" s="143">
        <f t="shared" si="436"/>
        <v>0</v>
      </c>
      <c r="BI2199" s="143">
        <f t="shared" si="437"/>
        <v>0</v>
      </c>
      <c r="BJ2199" s="8" t="s">
        <v>78</v>
      </c>
      <c r="BK2199" s="121">
        <f t="shared" si="438"/>
        <v>0</v>
      </c>
      <c r="BL2199" s="8" t="s">
        <v>161</v>
      </c>
      <c r="BM2199" s="8" t="s">
        <v>4754</v>
      </c>
    </row>
    <row r="2200" spans="2:65" s="23" customFormat="1" ht="25.5" customHeight="1" x14ac:dyDescent="0.45">
      <c r="B2200" s="134"/>
      <c r="C2200" s="179" t="s">
        <v>4755</v>
      </c>
      <c r="D2200" s="179" t="s">
        <v>311</v>
      </c>
      <c r="E2200" s="180" t="s">
        <v>4756</v>
      </c>
      <c r="F2200" s="263" t="s">
        <v>4549</v>
      </c>
      <c r="G2200" s="263"/>
      <c r="H2200" s="263"/>
      <c r="I2200" s="263"/>
      <c r="J2200" s="181" t="s">
        <v>4346</v>
      </c>
      <c r="K2200" s="182">
        <v>24</v>
      </c>
      <c r="L2200" s="264"/>
      <c r="M2200" s="264"/>
      <c r="N2200" s="265">
        <f t="shared" si="440"/>
        <v>0</v>
      </c>
      <c r="O2200" s="266"/>
      <c r="P2200" s="266"/>
      <c r="Q2200" s="267"/>
      <c r="R2200" s="139"/>
      <c r="T2200" s="140"/>
      <c r="U2200" s="34" t="s">
        <v>39</v>
      </c>
      <c r="V2200" s="141">
        <v>0</v>
      </c>
      <c r="W2200" s="141">
        <f t="shared" si="430"/>
        <v>0</v>
      </c>
      <c r="X2200" s="141">
        <v>0</v>
      </c>
      <c r="Y2200" s="141">
        <f t="shared" si="431"/>
        <v>0</v>
      </c>
      <c r="Z2200" s="141">
        <v>0</v>
      </c>
      <c r="AA2200" s="142">
        <f t="shared" si="432"/>
        <v>0</v>
      </c>
      <c r="AR2200" s="8" t="s">
        <v>190</v>
      </c>
      <c r="AT2200" s="8" t="s">
        <v>311</v>
      </c>
      <c r="AU2200" s="8" t="s">
        <v>78</v>
      </c>
      <c r="AY2200" s="8" t="s">
        <v>156</v>
      </c>
      <c r="BE2200" s="143">
        <f t="shared" si="433"/>
        <v>0</v>
      </c>
      <c r="BF2200" s="143">
        <f t="shared" si="434"/>
        <v>0</v>
      </c>
      <c r="BG2200" s="143">
        <f t="shared" si="435"/>
        <v>0</v>
      </c>
      <c r="BH2200" s="143">
        <f t="shared" si="436"/>
        <v>0</v>
      </c>
      <c r="BI2200" s="143">
        <f t="shared" si="437"/>
        <v>0</v>
      </c>
      <c r="BJ2200" s="8" t="s">
        <v>78</v>
      </c>
      <c r="BK2200" s="121">
        <f t="shared" si="438"/>
        <v>0</v>
      </c>
      <c r="BL2200" s="8" t="s">
        <v>161</v>
      </c>
      <c r="BM2200" s="8" t="s">
        <v>4757</v>
      </c>
    </row>
    <row r="2201" spans="2:65" s="23" customFormat="1" ht="25.5" customHeight="1" x14ac:dyDescent="0.45">
      <c r="B2201" s="134"/>
      <c r="C2201" s="179" t="s">
        <v>4758</v>
      </c>
      <c r="D2201" s="179" t="s">
        <v>311</v>
      </c>
      <c r="E2201" s="180" t="s">
        <v>4759</v>
      </c>
      <c r="F2201" s="263" t="s">
        <v>4553</v>
      </c>
      <c r="G2201" s="263"/>
      <c r="H2201" s="263"/>
      <c r="I2201" s="263"/>
      <c r="J2201" s="181" t="s">
        <v>4346</v>
      </c>
      <c r="K2201" s="182">
        <v>16</v>
      </c>
      <c r="L2201" s="264"/>
      <c r="M2201" s="264"/>
      <c r="N2201" s="265">
        <f t="shared" ref="N2201:N2213" si="441">ROUND(L2201*K2201,2)</f>
        <v>0</v>
      </c>
      <c r="O2201" s="266"/>
      <c r="P2201" s="266"/>
      <c r="Q2201" s="267"/>
      <c r="R2201" s="139"/>
      <c r="T2201" s="140"/>
      <c r="U2201" s="34" t="s">
        <v>39</v>
      </c>
      <c r="V2201" s="141">
        <v>0</v>
      </c>
      <c r="W2201" s="141">
        <f t="shared" si="430"/>
        <v>0</v>
      </c>
      <c r="X2201" s="141">
        <v>0</v>
      </c>
      <c r="Y2201" s="141">
        <f t="shared" si="431"/>
        <v>0</v>
      </c>
      <c r="Z2201" s="141">
        <v>0</v>
      </c>
      <c r="AA2201" s="142">
        <f t="shared" si="432"/>
        <v>0</v>
      </c>
      <c r="AR2201" s="8" t="s">
        <v>190</v>
      </c>
      <c r="AT2201" s="8" t="s">
        <v>311</v>
      </c>
      <c r="AU2201" s="8" t="s">
        <v>78</v>
      </c>
      <c r="AY2201" s="8" t="s">
        <v>156</v>
      </c>
      <c r="BE2201" s="143">
        <f t="shared" si="433"/>
        <v>0</v>
      </c>
      <c r="BF2201" s="143">
        <f t="shared" si="434"/>
        <v>0</v>
      </c>
      <c r="BG2201" s="143">
        <f t="shared" si="435"/>
        <v>0</v>
      </c>
      <c r="BH2201" s="143">
        <f t="shared" si="436"/>
        <v>0</v>
      </c>
      <c r="BI2201" s="143">
        <f t="shared" si="437"/>
        <v>0</v>
      </c>
      <c r="BJ2201" s="8" t="s">
        <v>78</v>
      </c>
      <c r="BK2201" s="121">
        <f t="shared" si="438"/>
        <v>0</v>
      </c>
      <c r="BL2201" s="8" t="s">
        <v>161</v>
      </c>
      <c r="BM2201" s="8" t="s">
        <v>4760</v>
      </c>
    </row>
    <row r="2202" spans="2:65" s="23" customFormat="1" ht="25.5" customHeight="1" x14ac:dyDescent="0.45">
      <c r="B2202" s="134"/>
      <c r="C2202" s="179" t="s">
        <v>4761</v>
      </c>
      <c r="D2202" s="179" t="s">
        <v>311</v>
      </c>
      <c r="E2202" s="180" t="s">
        <v>4762</v>
      </c>
      <c r="F2202" s="263" t="s">
        <v>4557</v>
      </c>
      <c r="G2202" s="263"/>
      <c r="H2202" s="263"/>
      <c r="I2202" s="263"/>
      <c r="J2202" s="181" t="s">
        <v>4346</v>
      </c>
      <c r="K2202" s="182">
        <v>56</v>
      </c>
      <c r="L2202" s="264"/>
      <c r="M2202" s="264"/>
      <c r="N2202" s="265">
        <f t="shared" si="441"/>
        <v>0</v>
      </c>
      <c r="O2202" s="266"/>
      <c r="P2202" s="266"/>
      <c r="Q2202" s="267"/>
      <c r="R2202" s="139"/>
      <c r="T2202" s="140"/>
      <c r="U2202" s="34" t="s">
        <v>39</v>
      </c>
      <c r="V2202" s="141">
        <v>0</v>
      </c>
      <c r="W2202" s="141">
        <f t="shared" si="430"/>
        <v>0</v>
      </c>
      <c r="X2202" s="141">
        <v>0</v>
      </c>
      <c r="Y2202" s="141">
        <f t="shared" si="431"/>
        <v>0</v>
      </c>
      <c r="Z2202" s="141">
        <v>0</v>
      </c>
      <c r="AA2202" s="142">
        <f t="shared" si="432"/>
        <v>0</v>
      </c>
      <c r="AR2202" s="8" t="s">
        <v>190</v>
      </c>
      <c r="AT2202" s="8" t="s">
        <v>311</v>
      </c>
      <c r="AU2202" s="8" t="s">
        <v>78</v>
      </c>
      <c r="AY2202" s="8" t="s">
        <v>156</v>
      </c>
      <c r="BE2202" s="143">
        <f t="shared" si="433"/>
        <v>0</v>
      </c>
      <c r="BF2202" s="143">
        <f t="shared" si="434"/>
        <v>0</v>
      </c>
      <c r="BG2202" s="143">
        <f t="shared" si="435"/>
        <v>0</v>
      </c>
      <c r="BH2202" s="143">
        <f t="shared" si="436"/>
        <v>0</v>
      </c>
      <c r="BI2202" s="143">
        <f t="shared" si="437"/>
        <v>0</v>
      </c>
      <c r="BJ2202" s="8" t="s">
        <v>78</v>
      </c>
      <c r="BK2202" s="121">
        <f t="shared" si="438"/>
        <v>0</v>
      </c>
      <c r="BL2202" s="8" t="s">
        <v>161</v>
      </c>
      <c r="BM2202" s="8" t="s">
        <v>4763</v>
      </c>
    </row>
    <row r="2203" spans="2:65" s="23" customFormat="1" ht="25.5" customHeight="1" x14ac:dyDescent="0.45">
      <c r="B2203" s="134"/>
      <c r="C2203" s="179" t="s">
        <v>4764</v>
      </c>
      <c r="D2203" s="179" t="s">
        <v>311</v>
      </c>
      <c r="E2203" s="180" t="s">
        <v>4652</v>
      </c>
      <c r="F2203" s="263" t="s">
        <v>4406</v>
      </c>
      <c r="G2203" s="263"/>
      <c r="H2203" s="263"/>
      <c r="I2203" s="263"/>
      <c r="J2203" s="181" t="s">
        <v>160</v>
      </c>
      <c r="K2203" s="182">
        <v>188</v>
      </c>
      <c r="L2203" s="264"/>
      <c r="M2203" s="264"/>
      <c r="N2203" s="265">
        <f t="shared" si="441"/>
        <v>0</v>
      </c>
      <c r="O2203" s="266"/>
      <c r="P2203" s="266"/>
      <c r="Q2203" s="267"/>
      <c r="R2203" s="139"/>
      <c r="T2203" s="140"/>
      <c r="U2203" s="34" t="s">
        <v>39</v>
      </c>
      <c r="V2203" s="141">
        <v>0</v>
      </c>
      <c r="W2203" s="141">
        <f t="shared" si="430"/>
        <v>0</v>
      </c>
      <c r="X2203" s="141">
        <v>0</v>
      </c>
      <c r="Y2203" s="141">
        <f t="shared" si="431"/>
        <v>0</v>
      </c>
      <c r="Z2203" s="141">
        <v>0</v>
      </c>
      <c r="AA2203" s="142">
        <f t="shared" si="432"/>
        <v>0</v>
      </c>
      <c r="AR2203" s="8" t="s">
        <v>190</v>
      </c>
      <c r="AT2203" s="8" t="s">
        <v>311</v>
      </c>
      <c r="AU2203" s="8" t="s">
        <v>78</v>
      </c>
      <c r="AY2203" s="8" t="s">
        <v>156</v>
      </c>
      <c r="BE2203" s="143">
        <f t="shared" si="433"/>
        <v>0</v>
      </c>
      <c r="BF2203" s="143">
        <f t="shared" si="434"/>
        <v>0</v>
      </c>
      <c r="BG2203" s="143">
        <f t="shared" si="435"/>
        <v>0</v>
      </c>
      <c r="BH2203" s="143">
        <f t="shared" si="436"/>
        <v>0</v>
      </c>
      <c r="BI2203" s="143">
        <f t="shared" si="437"/>
        <v>0</v>
      </c>
      <c r="BJ2203" s="8" t="s">
        <v>78</v>
      </c>
      <c r="BK2203" s="121">
        <f t="shared" si="438"/>
        <v>0</v>
      </c>
      <c r="BL2203" s="8" t="s">
        <v>161</v>
      </c>
      <c r="BM2203" s="8" t="s">
        <v>4765</v>
      </c>
    </row>
    <row r="2204" spans="2:65" s="23" customFormat="1" ht="25.5" customHeight="1" x14ac:dyDescent="0.45">
      <c r="B2204" s="134"/>
      <c r="C2204" s="179" t="s">
        <v>4766</v>
      </c>
      <c r="D2204" s="179" t="s">
        <v>311</v>
      </c>
      <c r="E2204" s="180" t="s">
        <v>4767</v>
      </c>
      <c r="F2204" s="263" t="s">
        <v>4563</v>
      </c>
      <c r="G2204" s="263"/>
      <c r="H2204" s="263"/>
      <c r="I2204" s="263"/>
      <c r="J2204" s="181" t="s">
        <v>160</v>
      </c>
      <c r="K2204" s="182">
        <v>75</v>
      </c>
      <c r="L2204" s="264"/>
      <c r="M2204" s="264"/>
      <c r="N2204" s="265">
        <f t="shared" si="441"/>
        <v>0</v>
      </c>
      <c r="O2204" s="266"/>
      <c r="P2204" s="266"/>
      <c r="Q2204" s="267"/>
      <c r="R2204" s="139"/>
      <c r="T2204" s="140"/>
      <c r="U2204" s="34" t="s">
        <v>39</v>
      </c>
      <c r="V2204" s="141">
        <v>0</v>
      </c>
      <c r="W2204" s="141">
        <f t="shared" si="430"/>
        <v>0</v>
      </c>
      <c r="X2204" s="141">
        <v>0</v>
      </c>
      <c r="Y2204" s="141">
        <f t="shared" si="431"/>
        <v>0</v>
      </c>
      <c r="Z2204" s="141">
        <v>0</v>
      </c>
      <c r="AA2204" s="142">
        <f t="shared" si="432"/>
        <v>0</v>
      </c>
      <c r="AR2204" s="8" t="s">
        <v>190</v>
      </c>
      <c r="AT2204" s="8" t="s">
        <v>311</v>
      </c>
      <c r="AU2204" s="8" t="s">
        <v>78</v>
      </c>
      <c r="AY2204" s="8" t="s">
        <v>156</v>
      </c>
      <c r="BE2204" s="143">
        <f t="shared" si="433"/>
        <v>0</v>
      </c>
      <c r="BF2204" s="143">
        <f t="shared" si="434"/>
        <v>0</v>
      </c>
      <c r="BG2204" s="143">
        <f t="shared" si="435"/>
        <v>0</v>
      </c>
      <c r="BH2204" s="143">
        <f t="shared" si="436"/>
        <v>0</v>
      </c>
      <c r="BI2204" s="143">
        <f t="shared" si="437"/>
        <v>0</v>
      </c>
      <c r="BJ2204" s="8" t="s">
        <v>78</v>
      </c>
      <c r="BK2204" s="121">
        <f t="shared" si="438"/>
        <v>0</v>
      </c>
      <c r="BL2204" s="8" t="s">
        <v>161</v>
      </c>
      <c r="BM2204" s="8" t="s">
        <v>4768</v>
      </c>
    </row>
    <row r="2205" spans="2:65" s="23" customFormat="1" ht="25.5" customHeight="1" x14ac:dyDescent="0.45">
      <c r="B2205" s="134"/>
      <c r="C2205" s="179" t="s">
        <v>4769</v>
      </c>
      <c r="D2205" s="179" t="s">
        <v>311</v>
      </c>
      <c r="E2205" s="180" t="s">
        <v>4770</v>
      </c>
      <c r="F2205" s="263" t="s">
        <v>4567</v>
      </c>
      <c r="G2205" s="263"/>
      <c r="H2205" s="263"/>
      <c r="I2205" s="263"/>
      <c r="J2205" s="181" t="s">
        <v>260</v>
      </c>
      <c r="K2205" s="182">
        <v>1</v>
      </c>
      <c r="L2205" s="264"/>
      <c r="M2205" s="264"/>
      <c r="N2205" s="265">
        <f t="shared" si="441"/>
        <v>0</v>
      </c>
      <c r="O2205" s="266"/>
      <c r="P2205" s="266"/>
      <c r="Q2205" s="267"/>
      <c r="R2205" s="139"/>
      <c r="T2205" s="140"/>
      <c r="U2205" s="34" t="s">
        <v>39</v>
      </c>
      <c r="V2205" s="141">
        <v>0</v>
      </c>
      <c r="W2205" s="141">
        <f t="shared" si="430"/>
        <v>0</v>
      </c>
      <c r="X2205" s="141">
        <v>0</v>
      </c>
      <c r="Y2205" s="141">
        <f t="shared" si="431"/>
        <v>0</v>
      </c>
      <c r="Z2205" s="141">
        <v>0</v>
      </c>
      <c r="AA2205" s="142">
        <f t="shared" si="432"/>
        <v>0</v>
      </c>
      <c r="AR2205" s="8" t="s">
        <v>190</v>
      </c>
      <c r="AT2205" s="8" t="s">
        <v>311</v>
      </c>
      <c r="AU2205" s="8" t="s">
        <v>78</v>
      </c>
      <c r="AY2205" s="8" t="s">
        <v>156</v>
      </c>
      <c r="BE2205" s="143">
        <f t="shared" si="433"/>
        <v>0</v>
      </c>
      <c r="BF2205" s="143">
        <f t="shared" si="434"/>
        <v>0</v>
      </c>
      <c r="BG2205" s="143">
        <f t="shared" si="435"/>
        <v>0</v>
      </c>
      <c r="BH2205" s="143">
        <f t="shared" si="436"/>
        <v>0</v>
      </c>
      <c r="BI2205" s="143">
        <f t="shared" si="437"/>
        <v>0</v>
      </c>
      <c r="BJ2205" s="8" t="s">
        <v>78</v>
      </c>
      <c r="BK2205" s="121">
        <f t="shared" si="438"/>
        <v>0</v>
      </c>
      <c r="BL2205" s="8" t="s">
        <v>161</v>
      </c>
      <c r="BM2205" s="8" t="s">
        <v>4771</v>
      </c>
    </row>
    <row r="2206" spans="2:65" s="23" customFormat="1" ht="25.5" customHeight="1" x14ac:dyDescent="0.45">
      <c r="B2206" s="134"/>
      <c r="C2206" s="179" t="s">
        <v>4772</v>
      </c>
      <c r="D2206" s="179" t="s">
        <v>311</v>
      </c>
      <c r="E2206" s="180" t="s">
        <v>4773</v>
      </c>
      <c r="F2206" s="263" t="s">
        <v>4571</v>
      </c>
      <c r="G2206" s="263"/>
      <c r="H2206" s="263"/>
      <c r="I2206" s="263"/>
      <c r="J2206" s="181" t="s">
        <v>260</v>
      </c>
      <c r="K2206" s="182">
        <v>2</v>
      </c>
      <c r="L2206" s="264"/>
      <c r="M2206" s="264"/>
      <c r="N2206" s="265">
        <f t="shared" si="441"/>
        <v>0</v>
      </c>
      <c r="O2206" s="266"/>
      <c r="P2206" s="266"/>
      <c r="Q2206" s="267"/>
      <c r="R2206" s="139"/>
      <c r="T2206" s="140"/>
      <c r="U2206" s="34" t="s">
        <v>39</v>
      </c>
      <c r="V2206" s="141">
        <v>0</v>
      </c>
      <c r="W2206" s="141">
        <f t="shared" si="430"/>
        <v>0</v>
      </c>
      <c r="X2206" s="141">
        <v>0</v>
      </c>
      <c r="Y2206" s="141">
        <f t="shared" si="431"/>
        <v>0</v>
      </c>
      <c r="Z2206" s="141">
        <v>0</v>
      </c>
      <c r="AA2206" s="142">
        <f t="shared" si="432"/>
        <v>0</v>
      </c>
      <c r="AR2206" s="8" t="s">
        <v>190</v>
      </c>
      <c r="AT2206" s="8" t="s">
        <v>311</v>
      </c>
      <c r="AU2206" s="8" t="s">
        <v>78</v>
      </c>
      <c r="AY2206" s="8" t="s">
        <v>156</v>
      </c>
      <c r="BE2206" s="143">
        <f t="shared" si="433"/>
        <v>0</v>
      </c>
      <c r="BF2206" s="143">
        <f t="shared" si="434"/>
        <v>0</v>
      </c>
      <c r="BG2206" s="143">
        <f t="shared" si="435"/>
        <v>0</v>
      </c>
      <c r="BH2206" s="143">
        <f t="shared" si="436"/>
        <v>0</v>
      </c>
      <c r="BI2206" s="143">
        <f t="shared" si="437"/>
        <v>0</v>
      </c>
      <c r="BJ2206" s="8" t="s">
        <v>78</v>
      </c>
      <c r="BK2206" s="121">
        <f t="shared" si="438"/>
        <v>0</v>
      </c>
      <c r="BL2206" s="8" t="s">
        <v>161</v>
      </c>
      <c r="BM2206" s="8" t="s">
        <v>4774</v>
      </c>
    </row>
    <row r="2207" spans="2:65" s="23" customFormat="1" ht="25.5" customHeight="1" x14ac:dyDescent="0.45">
      <c r="B2207" s="134"/>
      <c r="C2207" s="179" t="s">
        <v>4775</v>
      </c>
      <c r="D2207" s="179" t="s">
        <v>311</v>
      </c>
      <c r="E2207" s="180" t="s">
        <v>4776</v>
      </c>
      <c r="F2207" s="263" t="s">
        <v>4575</v>
      </c>
      <c r="G2207" s="263"/>
      <c r="H2207" s="263"/>
      <c r="I2207" s="263"/>
      <c r="J2207" s="181" t="s">
        <v>260</v>
      </c>
      <c r="K2207" s="182">
        <v>8</v>
      </c>
      <c r="L2207" s="264"/>
      <c r="M2207" s="264"/>
      <c r="N2207" s="265">
        <f t="shared" si="441"/>
        <v>0</v>
      </c>
      <c r="O2207" s="266"/>
      <c r="P2207" s="266"/>
      <c r="Q2207" s="267"/>
      <c r="R2207" s="139"/>
      <c r="T2207" s="140"/>
      <c r="U2207" s="34" t="s">
        <v>39</v>
      </c>
      <c r="V2207" s="141">
        <v>0</v>
      </c>
      <c r="W2207" s="141">
        <f t="shared" si="430"/>
        <v>0</v>
      </c>
      <c r="X2207" s="141">
        <v>0</v>
      </c>
      <c r="Y2207" s="141">
        <f t="shared" si="431"/>
        <v>0</v>
      </c>
      <c r="Z2207" s="141">
        <v>0</v>
      </c>
      <c r="AA2207" s="142">
        <f t="shared" si="432"/>
        <v>0</v>
      </c>
      <c r="AR2207" s="8" t="s">
        <v>190</v>
      </c>
      <c r="AT2207" s="8" t="s">
        <v>311</v>
      </c>
      <c r="AU2207" s="8" t="s">
        <v>78</v>
      </c>
      <c r="AY2207" s="8" t="s">
        <v>156</v>
      </c>
      <c r="BE2207" s="143">
        <f t="shared" si="433"/>
        <v>0</v>
      </c>
      <c r="BF2207" s="143">
        <f t="shared" si="434"/>
        <v>0</v>
      </c>
      <c r="BG2207" s="143">
        <f t="shared" si="435"/>
        <v>0</v>
      </c>
      <c r="BH2207" s="143">
        <f t="shared" si="436"/>
        <v>0</v>
      </c>
      <c r="BI2207" s="143">
        <f t="shared" si="437"/>
        <v>0</v>
      </c>
      <c r="BJ2207" s="8" t="s">
        <v>78</v>
      </c>
      <c r="BK2207" s="121">
        <f t="shared" si="438"/>
        <v>0</v>
      </c>
      <c r="BL2207" s="8" t="s">
        <v>161</v>
      </c>
      <c r="BM2207" s="8" t="s">
        <v>4777</v>
      </c>
    </row>
    <row r="2208" spans="2:65" s="23" customFormat="1" ht="25.5" customHeight="1" x14ac:dyDescent="0.45">
      <c r="B2208" s="134"/>
      <c r="C2208" s="179" t="s">
        <v>4778</v>
      </c>
      <c r="D2208" s="179" t="s">
        <v>311</v>
      </c>
      <c r="E2208" s="180" t="s">
        <v>4779</v>
      </c>
      <c r="F2208" s="263" t="s">
        <v>4579</v>
      </c>
      <c r="G2208" s="263"/>
      <c r="H2208" s="263"/>
      <c r="I2208" s="263"/>
      <c r="J2208" s="181" t="s">
        <v>4346</v>
      </c>
      <c r="K2208" s="182">
        <v>118</v>
      </c>
      <c r="L2208" s="264"/>
      <c r="M2208" s="264"/>
      <c r="N2208" s="265">
        <f t="shared" si="441"/>
        <v>0</v>
      </c>
      <c r="O2208" s="266"/>
      <c r="P2208" s="266"/>
      <c r="Q2208" s="267"/>
      <c r="R2208" s="139"/>
      <c r="T2208" s="140"/>
      <c r="U2208" s="34" t="s">
        <v>39</v>
      </c>
      <c r="V2208" s="141">
        <v>0</v>
      </c>
      <c r="W2208" s="141">
        <f t="shared" si="430"/>
        <v>0</v>
      </c>
      <c r="X2208" s="141">
        <v>0</v>
      </c>
      <c r="Y2208" s="141">
        <f t="shared" si="431"/>
        <v>0</v>
      </c>
      <c r="Z2208" s="141">
        <v>0</v>
      </c>
      <c r="AA2208" s="142">
        <f t="shared" si="432"/>
        <v>0</v>
      </c>
      <c r="AR2208" s="8" t="s">
        <v>190</v>
      </c>
      <c r="AT2208" s="8" t="s">
        <v>311</v>
      </c>
      <c r="AU2208" s="8" t="s">
        <v>78</v>
      </c>
      <c r="AY2208" s="8" t="s">
        <v>156</v>
      </c>
      <c r="BE2208" s="143">
        <f t="shared" si="433"/>
        <v>0</v>
      </c>
      <c r="BF2208" s="143">
        <f t="shared" si="434"/>
        <v>0</v>
      </c>
      <c r="BG2208" s="143">
        <f t="shared" si="435"/>
        <v>0</v>
      </c>
      <c r="BH2208" s="143">
        <f t="shared" si="436"/>
        <v>0</v>
      </c>
      <c r="BI2208" s="143">
        <f t="shared" si="437"/>
        <v>0</v>
      </c>
      <c r="BJ2208" s="8" t="s">
        <v>78</v>
      </c>
      <c r="BK2208" s="121">
        <f t="shared" si="438"/>
        <v>0</v>
      </c>
      <c r="BL2208" s="8" t="s">
        <v>161</v>
      </c>
      <c r="BM2208" s="8" t="s">
        <v>4780</v>
      </c>
    </row>
    <row r="2209" spans="2:65" s="23" customFormat="1" ht="16.5" customHeight="1" x14ac:dyDescent="0.45">
      <c r="B2209" s="134"/>
      <c r="C2209" s="179" t="s">
        <v>4781</v>
      </c>
      <c r="D2209" s="179" t="s">
        <v>311</v>
      </c>
      <c r="E2209" s="180" t="s">
        <v>4782</v>
      </c>
      <c r="F2209" s="263" t="s">
        <v>4583</v>
      </c>
      <c r="G2209" s="263"/>
      <c r="H2209" s="263"/>
      <c r="I2209" s="263"/>
      <c r="J2209" s="181" t="s">
        <v>260</v>
      </c>
      <c r="K2209" s="182">
        <v>9</v>
      </c>
      <c r="L2209" s="264"/>
      <c r="M2209" s="264"/>
      <c r="N2209" s="265">
        <f t="shared" si="441"/>
        <v>0</v>
      </c>
      <c r="O2209" s="266"/>
      <c r="P2209" s="266"/>
      <c r="Q2209" s="267"/>
      <c r="R2209" s="139"/>
      <c r="T2209" s="140"/>
      <c r="U2209" s="34" t="s">
        <v>39</v>
      </c>
      <c r="V2209" s="141">
        <v>0</v>
      </c>
      <c r="W2209" s="141">
        <f t="shared" si="430"/>
        <v>0</v>
      </c>
      <c r="X2209" s="141">
        <v>0</v>
      </c>
      <c r="Y2209" s="141">
        <f t="shared" si="431"/>
        <v>0</v>
      </c>
      <c r="Z2209" s="141">
        <v>0</v>
      </c>
      <c r="AA2209" s="142">
        <f t="shared" si="432"/>
        <v>0</v>
      </c>
      <c r="AR2209" s="8" t="s">
        <v>190</v>
      </c>
      <c r="AT2209" s="8" t="s">
        <v>311</v>
      </c>
      <c r="AU2209" s="8" t="s">
        <v>78</v>
      </c>
      <c r="AY2209" s="8" t="s">
        <v>156</v>
      </c>
      <c r="BE2209" s="143">
        <f t="shared" si="433"/>
        <v>0</v>
      </c>
      <c r="BF2209" s="143">
        <f t="shared" si="434"/>
        <v>0</v>
      </c>
      <c r="BG2209" s="143">
        <f t="shared" si="435"/>
        <v>0</v>
      </c>
      <c r="BH2209" s="143">
        <f t="shared" si="436"/>
        <v>0</v>
      </c>
      <c r="BI2209" s="143">
        <f t="shared" si="437"/>
        <v>0</v>
      </c>
      <c r="BJ2209" s="8" t="s">
        <v>78</v>
      </c>
      <c r="BK2209" s="121">
        <f t="shared" si="438"/>
        <v>0</v>
      </c>
      <c r="BL2209" s="8" t="s">
        <v>161</v>
      </c>
      <c r="BM2209" s="8" t="s">
        <v>4783</v>
      </c>
    </row>
    <row r="2210" spans="2:65" s="23" customFormat="1" ht="16.5" customHeight="1" x14ac:dyDescent="0.45">
      <c r="B2210" s="134"/>
      <c r="C2210" s="195" t="s">
        <v>4784</v>
      </c>
      <c r="D2210" s="195"/>
      <c r="E2210" s="196"/>
      <c r="F2210" s="269"/>
      <c r="G2210" s="269"/>
      <c r="H2210" s="269"/>
      <c r="I2210" s="269"/>
      <c r="J2210" s="197"/>
      <c r="K2210" s="198"/>
      <c r="L2210" s="274"/>
      <c r="M2210" s="274"/>
      <c r="N2210" s="265">
        <f t="shared" si="441"/>
        <v>0</v>
      </c>
      <c r="O2210" s="266"/>
      <c r="P2210" s="266"/>
      <c r="Q2210" s="267"/>
      <c r="R2210" s="139"/>
      <c r="T2210" s="140"/>
      <c r="U2210" s="34" t="s">
        <v>39</v>
      </c>
      <c r="V2210" s="141">
        <v>0</v>
      </c>
      <c r="W2210" s="141">
        <f t="shared" si="430"/>
        <v>0</v>
      </c>
      <c r="X2210" s="141">
        <v>0</v>
      </c>
      <c r="Y2210" s="141">
        <f t="shared" si="431"/>
        <v>0</v>
      </c>
      <c r="Z2210" s="141">
        <v>0</v>
      </c>
      <c r="AA2210" s="142">
        <f t="shared" si="432"/>
        <v>0</v>
      </c>
      <c r="AR2210" s="8" t="s">
        <v>190</v>
      </c>
      <c r="AT2210" s="8" t="s">
        <v>311</v>
      </c>
      <c r="AU2210" s="8" t="s">
        <v>78</v>
      </c>
      <c r="AY2210" s="8" t="s">
        <v>156</v>
      </c>
      <c r="BE2210" s="143">
        <f t="shared" si="433"/>
        <v>0</v>
      </c>
      <c r="BF2210" s="143">
        <f t="shared" si="434"/>
        <v>0</v>
      </c>
      <c r="BG2210" s="143">
        <f t="shared" si="435"/>
        <v>0</v>
      </c>
      <c r="BH2210" s="143">
        <f t="shared" si="436"/>
        <v>0</v>
      </c>
      <c r="BI2210" s="143">
        <f t="shared" si="437"/>
        <v>0</v>
      </c>
      <c r="BJ2210" s="8" t="s">
        <v>78</v>
      </c>
      <c r="BK2210" s="121">
        <f t="shared" si="438"/>
        <v>0</v>
      </c>
      <c r="BL2210" s="8" t="s">
        <v>161</v>
      </c>
      <c r="BM2210" s="8" t="s">
        <v>4785</v>
      </c>
    </row>
    <row r="2211" spans="2:65" s="23" customFormat="1" ht="16.5" customHeight="1" x14ac:dyDescent="0.45">
      <c r="B2211" s="134"/>
      <c r="C2211" s="202" t="s">
        <v>4786</v>
      </c>
      <c r="D2211" s="202"/>
      <c r="E2211" s="203"/>
      <c r="F2211" s="278"/>
      <c r="G2211" s="278"/>
      <c r="H2211" s="278"/>
      <c r="I2211" s="278"/>
      <c r="J2211" s="204"/>
      <c r="K2211" s="205"/>
      <c r="L2211" s="279"/>
      <c r="M2211" s="279"/>
      <c r="N2211" s="265">
        <f t="shared" si="441"/>
        <v>0</v>
      </c>
      <c r="O2211" s="266"/>
      <c r="P2211" s="266"/>
      <c r="Q2211" s="267"/>
      <c r="R2211" s="139"/>
      <c r="T2211" s="140"/>
      <c r="U2211" s="34" t="s">
        <v>39</v>
      </c>
      <c r="V2211" s="141">
        <v>0</v>
      </c>
      <c r="W2211" s="141">
        <f t="shared" si="430"/>
        <v>0</v>
      </c>
      <c r="X2211" s="141">
        <v>0</v>
      </c>
      <c r="Y2211" s="141">
        <f t="shared" si="431"/>
        <v>0</v>
      </c>
      <c r="Z2211" s="141">
        <v>0</v>
      </c>
      <c r="AA2211" s="142">
        <f t="shared" si="432"/>
        <v>0</v>
      </c>
      <c r="AR2211" s="8" t="s">
        <v>190</v>
      </c>
      <c r="AT2211" s="8" t="s">
        <v>311</v>
      </c>
      <c r="AU2211" s="8" t="s">
        <v>78</v>
      </c>
      <c r="AY2211" s="8" t="s">
        <v>156</v>
      </c>
      <c r="BE2211" s="143">
        <f t="shared" si="433"/>
        <v>0</v>
      </c>
      <c r="BF2211" s="143">
        <f t="shared" si="434"/>
        <v>0</v>
      </c>
      <c r="BG2211" s="143">
        <f t="shared" si="435"/>
        <v>0</v>
      </c>
      <c r="BH2211" s="143">
        <f t="shared" si="436"/>
        <v>0</v>
      </c>
      <c r="BI2211" s="143">
        <f t="shared" si="437"/>
        <v>0</v>
      </c>
      <c r="BJ2211" s="8" t="s">
        <v>78</v>
      </c>
      <c r="BK2211" s="121">
        <f t="shared" si="438"/>
        <v>0</v>
      </c>
      <c r="BL2211" s="8" t="s">
        <v>161</v>
      </c>
      <c r="BM2211" s="8" t="s">
        <v>4787</v>
      </c>
    </row>
    <row r="2212" spans="2:65" s="23" customFormat="1" ht="16.5" customHeight="1" x14ac:dyDescent="0.45">
      <c r="B2212" s="134"/>
      <c r="C2212" s="179" t="s">
        <v>4788</v>
      </c>
      <c r="D2212" s="179"/>
      <c r="E2212" s="180"/>
      <c r="F2212" s="263"/>
      <c r="G2212" s="263"/>
      <c r="H2212" s="263"/>
      <c r="I2212" s="263"/>
      <c r="J2212" s="181"/>
      <c r="K2212" s="182"/>
      <c r="L2212" s="264"/>
      <c r="M2212" s="264"/>
      <c r="N2212" s="265">
        <f t="shared" si="441"/>
        <v>0</v>
      </c>
      <c r="O2212" s="266"/>
      <c r="P2212" s="266"/>
      <c r="Q2212" s="267"/>
      <c r="R2212" s="139"/>
      <c r="T2212" s="140"/>
      <c r="U2212" s="34" t="s">
        <v>39</v>
      </c>
      <c r="V2212" s="141">
        <v>0</v>
      </c>
      <c r="W2212" s="141">
        <f t="shared" si="430"/>
        <v>0</v>
      </c>
      <c r="X2212" s="141">
        <v>0</v>
      </c>
      <c r="Y2212" s="141">
        <f t="shared" si="431"/>
        <v>0</v>
      </c>
      <c r="Z2212" s="141">
        <v>0</v>
      </c>
      <c r="AA2212" s="142">
        <f t="shared" si="432"/>
        <v>0</v>
      </c>
      <c r="AR2212" s="8" t="s">
        <v>190</v>
      </c>
      <c r="AT2212" s="8" t="s">
        <v>311</v>
      </c>
      <c r="AU2212" s="8" t="s">
        <v>78</v>
      </c>
      <c r="AY2212" s="8" t="s">
        <v>156</v>
      </c>
      <c r="BE2212" s="143">
        <f t="shared" si="433"/>
        <v>0</v>
      </c>
      <c r="BF2212" s="143">
        <f t="shared" si="434"/>
        <v>0</v>
      </c>
      <c r="BG2212" s="143">
        <f t="shared" si="435"/>
        <v>0</v>
      </c>
      <c r="BH2212" s="143">
        <f t="shared" si="436"/>
        <v>0</v>
      </c>
      <c r="BI2212" s="143">
        <f t="shared" si="437"/>
        <v>0</v>
      </c>
      <c r="BJ2212" s="8" t="s">
        <v>78</v>
      </c>
      <c r="BK2212" s="121">
        <f t="shared" si="438"/>
        <v>0</v>
      </c>
      <c r="BL2212" s="8" t="s">
        <v>161</v>
      </c>
      <c r="BM2212" s="8" t="s">
        <v>4789</v>
      </c>
    </row>
    <row r="2213" spans="2:65" s="23" customFormat="1" ht="16.5" customHeight="1" x14ac:dyDescent="0.45">
      <c r="B2213" s="134"/>
      <c r="C2213" s="179" t="s">
        <v>4790</v>
      </c>
      <c r="D2213" s="179" t="s">
        <v>311</v>
      </c>
      <c r="E2213" s="180" t="s">
        <v>4791</v>
      </c>
      <c r="F2213" s="263" t="s">
        <v>4792</v>
      </c>
      <c r="G2213" s="263"/>
      <c r="H2213" s="263"/>
      <c r="I2213" s="263"/>
      <c r="J2213" s="181" t="s">
        <v>1782</v>
      </c>
      <c r="K2213" s="182">
        <v>1</v>
      </c>
      <c r="L2213" s="264"/>
      <c r="M2213" s="264"/>
      <c r="N2213" s="265">
        <f t="shared" si="441"/>
        <v>0</v>
      </c>
      <c r="O2213" s="266"/>
      <c r="P2213" s="266"/>
      <c r="Q2213" s="267"/>
      <c r="R2213" s="139"/>
      <c r="T2213" s="140"/>
      <c r="U2213" s="34" t="s">
        <v>39</v>
      </c>
      <c r="V2213" s="141">
        <v>0</v>
      </c>
      <c r="W2213" s="141">
        <f t="shared" si="430"/>
        <v>0</v>
      </c>
      <c r="X2213" s="141">
        <v>0</v>
      </c>
      <c r="Y2213" s="141">
        <f t="shared" si="431"/>
        <v>0</v>
      </c>
      <c r="Z2213" s="141">
        <v>0</v>
      </c>
      <c r="AA2213" s="142">
        <f t="shared" si="432"/>
        <v>0</v>
      </c>
      <c r="AR2213" s="8" t="s">
        <v>190</v>
      </c>
      <c r="AT2213" s="8" t="s">
        <v>311</v>
      </c>
      <c r="AU2213" s="8" t="s">
        <v>78</v>
      </c>
      <c r="AY2213" s="8" t="s">
        <v>156</v>
      </c>
      <c r="BE2213" s="143">
        <f t="shared" si="433"/>
        <v>0</v>
      </c>
      <c r="BF2213" s="143">
        <f t="shared" si="434"/>
        <v>0</v>
      </c>
      <c r="BG2213" s="143">
        <f t="shared" si="435"/>
        <v>0</v>
      </c>
      <c r="BH2213" s="143">
        <f t="shared" si="436"/>
        <v>0</v>
      </c>
      <c r="BI2213" s="143">
        <f t="shared" si="437"/>
        <v>0</v>
      </c>
      <c r="BJ2213" s="8" t="s">
        <v>78</v>
      </c>
      <c r="BK2213" s="121">
        <f t="shared" si="438"/>
        <v>0</v>
      </c>
      <c r="BL2213" s="8" t="s">
        <v>161</v>
      </c>
      <c r="BM2213" s="8" t="s">
        <v>4793</v>
      </c>
    </row>
    <row r="2214" spans="2:65" s="122" customFormat="1" ht="29.85" customHeight="1" x14ac:dyDescent="0.5">
      <c r="B2214" s="123"/>
      <c r="C2214" s="124"/>
      <c r="D2214" s="133" t="s">
        <v>136</v>
      </c>
      <c r="E2214" s="133"/>
      <c r="F2214" s="133"/>
      <c r="G2214" s="133"/>
      <c r="H2214" s="133"/>
      <c r="I2214" s="133"/>
      <c r="J2214" s="133"/>
      <c r="K2214" s="133"/>
      <c r="L2214" s="183"/>
      <c r="M2214" s="183"/>
      <c r="N2214" s="257">
        <f>BK2214</f>
        <v>0</v>
      </c>
      <c r="O2214" s="257"/>
      <c r="P2214" s="257"/>
      <c r="Q2214" s="257"/>
      <c r="R2214" s="126"/>
      <c r="T2214" s="127"/>
      <c r="U2214" s="124"/>
      <c r="V2214" s="124"/>
      <c r="W2214" s="128">
        <f>W2215</f>
        <v>0</v>
      </c>
      <c r="X2214" s="124"/>
      <c r="Y2214" s="128">
        <f>Y2215</f>
        <v>0</v>
      </c>
      <c r="Z2214" s="124"/>
      <c r="AA2214" s="129">
        <f>AA2215</f>
        <v>0</v>
      </c>
      <c r="AR2214" s="130" t="s">
        <v>80</v>
      </c>
      <c r="AT2214" s="131" t="s">
        <v>71</v>
      </c>
      <c r="AU2214" s="131" t="s">
        <v>80</v>
      </c>
      <c r="AY2214" s="130" t="s">
        <v>156</v>
      </c>
      <c r="BK2214" s="132">
        <f>BK2215</f>
        <v>0</v>
      </c>
    </row>
    <row r="2215" spans="2:65" s="23" customFormat="1" ht="25.5" customHeight="1" x14ac:dyDescent="0.45">
      <c r="B2215" s="134"/>
      <c r="C2215" s="135" t="s">
        <v>4794</v>
      </c>
      <c r="D2215" s="135" t="s">
        <v>157</v>
      </c>
      <c r="E2215" s="136" t="s">
        <v>4795</v>
      </c>
      <c r="F2215" s="251" t="s">
        <v>4796</v>
      </c>
      <c r="G2215" s="251"/>
      <c r="H2215" s="251"/>
      <c r="I2215" s="251"/>
      <c r="J2215" s="137" t="s">
        <v>260</v>
      </c>
      <c r="K2215" s="138">
        <v>0</v>
      </c>
      <c r="L2215" s="252"/>
      <c r="M2215" s="252"/>
      <c r="N2215" s="260">
        <f>ROUND(L2215*K2215,2)</f>
        <v>0</v>
      </c>
      <c r="O2215" s="261"/>
      <c r="P2215" s="261"/>
      <c r="Q2215" s="262"/>
      <c r="R2215" s="139"/>
      <c r="T2215" s="140"/>
      <c r="U2215" s="34" t="s">
        <v>39</v>
      </c>
      <c r="V2215" s="141">
        <v>0</v>
      </c>
      <c r="W2215" s="141">
        <f>V2215*K2215</f>
        <v>0</v>
      </c>
      <c r="X2215" s="141">
        <v>0</v>
      </c>
      <c r="Y2215" s="141">
        <f>X2215*K2215</f>
        <v>0</v>
      </c>
      <c r="Z2215" s="141">
        <v>0</v>
      </c>
      <c r="AA2215" s="142">
        <f>Z2215*K2215</f>
        <v>0</v>
      </c>
      <c r="AR2215" s="8" t="s">
        <v>161</v>
      </c>
      <c r="AT2215" s="8" t="s">
        <v>157</v>
      </c>
      <c r="AU2215" s="8" t="s">
        <v>78</v>
      </c>
      <c r="AY2215" s="8" t="s">
        <v>156</v>
      </c>
      <c r="BE2215" s="143">
        <f>IF(U2215="základná",N2215,0)</f>
        <v>0</v>
      </c>
      <c r="BF2215" s="143">
        <f>IF(U2215="znížená",N2215,0)</f>
        <v>0</v>
      </c>
      <c r="BG2215" s="143">
        <f>IF(U2215="zákl. prenesená",N2215,0)</f>
        <v>0</v>
      </c>
      <c r="BH2215" s="143">
        <f>IF(U2215="zníž. prenesená",N2215,0)</f>
        <v>0</v>
      </c>
      <c r="BI2215" s="143">
        <f>IF(U2215="nulová",N2215,0)</f>
        <v>0</v>
      </c>
      <c r="BJ2215" s="8" t="s">
        <v>78</v>
      </c>
      <c r="BK2215" s="121">
        <f>ROUND(L2215*K2215,3)</f>
        <v>0</v>
      </c>
      <c r="BL2215" s="8" t="s">
        <v>161</v>
      </c>
      <c r="BM2215" s="8" t="s">
        <v>4797</v>
      </c>
    </row>
    <row r="2216" spans="2:65" s="122" customFormat="1" ht="29.85" customHeight="1" x14ac:dyDescent="0.5">
      <c r="B2216" s="123"/>
      <c r="C2216" s="124"/>
      <c r="D2216" s="133" t="s">
        <v>137</v>
      </c>
      <c r="E2216" s="133"/>
      <c r="F2216" s="133"/>
      <c r="G2216" s="133"/>
      <c r="H2216" s="133"/>
      <c r="I2216" s="133"/>
      <c r="J2216" s="133"/>
      <c r="K2216" s="133"/>
      <c r="L2216" s="183"/>
      <c r="M2216" s="183"/>
      <c r="N2216" s="257">
        <f>BK2216</f>
        <v>0</v>
      </c>
      <c r="O2216" s="257"/>
      <c r="P2216" s="257"/>
      <c r="Q2216" s="257"/>
      <c r="R2216" s="126"/>
      <c r="T2216" s="127"/>
      <c r="U2216" s="124"/>
      <c r="V2216" s="124"/>
      <c r="W2216" s="128">
        <f>SUM(W2217:W2267)</f>
        <v>0</v>
      </c>
      <c r="X2216" s="124"/>
      <c r="Y2216" s="128">
        <f>SUM(Y2217:Y2267)</f>
        <v>0</v>
      </c>
      <c r="Z2216" s="124"/>
      <c r="AA2216" s="129">
        <f>SUM(AA2217:AA2267)</f>
        <v>0</v>
      </c>
      <c r="AR2216" s="130" t="s">
        <v>80</v>
      </c>
      <c r="AT2216" s="131" t="s">
        <v>71</v>
      </c>
      <c r="AU2216" s="131" t="s">
        <v>80</v>
      </c>
      <c r="AY2216" s="130" t="s">
        <v>156</v>
      </c>
      <c r="BK2216" s="132">
        <f>SUM(BK2217:BK2267)</f>
        <v>0</v>
      </c>
    </row>
    <row r="2217" spans="2:65" s="23" customFormat="1" ht="16.5" customHeight="1" x14ac:dyDescent="0.45">
      <c r="B2217" s="134"/>
      <c r="C2217" s="179" t="s">
        <v>4798</v>
      </c>
      <c r="D2217" s="179" t="s">
        <v>311</v>
      </c>
      <c r="E2217" s="180" t="s">
        <v>4799</v>
      </c>
      <c r="F2217" s="263" t="s">
        <v>4800</v>
      </c>
      <c r="G2217" s="263"/>
      <c r="H2217" s="263"/>
      <c r="I2217" s="263"/>
      <c r="J2217" s="181" t="s">
        <v>358</v>
      </c>
      <c r="K2217" s="182">
        <v>54</v>
      </c>
      <c r="L2217" s="264"/>
      <c r="M2217" s="264"/>
      <c r="N2217" s="265">
        <f t="shared" ref="N2217" si="442">ROUND(L2217*K2217,2)</f>
        <v>0</v>
      </c>
      <c r="O2217" s="266"/>
      <c r="P2217" s="266"/>
      <c r="Q2217" s="267"/>
      <c r="R2217" s="139"/>
      <c r="T2217" s="140"/>
      <c r="U2217" s="34" t="s">
        <v>39</v>
      </c>
      <c r="V2217" s="141">
        <v>0</v>
      </c>
      <c r="W2217" s="141">
        <f t="shared" ref="W2217:W2248" si="443">V2217*K2217</f>
        <v>0</v>
      </c>
      <c r="X2217" s="141">
        <v>0</v>
      </c>
      <c r="Y2217" s="141">
        <f t="shared" ref="Y2217:Y2248" si="444">X2217*K2217</f>
        <v>0</v>
      </c>
      <c r="Z2217" s="141">
        <v>0</v>
      </c>
      <c r="AA2217" s="142">
        <f t="shared" ref="AA2217:AA2248" si="445">Z2217*K2217</f>
        <v>0</v>
      </c>
      <c r="AR2217" s="8" t="s">
        <v>190</v>
      </c>
      <c r="AT2217" s="8" t="s">
        <v>311</v>
      </c>
      <c r="AU2217" s="8" t="s">
        <v>78</v>
      </c>
      <c r="AY2217" s="8" t="s">
        <v>156</v>
      </c>
      <c r="BE2217" s="143">
        <f t="shared" ref="BE2217:BE2248" si="446">IF(U2217="základná",N2217,0)</f>
        <v>0</v>
      </c>
      <c r="BF2217" s="143">
        <f t="shared" ref="BF2217:BF2248" si="447">IF(U2217="znížená",N2217,0)</f>
        <v>0</v>
      </c>
      <c r="BG2217" s="143">
        <f t="shared" ref="BG2217:BG2248" si="448">IF(U2217="zákl. prenesená",N2217,0)</f>
        <v>0</v>
      </c>
      <c r="BH2217" s="143">
        <f t="shared" ref="BH2217:BH2248" si="449">IF(U2217="zníž. prenesená",N2217,0)</f>
        <v>0</v>
      </c>
      <c r="BI2217" s="143">
        <f t="shared" ref="BI2217:BI2248" si="450">IF(U2217="nulová",N2217,0)</f>
        <v>0</v>
      </c>
      <c r="BJ2217" s="8" t="s">
        <v>78</v>
      </c>
      <c r="BK2217" s="121">
        <f t="shared" ref="BK2217:BK2248" si="451">ROUND(L2217*K2217,3)</f>
        <v>0</v>
      </c>
      <c r="BL2217" s="8" t="s">
        <v>161</v>
      </c>
      <c r="BM2217" s="8" t="s">
        <v>4801</v>
      </c>
    </row>
    <row r="2218" spans="2:65" s="23" customFormat="1" ht="16.5" customHeight="1" x14ac:dyDescent="0.45">
      <c r="B2218" s="134"/>
      <c r="C2218" s="179" t="s">
        <v>4802</v>
      </c>
      <c r="D2218" s="179" t="s">
        <v>311</v>
      </c>
      <c r="E2218" s="180" t="s">
        <v>4803</v>
      </c>
      <c r="F2218" s="263" t="s">
        <v>4804</v>
      </c>
      <c r="G2218" s="263"/>
      <c r="H2218" s="263"/>
      <c r="I2218" s="263"/>
      <c r="J2218" s="181" t="s">
        <v>358</v>
      </c>
      <c r="K2218" s="182">
        <v>130</v>
      </c>
      <c r="L2218" s="264"/>
      <c r="M2218" s="264"/>
      <c r="N2218" s="265">
        <f t="shared" ref="N2218:N2234" si="452">ROUND(L2218*K2218,2)</f>
        <v>0</v>
      </c>
      <c r="O2218" s="266"/>
      <c r="P2218" s="266"/>
      <c r="Q2218" s="267"/>
      <c r="R2218" s="139"/>
      <c r="T2218" s="140"/>
      <c r="U2218" s="34" t="s">
        <v>39</v>
      </c>
      <c r="V2218" s="141">
        <v>0</v>
      </c>
      <c r="W2218" s="141">
        <f t="shared" si="443"/>
        <v>0</v>
      </c>
      <c r="X2218" s="141">
        <v>0</v>
      </c>
      <c r="Y2218" s="141">
        <f t="shared" si="444"/>
        <v>0</v>
      </c>
      <c r="Z2218" s="141">
        <v>0</v>
      </c>
      <c r="AA2218" s="142">
        <f t="shared" si="445"/>
        <v>0</v>
      </c>
      <c r="AR2218" s="8" t="s">
        <v>190</v>
      </c>
      <c r="AT2218" s="8" t="s">
        <v>311</v>
      </c>
      <c r="AU2218" s="8" t="s">
        <v>78</v>
      </c>
      <c r="AY2218" s="8" t="s">
        <v>156</v>
      </c>
      <c r="BE2218" s="143">
        <f t="shared" si="446"/>
        <v>0</v>
      </c>
      <c r="BF2218" s="143">
        <f t="shared" si="447"/>
        <v>0</v>
      </c>
      <c r="BG2218" s="143">
        <f t="shared" si="448"/>
        <v>0</v>
      </c>
      <c r="BH2218" s="143">
        <f t="shared" si="449"/>
        <v>0</v>
      </c>
      <c r="BI2218" s="143">
        <f t="shared" si="450"/>
        <v>0</v>
      </c>
      <c r="BJ2218" s="8" t="s">
        <v>78</v>
      </c>
      <c r="BK2218" s="121">
        <f t="shared" si="451"/>
        <v>0</v>
      </c>
      <c r="BL2218" s="8" t="s">
        <v>161</v>
      </c>
      <c r="BM2218" s="8" t="s">
        <v>4805</v>
      </c>
    </row>
    <row r="2219" spans="2:65" s="23" customFormat="1" ht="16.5" customHeight="1" x14ac:dyDescent="0.45">
      <c r="B2219" s="134"/>
      <c r="C2219" s="179" t="s">
        <v>4806</v>
      </c>
      <c r="D2219" s="179" t="s">
        <v>311</v>
      </c>
      <c r="E2219" s="180" t="s">
        <v>4807</v>
      </c>
      <c r="F2219" s="263" t="s">
        <v>4808</v>
      </c>
      <c r="G2219" s="263"/>
      <c r="H2219" s="263"/>
      <c r="I2219" s="263"/>
      <c r="J2219" s="181" t="s">
        <v>358</v>
      </c>
      <c r="K2219" s="182">
        <v>118</v>
      </c>
      <c r="L2219" s="264"/>
      <c r="M2219" s="264"/>
      <c r="N2219" s="265">
        <f t="shared" si="452"/>
        <v>0</v>
      </c>
      <c r="O2219" s="266"/>
      <c r="P2219" s="266"/>
      <c r="Q2219" s="267"/>
      <c r="R2219" s="139"/>
      <c r="T2219" s="140"/>
      <c r="U2219" s="34" t="s">
        <v>39</v>
      </c>
      <c r="V2219" s="141">
        <v>0</v>
      </c>
      <c r="W2219" s="141">
        <f t="shared" si="443"/>
        <v>0</v>
      </c>
      <c r="X2219" s="141">
        <v>0</v>
      </c>
      <c r="Y2219" s="141">
        <f t="shared" si="444"/>
        <v>0</v>
      </c>
      <c r="Z2219" s="141">
        <v>0</v>
      </c>
      <c r="AA2219" s="142">
        <f t="shared" si="445"/>
        <v>0</v>
      </c>
      <c r="AR2219" s="8" t="s">
        <v>190</v>
      </c>
      <c r="AT2219" s="8" t="s">
        <v>311</v>
      </c>
      <c r="AU2219" s="8" t="s">
        <v>78</v>
      </c>
      <c r="AY2219" s="8" t="s">
        <v>156</v>
      </c>
      <c r="BE2219" s="143">
        <f t="shared" si="446"/>
        <v>0</v>
      </c>
      <c r="BF2219" s="143">
        <f t="shared" si="447"/>
        <v>0</v>
      </c>
      <c r="BG2219" s="143">
        <f t="shared" si="448"/>
        <v>0</v>
      </c>
      <c r="BH2219" s="143">
        <f t="shared" si="449"/>
        <v>0</v>
      </c>
      <c r="BI2219" s="143">
        <f t="shared" si="450"/>
        <v>0</v>
      </c>
      <c r="BJ2219" s="8" t="s">
        <v>78</v>
      </c>
      <c r="BK2219" s="121">
        <f t="shared" si="451"/>
        <v>0</v>
      </c>
      <c r="BL2219" s="8" t="s">
        <v>161</v>
      </c>
      <c r="BM2219" s="8" t="s">
        <v>4809</v>
      </c>
    </row>
    <row r="2220" spans="2:65" s="23" customFormat="1" ht="16.5" customHeight="1" x14ac:dyDescent="0.45">
      <c r="B2220" s="134"/>
      <c r="C2220" s="179" t="s">
        <v>4810</v>
      </c>
      <c r="D2220" s="179" t="s">
        <v>311</v>
      </c>
      <c r="E2220" s="180" t="s">
        <v>4811</v>
      </c>
      <c r="F2220" s="263" t="s">
        <v>4812</v>
      </c>
      <c r="G2220" s="263"/>
      <c r="H2220" s="263"/>
      <c r="I2220" s="263"/>
      <c r="J2220" s="181" t="s">
        <v>358</v>
      </c>
      <c r="K2220" s="182">
        <v>11</v>
      </c>
      <c r="L2220" s="264"/>
      <c r="M2220" s="264"/>
      <c r="N2220" s="265">
        <f t="shared" si="452"/>
        <v>0</v>
      </c>
      <c r="O2220" s="266"/>
      <c r="P2220" s="266"/>
      <c r="Q2220" s="267"/>
      <c r="R2220" s="139"/>
      <c r="T2220" s="140"/>
      <c r="U2220" s="34" t="s">
        <v>39</v>
      </c>
      <c r="V2220" s="141">
        <v>0</v>
      </c>
      <c r="W2220" s="141">
        <f t="shared" si="443"/>
        <v>0</v>
      </c>
      <c r="X2220" s="141">
        <v>0</v>
      </c>
      <c r="Y2220" s="141">
        <f t="shared" si="444"/>
        <v>0</v>
      </c>
      <c r="Z2220" s="141">
        <v>0</v>
      </c>
      <c r="AA2220" s="142">
        <f t="shared" si="445"/>
        <v>0</v>
      </c>
      <c r="AR2220" s="8" t="s">
        <v>190</v>
      </c>
      <c r="AT2220" s="8" t="s">
        <v>311</v>
      </c>
      <c r="AU2220" s="8" t="s">
        <v>78</v>
      </c>
      <c r="AY2220" s="8" t="s">
        <v>156</v>
      </c>
      <c r="BE2220" s="143">
        <f t="shared" si="446"/>
        <v>0</v>
      </c>
      <c r="BF2220" s="143">
        <f t="shared" si="447"/>
        <v>0</v>
      </c>
      <c r="BG2220" s="143">
        <f t="shared" si="448"/>
        <v>0</v>
      </c>
      <c r="BH2220" s="143">
        <f t="shared" si="449"/>
        <v>0</v>
      </c>
      <c r="BI2220" s="143">
        <f t="shared" si="450"/>
        <v>0</v>
      </c>
      <c r="BJ2220" s="8" t="s">
        <v>78</v>
      </c>
      <c r="BK2220" s="121">
        <f t="shared" si="451"/>
        <v>0</v>
      </c>
      <c r="BL2220" s="8" t="s">
        <v>161</v>
      </c>
      <c r="BM2220" s="8" t="s">
        <v>4813</v>
      </c>
    </row>
    <row r="2221" spans="2:65" s="23" customFormat="1" ht="16.5" customHeight="1" x14ac:dyDescent="0.45">
      <c r="B2221" s="134"/>
      <c r="C2221" s="179" t="s">
        <v>4814</v>
      </c>
      <c r="D2221" s="179" t="s">
        <v>311</v>
      </c>
      <c r="E2221" s="180" t="s">
        <v>4815</v>
      </c>
      <c r="F2221" s="263" t="s">
        <v>4816</v>
      </c>
      <c r="G2221" s="263"/>
      <c r="H2221" s="263"/>
      <c r="I2221" s="263"/>
      <c r="J2221" s="181" t="s">
        <v>358</v>
      </c>
      <c r="K2221" s="182">
        <v>41</v>
      </c>
      <c r="L2221" s="264"/>
      <c r="M2221" s="264"/>
      <c r="N2221" s="265">
        <f t="shared" si="452"/>
        <v>0</v>
      </c>
      <c r="O2221" s="266"/>
      <c r="P2221" s="266"/>
      <c r="Q2221" s="267"/>
      <c r="R2221" s="139"/>
      <c r="T2221" s="140"/>
      <c r="U2221" s="34" t="s">
        <v>39</v>
      </c>
      <c r="V2221" s="141">
        <v>0</v>
      </c>
      <c r="W2221" s="141">
        <f t="shared" si="443"/>
        <v>0</v>
      </c>
      <c r="X2221" s="141">
        <v>0</v>
      </c>
      <c r="Y2221" s="141">
        <f t="shared" si="444"/>
        <v>0</v>
      </c>
      <c r="Z2221" s="141">
        <v>0</v>
      </c>
      <c r="AA2221" s="142">
        <f t="shared" si="445"/>
        <v>0</v>
      </c>
      <c r="AR2221" s="8" t="s">
        <v>190</v>
      </c>
      <c r="AT2221" s="8" t="s">
        <v>311</v>
      </c>
      <c r="AU2221" s="8" t="s">
        <v>78</v>
      </c>
      <c r="AY2221" s="8" t="s">
        <v>156</v>
      </c>
      <c r="BE2221" s="143">
        <f t="shared" si="446"/>
        <v>0</v>
      </c>
      <c r="BF2221" s="143">
        <f t="shared" si="447"/>
        <v>0</v>
      </c>
      <c r="BG2221" s="143">
        <f t="shared" si="448"/>
        <v>0</v>
      </c>
      <c r="BH2221" s="143">
        <f t="shared" si="449"/>
        <v>0</v>
      </c>
      <c r="BI2221" s="143">
        <f t="shared" si="450"/>
        <v>0</v>
      </c>
      <c r="BJ2221" s="8" t="s">
        <v>78</v>
      </c>
      <c r="BK2221" s="121">
        <f t="shared" si="451"/>
        <v>0</v>
      </c>
      <c r="BL2221" s="8" t="s">
        <v>161</v>
      </c>
      <c r="BM2221" s="8" t="s">
        <v>4817</v>
      </c>
    </row>
    <row r="2222" spans="2:65" s="23" customFormat="1" ht="16.5" customHeight="1" x14ac:dyDescent="0.45">
      <c r="B2222" s="134"/>
      <c r="C2222" s="179" t="s">
        <v>4818</v>
      </c>
      <c r="D2222" s="179" t="s">
        <v>311</v>
      </c>
      <c r="E2222" s="180" t="s">
        <v>4819</v>
      </c>
      <c r="F2222" s="263" t="s">
        <v>4820</v>
      </c>
      <c r="G2222" s="263"/>
      <c r="H2222" s="263"/>
      <c r="I2222" s="263"/>
      <c r="J2222" s="181" t="s">
        <v>358</v>
      </c>
      <c r="K2222" s="182">
        <v>43</v>
      </c>
      <c r="L2222" s="264"/>
      <c r="M2222" s="264"/>
      <c r="N2222" s="265">
        <f t="shared" si="452"/>
        <v>0</v>
      </c>
      <c r="O2222" s="266"/>
      <c r="P2222" s="266"/>
      <c r="Q2222" s="267"/>
      <c r="R2222" s="139"/>
      <c r="T2222" s="140"/>
      <c r="U2222" s="34" t="s">
        <v>39</v>
      </c>
      <c r="V2222" s="141">
        <v>0</v>
      </c>
      <c r="W2222" s="141">
        <f t="shared" si="443"/>
        <v>0</v>
      </c>
      <c r="X2222" s="141">
        <v>0</v>
      </c>
      <c r="Y2222" s="141">
        <f t="shared" si="444"/>
        <v>0</v>
      </c>
      <c r="Z2222" s="141">
        <v>0</v>
      </c>
      <c r="AA2222" s="142">
        <f t="shared" si="445"/>
        <v>0</v>
      </c>
      <c r="AR2222" s="8" t="s">
        <v>190</v>
      </c>
      <c r="AT2222" s="8" t="s">
        <v>311</v>
      </c>
      <c r="AU2222" s="8" t="s">
        <v>78</v>
      </c>
      <c r="AY2222" s="8" t="s">
        <v>156</v>
      </c>
      <c r="BE2222" s="143">
        <f t="shared" si="446"/>
        <v>0</v>
      </c>
      <c r="BF2222" s="143">
        <f t="shared" si="447"/>
        <v>0</v>
      </c>
      <c r="BG2222" s="143">
        <f t="shared" si="448"/>
        <v>0</v>
      </c>
      <c r="BH2222" s="143">
        <f t="shared" si="449"/>
        <v>0</v>
      </c>
      <c r="BI2222" s="143">
        <f t="shared" si="450"/>
        <v>0</v>
      </c>
      <c r="BJ2222" s="8" t="s">
        <v>78</v>
      </c>
      <c r="BK2222" s="121">
        <f t="shared" si="451"/>
        <v>0</v>
      </c>
      <c r="BL2222" s="8" t="s">
        <v>161</v>
      </c>
      <c r="BM2222" s="8" t="s">
        <v>4821</v>
      </c>
    </row>
    <row r="2223" spans="2:65" s="23" customFormat="1" ht="16.5" customHeight="1" x14ac:dyDescent="0.45">
      <c r="B2223" s="134"/>
      <c r="C2223" s="179" t="s">
        <v>4822</v>
      </c>
      <c r="D2223" s="179" t="s">
        <v>311</v>
      </c>
      <c r="E2223" s="180" t="s">
        <v>4823</v>
      </c>
      <c r="F2223" s="263" t="s">
        <v>4824</v>
      </c>
      <c r="G2223" s="263"/>
      <c r="H2223" s="263"/>
      <c r="I2223" s="263"/>
      <c r="J2223" s="181" t="s">
        <v>1782</v>
      </c>
      <c r="K2223" s="182">
        <v>1</v>
      </c>
      <c r="L2223" s="264"/>
      <c r="M2223" s="264"/>
      <c r="N2223" s="265">
        <f t="shared" si="452"/>
        <v>0</v>
      </c>
      <c r="O2223" s="266"/>
      <c r="P2223" s="266"/>
      <c r="Q2223" s="267"/>
      <c r="R2223" s="139"/>
      <c r="T2223" s="140"/>
      <c r="U2223" s="34" t="s">
        <v>39</v>
      </c>
      <c r="V2223" s="141">
        <v>0</v>
      </c>
      <c r="W2223" s="141">
        <f t="shared" si="443"/>
        <v>0</v>
      </c>
      <c r="X2223" s="141">
        <v>0</v>
      </c>
      <c r="Y2223" s="141">
        <f t="shared" si="444"/>
        <v>0</v>
      </c>
      <c r="Z2223" s="141">
        <v>0</v>
      </c>
      <c r="AA2223" s="142">
        <f t="shared" si="445"/>
        <v>0</v>
      </c>
      <c r="AR2223" s="8" t="s">
        <v>190</v>
      </c>
      <c r="AT2223" s="8" t="s">
        <v>311</v>
      </c>
      <c r="AU2223" s="8" t="s">
        <v>78</v>
      </c>
      <c r="AY2223" s="8" t="s">
        <v>156</v>
      </c>
      <c r="BE2223" s="143">
        <f t="shared" si="446"/>
        <v>0</v>
      </c>
      <c r="BF2223" s="143">
        <f t="shared" si="447"/>
        <v>0</v>
      </c>
      <c r="BG2223" s="143">
        <f t="shared" si="448"/>
        <v>0</v>
      </c>
      <c r="BH2223" s="143">
        <f t="shared" si="449"/>
        <v>0</v>
      </c>
      <c r="BI2223" s="143">
        <f t="shared" si="450"/>
        <v>0</v>
      </c>
      <c r="BJ2223" s="8" t="s">
        <v>78</v>
      </c>
      <c r="BK2223" s="121">
        <f t="shared" si="451"/>
        <v>0</v>
      </c>
      <c r="BL2223" s="8" t="s">
        <v>161</v>
      </c>
      <c r="BM2223" s="8" t="s">
        <v>4825</v>
      </c>
    </row>
    <row r="2224" spans="2:65" s="23" customFormat="1" ht="16.5" customHeight="1" x14ac:dyDescent="0.45">
      <c r="B2224" s="134"/>
      <c r="C2224" s="179" t="s">
        <v>4826</v>
      </c>
      <c r="D2224" s="179" t="s">
        <v>311</v>
      </c>
      <c r="E2224" s="180" t="s">
        <v>4827</v>
      </c>
      <c r="F2224" s="263" t="s">
        <v>4828</v>
      </c>
      <c r="G2224" s="263"/>
      <c r="H2224" s="263"/>
      <c r="I2224" s="263"/>
      <c r="J2224" s="181" t="s">
        <v>1782</v>
      </c>
      <c r="K2224" s="182">
        <v>1</v>
      </c>
      <c r="L2224" s="264"/>
      <c r="M2224" s="264"/>
      <c r="N2224" s="265">
        <f t="shared" si="452"/>
        <v>0</v>
      </c>
      <c r="O2224" s="266"/>
      <c r="P2224" s="266"/>
      <c r="Q2224" s="267"/>
      <c r="R2224" s="139"/>
      <c r="T2224" s="140"/>
      <c r="U2224" s="34" t="s">
        <v>39</v>
      </c>
      <c r="V2224" s="141">
        <v>0</v>
      </c>
      <c r="W2224" s="141">
        <f t="shared" si="443"/>
        <v>0</v>
      </c>
      <c r="X2224" s="141">
        <v>0</v>
      </c>
      <c r="Y2224" s="141">
        <f t="shared" si="444"/>
        <v>0</v>
      </c>
      <c r="Z2224" s="141">
        <v>0</v>
      </c>
      <c r="AA2224" s="142">
        <f t="shared" si="445"/>
        <v>0</v>
      </c>
      <c r="AR2224" s="8" t="s">
        <v>190</v>
      </c>
      <c r="AT2224" s="8" t="s">
        <v>311</v>
      </c>
      <c r="AU2224" s="8" t="s">
        <v>78</v>
      </c>
      <c r="AY2224" s="8" t="s">
        <v>156</v>
      </c>
      <c r="BE2224" s="143">
        <f t="shared" si="446"/>
        <v>0</v>
      </c>
      <c r="BF2224" s="143">
        <f t="shared" si="447"/>
        <v>0</v>
      </c>
      <c r="BG2224" s="143">
        <f t="shared" si="448"/>
        <v>0</v>
      </c>
      <c r="BH2224" s="143">
        <f t="shared" si="449"/>
        <v>0</v>
      </c>
      <c r="BI2224" s="143">
        <f t="shared" si="450"/>
        <v>0</v>
      </c>
      <c r="BJ2224" s="8" t="s">
        <v>78</v>
      </c>
      <c r="BK2224" s="121">
        <f t="shared" si="451"/>
        <v>0</v>
      </c>
      <c r="BL2224" s="8" t="s">
        <v>161</v>
      </c>
      <c r="BM2224" s="8" t="s">
        <v>4829</v>
      </c>
    </row>
    <row r="2225" spans="2:65" s="23" customFormat="1" ht="25.5" customHeight="1" x14ac:dyDescent="0.45">
      <c r="B2225" s="134"/>
      <c r="C2225" s="179" t="s">
        <v>4830</v>
      </c>
      <c r="D2225" s="179" t="s">
        <v>311</v>
      </c>
      <c r="E2225" s="180" t="s">
        <v>4831</v>
      </c>
      <c r="F2225" s="263" t="s">
        <v>4832</v>
      </c>
      <c r="G2225" s="263"/>
      <c r="H2225" s="263"/>
      <c r="I2225" s="263"/>
      <c r="J2225" s="181" t="s">
        <v>1955</v>
      </c>
      <c r="K2225" s="182">
        <v>2.4</v>
      </c>
      <c r="L2225" s="264"/>
      <c r="M2225" s="264"/>
      <c r="N2225" s="265">
        <f t="shared" si="452"/>
        <v>0</v>
      </c>
      <c r="O2225" s="266"/>
      <c r="P2225" s="266"/>
      <c r="Q2225" s="267"/>
      <c r="R2225" s="139"/>
      <c r="T2225" s="140"/>
      <c r="U2225" s="34" t="s">
        <v>39</v>
      </c>
      <c r="V2225" s="141">
        <v>0</v>
      </c>
      <c r="W2225" s="141">
        <f t="shared" si="443"/>
        <v>0</v>
      </c>
      <c r="X2225" s="141">
        <v>0</v>
      </c>
      <c r="Y2225" s="141">
        <f t="shared" si="444"/>
        <v>0</v>
      </c>
      <c r="Z2225" s="141">
        <v>0</v>
      </c>
      <c r="AA2225" s="142">
        <f t="shared" si="445"/>
        <v>0</v>
      </c>
      <c r="AR2225" s="8" t="s">
        <v>190</v>
      </c>
      <c r="AT2225" s="8" t="s">
        <v>311</v>
      </c>
      <c r="AU2225" s="8" t="s">
        <v>78</v>
      </c>
      <c r="AY2225" s="8" t="s">
        <v>156</v>
      </c>
      <c r="BE2225" s="143">
        <f t="shared" si="446"/>
        <v>0</v>
      </c>
      <c r="BF2225" s="143">
        <f t="shared" si="447"/>
        <v>0</v>
      </c>
      <c r="BG2225" s="143">
        <f t="shared" si="448"/>
        <v>0</v>
      </c>
      <c r="BH2225" s="143">
        <f t="shared" si="449"/>
        <v>0</v>
      </c>
      <c r="BI2225" s="143">
        <f t="shared" si="450"/>
        <v>0</v>
      </c>
      <c r="BJ2225" s="8" t="s">
        <v>78</v>
      </c>
      <c r="BK2225" s="121">
        <f t="shared" si="451"/>
        <v>0</v>
      </c>
      <c r="BL2225" s="8" t="s">
        <v>161</v>
      </c>
      <c r="BM2225" s="8" t="s">
        <v>4833</v>
      </c>
    </row>
    <row r="2226" spans="2:65" s="23" customFormat="1" ht="16.5" customHeight="1" x14ac:dyDescent="0.45">
      <c r="B2226" s="134"/>
      <c r="C2226" s="179" t="s">
        <v>4834</v>
      </c>
      <c r="D2226" s="179" t="s">
        <v>311</v>
      </c>
      <c r="E2226" s="180" t="s">
        <v>4835</v>
      </c>
      <c r="F2226" s="263" t="s">
        <v>4836</v>
      </c>
      <c r="G2226" s="263"/>
      <c r="H2226" s="263"/>
      <c r="I2226" s="263"/>
      <c r="J2226" s="181" t="s">
        <v>358</v>
      </c>
      <c r="K2226" s="182">
        <v>397</v>
      </c>
      <c r="L2226" s="264"/>
      <c r="M2226" s="264"/>
      <c r="N2226" s="265">
        <f t="shared" si="452"/>
        <v>0</v>
      </c>
      <c r="O2226" s="266"/>
      <c r="P2226" s="266"/>
      <c r="Q2226" s="267"/>
      <c r="R2226" s="139"/>
      <c r="T2226" s="140"/>
      <c r="U2226" s="34" t="s">
        <v>39</v>
      </c>
      <c r="V2226" s="141">
        <v>0</v>
      </c>
      <c r="W2226" s="141">
        <f t="shared" si="443"/>
        <v>0</v>
      </c>
      <c r="X2226" s="141">
        <v>0</v>
      </c>
      <c r="Y2226" s="141">
        <f t="shared" si="444"/>
        <v>0</v>
      </c>
      <c r="Z2226" s="141">
        <v>0</v>
      </c>
      <c r="AA2226" s="142">
        <f t="shared" si="445"/>
        <v>0</v>
      </c>
      <c r="AR2226" s="8" t="s">
        <v>190</v>
      </c>
      <c r="AT2226" s="8" t="s">
        <v>311</v>
      </c>
      <c r="AU2226" s="8" t="s">
        <v>78</v>
      </c>
      <c r="AY2226" s="8" t="s">
        <v>156</v>
      </c>
      <c r="BE2226" s="143">
        <f t="shared" si="446"/>
        <v>0</v>
      </c>
      <c r="BF2226" s="143">
        <f t="shared" si="447"/>
        <v>0</v>
      </c>
      <c r="BG2226" s="143">
        <f t="shared" si="448"/>
        <v>0</v>
      </c>
      <c r="BH2226" s="143">
        <f t="shared" si="449"/>
        <v>0</v>
      </c>
      <c r="BI2226" s="143">
        <f t="shared" si="450"/>
        <v>0</v>
      </c>
      <c r="BJ2226" s="8" t="s">
        <v>78</v>
      </c>
      <c r="BK2226" s="121">
        <f t="shared" si="451"/>
        <v>0</v>
      </c>
      <c r="BL2226" s="8" t="s">
        <v>161</v>
      </c>
      <c r="BM2226" s="8" t="s">
        <v>4837</v>
      </c>
    </row>
    <row r="2227" spans="2:65" s="23" customFormat="1" ht="16.5" customHeight="1" x14ac:dyDescent="0.45">
      <c r="B2227" s="134"/>
      <c r="C2227" s="179" t="s">
        <v>4838</v>
      </c>
      <c r="D2227" s="179" t="s">
        <v>311</v>
      </c>
      <c r="E2227" s="180" t="s">
        <v>4839</v>
      </c>
      <c r="F2227" s="263" t="s">
        <v>4840</v>
      </c>
      <c r="G2227" s="263"/>
      <c r="H2227" s="263"/>
      <c r="I2227" s="263"/>
      <c r="J2227" s="181" t="s">
        <v>358</v>
      </c>
      <c r="K2227" s="182">
        <v>397</v>
      </c>
      <c r="L2227" s="264"/>
      <c r="M2227" s="264"/>
      <c r="N2227" s="265">
        <f t="shared" si="452"/>
        <v>0</v>
      </c>
      <c r="O2227" s="266"/>
      <c r="P2227" s="266"/>
      <c r="Q2227" s="267"/>
      <c r="R2227" s="139"/>
      <c r="T2227" s="140"/>
      <c r="U2227" s="34" t="s">
        <v>39</v>
      </c>
      <c r="V2227" s="141">
        <v>0</v>
      </c>
      <c r="W2227" s="141">
        <f t="shared" si="443"/>
        <v>0</v>
      </c>
      <c r="X2227" s="141">
        <v>0</v>
      </c>
      <c r="Y2227" s="141">
        <f t="shared" si="444"/>
        <v>0</v>
      </c>
      <c r="Z2227" s="141">
        <v>0</v>
      </c>
      <c r="AA2227" s="142">
        <f t="shared" si="445"/>
        <v>0</v>
      </c>
      <c r="AR2227" s="8" t="s">
        <v>190</v>
      </c>
      <c r="AT2227" s="8" t="s">
        <v>311</v>
      </c>
      <c r="AU2227" s="8" t="s">
        <v>78</v>
      </c>
      <c r="AY2227" s="8" t="s">
        <v>156</v>
      </c>
      <c r="BE2227" s="143">
        <f t="shared" si="446"/>
        <v>0</v>
      </c>
      <c r="BF2227" s="143">
        <f t="shared" si="447"/>
        <v>0</v>
      </c>
      <c r="BG2227" s="143">
        <f t="shared" si="448"/>
        <v>0</v>
      </c>
      <c r="BH2227" s="143">
        <f t="shared" si="449"/>
        <v>0</v>
      </c>
      <c r="BI2227" s="143">
        <f t="shared" si="450"/>
        <v>0</v>
      </c>
      <c r="BJ2227" s="8" t="s">
        <v>78</v>
      </c>
      <c r="BK2227" s="121">
        <f t="shared" si="451"/>
        <v>0</v>
      </c>
      <c r="BL2227" s="8" t="s">
        <v>161</v>
      </c>
      <c r="BM2227" s="8" t="s">
        <v>4841</v>
      </c>
    </row>
    <row r="2228" spans="2:65" s="23" customFormat="1" ht="25.5" customHeight="1" x14ac:dyDescent="0.45">
      <c r="B2228" s="134"/>
      <c r="C2228" s="179" t="s">
        <v>4842</v>
      </c>
      <c r="D2228" s="179" t="s">
        <v>311</v>
      </c>
      <c r="E2228" s="180" t="s">
        <v>4843</v>
      </c>
      <c r="F2228" s="263" t="s">
        <v>4844</v>
      </c>
      <c r="G2228" s="263"/>
      <c r="H2228" s="263"/>
      <c r="I2228" s="263"/>
      <c r="J2228" s="181" t="s">
        <v>358</v>
      </c>
      <c r="K2228" s="182">
        <v>397</v>
      </c>
      <c r="L2228" s="264"/>
      <c r="M2228" s="264"/>
      <c r="N2228" s="265">
        <f t="shared" si="452"/>
        <v>0</v>
      </c>
      <c r="O2228" s="266"/>
      <c r="P2228" s="266"/>
      <c r="Q2228" s="267"/>
      <c r="R2228" s="139"/>
      <c r="T2228" s="140"/>
      <c r="U2228" s="34" t="s">
        <v>39</v>
      </c>
      <c r="V2228" s="141">
        <v>0</v>
      </c>
      <c r="W2228" s="141">
        <f t="shared" si="443"/>
        <v>0</v>
      </c>
      <c r="X2228" s="141">
        <v>0</v>
      </c>
      <c r="Y2228" s="141">
        <f t="shared" si="444"/>
        <v>0</v>
      </c>
      <c r="Z2228" s="141">
        <v>0</v>
      </c>
      <c r="AA2228" s="142">
        <f t="shared" si="445"/>
        <v>0</v>
      </c>
      <c r="AR2228" s="8" t="s">
        <v>190</v>
      </c>
      <c r="AT2228" s="8" t="s">
        <v>311</v>
      </c>
      <c r="AU2228" s="8" t="s">
        <v>78</v>
      </c>
      <c r="AY2228" s="8" t="s">
        <v>156</v>
      </c>
      <c r="BE2228" s="143">
        <f t="shared" si="446"/>
        <v>0</v>
      </c>
      <c r="BF2228" s="143">
        <f t="shared" si="447"/>
        <v>0</v>
      </c>
      <c r="BG2228" s="143">
        <f t="shared" si="448"/>
        <v>0</v>
      </c>
      <c r="BH2228" s="143">
        <f t="shared" si="449"/>
        <v>0</v>
      </c>
      <c r="BI2228" s="143">
        <f t="shared" si="450"/>
        <v>0</v>
      </c>
      <c r="BJ2228" s="8" t="s">
        <v>78</v>
      </c>
      <c r="BK2228" s="121">
        <f t="shared" si="451"/>
        <v>0</v>
      </c>
      <c r="BL2228" s="8" t="s">
        <v>161</v>
      </c>
      <c r="BM2228" s="8" t="s">
        <v>4845</v>
      </c>
    </row>
    <row r="2229" spans="2:65" s="23" customFormat="1" ht="25.5" customHeight="1" x14ac:dyDescent="0.45">
      <c r="B2229" s="134"/>
      <c r="C2229" s="179" t="s">
        <v>4846</v>
      </c>
      <c r="D2229" s="179" t="s">
        <v>311</v>
      </c>
      <c r="E2229" s="180" t="s">
        <v>4847</v>
      </c>
      <c r="F2229" s="263" t="s">
        <v>4848</v>
      </c>
      <c r="G2229" s="263"/>
      <c r="H2229" s="263"/>
      <c r="I2229" s="263"/>
      <c r="J2229" s="181" t="s">
        <v>358</v>
      </c>
      <c r="K2229" s="182">
        <v>9</v>
      </c>
      <c r="L2229" s="264"/>
      <c r="M2229" s="264"/>
      <c r="N2229" s="265">
        <f t="shared" si="452"/>
        <v>0</v>
      </c>
      <c r="O2229" s="266"/>
      <c r="P2229" s="266"/>
      <c r="Q2229" s="267"/>
      <c r="R2229" s="139"/>
      <c r="T2229" s="140"/>
      <c r="U2229" s="34" t="s">
        <v>39</v>
      </c>
      <c r="V2229" s="141">
        <v>0</v>
      </c>
      <c r="W2229" s="141">
        <f t="shared" si="443"/>
        <v>0</v>
      </c>
      <c r="X2229" s="141">
        <v>0</v>
      </c>
      <c r="Y2229" s="141">
        <f t="shared" si="444"/>
        <v>0</v>
      </c>
      <c r="Z2229" s="141">
        <v>0</v>
      </c>
      <c r="AA2229" s="142">
        <f t="shared" si="445"/>
        <v>0</v>
      </c>
      <c r="AR2229" s="8" t="s">
        <v>190</v>
      </c>
      <c r="AT2229" s="8" t="s">
        <v>311</v>
      </c>
      <c r="AU2229" s="8" t="s">
        <v>78</v>
      </c>
      <c r="AY2229" s="8" t="s">
        <v>156</v>
      </c>
      <c r="BE2229" s="143">
        <f t="shared" si="446"/>
        <v>0</v>
      </c>
      <c r="BF2229" s="143">
        <f t="shared" si="447"/>
        <v>0</v>
      </c>
      <c r="BG2229" s="143">
        <f t="shared" si="448"/>
        <v>0</v>
      </c>
      <c r="BH2229" s="143">
        <f t="shared" si="449"/>
        <v>0</v>
      </c>
      <c r="BI2229" s="143">
        <f t="shared" si="450"/>
        <v>0</v>
      </c>
      <c r="BJ2229" s="8" t="s">
        <v>78</v>
      </c>
      <c r="BK2229" s="121">
        <f t="shared" si="451"/>
        <v>0</v>
      </c>
      <c r="BL2229" s="8" t="s">
        <v>161</v>
      </c>
      <c r="BM2229" s="8" t="s">
        <v>4849</v>
      </c>
    </row>
    <row r="2230" spans="2:65" s="23" customFormat="1" ht="25.5" customHeight="1" x14ac:dyDescent="0.45">
      <c r="B2230" s="134"/>
      <c r="C2230" s="179" t="s">
        <v>4850</v>
      </c>
      <c r="D2230" s="179" t="s">
        <v>311</v>
      </c>
      <c r="E2230" s="180" t="s">
        <v>4851</v>
      </c>
      <c r="F2230" s="263" t="s">
        <v>4852</v>
      </c>
      <c r="G2230" s="263"/>
      <c r="H2230" s="263"/>
      <c r="I2230" s="263"/>
      <c r="J2230" s="181" t="s">
        <v>358</v>
      </c>
      <c r="K2230" s="182">
        <v>6.5</v>
      </c>
      <c r="L2230" s="264"/>
      <c r="M2230" s="264"/>
      <c r="N2230" s="265">
        <f t="shared" si="452"/>
        <v>0</v>
      </c>
      <c r="O2230" s="266"/>
      <c r="P2230" s="266"/>
      <c r="Q2230" s="267"/>
      <c r="R2230" s="139"/>
      <c r="T2230" s="140"/>
      <c r="U2230" s="34" t="s">
        <v>39</v>
      </c>
      <c r="V2230" s="141">
        <v>0</v>
      </c>
      <c r="W2230" s="141">
        <f t="shared" si="443"/>
        <v>0</v>
      </c>
      <c r="X2230" s="141">
        <v>0</v>
      </c>
      <c r="Y2230" s="141">
        <f t="shared" si="444"/>
        <v>0</v>
      </c>
      <c r="Z2230" s="141">
        <v>0</v>
      </c>
      <c r="AA2230" s="142">
        <f t="shared" si="445"/>
        <v>0</v>
      </c>
      <c r="AR2230" s="8" t="s">
        <v>190</v>
      </c>
      <c r="AT2230" s="8" t="s">
        <v>311</v>
      </c>
      <c r="AU2230" s="8" t="s">
        <v>78</v>
      </c>
      <c r="AY2230" s="8" t="s">
        <v>156</v>
      </c>
      <c r="BE2230" s="143">
        <f t="shared" si="446"/>
        <v>0</v>
      </c>
      <c r="BF2230" s="143">
        <f t="shared" si="447"/>
        <v>0</v>
      </c>
      <c r="BG2230" s="143">
        <f t="shared" si="448"/>
        <v>0</v>
      </c>
      <c r="BH2230" s="143">
        <f t="shared" si="449"/>
        <v>0</v>
      </c>
      <c r="BI2230" s="143">
        <f t="shared" si="450"/>
        <v>0</v>
      </c>
      <c r="BJ2230" s="8" t="s">
        <v>78</v>
      </c>
      <c r="BK2230" s="121">
        <f t="shared" si="451"/>
        <v>0</v>
      </c>
      <c r="BL2230" s="8" t="s">
        <v>161</v>
      </c>
      <c r="BM2230" s="8" t="s">
        <v>4853</v>
      </c>
    </row>
    <row r="2231" spans="2:65" s="23" customFormat="1" ht="25.5" customHeight="1" x14ac:dyDescent="0.45">
      <c r="B2231" s="134"/>
      <c r="C2231" s="179" t="s">
        <v>4854</v>
      </c>
      <c r="D2231" s="179" t="s">
        <v>311</v>
      </c>
      <c r="E2231" s="180" t="s">
        <v>4855</v>
      </c>
      <c r="F2231" s="263" t="s">
        <v>4856</v>
      </c>
      <c r="G2231" s="263"/>
      <c r="H2231" s="263"/>
      <c r="I2231" s="263"/>
      <c r="J2231" s="181" t="s">
        <v>358</v>
      </c>
      <c r="K2231" s="182">
        <v>3</v>
      </c>
      <c r="L2231" s="264"/>
      <c r="M2231" s="264"/>
      <c r="N2231" s="265">
        <f t="shared" si="452"/>
        <v>0</v>
      </c>
      <c r="O2231" s="266"/>
      <c r="P2231" s="266"/>
      <c r="Q2231" s="267"/>
      <c r="R2231" s="139"/>
      <c r="T2231" s="140"/>
      <c r="U2231" s="34" t="s">
        <v>39</v>
      </c>
      <c r="V2231" s="141">
        <v>0</v>
      </c>
      <c r="W2231" s="141">
        <f t="shared" si="443"/>
        <v>0</v>
      </c>
      <c r="X2231" s="141">
        <v>0</v>
      </c>
      <c r="Y2231" s="141">
        <f t="shared" si="444"/>
        <v>0</v>
      </c>
      <c r="Z2231" s="141">
        <v>0</v>
      </c>
      <c r="AA2231" s="142">
        <f t="shared" si="445"/>
        <v>0</v>
      </c>
      <c r="AR2231" s="8" t="s">
        <v>190</v>
      </c>
      <c r="AT2231" s="8" t="s">
        <v>311</v>
      </c>
      <c r="AU2231" s="8" t="s">
        <v>78</v>
      </c>
      <c r="AY2231" s="8" t="s">
        <v>156</v>
      </c>
      <c r="BE2231" s="143">
        <f t="shared" si="446"/>
        <v>0</v>
      </c>
      <c r="BF2231" s="143">
        <f t="shared" si="447"/>
        <v>0</v>
      </c>
      <c r="BG2231" s="143">
        <f t="shared" si="448"/>
        <v>0</v>
      </c>
      <c r="BH2231" s="143">
        <f t="shared" si="449"/>
        <v>0</v>
      </c>
      <c r="BI2231" s="143">
        <f t="shared" si="450"/>
        <v>0</v>
      </c>
      <c r="BJ2231" s="8" t="s">
        <v>78</v>
      </c>
      <c r="BK2231" s="121">
        <f t="shared" si="451"/>
        <v>0</v>
      </c>
      <c r="BL2231" s="8" t="s">
        <v>161</v>
      </c>
      <c r="BM2231" s="8" t="s">
        <v>4857</v>
      </c>
    </row>
    <row r="2232" spans="2:65" s="23" customFormat="1" ht="25.5" customHeight="1" x14ac:dyDescent="0.45">
      <c r="B2232" s="134"/>
      <c r="C2232" s="179" t="s">
        <v>4858</v>
      </c>
      <c r="D2232" s="179" t="s">
        <v>311</v>
      </c>
      <c r="E2232" s="180" t="s">
        <v>4859</v>
      </c>
      <c r="F2232" s="263" t="s">
        <v>4860</v>
      </c>
      <c r="G2232" s="263"/>
      <c r="H2232" s="263"/>
      <c r="I2232" s="263"/>
      <c r="J2232" s="181" t="s">
        <v>358</v>
      </c>
      <c r="K2232" s="182">
        <v>1.5</v>
      </c>
      <c r="L2232" s="264"/>
      <c r="M2232" s="264"/>
      <c r="N2232" s="265">
        <f t="shared" si="452"/>
        <v>0</v>
      </c>
      <c r="O2232" s="266"/>
      <c r="P2232" s="266"/>
      <c r="Q2232" s="267"/>
      <c r="R2232" s="139"/>
      <c r="T2232" s="140"/>
      <c r="U2232" s="34" t="s">
        <v>39</v>
      </c>
      <c r="V2232" s="141">
        <v>0</v>
      </c>
      <c r="W2232" s="141">
        <f t="shared" si="443"/>
        <v>0</v>
      </c>
      <c r="X2232" s="141">
        <v>0</v>
      </c>
      <c r="Y2232" s="141">
        <f t="shared" si="444"/>
        <v>0</v>
      </c>
      <c r="Z2232" s="141">
        <v>0</v>
      </c>
      <c r="AA2232" s="142">
        <f t="shared" si="445"/>
        <v>0</v>
      </c>
      <c r="AR2232" s="8" t="s">
        <v>190</v>
      </c>
      <c r="AT2232" s="8" t="s">
        <v>311</v>
      </c>
      <c r="AU2232" s="8" t="s">
        <v>78</v>
      </c>
      <c r="AY2232" s="8" t="s">
        <v>156</v>
      </c>
      <c r="BE2232" s="143">
        <f t="shared" si="446"/>
        <v>0</v>
      </c>
      <c r="BF2232" s="143">
        <f t="shared" si="447"/>
        <v>0</v>
      </c>
      <c r="BG2232" s="143">
        <f t="shared" si="448"/>
        <v>0</v>
      </c>
      <c r="BH2232" s="143">
        <f t="shared" si="449"/>
        <v>0</v>
      </c>
      <c r="BI2232" s="143">
        <f t="shared" si="450"/>
        <v>0</v>
      </c>
      <c r="BJ2232" s="8" t="s">
        <v>78</v>
      </c>
      <c r="BK2232" s="121">
        <f t="shared" si="451"/>
        <v>0</v>
      </c>
      <c r="BL2232" s="8" t="s">
        <v>161</v>
      </c>
      <c r="BM2232" s="8" t="s">
        <v>4861</v>
      </c>
    </row>
    <row r="2233" spans="2:65" s="23" customFormat="1" ht="16.5" customHeight="1" x14ac:dyDescent="0.45">
      <c r="B2233" s="134"/>
      <c r="C2233" s="179" t="s">
        <v>4862</v>
      </c>
      <c r="D2233" s="179" t="s">
        <v>311</v>
      </c>
      <c r="E2233" s="180" t="s">
        <v>4863</v>
      </c>
      <c r="F2233" s="263" t="s">
        <v>4864</v>
      </c>
      <c r="G2233" s="263"/>
      <c r="H2233" s="263"/>
      <c r="I2233" s="263"/>
      <c r="J2233" s="181" t="s">
        <v>260</v>
      </c>
      <c r="K2233" s="182">
        <v>7</v>
      </c>
      <c r="L2233" s="264"/>
      <c r="M2233" s="264"/>
      <c r="N2233" s="265">
        <f t="shared" si="452"/>
        <v>0</v>
      </c>
      <c r="O2233" s="266"/>
      <c r="P2233" s="266"/>
      <c r="Q2233" s="267"/>
      <c r="R2233" s="139"/>
      <c r="T2233" s="140"/>
      <c r="U2233" s="34" t="s">
        <v>39</v>
      </c>
      <c r="V2233" s="141">
        <v>0</v>
      </c>
      <c r="W2233" s="141">
        <f t="shared" si="443"/>
        <v>0</v>
      </c>
      <c r="X2233" s="141">
        <v>0</v>
      </c>
      <c r="Y2233" s="141">
        <f t="shared" si="444"/>
        <v>0</v>
      </c>
      <c r="Z2233" s="141">
        <v>0</v>
      </c>
      <c r="AA2233" s="142">
        <f t="shared" si="445"/>
        <v>0</v>
      </c>
      <c r="AR2233" s="8" t="s">
        <v>190</v>
      </c>
      <c r="AT2233" s="8" t="s">
        <v>311</v>
      </c>
      <c r="AU2233" s="8" t="s">
        <v>78</v>
      </c>
      <c r="AY2233" s="8" t="s">
        <v>156</v>
      </c>
      <c r="BE2233" s="143">
        <f t="shared" si="446"/>
        <v>0</v>
      </c>
      <c r="BF2233" s="143">
        <f t="shared" si="447"/>
        <v>0</v>
      </c>
      <c r="BG2233" s="143">
        <f t="shared" si="448"/>
        <v>0</v>
      </c>
      <c r="BH2233" s="143">
        <f t="shared" si="449"/>
        <v>0</v>
      </c>
      <c r="BI2233" s="143">
        <f t="shared" si="450"/>
        <v>0</v>
      </c>
      <c r="BJ2233" s="8" t="s">
        <v>78</v>
      </c>
      <c r="BK2233" s="121">
        <f t="shared" si="451"/>
        <v>0</v>
      </c>
      <c r="BL2233" s="8" t="s">
        <v>161</v>
      </c>
      <c r="BM2233" s="8" t="s">
        <v>4865</v>
      </c>
    </row>
    <row r="2234" spans="2:65" s="23" customFormat="1" ht="25.5" customHeight="1" x14ac:dyDescent="0.45">
      <c r="B2234" s="134"/>
      <c r="C2234" s="179" t="s">
        <v>4866</v>
      </c>
      <c r="D2234" s="179" t="s">
        <v>311</v>
      </c>
      <c r="E2234" s="180" t="s">
        <v>4867</v>
      </c>
      <c r="F2234" s="263" t="s">
        <v>4868</v>
      </c>
      <c r="G2234" s="263"/>
      <c r="H2234" s="263"/>
      <c r="I2234" s="263"/>
      <c r="J2234" s="181" t="s">
        <v>1782</v>
      </c>
      <c r="K2234" s="182">
        <v>1</v>
      </c>
      <c r="L2234" s="264"/>
      <c r="M2234" s="264"/>
      <c r="N2234" s="265">
        <f t="shared" si="452"/>
        <v>0</v>
      </c>
      <c r="O2234" s="266"/>
      <c r="P2234" s="266"/>
      <c r="Q2234" s="267"/>
      <c r="R2234" s="139"/>
      <c r="T2234" s="140"/>
      <c r="U2234" s="34" t="s">
        <v>39</v>
      </c>
      <c r="V2234" s="141">
        <v>0</v>
      </c>
      <c r="W2234" s="141">
        <f t="shared" si="443"/>
        <v>0</v>
      </c>
      <c r="X2234" s="141">
        <v>0</v>
      </c>
      <c r="Y2234" s="141">
        <f t="shared" si="444"/>
        <v>0</v>
      </c>
      <c r="Z2234" s="141">
        <v>0</v>
      </c>
      <c r="AA2234" s="142">
        <f t="shared" si="445"/>
        <v>0</v>
      </c>
      <c r="AR2234" s="8" t="s">
        <v>190</v>
      </c>
      <c r="AT2234" s="8" t="s">
        <v>311</v>
      </c>
      <c r="AU2234" s="8" t="s">
        <v>78</v>
      </c>
      <c r="AY2234" s="8" t="s">
        <v>156</v>
      </c>
      <c r="BE2234" s="143">
        <f t="shared" si="446"/>
        <v>0</v>
      </c>
      <c r="BF2234" s="143">
        <f t="shared" si="447"/>
        <v>0</v>
      </c>
      <c r="BG2234" s="143">
        <f t="shared" si="448"/>
        <v>0</v>
      </c>
      <c r="BH2234" s="143">
        <f t="shared" si="449"/>
        <v>0</v>
      </c>
      <c r="BI2234" s="143">
        <f t="shared" si="450"/>
        <v>0</v>
      </c>
      <c r="BJ2234" s="8" t="s">
        <v>78</v>
      </c>
      <c r="BK2234" s="121">
        <f t="shared" si="451"/>
        <v>0</v>
      </c>
      <c r="BL2234" s="8" t="s">
        <v>161</v>
      </c>
      <c r="BM2234" s="8" t="s">
        <v>4869</v>
      </c>
    </row>
    <row r="2235" spans="2:65" s="23" customFormat="1" ht="25.5" customHeight="1" x14ac:dyDescent="0.45">
      <c r="B2235" s="134"/>
      <c r="C2235" s="179" t="s">
        <v>4870</v>
      </c>
      <c r="D2235" s="179" t="s">
        <v>311</v>
      </c>
      <c r="E2235" s="180" t="s">
        <v>4871</v>
      </c>
      <c r="F2235" s="263" t="s">
        <v>4872</v>
      </c>
      <c r="G2235" s="263"/>
      <c r="H2235" s="263"/>
      <c r="I2235" s="263"/>
      <c r="J2235" s="181" t="s">
        <v>260</v>
      </c>
      <c r="K2235" s="182">
        <v>2</v>
      </c>
      <c r="L2235" s="264"/>
      <c r="M2235" s="264"/>
      <c r="N2235" s="265">
        <f t="shared" ref="N2235:N2258" si="453">ROUND(L2235*K2235,2)</f>
        <v>0</v>
      </c>
      <c r="O2235" s="266"/>
      <c r="P2235" s="266"/>
      <c r="Q2235" s="267"/>
      <c r="R2235" s="139"/>
      <c r="T2235" s="140"/>
      <c r="U2235" s="34" t="s">
        <v>39</v>
      </c>
      <c r="V2235" s="141">
        <v>0</v>
      </c>
      <c r="W2235" s="141">
        <f t="shared" si="443"/>
        <v>0</v>
      </c>
      <c r="X2235" s="141">
        <v>0</v>
      </c>
      <c r="Y2235" s="141">
        <f t="shared" si="444"/>
        <v>0</v>
      </c>
      <c r="Z2235" s="141">
        <v>0</v>
      </c>
      <c r="AA2235" s="142">
        <f t="shared" si="445"/>
        <v>0</v>
      </c>
      <c r="AR2235" s="8" t="s">
        <v>190</v>
      </c>
      <c r="AT2235" s="8" t="s">
        <v>311</v>
      </c>
      <c r="AU2235" s="8" t="s">
        <v>78</v>
      </c>
      <c r="AY2235" s="8" t="s">
        <v>156</v>
      </c>
      <c r="BE2235" s="143">
        <f t="shared" si="446"/>
        <v>0</v>
      </c>
      <c r="BF2235" s="143">
        <f t="shared" si="447"/>
        <v>0</v>
      </c>
      <c r="BG2235" s="143">
        <f t="shared" si="448"/>
        <v>0</v>
      </c>
      <c r="BH2235" s="143">
        <f t="shared" si="449"/>
        <v>0</v>
      </c>
      <c r="BI2235" s="143">
        <f t="shared" si="450"/>
        <v>0</v>
      </c>
      <c r="BJ2235" s="8" t="s">
        <v>78</v>
      </c>
      <c r="BK2235" s="121">
        <f t="shared" si="451"/>
        <v>0</v>
      </c>
      <c r="BL2235" s="8" t="s">
        <v>161</v>
      </c>
      <c r="BM2235" s="8" t="s">
        <v>4873</v>
      </c>
    </row>
    <row r="2236" spans="2:65" s="23" customFormat="1" ht="25.5" customHeight="1" x14ac:dyDescent="0.45">
      <c r="B2236" s="134"/>
      <c r="C2236" s="179" t="s">
        <v>4874</v>
      </c>
      <c r="D2236" s="179" t="s">
        <v>311</v>
      </c>
      <c r="E2236" s="180" t="s">
        <v>4875</v>
      </c>
      <c r="F2236" s="263" t="s">
        <v>4876</v>
      </c>
      <c r="G2236" s="263"/>
      <c r="H2236" s="263"/>
      <c r="I2236" s="263"/>
      <c r="J2236" s="181" t="s">
        <v>260</v>
      </c>
      <c r="K2236" s="182">
        <v>1</v>
      </c>
      <c r="L2236" s="264"/>
      <c r="M2236" s="264"/>
      <c r="N2236" s="265">
        <f t="shared" si="453"/>
        <v>0</v>
      </c>
      <c r="O2236" s="266"/>
      <c r="P2236" s="266"/>
      <c r="Q2236" s="267"/>
      <c r="R2236" s="139"/>
      <c r="T2236" s="140"/>
      <c r="U2236" s="34" t="s">
        <v>39</v>
      </c>
      <c r="V2236" s="141">
        <v>0</v>
      </c>
      <c r="W2236" s="141">
        <f t="shared" si="443"/>
        <v>0</v>
      </c>
      <c r="X2236" s="141">
        <v>0</v>
      </c>
      <c r="Y2236" s="141">
        <f t="shared" si="444"/>
        <v>0</v>
      </c>
      <c r="Z2236" s="141">
        <v>0</v>
      </c>
      <c r="AA2236" s="142">
        <f t="shared" si="445"/>
        <v>0</v>
      </c>
      <c r="AR2236" s="8" t="s">
        <v>190</v>
      </c>
      <c r="AT2236" s="8" t="s">
        <v>311</v>
      </c>
      <c r="AU2236" s="8" t="s">
        <v>78</v>
      </c>
      <c r="AY2236" s="8" t="s">
        <v>156</v>
      </c>
      <c r="BE2236" s="143">
        <f t="shared" si="446"/>
        <v>0</v>
      </c>
      <c r="BF2236" s="143">
        <f t="shared" si="447"/>
        <v>0</v>
      </c>
      <c r="BG2236" s="143">
        <f t="shared" si="448"/>
        <v>0</v>
      </c>
      <c r="BH2236" s="143">
        <f t="shared" si="449"/>
        <v>0</v>
      </c>
      <c r="BI2236" s="143">
        <f t="shared" si="450"/>
        <v>0</v>
      </c>
      <c r="BJ2236" s="8" t="s">
        <v>78</v>
      </c>
      <c r="BK2236" s="121">
        <f t="shared" si="451"/>
        <v>0</v>
      </c>
      <c r="BL2236" s="8" t="s">
        <v>161</v>
      </c>
      <c r="BM2236" s="8" t="s">
        <v>4877</v>
      </c>
    </row>
    <row r="2237" spans="2:65" s="23" customFormat="1" ht="25.5" customHeight="1" x14ac:dyDescent="0.45">
      <c r="B2237" s="134"/>
      <c r="C2237" s="179" t="s">
        <v>4878</v>
      </c>
      <c r="D2237" s="179" t="s">
        <v>311</v>
      </c>
      <c r="E2237" s="180" t="s">
        <v>4879</v>
      </c>
      <c r="F2237" s="263" t="s">
        <v>4880</v>
      </c>
      <c r="G2237" s="263"/>
      <c r="H2237" s="263"/>
      <c r="I2237" s="263"/>
      <c r="J2237" s="181" t="s">
        <v>1782</v>
      </c>
      <c r="K2237" s="182">
        <v>1</v>
      </c>
      <c r="L2237" s="264"/>
      <c r="M2237" s="264"/>
      <c r="N2237" s="265">
        <f t="shared" si="453"/>
        <v>0</v>
      </c>
      <c r="O2237" s="266"/>
      <c r="P2237" s="266"/>
      <c r="Q2237" s="267"/>
      <c r="R2237" s="139"/>
      <c r="T2237" s="140"/>
      <c r="U2237" s="34" t="s">
        <v>39</v>
      </c>
      <c r="V2237" s="141">
        <v>0</v>
      </c>
      <c r="W2237" s="141">
        <f t="shared" si="443"/>
        <v>0</v>
      </c>
      <c r="X2237" s="141">
        <v>0</v>
      </c>
      <c r="Y2237" s="141">
        <f t="shared" si="444"/>
        <v>0</v>
      </c>
      <c r="Z2237" s="141">
        <v>0</v>
      </c>
      <c r="AA2237" s="142">
        <f t="shared" si="445"/>
        <v>0</v>
      </c>
      <c r="AR2237" s="8" t="s">
        <v>190</v>
      </c>
      <c r="AT2237" s="8" t="s">
        <v>311</v>
      </c>
      <c r="AU2237" s="8" t="s">
        <v>78</v>
      </c>
      <c r="AY2237" s="8" t="s">
        <v>156</v>
      </c>
      <c r="BE2237" s="143">
        <f t="shared" si="446"/>
        <v>0</v>
      </c>
      <c r="BF2237" s="143">
        <f t="shared" si="447"/>
        <v>0</v>
      </c>
      <c r="BG2237" s="143">
        <f t="shared" si="448"/>
        <v>0</v>
      </c>
      <c r="BH2237" s="143">
        <f t="shared" si="449"/>
        <v>0</v>
      </c>
      <c r="BI2237" s="143">
        <f t="shared" si="450"/>
        <v>0</v>
      </c>
      <c r="BJ2237" s="8" t="s">
        <v>78</v>
      </c>
      <c r="BK2237" s="121">
        <f t="shared" si="451"/>
        <v>0</v>
      </c>
      <c r="BL2237" s="8" t="s">
        <v>161</v>
      </c>
      <c r="BM2237" s="8" t="s">
        <v>4881</v>
      </c>
    </row>
    <row r="2238" spans="2:65" s="23" customFormat="1" ht="16.5" customHeight="1" x14ac:dyDescent="0.45">
      <c r="B2238" s="134"/>
      <c r="C2238" s="179" t="s">
        <v>4882</v>
      </c>
      <c r="D2238" s="179" t="s">
        <v>311</v>
      </c>
      <c r="E2238" s="180" t="s">
        <v>4883</v>
      </c>
      <c r="F2238" s="263" t="s">
        <v>4884</v>
      </c>
      <c r="G2238" s="263"/>
      <c r="H2238" s="263"/>
      <c r="I2238" s="263"/>
      <c r="J2238" s="181" t="s">
        <v>1782</v>
      </c>
      <c r="K2238" s="182">
        <v>1</v>
      </c>
      <c r="L2238" s="264"/>
      <c r="M2238" s="264"/>
      <c r="N2238" s="265">
        <f t="shared" si="453"/>
        <v>0</v>
      </c>
      <c r="O2238" s="266"/>
      <c r="P2238" s="266"/>
      <c r="Q2238" s="267"/>
      <c r="R2238" s="139"/>
      <c r="T2238" s="140"/>
      <c r="U2238" s="34" t="s">
        <v>39</v>
      </c>
      <c r="V2238" s="141">
        <v>0</v>
      </c>
      <c r="W2238" s="141">
        <f t="shared" si="443"/>
        <v>0</v>
      </c>
      <c r="X2238" s="141">
        <v>0</v>
      </c>
      <c r="Y2238" s="141">
        <f t="shared" si="444"/>
        <v>0</v>
      </c>
      <c r="Z2238" s="141">
        <v>0</v>
      </c>
      <c r="AA2238" s="142">
        <f t="shared" si="445"/>
        <v>0</v>
      </c>
      <c r="AR2238" s="8" t="s">
        <v>190</v>
      </c>
      <c r="AT2238" s="8" t="s">
        <v>311</v>
      </c>
      <c r="AU2238" s="8" t="s">
        <v>78</v>
      </c>
      <c r="AY2238" s="8" t="s">
        <v>156</v>
      </c>
      <c r="BE2238" s="143">
        <f t="shared" si="446"/>
        <v>0</v>
      </c>
      <c r="BF2238" s="143">
        <f t="shared" si="447"/>
        <v>0</v>
      </c>
      <c r="BG2238" s="143">
        <f t="shared" si="448"/>
        <v>0</v>
      </c>
      <c r="BH2238" s="143">
        <f t="shared" si="449"/>
        <v>0</v>
      </c>
      <c r="BI2238" s="143">
        <f t="shared" si="450"/>
        <v>0</v>
      </c>
      <c r="BJ2238" s="8" t="s">
        <v>78</v>
      </c>
      <c r="BK2238" s="121">
        <f t="shared" si="451"/>
        <v>0</v>
      </c>
      <c r="BL2238" s="8" t="s">
        <v>161</v>
      </c>
      <c r="BM2238" s="8" t="s">
        <v>4885</v>
      </c>
    </row>
    <row r="2239" spans="2:65" s="23" customFormat="1" ht="51" customHeight="1" x14ac:dyDescent="0.45">
      <c r="B2239" s="134"/>
      <c r="C2239" s="179" t="s">
        <v>4886</v>
      </c>
      <c r="D2239" s="179" t="s">
        <v>311</v>
      </c>
      <c r="E2239" s="180" t="s">
        <v>4887</v>
      </c>
      <c r="F2239" s="263" t="s">
        <v>4888</v>
      </c>
      <c r="G2239" s="263"/>
      <c r="H2239" s="263"/>
      <c r="I2239" s="263"/>
      <c r="J2239" s="181" t="s">
        <v>1782</v>
      </c>
      <c r="K2239" s="182">
        <v>2</v>
      </c>
      <c r="L2239" s="264"/>
      <c r="M2239" s="264"/>
      <c r="N2239" s="265">
        <f t="shared" si="453"/>
        <v>0</v>
      </c>
      <c r="O2239" s="266"/>
      <c r="P2239" s="266"/>
      <c r="Q2239" s="267"/>
      <c r="R2239" s="139"/>
      <c r="T2239" s="140"/>
      <c r="U2239" s="34" t="s">
        <v>39</v>
      </c>
      <c r="V2239" s="141">
        <v>0</v>
      </c>
      <c r="W2239" s="141">
        <f t="shared" si="443"/>
        <v>0</v>
      </c>
      <c r="X2239" s="141">
        <v>0</v>
      </c>
      <c r="Y2239" s="141">
        <f t="shared" si="444"/>
        <v>0</v>
      </c>
      <c r="Z2239" s="141">
        <v>0</v>
      </c>
      <c r="AA2239" s="142">
        <f t="shared" si="445"/>
        <v>0</v>
      </c>
      <c r="AR2239" s="8" t="s">
        <v>190</v>
      </c>
      <c r="AT2239" s="8" t="s">
        <v>311</v>
      </c>
      <c r="AU2239" s="8" t="s">
        <v>78</v>
      </c>
      <c r="AY2239" s="8" t="s">
        <v>156</v>
      </c>
      <c r="BE2239" s="143">
        <f t="shared" si="446"/>
        <v>0</v>
      </c>
      <c r="BF2239" s="143">
        <f t="shared" si="447"/>
        <v>0</v>
      </c>
      <c r="BG2239" s="143">
        <f t="shared" si="448"/>
        <v>0</v>
      </c>
      <c r="BH2239" s="143">
        <f t="shared" si="449"/>
        <v>0</v>
      </c>
      <c r="BI2239" s="143">
        <f t="shared" si="450"/>
        <v>0</v>
      </c>
      <c r="BJ2239" s="8" t="s">
        <v>78</v>
      </c>
      <c r="BK2239" s="121">
        <f t="shared" si="451"/>
        <v>0</v>
      </c>
      <c r="BL2239" s="8" t="s">
        <v>161</v>
      </c>
      <c r="BM2239" s="8" t="s">
        <v>4889</v>
      </c>
    </row>
    <row r="2240" spans="2:65" s="23" customFormat="1" ht="51" customHeight="1" x14ac:dyDescent="0.45">
      <c r="B2240" s="134"/>
      <c r="C2240" s="179" t="s">
        <v>4890</v>
      </c>
      <c r="D2240" s="179" t="s">
        <v>311</v>
      </c>
      <c r="E2240" s="180" t="s">
        <v>4891</v>
      </c>
      <c r="F2240" s="263" t="s">
        <v>4892</v>
      </c>
      <c r="G2240" s="263"/>
      <c r="H2240" s="263"/>
      <c r="I2240" s="263"/>
      <c r="J2240" s="181" t="s">
        <v>1782</v>
      </c>
      <c r="K2240" s="182">
        <v>1</v>
      </c>
      <c r="L2240" s="264"/>
      <c r="M2240" s="264"/>
      <c r="N2240" s="265">
        <f t="shared" si="453"/>
        <v>0</v>
      </c>
      <c r="O2240" s="266"/>
      <c r="P2240" s="266"/>
      <c r="Q2240" s="267"/>
      <c r="R2240" s="139"/>
      <c r="T2240" s="140"/>
      <c r="U2240" s="34" t="s">
        <v>39</v>
      </c>
      <c r="V2240" s="141">
        <v>0</v>
      </c>
      <c r="W2240" s="141">
        <f t="shared" si="443"/>
        <v>0</v>
      </c>
      <c r="X2240" s="141">
        <v>0</v>
      </c>
      <c r="Y2240" s="141">
        <f t="shared" si="444"/>
        <v>0</v>
      </c>
      <c r="Z2240" s="141">
        <v>0</v>
      </c>
      <c r="AA2240" s="142">
        <f t="shared" si="445"/>
        <v>0</v>
      </c>
      <c r="AR2240" s="8" t="s">
        <v>190</v>
      </c>
      <c r="AT2240" s="8" t="s">
        <v>311</v>
      </c>
      <c r="AU2240" s="8" t="s">
        <v>78</v>
      </c>
      <c r="AY2240" s="8" t="s">
        <v>156</v>
      </c>
      <c r="BE2240" s="143">
        <f t="shared" si="446"/>
        <v>0</v>
      </c>
      <c r="BF2240" s="143">
        <f t="shared" si="447"/>
        <v>0</v>
      </c>
      <c r="BG2240" s="143">
        <f t="shared" si="448"/>
        <v>0</v>
      </c>
      <c r="BH2240" s="143">
        <f t="shared" si="449"/>
        <v>0</v>
      </c>
      <c r="BI2240" s="143">
        <f t="shared" si="450"/>
        <v>0</v>
      </c>
      <c r="BJ2240" s="8" t="s">
        <v>78</v>
      </c>
      <c r="BK2240" s="121">
        <f t="shared" si="451"/>
        <v>0</v>
      </c>
      <c r="BL2240" s="8" t="s">
        <v>161</v>
      </c>
      <c r="BM2240" s="8" t="s">
        <v>4893</v>
      </c>
    </row>
    <row r="2241" spans="2:65" s="23" customFormat="1" ht="25.5" customHeight="1" x14ac:dyDescent="0.45">
      <c r="B2241" s="134"/>
      <c r="C2241" s="179" t="s">
        <v>4894</v>
      </c>
      <c r="D2241" s="179" t="s">
        <v>311</v>
      </c>
      <c r="E2241" s="180" t="s">
        <v>4895</v>
      </c>
      <c r="F2241" s="263" t="s">
        <v>4896</v>
      </c>
      <c r="G2241" s="263"/>
      <c r="H2241" s="263"/>
      <c r="I2241" s="263"/>
      <c r="J2241" s="181" t="s">
        <v>260</v>
      </c>
      <c r="K2241" s="182">
        <v>3</v>
      </c>
      <c r="L2241" s="264"/>
      <c r="M2241" s="264"/>
      <c r="N2241" s="265">
        <f t="shared" si="453"/>
        <v>0</v>
      </c>
      <c r="O2241" s="266"/>
      <c r="P2241" s="266"/>
      <c r="Q2241" s="267"/>
      <c r="R2241" s="139"/>
      <c r="T2241" s="140"/>
      <c r="U2241" s="34" t="s">
        <v>39</v>
      </c>
      <c r="V2241" s="141">
        <v>0</v>
      </c>
      <c r="W2241" s="141">
        <f t="shared" si="443"/>
        <v>0</v>
      </c>
      <c r="X2241" s="141">
        <v>0</v>
      </c>
      <c r="Y2241" s="141">
        <f t="shared" si="444"/>
        <v>0</v>
      </c>
      <c r="Z2241" s="141">
        <v>0</v>
      </c>
      <c r="AA2241" s="142">
        <f t="shared" si="445"/>
        <v>0</v>
      </c>
      <c r="AR2241" s="8" t="s">
        <v>190</v>
      </c>
      <c r="AT2241" s="8" t="s">
        <v>311</v>
      </c>
      <c r="AU2241" s="8" t="s">
        <v>78</v>
      </c>
      <c r="AY2241" s="8" t="s">
        <v>156</v>
      </c>
      <c r="BE2241" s="143">
        <f t="shared" si="446"/>
        <v>0</v>
      </c>
      <c r="BF2241" s="143">
        <f t="shared" si="447"/>
        <v>0</v>
      </c>
      <c r="BG2241" s="143">
        <f t="shared" si="448"/>
        <v>0</v>
      </c>
      <c r="BH2241" s="143">
        <f t="shared" si="449"/>
        <v>0</v>
      </c>
      <c r="BI2241" s="143">
        <f t="shared" si="450"/>
        <v>0</v>
      </c>
      <c r="BJ2241" s="8" t="s">
        <v>78</v>
      </c>
      <c r="BK2241" s="121">
        <f t="shared" si="451"/>
        <v>0</v>
      </c>
      <c r="BL2241" s="8" t="s">
        <v>161</v>
      </c>
      <c r="BM2241" s="8" t="s">
        <v>4897</v>
      </c>
    </row>
    <row r="2242" spans="2:65" s="23" customFormat="1" ht="25.5" customHeight="1" x14ac:dyDescent="0.45">
      <c r="B2242" s="134"/>
      <c r="C2242" s="179" t="s">
        <v>4898</v>
      </c>
      <c r="D2242" s="179" t="s">
        <v>311</v>
      </c>
      <c r="E2242" s="180" t="s">
        <v>4899</v>
      </c>
      <c r="F2242" s="263" t="s">
        <v>4900</v>
      </c>
      <c r="G2242" s="263"/>
      <c r="H2242" s="263"/>
      <c r="I2242" s="263"/>
      <c r="J2242" s="181" t="s">
        <v>260</v>
      </c>
      <c r="K2242" s="182">
        <v>5</v>
      </c>
      <c r="L2242" s="264"/>
      <c r="M2242" s="264"/>
      <c r="N2242" s="265">
        <f t="shared" si="453"/>
        <v>0</v>
      </c>
      <c r="O2242" s="266"/>
      <c r="P2242" s="266"/>
      <c r="Q2242" s="267"/>
      <c r="R2242" s="139"/>
      <c r="T2242" s="140"/>
      <c r="U2242" s="34" t="s">
        <v>39</v>
      </c>
      <c r="V2242" s="141">
        <v>0</v>
      </c>
      <c r="W2242" s="141">
        <f t="shared" si="443"/>
        <v>0</v>
      </c>
      <c r="X2242" s="141">
        <v>0</v>
      </c>
      <c r="Y2242" s="141">
        <f t="shared" si="444"/>
        <v>0</v>
      </c>
      <c r="Z2242" s="141">
        <v>0</v>
      </c>
      <c r="AA2242" s="142">
        <f t="shared" si="445"/>
        <v>0</v>
      </c>
      <c r="AR2242" s="8" t="s">
        <v>190</v>
      </c>
      <c r="AT2242" s="8" t="s">
        <v>311</v>
      </c>
      <c r="AU2242" s="8" t="s">
        <v>78</v>
      </c>
      <c r="AY2242" s="8" t="s">
        <v>156</v>
      </c>
      <c r="BE2242" s="143">
        <f t="shared" si="446"/>
        <v>0</v>
      </c>
      <c r="BF2242" s="143">
        <f t="shared" si="447"/>
        <v>0</v>
      </c>
      <c r="BG2242" s="143">
        <f t="shared" si="448"/>
        <v>0</v>
      </c>
      <c r="BH2242" s="143">
        <f t="shared" si="449"/>
        <v>0</v>
      </c>
      <c r="BI2242" s="143">
        <f t="shared" si="450"/>
        <v>0</v>
      </c>
      <c r="BJ2242" s="8" t="s">
        <v>78</v>
      </c>
      <c r="BK2242" s="121">
        <f t="shared" si="451"/>
        <v>0</v>
      </c>
      <c r="BL2242" s="8" t="s">
        <v>161</v>
      </c>
      <c r="BM2242" s="8" t="s">
        <v>4901</v>
      </c>
    </row>
    <row r="2243" spans="2:65" s="23" customFormat="1" ht="25.5" customHeight="1" x14ac:dyDescent="0.45">
      <c r="B2243" s="134"/>
      <c r="C2243" s="179" t="s">
        <v>4902</v>
      </c>
      <c r="D2243" s="179" t="s">
        <v>311</v>
      </c>
      <c r="E2243" s="180" t="s">
        <v>4903</v>
      </c>
      <c r="F2243" s="263" t="s">
        <v>4904</v>
      </c>
      <c r="G2243" s="263"/>
      <c r="H2243" s="263"/>
      <c r="I2243" s="263"/>
      <c r="J2243" s="181" t="s">
        <v>260</v>
      </c>
      <c r="K2243" s="182">
        <v>5</v>
      </c>
      <c r="L2243" s="264"/>
      <c r="M2243" s="264"/>
      <c r="N2243" s="265">
        <f t="shared" si="453"/>
        <v>0</v>
      </c>
      <c r="O2243" s="266"/>
      <c r="P2243" s="266"/>
      <c r="Q2243" s="267"/>
      <c r="R2243" s="139"/>
      <c r="T2243" s="140"/>
      <c r="U2243" s="34" t="s">
        <v>39</v>
      </c>
      <c r="V2243" s="141">
        <v>0</v>
      </c>
      <c r="W2243" s="141">
        <f t="shared" si="443"/>
        <v>0</v>
      </c>
      <c r="X2243" s="141">
        <v>0</v>
      </c>
      <c r="Y2243" s="141">
        <f t="shared" si="444"/>
        <v>0</v>
      </c>
      <c r="Z2243" s="141">
        <v>0</v>
      </c>
      <c r="AA2243" s="142">
        <f t="shared" si="445"/>
        <v>0</v>
      </c>
      <c r="AR2243" s="8" t="s">
        <v>190</v>
      </c>
      <c r="AT2243" s="8" t="s">
        <v>311</v>
      </c>
      <c r="AU2243" s="8" t="s">
        <v>78</v>
      </c>
      <c r="AY2243" s="8" t="s">
        <v>156</v>
      </c>
      <c r="BE2243" s="143">
        <f t="shared" si="446"/>
        <v>0</v>
      </c>
      <c r="BF2243" s="143">
        <f t="shared" si="447"/>
        <v>0</v>
      </c>
      <c r="BG2243" s="143">
        <f t="shared" si="448"/>
        <v>0</v>
      </c>
      <c r="BH2243" s="143">
        <f t="shared" si="449"/>
        <v>0</v>
      </c>
      <c r="BI2243" s="143">
        <f t="shared" si="450"/>
        <v>0</v>
      </c>
      <c r="BJ2243" s="8" t="s">
        <v>78</v>
      </c>
      <c r="BK2243" s="121">
        <f t="shared" si="451"/>
        <v>0</v>
      </c>
      <c r="BL2243" s="8" t="s">
        <v>161</v>
      </c>
      <c r="BM2243" s="8" t="s">
        <v>4905</v>
      </c>
    </row>
    <row r="2244" spans="2:65" s="23" customFormat="1" ht="63.75" customHeight="1" x14ac:dyDescent="0.45">
      <c r="B2244" s="134"/>
      <c r="C2244" s="179" t="s">
        <v>4906</v>
      </c>
      <c r="D2244" s="179" t="s">
        <v>311</v>
      </c>
      <c r="E2244" s="180" t="s">
        <v>4907</v>
      </c>
      <c r="F2244" s="263" t="s">
        <v>4908</v>
      </c>
      <c r="G2244" s="263"/>
      <c r="H2244" s="263"/>
      <c r="I2244" s="263"/>
      <c r="J2244" s="181" t="s">
        <v>260</v>
      </c>
      <c r="K2244" s="182">
        <v>1</v>
      </c>
      <c r="L2244" s="264"/>
      <c r="M2244" s="264"/>
      <c r="N2244" s="265">
        <f t="shared" si="453"/>
        <v>0</v>
      </c>
      <c r="O2244" s="266"/>
      <c r="P2244" s="266"/>
      <c r="Q2244" s="267"/>
      <c r="R2244" s="139"/>
      <c r="T2244" s="140"/>
      <c r="U2244" s="34" t="s">
        <v>39</v>
      </c>
      <c r="V2244" s="141">
        <v>0</v>
      </c>
      <c r="W2244" s="141">
        <f t="shared" si="443"/>
        <v>0</v>
      </c>
      <c r="X2244" s="141">
        <v>0</v>
      </c>
      <c r="Y2244" s="141">
        <f t="shared" si="444"/>
        <v>0</v>
      </c>
      <c r="Z2244" s="141">
        <v>0</v>
      </c>
      <c r="AA2244" s="142">
        <f t="shared" si="445"/>
        <v>0</v>
      </c>
      <c r="AR2244" s="8" t="s">
        <v>190</v>
      </c>
      <c r="AT2244" s="8" t="s">
        <v>311</v>
      </c>
      <c r="AU2244" s="8" t="s">
        <v>78</v>
      </c>
      <c r="AY2244" s="8" t="s">
        <v>156</v>
      </c>
      <c r="BE2244" s="143">
        <f t="shared" si="446"/>
        <v>0</v>
      </c>
      <c r="BF2244" s="143">
        <f t="shared" si="447"/>
        <v>0</v>
      </c>
      <c r="BG2244" s="143">
        <f t="shared" si="448"/>
        <v>0</v>
      </c>
      <c r="BH2244" s="143">
        <f t="shared" si="449"/>
        <v>0</v>
      </c>
      <c r="BI2244" s="143">
        <f t="shared" si="450"/>
        <v>0</v>
      </c>
      <c r="BJ2244" s="8" t="s">
        <v>78</v>
      </c>
      <c r="BK2244" s="121">
        <f t="shared" si="451"/>
        <v>0</v>
      </c>
      <c r="BL2244" s="8" t="s">
        <v>161</v>
      </c>
      <c r="BM2244" s="8" t="s">
        <v>4909</v>
      </c>
    </row>
    <row r="2245" spans="2:65" s="23" customFormat="1" ht="63.75" customHeight="1" x14ac:dyDescent="0.45">
      <c r="B2245" s="134"/>
      <c r="C2245" s="179" t="s">
        <v>4910</v>
      </c>
      <c r="D2245" s="179" t="s">
        <v>311</v>
      </c>
      <c r="E2245" s="180" t="s">
        <v>4911</v>
      </c>
      <c r="F2245" s="263" t="s">
        <v>4912</v>
      </c>
      <c r="G2245" s="263"/>
      <c r="H2245" s="263"/>
      <c r="I2245" s="263"/>
      <c r="J2245" s="181" t="s">
        <v>260</v>
      </c>
      <c r="K2245" s="182">
        <v>6</v>
      </c>
      <c r="L2245" s="264"/>
      <c r="M2245" s="264"/>
      <c r="N2245" s="265">
        <f t="shared" si="453"/>
        <v>0</v>
      </c>
      <c r="O2245" s="266"/>
      <c r="P2245" s="266"/>
      <c r="Q2245" s="267"/>
      <c r="R2245" s="139"/>
      <c r="T2245" s="140"/>
      <c r="U2245" s="34" t="s">
        <v>39</v>
      </c>
      <c r="V2245" s="141">
        <v>0</v>
      </c>
      <c r="W2245" s="141">
        <f t="shared" si="443"/>
        <v>0</v>
      </c>
      <c r="X2245" s="141">
        <v>0</v>
      </c>
      <c r="Y2245" s="141">
        <f t="shared" si="444"/>
        <v>0</v>
      </c>
      <c r="Z2245" s="141">
        <v>0</v>
      </c>
      <c r="AA2245" s="142">
        <f t="shared" si="445"/>
        <v>0</v>
      </c>
      <c r="AR2245" s="8" t="s">
        <v>190</v>
      </c>
      <c r="AT2245" s="8" t="s">
        <v>311</v>
      </c>
      <c r="AU2245" s="8" t="s">
        <v>78</v>
      </c>
      <c r="AY2245" s="8" t="s">
        <v>156</v>
      </c>
      <c r="BE2245" s="143">
        <f t="shared" si="446"/>
        <v>0</v>
      </c>
      <c r="BF2245" s="143">
        <f t="shared" si="447"/>
        <v>0</v>
      </c>
      <c r="BG2245" s="143">
        <f t="shared" si="448"/>
        <v>0</v>
      </c>
      <c r="BH2245" s="143">
        <f t="shared" si="449"/>
        <v>0</v>
      </c>
      <c r="BI2245" s="143">
        <f t="shared" si="450"/>
        <v>0</v>
      </c>
      <c r="BJ2245" s="8" t="s">
        <v>78</v>
      </c>
      <c r="BK2245" s="121">
        <f t="shared" si="451"/>
        <v>0</v>
      </c>
      <c r="BL2245" s="8" t="s">
        <v>161</v>
      </c>
      <c r="BM2245" s="8" t="s">
        <v>4913</v>
      </c>
    </row>
    <row r="2246" spans="2:65" s="23" customFormat="1" ht="63.75" customHeight="1" x14ac:dyDescent="0.45">
      <c r="B2246" s="134"/>
      <c r="C2246" s="179" t="s">
        <v>4914</v>
      </c>
      <c r="D2246" s="179" t="s">
        <v>311</v>
      </c>
      <c r="E2246" s="180" t="s">
        <v>4915</v>
      </c>
      <c r="F2246" s="263" t="s">
        <v>4916</v>
      </c>
      <c r="G2246" s="263"/>
      <c r="H2246" s="263"/>
      <c r="I2246" s="263"/>
      <c r="J2246" s="181" t="s">
        <v>260</v>
      </c>
      <c r="K2246" s="182">
        <v>1</v>
      </c>
      <c r="L2246" s="264"/>
      <c r="M2246" s="264"/>
      <c r="N2246" s="265">
        <f t="shared" si="453"/>
        <v>0</v>
      </c>
      <c r="O2246" s="266"/>
      <c r="P2246" s="266"/>
      <c r="Q2246" s="267"/>
      <c r="R2246" s="139"/>
      <c r="T2246" s="140"/>
      <c r="U2246" s="34" t="s">
        <v>39</v>
      </c>
      <c r="V2246" s="141">
        <v>0</v>
      </c>
      <c r="W2246" s="141">
        <f t="shared" si="443"/>
        <v>0</v>
      </c>
      <c r="X2246" s="141">
        <v>0</v>
      </c>
      <c r="Y2246" s="141">
        <f t="shared" si="444"/>
        <v>0</v>
      </c>
      <c r="Z2246" s="141">
        <v>0</v>
      </c>
      <c r="AA2246" s="142">
        <f t="shared" si="445"/>
        <v>0</v>
      </c>
      <c r="AR2246" s="8" t="s">
        <v>190</v>
      </c>
      <c r="AT2246" s="8" t="s">
        <v>311</v>
      </c>
      <c r="AU2246" s="8" t="s">
        <v>78</v>
      </c>
      <c r="AY2246" s="8" t="s">
        <v>156</v>
      </c>
      <c r="BE2246" s="143">
        <f t="shared" si="446"/>
        <v>0</v>
      </c>
      <c r="BF2246" s="143">
        <f t="shared" si="447"/>
        <v>0</v>
      </c>
      <c r="BG2246" s="143">
        <f t="shared" si="448"/>
        <v>0</v>
      </c>
      <c r="BH2246" s="143">
        <f t="shared" si="449"/>
        <v>0</v>
      </c>
      <c r="BI2246" s="143">
        <f t="shared" si="450"/>
        <v>0</v>
      </c>
      <c r="BJ2246" s="8" t="s">
        <v>78</v>
      </c>
      <c r="BK2246" s="121">
        <f t="shared" si="451"/>
        <v>0</v>
      </c>
      <c r="BL2246" s="8" t="s">
        <v>161</v>
      </c>
      <c r="BM2246" s="8" t="s">
        <v>4917</v>
      </c>
    </row>
    <row r="2247" spans="2:65" s="23" customFormat="1" ht="16.5" customHeight="1" x14ac:dyDescent="0.45">
      <c r="B2247" s="134"/>
      <c r="C2247" s="179" t="s">
        <v>4918</v>
      </c>
      <c r="D2247" s="179" t="s">
        <v>311</v>
      </c>
      <c r="E2247" s="180" t="s">
        <v>4919</v>
      </c>
      <c r="F2247" s="263" t="s">
        <v>4920</v>
      </c>
      <c r="G2247" s="263"/>
      <c r="H2247" s="263"/>
      <c r="I2247" s="263"/>
      <c r="J2247" s="181" t="s">
        <v>260</v>
      </c>
      <c r="K2247" s="182">
        <v>3</v>
      </c>
      <c r="L2247" s="264"/>
      <c r="M2247" s="264"/>
      <c r="N2247" s="265">
        <f t="shared" si="453"/>
        <v>0</v>
      </c>
      <c r="O2247" s="266"/>
      <c r="P2247" s="266"/>
      <c r="Q2247" s="267"/>
      <c r="R2247" s="139"/>
      <c r="T2247" s="140"/>
      <c r="U2247" s="34" t="s">
        <v>39</v>
      </c>
      <c r="V2247" s="141">
        <v>0</v>
      </c>
      <c r="W2247" s="141">
        <f t="shared" si="443"/>
        <v>0</v>
      </c>
      <c r="X2247" s="141">
        <v>0</v>
      </c>
      <c r="Y2247" s="141">
        <f t="shared" si="444"/>
        <v>0</v>
      </c>
      <c r="Z2247" s="141">
        <v>0</v>
      </c>
      <c r="AA2247" s="142">
        <f t="shared" si="445"/>
        <v>0</v>
      </c>
      <c r="AR2247" s="8" t="s">
        <v>190</v>
      </c>
      <c r="AT2247" s="8" t="s">
        <v>311</v>
      </c>
      <c r="AU2247" s="8" t="s">
        <v>78</v>
      </c>
      <c r="AY2247" s="8" t="s">
        <v>156</v>
      </c>
      <c r="BE2247" s="143">
        <f t="shared" si="446"/>
        <v>0</v>
      </c>
      <c r="BF2247" s="143">
        <f t="shared" si="447"/>
        <v>0</v>
      </c>
      <c r="BG2247" s="143">
        <f t="shared" si="448"/>
        <v>0</v>
      </c>
      <c r="BH2247" s="143">
        <f t="shared" si="449"/>
        <v>0</v>
      </c>
      <c r="BI2247" s="143">
        <f t="shared" si="450"/>
        <v>0</v>
      </c>
      <c r="BJ2247" s="8" t="s">
        <v>78</v>
      </c>
      <c r="BK2247" s="121">
        <f t="shared" si="451"/>
        <v>0</v>
      </c>
      <c r="BL2247" s="8" t="s">
        <v>161</v>
      </c>
      <c r="BM2247" s="8" t="s">
        <v>4921</v>
      </c>
    </row>
    <row r="2248" spans="2:65" s="23" customFormat="1" ht="16.5" customHeight="1" x14ac:dyDescent="0.45">
      <c r="B2248" s="134"/>
      <c r="C2248" s="179" t="s">
        <v>4922</v>
      </c>
      <c r="D2248" s="179" t="s">
        <v>311</v>
      </c>
      <c r="E2248" s="180" t="s">
        <v>4923</v>
      </c>
      <c r="F2248" s="263" t="s">
        <v>4924</v>
      </c>
      <c r="G2248" s="263"/>
      <c r="H2248" s="263"/>
      <c r="I2248" s="263"/>
      <c r="J2248" s="181" t="s">
        <v>260</v>
      </c>
      <c r="K2248" s="182">
        <v>6</v>
      </c>
      <c r="L2248" s="264"/>
      <c r="M2248" s="264"/>
      <c r="N2248" s="265">
        <f t="shared" si="453"/>
        <v>0</v>
      </c>
      <c r="O2248" s="266"/>
      <c r="P2248" s="266"/>
      <c r="Q2248" s="267"/>
      <c r="R2248" s="139"/>
      <c r="T2248" s="140"/>
      <c r="U2248" s="34" t="s">
        <v>39</v>
      </c>
      <c r="V2248" s="141">
        <v>0</v>
      </c>
      <c r="W2248" s="141">
        <f t="shared" si="443"/>
        <v>0</v>
      </c>
      <c r="X2248" s="141">
        <v>0</v>
      </c>
      <c r="Y2248" s="141">
        <f t="shared" si="444"/>
        <v>0</v>
      </c>
      <c r="Z2248" s="141">
        <v>0</v>
      </c>
      <c r="AA2248" s="142">
        <f t="shared" si="445"/>
        <v>0</v>
      </c>
      <c r="AR2248" s="8" t="s">
        <v>190</v>
      </c>
      <c r="AT2248" s="8" t="s">
        <v>311</v>
      </c>
      <c r="AU2248" s="8" t="s">
        <v>78</v>
      </c>
      <c r="AY2248" s="8" t="s">
        <v>156</v>
      </c>
      <c r="BE2248" s="143">
        <f t="shared" si="446"/>
        <v>0</v>
      </c>
      <c r="BF2248" s="143">
        <f t="shared" si="447"/>
        <v>0</v>
      </c>
      <c r="BG2248" s="143">
        <f t="shared" si="448"/>
        <v>0</v>
      </c>
      <c r="BH2248" s="143">
        <f t="shared" si="449"/>
        <v>0</v>
      </c>
      <c r="BI2248" s="143">
        <f t="shared" si="450"/>
        <v>0</v>
      </c>
      <c r="BJ2248" s="8" t="s">
        <v>78</v>
      </c>
      <c r="BK2248" s="121">
        <f t="shared" si="451"/>
        <v>0</v>
      </c>
      <c r="BL2248" s="8" t="s">
        <v>161</v>
      </c>
      <c r="BM2248" s="8" t="s">
        <v>4925</v>
      </c>
    </row>
    <row r="2249" spans="2:65" s="23" customFormat="1" ht="25.5" customHeight="1" x14ac:dyDescent="0.45">
      <c r="B2249" s="134"/>
      <c r="C2249" s="179" t="s">
        <v>4926</v>
      </c>
      <c r="D2249" s="179" t="s">
        <v>311</v>
      </c>
      <c r="E2249" s="180" t="s">
        <v>4927</v>
      </c>
      <c r="F2249" s="263" t="s">
        <v>4928</v>
      </c>
      <c r="G2249" s="263"/>
      <c r="H2249" s="263"/>
      <c r="I2249" s="263"/>
      <c r="J2249" s="181" t="s">
        <v>260</v>
      </c>
      <c r="K2249" s="182">
        <v>1</v>
      </c>
      <c r="L2249" s="264"/>
      <c r="M2249" s="264"/>
      <c r="N2249" s="265">
        <f t="shared" si="453"/>
        <v>0</v>
      </c>
      <c r="O2249" s="266"/>
      <c r="P2249" s="266"/>
      <c r="Q2249" s="267"/>
      <c r="R2249" s="139"/>
      <c r="T2249" s="140"/>
      <c r="U2249" s="34" t="s">
        <v>39</v>
      </c>
      <c r="V2249" s="141">
        <v>0</v>
      </c>
      <c r="W2249" s="141">
        <f t="shared" ref="W2249:W2280" si="454">V2249*K2249</f>
        <v>0</v>
      </c>
      <c r="X2249" s="141">
        <v>0</v>
      </c>
      <c r="Y2249" s="141">
        <f t="shared" ref="Y2249:Y2280" si="455">X2249*K2249</f>
        <v>0</v>
      </c>
      <c r="Z2249" s="141">
        <v>0</v>
      </c>
      <c r="AA2249" s="142">
        <f t="shared" ref="AA2249:AA2280" si="456">Z2249*K2249</f>
        <v>0</v>
      </c>
      <c r="AR2249" s="8" t="s">
        <v>190</v>
      </c>
      <c r="AT2249" s="8" t="s">
        <v>311</v>
      </c>
      <c r="AU2249" s="8" t="s">
        <v>78</v>
      </c>
      <c r="AY2249" s="8" t="s">
        <v>156</v>
      </c>
      <c r="BE2249" s="143">
        <f t="shared" ref="BE2249:BE2267" si="457">IF(U2249="základná",N2249,0)</f>
        <v>0</v>
      </c>
      <c r="BF2249" s="143">
        <f t="shared" ref="BF2249:BF2267" si="458">IF(U2249="znížená",N2249,0)</f>
        <v>0</v>
      </c>
      <c r="BG2249" s="143">
        <f t="shared" ref="BG2249:BG2267" si="459">IF(U2249="zákl. prenesená",N2249,0)</f>
        <v>0</v>
      </c>
      <c r="BH2249" s="143">
        <f t="shared" ref="BH2249:BH2267" si="460">IF(U2249="zníž. prenesená",N2249,0)</f>
        <v>0</v>
      </c>
      <c r="BI2249" s="143">
        <f t="shared" ref="BI2249:BI2267" si="461">IF(U2249="nulová",N2249,0)</f>
        <v>0</v>
      </c>
      <c r="BJ2249" s="8" t="s">
        <v>78</v>
      </c>
      <c r="BK2249" s="121">
        <f t="shared" ref="BK2249:BK2267" si="462">ROUND(L2249*K2249,3)</f>
        <v>0</v>
      </c>
      <c r="BL2249" s="8" t="s">
        <v>161</v>
      </c>
      <c r="BM2249" s="8" t="s">
        <v>4929</v>
      </c>
    </row>
    <row r="2250" spans="2:65" s="23" customFormat="1" ht="38.25" customHeight="1" x14ac:dyDescent="0.45">
      <c r="B2250" s="134"/>
      <c r="C2250" s="179" t="s">
        <v>4930</v>
      </c>
      <c r="D2250" s="179" t="s">
        <v>311</v>
      </c>
      <c r="E2250" s="180" t="s">
        <v>4931</v>
      </c>
      <c r="F2250" s="263" t="s">
        <v>4932</v>
      </c>
      <c r="G2250" s="263"/>
      <c r="H2250" s="263"/>
      <c r="I2250" s="263"/>
      <c r="J2250" s="181" t="s">
        <v>1782</v>
      </c>
      <c r="K2250" s="182">
        <v>1</v>
      </c>
      <c r="L2250" s="264"/>
      <c r="M2250" s="264"/>
      <c r="N2250" s="265">
        <f t="shared" si="453"/>
        <v>0</v>
      </c>
      <c r="O2250" s="266"/>
      <c r="P2250" s="266"/>
      <c r="Q2250" s="267"/>
      <c r="R2250" s="139"/>
      <c r="T2250" s="140"/>
      <c r="U2250" s="34" t="s">
        <v>39</v>
      </c>
      <c r="V2250" s="141">
        <v>0</v>
      </c>
      <c r="W2250" s="141">
        <f t="shared" si="454"/>
        <v>0</v>
      </c>
      <c r="X2250" s="141">
        <v>0</v>
      </c>
      <c r="Y2250" s="141">
        <f t="shared" si="455"/>
        <v>0</v>
      </c>
      <c r="Z2250" s="141">
        <v>0</v>
      </c>
      <c r="AA2250" s="142">
        <f t="shared" si="456"/>
        <v>0</v>
      </c>
      <c r="AR2250" s="8" t="s">
        <v>190</v>
      </c>
      <c r="AT2250" s="8" t="s">
        <v>311</v>
      </c>
      <c r="AU2250" s="8" t="s">
        <v>78</v>
      </c>
      <c r="AY2250" s="8" t="s">
        <v>156</v>
      </c>
      <c r="BE2250" s="143">
        <f t="shared" si="457"/>
        <v>0</v>
      </c>
      <c r="BF2250" s="143">
        <f t="shared" si="458"/>
        <v>0</v>
      </c>
      <c r="BG2250" s="143">
        <f t="shared" si="459"/>
        <v>0</v>
      </c>
      <c r="BH2250" s="143">
        <f t="shared" si="460"/>
        <v>0</v>
      </c>
      <c r="BI2250" s="143">
        <f t="shared" si="461"/>
        <v>0</v>
      </c>
      <c r="BJ2250" s="8" t="s">
        <v>78</v>
      </c>
      <c r="BK2250" s="121">
        <f t="shared" si="462"/>
        <v>0</v>
      </c>
      <c r="BL2250" s="8" t="s">
        <v>161</v>
      </c>
      <c r="BM2250" s="8" t="s">
        <v>4933</v>
      </c>
    </row>
    <row r="2251" spans="2:65" s="23" customFormat="1" ht="25.5" customHeight="1" x14ac:dyDescent="0.45">
      <c r="B2251" s="134"/>
      <c r="C2251" s="179" t="s">
        <v>4934</v>
      </c>
      <c r="D2251" s="179" t="s">
        <v>311</v>
      </c>
      <c r="E2251" s="180" t="s">
        <v>4935</v>
      </c>
      <c r="F2251" s="263" t="s">
        <v>4936</v>
      </c>
      <c r="G2251" s="263"/>
      <c r="H2251" s="263"/>
      <c r="I2251" s="263"/>
      <c r="J2251" s="181" t="s">
        <v>1782</v>
      </c>
      <c r="K2251" s="182">
        <v>1</v>
      </c>
      <c r="L2251" s="264"/>
      <c r="M2251" s="264"/>
      <c r="N2251" s="265">
        <f t="shared" si="453"/>
        <v>0</v>
      </c>
      <c r="O2251" s="266"/>
      <c r="P2251" s="266"/>
      <c r="Q2251" s="267"/>
      <c r="R2251" s="139"/>
      <c r="T2251" s="140"/>
      <c r="U2251" s="34" t="s">
        <v>39</v>
      </c>
      <c r="V2251" s="141">
        <v>0</v>
      </c>
      <c r="W2251" s="141">
        <f t="shared" si="454"/>
        <v>0</v>
      </c>
      <c r="X2251" s="141">
        <v>0</v>
      </c>
      <c r="Y2251" s="141">
        <f t="shared" si="455"/>
        <v>0</v>
      </c>
      <c r="Z2251" s="141">
        <v>0</v>
      </c>
      <c r="AA2251" s="142">
        <f t="shared" si="456"/>
        <v>0</v>
      </c>
      <c r="AR2251" s="8" t="s">
        <v>190</v>
      </c>
      <c r="AT2251" s="8" t="s">
        <v>311</v>
      </c>
      <c r="AU2251" s="8" t="s">
        <v>78</v>
      </c>
      <c r="AY2251" s="8" t="s">
        <v>156</v>
      </c>
      <c r="BE2251" s="143">
        <f t="shared" si="457"/>
        <v>0</v>
      </c>
      <c r="BF2251" s="143">
        <f t="shared" si="458"/>
        <v>0</v>
      </c>
      <c r="BG2251" s="143">
        <f t="shared" si="459"/>
        <v>0</v>
      </c>
      <c r="BH2251" s="143">
        <f t="shared" si="460"/>
        <v>0</v>
      </c>
      <c r="BI2251" s="143">
        <f t="shared" si="461"/>
        <v>0</v>
      </c>
      <c r="BJ2251" s="8" t="s">
        <v>78</v>
      </c>
      <c r="BK2251" s="121">
        <f t="shared" si="462"/>
        <v>0</v>
      </c>
      <c r="BL2251" s="8" t="s">
        <v>161</v>
      </c>
      <c r="BM2251" s="8" t="s">
        <v>4937</v>
      </c>
    </row>
    <row r="2252" spans="2:65" s="23" customFormat="1" ht="16.5" customHeight="1" x14ac:dyDescent="0.45">
      <c r="B2252" s="134"/>
      <c r="C2252" s="179" t="s">
        <v>4938</v>
      </c>
      <c r="D2252" s="179" t="s">
        <v>311</v>
      </c>
      <c r="E2252" s="180" t="s">
        <v>4939</v>
      </c>
      <c r="F2252" s="263" t="s">
        <v>4940</v>
      </c>
      <c r="G2252" s="263"/>
      <c r="H2252" s="263"/>
      <c r="I2252" s="263"/>
      <c r="J2252" s="181" t="s">
        <v>260</v>
      </c>
      <c r="K2252" s="182">
        <v>1</v>
      </c>
      <c r="L2252" s="264"/>
      <c r="M2252" s="264"/>
      <c r="N2252" s="265">
        <f t="shared" si="453"/>
        <v>0</v>
      </c>
      <c r="O2252" s="266"/>
      <c r="P2252" s="266"/>
      <c r="Q2252" s="267"/>
      <c r="R2252" s="139"/>
      <c r="T2252" s="140"/>
      <c r="U2252" s="34" t="s">
        <v>39</v>
      </c>
      <c r="V2252" s="141">
        <v>0</v>
      </c>
      <c r="W2252" s="141">
        <f t="shared" si="454"/>
        <v>0</v>
      </c>
      <c r="X2252" s="141">
        <v>0</v>
      </c>
      <c r="Y2252" s="141">
        <f t="shared" si="455"/>
        <v>0</v>
      </c>
      <c r="Z2252" s="141">
        <v>0</v>
      </c>
      <c r="AA2252" s="142">
        <f t="shared" si="456"/>
        <v>0</v>
      </c>
      <c r="AR2252" s="8" t="s">
        <v>190</v>
      </c>
      <c r="AT2252" s="8" t="s">
        <v>311</v>
      </c>
      <c r="AU2252" s="8" t="s">
        <v>78</v>
      </c>
      <c r="AY2252" s="8" t="s">
        <v>156</v>
      </c>
      <c r="BE2252" s="143">
        <f t="shared" si="457"/>
        <v>0</v>
      </c>
      <c r="BF2252" s="143">
        <f t="shared" si="458"/>
        <v>0</v>
      </c>
      <c r="BG2252" s="143">
        <f t="shared" si="459"/>
        <v>0</v>
      </c>
      <c r="BH2252" s="143">
        <f t="shared" si="460"/>
        <v>0</v>
      </c>
      <c r="BI2252" s="143">
        <f t="shared" si="461"/>
        <v>0</v>
      </c>
      <c r="BJ2252" s="8" t="s">
        <v>78</v>
      </c>
      <c r="BK2252" s="121">
        <f t="shared" si="462"/>
        <v>0</v>
      </c>
      <c r="BL2252" s="8" t="s">
        <v>161</v>
      </c>
      <c r="BM2252" s="8" t="s">
        <v>4941</v>
      </c>
    </row>
    <row r="2253" spans="2:65" s="23" customFormat="1" ht="16.5" customHeight="1" x14ac:dyDescent="0.45">
      <c r="B2253" s="134"/>
      <c r="C2253" s="179" t="s">
        <v>4942</v>
      </c>
      <c r="D2253" s="179" t="s">
        <v>311</v>
      </c>
      <c r="E2253" s="180" t="s">
        <v>4943</v>
      </c>
      <c r="F2253" s="263" t="s">
        <v>4944</v>
      </c>
      <c r="G2253" s="263"/>
      <c r="H2253" s="263"/>
      <c r="I2253" s="263"/>
      <c r="J2253" s="181" t="s">
        <v>358</v>
      </c>
      <c r="K2253" s="182">
        <v>3</v>
      </c>
      <c r="L2253" s="264"/>
      <c r="M2253" s="264"/>
      <c r="N2253" s="265">
        <f t="shared" si="453"/>
        <v>0</v>
      </c>
      <c r="O2253" s="266"/>
      <c r="P2253" s="266"/>
      <c r="Q2253" s="267"/>
      <c r="R2253" s="139"/>
      <c r="T2253" s="140"/>
      <c r="U2253" s="34" t="s">
        <v>39</v>
      </c>
      <c r="V2253" s="141">
        <v>0</v>
      </c>
      <c r="W2253" s="141">
        <f t="shared" si="454"/>
        <v>0</v>
      </c>
      <c r="X2253" s="141">
        <v>0</v>
      </c>
      <c r="Y2253" s="141">
        <f t="shared" si="455"/>
        <v>0</v>
      </c>
      <c r="Z2253" s="141">
        <v>0</v>
      </c>
      <c r="AA2253" s="142">
        <f t="shared" si="456"/>
        <v>0</v>
      </c>
      <c r="AR2253" s="8" t="s">
        <v>190</v>
      </c>
      <c r="AT2253" s="8" t="s">
        <v>311</v>
      </c>
      <c r="AU2253" s="8" t="s">
        <v>78</v>
      </c>
      <c r="AY2253" s="8" t="s">
        <v>156</v>
      </c>
      <c r="BE2253" s="143">
        <f t="shared" si="457"/>
        <v>0</v>
      </c>
      <c r="BF2253" s="143">
        <f t="shared" si="458"/>
        <v>0</v>
      </c>
      <c r="BG2253" s="143">
        <f t="shared" si="459"/>
        <v>0</v>
      </c>
      <c r="BH2253" s="143">
        <f t="shared" si="460"/>
        <v>0</v>
      </c>
      <c r="BI2253" s="143">
        <f t="shared" si="461"/>
        <v>0</v>
      </c>
      <c r="BJ2253" s="8" t="s">
        <v>78</v>
      </c>
      <c r="BK2253" s="121">
        <f t="shared" si="462"/>
        <v>0</v>
      </c>
      <c r="BL2253" s="8" t="s">
        <v>161</v>
      </c>
      <c r="BM2253" s="8" t="s">
        <v>4945</v>
      </c>
    </row>
    <row r="2254" spans="2:65" s="23" customFormat="1" ht="25.5" customHeight="1" x14ac:dyDescent="0.45">
      <c r="B2254" s="134"/>
      <c r="C2254" s="179" t="s">
        <v>4946</v>
      </c>
      <c r="D2254" s="179" t="s">
        <v>311</v>
      </c>
      <c r="E2254" s="180" t="s">
        <v>4947</v>
      </c>
      <c r="F2254" s="263" t="s">
        <v>4948</v>
      </c>
      <c r="G2254" s="263"/>
      <c r="H2254" s="263"/>
      <c r="I2254" s="263"/>
      <c r="J2254" s="181" t="s">
        <v>1782</v>
      </c>
      <c r="K2254" s="182">
        <v>1</v>
      </c>
      <c r="L2254" s="264"/>
      <c r="M2254" s="264"/>
      <c r="N2254" s="265">
        <f t="shared" si="453"/>
        <v>0</v>
      </c>
      <c r="O2254" s="266"/>
      <c r="P2254" s="266"/>
      <c r="Q2254" s="267"/>
      <c r="R2254" s="139"/>
      <c r="T2254" s="140"/>
      <c r="U2254" s="34" t="s">
        <v>39</v>
      </c>
      <c r="V2254" s="141">
        <v>0</v>
      </c>
      <c r="W2254" s="141">
        <f t="shared" si="454"/>
        <v>0</v>
      </c>
      <c r="X2254" s="141">
        <v>0</v>
      </c>
      <c r="Y2254" s="141">
        <f t="shared" si="455"/>
        <v>0</v>
      </c>
      <c r="Z2254" s="141">
        <v>0</v>
      </c>
      <c r="AA2254" s="142">
        <f t="shared" si="456"/>
        <v>0</v>
      </c>
      <c r="AR2254" s="8" t="s">
        <v>190</v>
      </c>
      <c r="AT2254" s="8" t="s">
        <v>311</v>
      </c>
      <c r="AU2254" s="8" t="s">
        <v>78</v>
      </c>
      <c r="AY2254" s="8" t="s">
        <v>156</v>
      </c>
      <c r="BE2254" s="143">
        <f t="shared" si="457"/>
        <v>0</v>
      </c>
      <c r="BF2254" s="143">
        <f t="shared" si="458"/>
        <v>0</v>
      </c>
      <c r="BG2254" s="143">
        <f t="shared" si="459"/>
        <v>0</v>
      </c>
      <c r="BH2254" s="143">
        <f t="shared" si="460"/>
        <v>0</v>
      </c>
      <c r="BI2254" s="143">
        <f t="shared" si="461"/>
        <v>0</v>
      </c>
      <c r="BJ2254" s="8" t="s">
        <v>78</v>
      </c>
      <c r="BK2254" s="121">
        <f t="shared" si="462"/>
        <v>0</v>
      </c>
      <c r="BL2254" s="8" t="s">
        <v>161</v>
      </c>
      <c r="BM2254" s="8" t="s">
        <v>4949</v>
      </c>
    </row>
    <row r="2255" spans="2:65" s="23" customFormat="1" ht="16.5" customHeight="1" x14ac:dyDescent="0.45">
      <c r="B2255" s="134"/>
      <c r="C2255" s="179" t="s">
        <v>4950</v>
      </c>
      <c r="D2255" s="179" t="s">
        <v>311</v>
      </c>
      <c r="E2255" s="180" t="s">
        <v>4951</v>
      </c>
      <c r="F2255" s="263" t="s">
        <v>4952</v>
      </c>
      <c r="G2255" s="263"/>
      <c r="H2255" s="263"/>
      <c r="I2255" s="263"/>
      <c r="J2255" s="181" t="s">
        <v>260</v>
      </c>
      <c r="K2255" s="182">
        <v>3</v>
      </c>
      <c r="L2255" s="264"/>
      <c r="M2255" s="264"/>
      <c r="N2255" s="265">
        <f t="shared" si="453"/>
        <v>0</v>
      </c>
      <c r="O2255" s="266"/>
      <c r="P2255" s="266"/>
      <c r="Q2255" s="267"/>
      <c r="R2255" s="139"/>
      <c r="T2255" s="140"/>
      <c r="U2255" s="34" t="s">
        <v>39</v>
      </c>
      <c r="V2255" s="141">
        <v>0</v>
      </c>
      <c r="W2255" s="141">
        <f t="shared" si="454"/>
        <v>0</v>
      </c>
      <c r="X2255" s="141">
        <v>0</v>
      </c>
      <c r="Y2255" s="141">
        <f t="shared" si="455"/>
        <v>0</v>
      </c>
      <c r="Z2255" s="141">
        <v>0</v>
      </c>
      <c r="AA2255" s="142">
        <f t="shared" si="456"/>
        <v>0</v>
      </c>
      <c r="AR2255" s="8" t="s">
        <v>190</v>
      </c>
      <c r="AT2255" s="8" t="s">
        <v>311</v>
      </c>
      <c r="AU2255" s="8" t="s">
        <v>78</v>
      </c>
      <c r="AY2255" s="8" t="s">
        <v>156</v>
      </c>
      <c r="BE2255" s="143">
        <f t="shared" si="457"/>
        <v>0</v>
      </c>
      <c r="BF2255" s="143">
        <f t="shared" si="458"/>
        <v>0</v>
      </c>
      <c r="BG2255" s="143">
        <f t="shared" si="459"/>
        <v>0</v>
      </c>
      <c r="BH2255" s="143">
        <f t="shared" si="460"/>
        <v>0</v>
      </c>
      <c r="BI2255" s="143">
        <f t="shared" si="461"/>
        <v>0</v>
      </c>
      <c r="BJ2255" s="8" t="s">
        <v>78</v>
      </c>
      <c r="BK2255" s="121">
        <f t="shared" si="462"/>
        <v>0</v>
      </c>
      <c r="BL2255" s="8" t="s">
        <v>161</v>
      </c>
      <c r="BM2255" s="8" t="s">
        <v>4953</v>
      </c>
    </row>
    <row r="2256" spans="2:65" s="23" customFormat="1" ht="25.5" customHeight="1" x14ac:dyDescent="0.45">
      <c r="B2256" s="134"/>
      <c r="C2256" s="179" t="s">
        <v>4954</v>
      </c>
      <c r="D2256" s="179" t="s">
        <v>311</v>
      </c>
      <c r="E2256" s="180" t="s">
        <v>4955</v>
      </c>
      <c r="F2256" s="263" t="s">
        <v>4956</v>
      </c>
      <c r="G2256" s="263"/>
      <c r="H2256" s="263"/>
      <c r="I2256" s="263"/>
      <c r="J2256" s="181" t="s">
        <v>260</v>
      </c>
      <c r="K2256" s="182">
        <v>2</v>
      </c>
      <c r="L2256" s="264"/>
      <c r="M2256" s="264"/>
      <c r="N2256" s="265">
        <f t="shared" si="453"/>
        <v>0</v>
      </c>
      <c r="O2256" s="266"/>
      <c r="P2256" s="266"/>
      <c r="Q2256" s="267"/>
      <c r="R2256" s="139"/>
      <c r="T2256" s="140"/>
      <c r="U2256" s="34" t="s">
        <v>39</v>
      </c>
      <c r="V2256" s="141">
        <v>0</v>
      </c>
      <c r="W2256" s="141">
        <f t="shared" si="454"/>
        <v>0</v>
      </c>
      <c r="X2256" s="141">
        <v>0</v>
      </c>
      <c r="Y2256" s="141">
        <f t="shared" si="455"/>
        <v>0</v>
      </c>
      <c r="Z2256" s="141">
        <v>0</v>
      </c>
      <c r="AA2256" s="142">
        <f t="shared" si="456"/>
        <v>0</v>
      </c>
      <c r="AR2256" s="8" t="s">
        <v>190</v>
      </c>
      <c r="AT2256" s="8" t="s">
        <v>311</v>
      </c>
      <c r="AU2256" s="8" t="s">
        <v>78</v>
      </c>
      <c r="AY2256" s="8" t="s">
        <v>156</v>
      </c>
      <c r="BE2256" s="143">
        <f t="shared" si="457"/>
        <v>0</v>
      </c>
      <c r="BF2256" s="143">
        <f t="shared" si="458"/>
        <v>0</v>
      </c>
      <c r="BG2256" s="143">
        <f t="shared" si="459"/>
        <v>0</v>
      </c>
      <c r="BH2256" s="143">
        <f t="shared" si="460"/>
        <v>0</v>
      </c>
      <c r="BI2256" s="143">
        <f t="shared" si="461"/>
        <v>0</v>
      </c>
      <c r="BJ2256" s="8" t="s">
        <v>78</v>
      </c>
      <c r="BK2256" s="121">
        <f t="shared" si="462"/>
        <v>0</v>
      </c>
      <c r="BL2256" s="8" t="s">
        <v>161</v>
      </c>
      <c r="BM2256" s="8" t="s">
        <v>4957</v>
      </c>
    </row>
    <row r="2257" spans="2:65" s="23" customFormat="1" ht="25.5" customHeight="1" x14ac:dyDescent="0.45">
      <c r="B2257" s="134"/>
      <c r="C2257" s="179" t="s">
        <v>4958</v>
      </c>
      <c r="D2257" s="179" t="s">
        <v>311</v>
      </c>
      <c r="E2257" s="180" t="s">
        <v>4959</v>
      </c>
      <c r="F2257" s="263" t="s">
        <v>4876</v>
      </c>
      <c r="G2257" s="263"/>
      <c r="H2257" s="263"/>
      <c r="I2257" s="263"/>
      <c r="J2257" s="181" t="s">
        <v>260</v>
      </c>
      <c r="K2257" s="182">
        <v>1</v>
      </c>
      <c r="L2257" s="264"/>
      <c r="M2257" s="264"/>
      <c r="N2257" s="265">
        <f t="shared" si="453"/>
        <v>0</v>
      </c>
      <c r="O2257" s="266"/>
      <c r="P2257" s="266"/>
      <c r="Q2257" s="267"/>
      <c r="R2257" s="139"/>
      <c r="T2257" s="140"/>
      <c r="U2257" s="34" t="s">
        <v>39</v>
      </c>
      <c r="V2257" s="141">
        <v>0</v>
      </c>
      <c r="W2257" s="141">
        <f t="shared" si="454"/>
        <v>0</v>
      </c>
      <c r="X2257" s="141">
        <v>0</v>
      </c>
      <c r="Y2257" s="141">
        <f t="shared" si="455"/>
        <v>0</v>
      </c>
      <c r="Z2257" s="141">
        <v>0</v>
      </c>
      <c r="AA2257" s="142">
        <f t="shared" si="456"/>
        <v>0</v>
      </c>
      <c r="AR2257" s="8" t="s">
        <v>190</v>
      </c>
      <c r="AT2257" s="8" t="s">
        <v>311</v>
      </c>
      <c r="AU2257" s="8" t="s">
        <v>78</v>
      </c>
      <c r="AY2257" s="8" t="s">
        <v>156</v>
      </c>
      <c r="BE2257" s="143">
        <f t="shared" si="457"/>
        <v>0</v>
      </c>
      <c r="BF2257" s="143">
        <f t="shared" si="458"/>
        <v>0</v>
      </c>
      <c r="BG2257" s="143">
        <f t="shared" si="459"/>
        <v>0</v>
      </c>
      <c r="BH2257" s="143">
        <f t="shared" si="460"/>
        <v>0</v>
      </c>
      <c r="BI2257" s="143">
        <f t="shared" si="461"/>
        <v>0</v>
      </c>
      <c r="BJ2257" s="8" t="s">
        <v>78</v>
      </c>
      <c r="BK2257" s="121">
        <f t="shared" si="462"/>
        <v>0</v>
      </c>
      <c r="BL2257" s="8" t="s">
        <v>161</v>
      </c>
      <c r="BM2257" s="8" t="s">
        <v>4960</v>
      </c>
    </row>
    <row r="2258" spans="2:65" s="23" customFormat="1" ht="25.5" customHeight="1" x14ac:dyDescent="0.45">
      <c r="B2258" s="134"/>
      <c r="C2258" s="179" t="s">
        <v>4961</v>
      </c>
      <c r="D2258" s="179" t="s">
        <v>311</v>
      </c>
      <c r="E2258" s="180" t="s">
        <v>4962</v>
      </c>
      <c r="F2258" s="263" t="s">
        <v>4963</v>
      </c>
      <c r="G2258" s="263"/>
      <c r="H2258" s="263"/>
      <c r="I2258" s="263"/>
      <c r="J2258" s="181" t="s">
        <v>260</v>
      </c>
      <c r="K2258" s="182">
        <v>7</v>
      </c>
      <c r="L2258" s="264"/>
      <c r="M2258" s="264"/>
      <c r="N2258" s="265">
        <f t="shared" si="453"/>
        <v>0</v>
      </c>
      <c r="O2258" s="266"/>
      <c r="P2258" s="266"/>
      <c r="Q2258" s="267"/>
      <c r="R2258" s="139"/>
      <c r="T2258" s="140"/>
      <c r="U2258" s="34" t="s">
        <v>39</v>
      </c>
      <c r="V2258" s="141">
        <v>0</v>
      </c>
      <c r="W2258" s="141">
        <f t="shared" si="454"/>
        <v>0</v>
      </c>
      <c r="X2258" s="141">
        <v>0</v>
      </c>
      <c r="Y2258" s="141">
        <f t="shared" si="455"/>
        <v>0</v>
      </c>
      <c r="Z2258" s="141">
        <v>0</v>
      </c>
      <c r="AA2258" s="142">
        <f t="shared" si="456"/>
        <v>0</v>
      </c>
      <c r="AR2258" s="8" t="s">
        <v>190</v>
      </c>
      <c r="AT2258" s="8" t="s">
        <v>311</v>
      </c>
      <c r="AU2258" s="8" t="s">
        <v>78</v>
      </c>
      <c r="AY2258" s="8" t="s">
        <v>156</v>
      </c>
      <c r="BE2258" s="143">
        <f t="shared" si="457"/>
        <v>0</v>
      </c>
      <c r="BF2258" s="143">
        <f t="shared" si="458"/>
        <v>0</v>
      </c>
      <c r="BG2258" s="143">
        <f t="shared" si="459"/>
        <v>0</v>
      </c>
      <c r="BH2258" s="143">
        <f t="shared" si="460"/>
        <v>0</v>
      </c>
      <c r="BI2258" s="143">
        <f t="shared" si="461"/>
        <v>0</v>
      </c>
      <c r="BJ2258" s="8" t="s">
        <v>78</v>
      </c>
      <c r="BK2258" s="121">
        <f t="shared" si="462"/>
        <v>0</v>
      </c>
      <c r="BL2258" s="8" t="s">
        <v>161</v>
      </c>
      <c r="BM2258" s="8" t="s">
        <v>4964</v>
      </c>
    </row>
    <row r="2259" spans="2:65" s="23" customFormat="1" ht="16.5" customHeight="1" x14ac:dyDescent="0.45">
      <c r="B2259" s="134"/>
      <c r="C2259" s="135" t="s">
        <v>4965</v>
      </c>
      <c r="D2259" s="135" t="s">
        <v>157</v>
      </c>
      <c r="E2259" s="136" t="s">
        <v>4966</v>
      </c>
      <c r="F2259" s="251" t="s">
        <v>4967</v>
      </c>
      <c r="G2259" s="251"/>
      <c r="H2259" s="251"/>
      <c r="I2259" s="251"/>
      <c r="J2259" s="137" t="s">
        <v>1782</v>
      </c>
      <c r="K2259" s="138">
        <v>1</v>
      </c>
      <c r="L2259" s="252"/>
      <c r="M2259" s="252"/>
      <c r="N2259" s="260">
        <f>ROUND(L2259*K2259,2)</f>
        <v>0</v>
      </c>
      <c r="O2259" s="261"/>
      <c r="P2259" s="261"/>
      <c r="Q2259" s="262"/>
      <c r="R2259" s="139"/>
      <c r="T2259" s="140"/>
      <c r="U2259" s="34" t="s">
        <v>39</v>
      </c>
      <c r="V2259" s="141">
        <v>0</v>
      </c>
      <c r="W2259" s="141">
        <f t="shared" si="454"/>
        <v>0</v>
      </c>
      <c r="X2259" s="141">
        <v>0</v>
      </c>
      <c r="Y2259" s="141">
        <f t="shared" si="455"/>
        <v>0</v>
      </c>
      <c r="Z2259" s="141">
        <v>0</v>
      </c>
      <c r="AA2259" s="142">
        <f t="shared" si="456"/>
        <v>0</v>
      </c>
      <c r="AR2259" s="8" t="s">
        <v>161</v>
      </c>
      <c r="AT2259" s="8" t="s">
        <v>157</v>
      </c>
      <c r="AU2259" s="8" t="s">
        <v>78</v>
      </c>
      <c r="AY2259" s="8" t="s">
        <v>156</v>
      </c>
      <c r="BE2259" s="143">
        <f t="shared" si="457"/>
        <v>0</v>
      </c>
      <c r="BF2259" s="143">
        <f t="shared" si="458"/>
        <v>0</v>
      </c>
      <c r="BG2259" s="143">
        <f t="shared" si="459"/>
        <v>0</v>
      </c>
      <c r="BH2259" s="143">
        <f t="shared" si="460"/>
        <v>0</v>
      </c>
      <c r="BI2259" s="143">
        <f t="shared" si="461"/>
        <v>0</v>
      </c>
      <c r="BJ2259" s="8" t="s">
        <v>78</v>
      </c>
      <c r="BK2259" s="121">
        <f t="shared" si="462"/>
        <v>0</v>
      </c>
      <c r="BL2259" s="8" t="s">
        <v>161</v>
      </c>
      <c r="BM2259" s="8" t="s">
        <v>4968</v>
      </c>
    </row>
    <row r="2260" spans="2:65" s="23" customFormat="1" ht="16.5" customHeight="1" x14ac:dyDescent="0.45">
      <c r="B2260" s="134"/>
      <c r="C2260" s="135" t="s">
        <v>4969</v>
      </c>
      <c r="D2260" s="135" t="s">
        <v>157</v>
      </c>
      <c r="E2260" s="136" t="s">
        <v>4970</v>
      </c>
      <c r="F2260" s="251" t="s">
        <v>4971</v>
      </c>
      <c r="G2260" s="251"/>
      <c r="H2260" s="251"/>
      <c r="I2260" s="251"/>
      <c r="J2260" s="137" t="s">
        <v>1782</v>
      </c>
      <c r="K2260" s="138">
        <v>7</v>
      </c>
      <c r="L2260" s="252"/>
      <c r="M2260" s="252"/>
      <c r="N2260" s="260">
        <f t="shared" ref="N2260:N2267" si="463">ROUND(L2260*K2260,2)</f>
        <v>0</v>
      </c>
      <c r="O2260" s="261"/>
      <c r="P2260" s="261"/>
      <c r="Q2260" s="262"/>
      <c r="R2260" s="139"/>
      <c r="T2260" s="140"/>
      <c r="U2260" s="34" t="s">
        <v>39</v>
      </c>
      <c r="V2260" s="141">
        <v>0</v>
      </c>
      <c r="W2260" s="141">
        <f t="shared" si="454"/>
        <v>0</v>
      </c>
      <c r="X2260" s="141">
        <v>0</v>
      </c>
      <c r="Y2260" s="141">
        <f t="shared" si="455"/>
        <v>0</v>
      </c>
      <c r="Z2260" s="141">
        <v>0</v>
      </c>
      <c r="AA2260" s="142">
        <f t="shared" si="456"/>
        <v>0</v>
      </c>
      <c r="AR2260" s="8" t="s">
        <v>161</v>
      </c>
      <c r="AT2260" s="8" t="s">
        <v>157</v>
      </c>
      <c r="AU2260" s="8" t="s">
        <v>78</v>
      </c>
      <c r="AY2260" s="8" t="s">
        <v>156</v>
      </c>
      <c r="BE2260" s="143">
        <f t="shared" si="457"/>
        <v>0</v>
      </c>
      <c r="BF2260" s="143">
        <f t="shared" si="458"/>
        <v>0</v>
      </c>
      <c r="BG2260" s="143">
        <f t="shared" si="459"/>
        <v>0</v>
      </c>
      <c r="BH2260" s="143">
        <f t="shared" si="460"/>
        <v>0</v>
      </c>
      <c r="BI2260" s="143">
        <f t="shared" si="461"/>
        <v>0</v>
      </c>
      <c r="BJ2260" s="8" t="s">
        <v>78</v>
      </c>
      <c r="BK2260" s="121">
        <f t="shared" si="462"/>
        <v>0</v>
      </c>
      <c r="BL2260" s="8" t="s">
        <v>161</v>
      </c>
      <c r="BM2260" s="8" t="s">
        <v>4972</v>
      </c>
    </row>
    <row r="2261" spans="2:65" s="23" customFormat="1" ht="16.5" customHeight="1" x14ac:dyDescent="0.45">
      <c r="B2261" s="134"/>
      <c r="C2261" s="135" t="s">
        <v>4973</v>
      </c>
      <c r="D2261" s="135" t="s">
        <v>157</v>
      </c>
      <c r="E2261" s="136" t="s">
        <v>4974</v>
      </c>
      <c r="F2261" s="251" t="s">
        <v>4975</v>
      </c>
      <c r="G2261" s="251"/>
      <c r="H2261" s="251"/>
      <c r="I2261" s="251"/>
      <c r="J2261" s="137" t="s">
        <v>1782</v>
      </c>
      <c r="K2261" s="138">
        <v>1</v>
      </c>
      <c r="L2261" s="252"/>
      <c r="M2261" s="252"/>
      <c r="N2261" s="260">
        <f t="shared" si="463"/>
        <v>0</v>
      </c>
      <c r="O2261" s="261"/>
      <c r="P2261" s="261"/>
      <c r="Q2261" s="262"/>
      <c r="R2261" s="139"/>
      <c r="T2261" s="140"/>
      <c r="U2261" s="34" t="s">
        <v>39</v>
      </c>
      <c r="V2261" s="141">
        <v>0</v>
      </c>
      <c r="W2261" s="141">
        <f t="shared" si="454"/>
        <v>0</v>
      </c>
      <c r="X2261" s="141">
        <v>0</v>
      </c>
      <c r="Y2261" s="141">
        <f t="shared" si="455"/>
        <v>0</v>
      </c>
      <c r="Z2261" s="141">
        <v>0</v>
      </c>
      <c r="AA2261" s="142">
        <f t="shared" si="456"/>
        <v>0</v>
      </c>
      <c r="AR2261" s="8" t="s">
        <v>161</v>
      </c>
      <c r="AT2261" s="8" t="s">
        <v>157</v>
      </c>
      <c r="AU2261" s="8" t="s">
        <v>78</v>
      </c>
      <c r="AY2261" s="8" t="s">
        <v>156</v>
      </c>
      <c r="BE2261" s="143">
        <f t="shared" si="457"/>
        <v>0</v>
      </c>
      <c r="BF2261" s="143">
        <f t="shared" si="458"/>
        <v>0</v>
      </c>
      <c r="BG2261" s="143">
        <f t="shared" si="459"/>
        <v>0</v>
      </c>
      <c r="BH2261" s="143">
        <f t="shared" si="460"/>
        <v>0</v>
      </c>
      <c r="BI2261" s="143">
        <f t="shared" si="461"/>
        <v>0</v>
      </c>
      <c r="BJ2261" s="8" t="s">
        <v>78</v>
      </c>
      <c r="BK2261" s="121">
        <f t="shared" si="462"/>
        <v>0</v>
      </c>
      <c r="BL2261" s="8" t="s">
        <v>161</v>
      </c>
      <c r="BM2261" s="8" t="s">
        <v>4976</v>
      </c>
    </row>
    <row r="2262" spans="2:65" s="23" customFormat="1" ht="16.5" customHeight="1" x14ac:dyDescent="0.45">
      <c r="B2262" s="134"/>
      <c r="C2262" s="135" t="s">
        <v>4977</v>
      </c>
      <c r="D2262" s="135" t="s">
        <v>157</v>
      </c>
      <c r="E2262" s="136" t="s">
        <v>4978</v>
      </c>
      <c r="F2262" s="251" t="s">
        <v>4979</v>
      </c>
      <c r="G2262" s="251"/>
      <c r="H2262" s="251"/>
      <c r="I2262" s="251"/>
      <c r="J2262" s="137" t="s">
        <v>1782</v>
      </c>
      <c r="K2262" s="138">
        <v>1</v>
      </c>
      <c r="L2262" s="252"/>
      <c r="M2262" s="252"/>
      <c r="N2262" s="260">
        <f t="shared" si="463"/>
        <v>0</v>
      </c>
      <c r="O2262" s="261"/>
      <c r="P2262" s="261"/>
      <c r="Q2262" s="262"/>
      <c r="R2262" s="139"/>
      <c r="T2262" s="140"/>
      <c r="U2262" s="34" t="s">
        <v>39</v>
      </c>
      <c r="V2262" s="141">
        <v>0</v>
      </c>
      <c r="W2262" s="141">
        <f t="shared" si="454"/>
        <v>0</v>
      </c>
      <c r="X2262" s="141">
        <v>0</v>
      </c>
      <c r="Y2262" s="141">
        <f t="shared" si="455"/>
        <v>0</v>
      </c>
      <c r="Z2262" s="141">
        <v>0</v>
      </c>
      <c r="AA2262" s="142">
        <f t="shared" si="456"/>
        <v>0</v>
      </c>
      <c r="AR2262" s="8" t="s">
        <v>161</v>
      </c>
      <c r="AT2262" s="8" t="s">
        <v>157</v>
      </c>
      <c r="AU2262" s="8" t="s">
        <v>78</v>
      </c>
      <c r="AY2262" s="8" t="s">
        <v>156</v>
      </c>
      <c r="BE2262" s="143">
        <f t="shared" si="457"/>
        <v>0</v>
      </c>
      <c r="BF2262" s="143">
        <f t="shared" si="458"/>
        <v>0</v>
      </c>
      <c r="BG2262" s="143">
        <f t="shared" si="459"/>
        <v>0</v>
      </c>
      <c r="BH2262" s="143">
        <f t="shared" si="460"/>
        <v>0</v>
      </c>
      <c r="BI2262" s="143">
        <f t="shared" si="461"/>
        <v>0</v>
      </c>
      <c r="BJ2262" s="8" t="s">
        <v>78</v>
      </c>
      <c r="BK2262" s="121">
        <f t="shared" si="462"/>
        <v>0</v>
      </c>
      <c r="BL2262" s="8" t="s">
        <v>161</v>
      </c>
      <c r="BM2262" s="8" t="s">
        <v>4980</v>
      </c>
    </row>
    <row r="2263" spans="2:65" s="23" customFormat="1" ht="16.5" customHeight="1" x14ac:dyDescent="0.45">
      <c r="B2263" s="134"/>
      <c r="C2263" s="135" t="s">
        <v>4981</v>
      </c>
      <c r="D2263" s="135" t="s">
        <v>157</v>
      </c>
      <c r="E2263" s="136" t="s">
        <v>4982</v>
      </c>
      <c r="F2263" s="251" t="s">
        <v>4983</v>
      </c>
      <c r="G2263" s="251"/>
      <c r="H2263" s="251"/>
      <c r="I2263" s="251"/>
      <c r="J2263" s="137" t="s">
        <v>1782</v>
      </c>
      <c r="K2263" s="138">
        <v>1</v>
      </c>
      <c r="L2263" s="252"/>
      <c r="M2263" s="252"/>
      <c r="N2263" s="260">
        <f t="shared" si="463"/>
        <v>0</v>
      </c>
      <c r="O2263" s="261"/>
      <c r="P2263" s="261"/>
      <c r="Q2263" s="262"/>
      <c r="R2263" s="139"/>
      <c r="T2263" s="140"/>
      <c r="U2263" s="34" t="s">
        <v>39</v>
      </c>
      <c r="V2263" s="141">
        <v>0</v>
      </c>
      <c r="W2263" s="141">
        <f t="shared" si="454"/>
        <v>0</v>
      </c>
      <c r="X2263" s="141">
        <v>0</v>
      </c>
      <c r="Y2263" s="141">
        <f t="shared" si="455"/>
        <v>0</v>
      </c>
      <c r="Z2263" s="141">
        <v>0</v>
      </c>
      <c r="AA2263" s="142">
        <f t="shared" si="456"/>
        <v>0</v>
      </c>
      <c r="AR2263" s="8" t="s">
        <v>161</v>
      </c>
      <c r="AT2263" s="8" t="s">
        <v>157</v>
      </c>
      <c r="AU2263" s="8" t="s">
        <v>78</v>
      </c>
      <c r="AY2263" s="8" t="s">
        <v>156</v>
      </c>
      <c r="BE2263" s="143">
        <f t="shared" si="457"/>
        <v>0</v>
      </c>
      <c r="BF2263" s="143">
        <f t="shared" si="458"/>
        <v>0</v>
      </c>
      <c r="BG2263" s="143">
        <f t="shared" si="459"/>
        <v>0</v>
      </c>
      <c r="BH2263" s="143">
        <f t="shared" si="460"/>
        <v>0</v>
      </c>
      <c r="BI2263" s="143">
        <f t="shared" si="461"/>
        <v>0</v>
      </c>
      <c r="BJ2263" s="8" t="s">
        <v>78</v>
      </c>
      <c r="BK2263" s="121">
        <f t="shared" si="462"/>
        <v>0</v>
      </c>
      <c r="BL2263" s="8" t="s">
        <v>161</v>
      </c>
      <c r="BM2263" s="8" t="s">
        <v>4984</v>
      </c>
    </row>
    <row r="2264" spans="2:65" s="23" customFormat="1" ht="16.5" customHeight="1" x14ac:dyDescent="0.45">
      <c r="B2264" s="134"/>
      <c r="C2264" s="135" t="s">
        <v>4985</v>
      </c>
      <c r="D2264" s="135" t="s">
        <v>157</v>
      </c>
      <c r="E2264" s="136" t="s">
        <v>4986</v>
      </c>
      <c r="F2264" s="251" t="s">
        <v>4987</v>
      </c>
      <c r="G2264" s="251"/>
      <c r="H2264" s="251"/>
      <c r="I2264" s="251"/>
      <c r="J2264" s="137" t="s">
        <v>1782</v>
      </c>
      <c r="K2264" s="138">
        <v>1</v>
      </c>
      <c r="L2264" s="252"/>
      <c r="M2264" s="252"/>
      <c r="N2264" s="260">
        <f t="shared" si="463"/>
        <v>0</v>
      </c>
      <c r="O2264" s="261"/>
      <c r="P2264" s="261"/>
      <c r="Q2264" s="262"/>
      <c r="R2264" s="139"/>
      <c r="T2264" s="140"/>
      <c r="U2264" s="34" t="s">
        <v>39</v>
      </c>
      <c r="V2264" s="141">
        <v>0</v>
      </c>
      <c r="W2264" s="141">
        <f t="shared" si="454"/>
        <v>0</v>
      </c>
      <c r="X2264" s="141">
        <v>0</v>
      </c>
      <c r="Y2264" s="141">
        <f t="shared" si="455"/>
        <v>0</v>
      </c>
      <c r="Z2264" s="141">
        <v>0</v>
      </c>
      <c r="AA2264" s="142">
        <f t="shared" si="456"/>
        <v>0</v>
      </c>
      <c r="AR2264" s="8" t="s">
        <v>161</v>
      </c>
      <c r="AT2264" s="8" t="s">
        <v>157</v>
      </c>
      <c r="AU2264" s="8" t="s">
        <v>78</v>
      </c>
      <c r="AY2264" s="8" t="s">
        <v>156</v>
      </c>
      <c r="BE2264" s="143">
        <f t="shared" si="457"/>
        <v>0</v>
      </c>
      <c r="BF2264" s="143">
        <f t="shared" si="458"/>
        <v>0</v>
      </c>
      <c r="BG2264" s="143">
        <f t="shared" si="459"/>
        <v>0</v>
      </c>
      <c r="BH2264" s="143">
        <f t="shared" si="460"/>
        <v>0</v>
      </c>
      <c r="BI2264" s="143">
        <f t="shared" si="461"/>
        <v>0</v>
      </c>
      <c r="BJ2264" s="8" t="s">
        <v>78</v>
      </c>
      <c r="BK2264" s="121">
        <f t="shared" si="462"/>
        <v>0</v>
      </c>
      <c r="BL2264" s="8" t="s">
        <v>161</v>
      </c>
      <c r="BM2264" s="8" t="s">
        <v>4988</v>
      </c>
    </row>
    <row r="2265" spans="2:65" s="23" customFormat="1" ht="25.5" customHeight="1" x14ac:dyDescent="0.45">
      <c r="B2265" s="134"/>
      <c r="C2265" s="135" t="s">
        <v>4989</v>
      </c>
      <c r="D2265" s="135" t="s">
        <v>157</v>
      </c>
      <c r="E2265" s="136" t="s">
        <v>4990</v>
      </c>
      <c r="F2265" s="251" t="s">
        <v>4991</v>
      </c>
      <c r="G2265" s="251"/>
      <c r="H2265" s="251"/>
      <c r="I2265" s="251"/>
      <c r="J2265" s="137" t="s">
        <v>1782</v>
      </c>
      <c r="K2265" s="138">
        <v>1</v>
      </c>
      <c r="L2265" s="252"/>
      <c r="M2265" s="252"/>
      <c r="N2265" s="260">
        <f t="shared" si="463"/>
        <v>0</v>
      </c>
      <c r="O2265" s="261"/>
      <c r="P2265" s="261"/>
      <c r="Q2265" s="262"/>
      <c r="R2265" s="139"/>
      <c r="T2265" s="140"/>
      <c r="U2265" s="34" t="s">
        <v>39</v>
      </c>
      <c r="V2265" s="141">
        <v>0</v>
      </c>
      <c r="W2265" s="141">
        <f t="shared" si="454"/>
        <v>0</v>
      </c>
      <c r="X2265" s="141">
        <v>0</v>
      </c>
      <c r="Y2265" s="141">
        <f t="shared" si="455"/>
        <v>0</v>
      </c>
      <c r="Z2265" s="141">
        <v>0</v>
      </c>
      <c r="AA2265" s="142">
        <f t="shared" si="456"/>
        <v>0</v>
      </c>
      <c r="AR2265" s="8" t="s">
        <v>161</v>
      </c>
      <c r="AT2265" s="8" t="s">
        <v>157</v>
      </c>
      <c r="AU2265" s="8" t="s">
        <v>78</v>
      </c>
      <c r="AY2265" s="8" t="s">
        <v>156</v>
      </c>
      <c r="BE2265" s="143">
        <f t="shared" si="457"/>
        <v>0</v>
      </c>
      <c r="BF2265" s="143">
        <f t="shared" si="458"/>
        <v>0</v>
      </c>
      <c r="BG2265" s="143">
        <f t="shared" si="459"/>
        <v>0</v>
      </c>
      <c r="BH2265" s="143">
        <f t="shared" si="460"/>
        <v>0</v>
      </c>
      <c r="BI2265" s="143">
        <f t="shared" si="461"/>
        <v>0</v>
      </c>
      <c r="BJ2265" s="8" t="s">
        <v>78</v>
      </c>
      <c r="BK2265" s="121">
        <f t="shared" si="462"/>
        <v>0</v>
      </c>
      <c r="BL2265" s="8" t="s">
        <v>161</v>
      </c>
      <c r="BM2265" s="8" t="s">
        <v>4992</v>
      </c>
    </row>
    <row r="2266" spans="2:65" s="23" customFormat="1" ht="16.5" customHeight="1" x14ac:dyDescent="0.45">
      <c r="B2266" s="134"/>
      <c r="C2266" s="191" t="s">
        <v>4993</v>
      </c>
      <c r="D2266" s="191"/>
      <c r="E2266" s="136"/>
      <c r="F2266" s="272"/>
      <c r="G2266" s="272"/>
      <c r="H2266" s="272"/>
      <c r="I2266" s="272"/>
      <c r="J2266" s="137"/>
      <c r="K2266" s="138"/>
      <c r="L2266" s="273"/>
      <c r="M2266" s="273"/>
      <c r="N2266" s="260">
        <f t="shared" si="463"/>
        <v>0</v>
      </c>
      <c r="O2266" s="261"/>
      <c r="P2266" s="261"/>
      <c r="Q2266" s="262"/>
      <c r="R2266" s="139"/>
      <c r="T2266" s="140"/>
      <c r="U2266" s="34" t="s">
        <v>39</v>
      </c>
      <c r="V2266" s="141">
        <v>0</v>
      </c>
      <c r="W2266" s="141">
        <f t="shared" si="454"/>
        <v>0</v>
      </c>
      <c r="X2266" s="141">
        <v>0</v>
      </c>
      <c r="Y2266" s="141">
        <f t="shared" si="455"/>
        <v>0</v>
      </c>
      <c r="Z2266" s="141">
        <v>0</v>
      </c>
      <c r="AA2266" s="142">
        <f t="shared" si="456"/>
        <v>0</v>
      </c>
      <c r="AR2266" s="8" t="s">
        <v>161</v>
      </c>
      <c r="AT2266" s="8" t="s">
        <v>157</v>
      </c>
      <c r="AU2266" s="8" t="s">
        <v>78</v>
      </c>
      <c r="AY2266" s="8" t="s">
        <v>156</v>
      </c>
      <c r="BE2266" s="143">
        <f t="shared" si="457"/>
        <v>0</v>
      </c>
      <c r="BF2266" s="143">
        <f t="shared" si="458"/>
        <v>0</v>
      </c>
      <c r="BG2266" s="143">
        <f t="shared" si="459"/>
        <v>0</v>
      </c>
      <c r="BH2266" s="143">
        <f t="shared" si="460"/>
        <v>0</v>
      </c>
      <c r="BI2266" s="143">
        <f t="shared" si="461"/>
        <v>0</v>
      </c>
      <c r="BJ2266" s="8" t="s">
        <v>78</v>
      </c>
      <c r="BK2266" s="121">
        <f t="shared" si="462"/>
        <v>0</v>
      </c>
      <c r="BL2266" s="8" t="s">
        <v>161</v>
      </c>
      <c r="BM2266" s="8" t="s">
        <v>4994</v>
      </c>
    </row>
    <row r="2267" spans="2:65" s="23" customFormat="1" ht="16.5" customHeight="1" x14ac:dyDescent="0.45">
      <c r="B2267" s="134"/>
      <c r="C2267" s="191" t="s">
        <v>4995</v>
      </c>
      <c r="D2267" s="191"/>
      <c r="E2267" s="136"/>
      <c r="F2267" s="272"/>
      <c r="G2267" s="272"/>
      <c r="H2267" s="272"/>
      <c r="I2267" s="272"/>
      <c r="J2267" s="137"/>
      <c r="K2267" s="138"/>
      <c r="L2267" s="273"/>
      <c r="M2267" s="273"/>
      <c r="N2267" s="260">
        <f t="shared" si="463"/>
        <v>0</v>
      </c>
      <c r="O2267" s="261"/>
      <c r="P2267" s="261"/>
      <c r="Q2267" s="262"/>
      <c r="R2267" s="139"/>
      <c r="T2267" s="140"/>
      <c r="U2267" s="34" t="s">
        <v>39</v>
      </c>
      <c r="V2267" s="141">
        <v>0</v>
      </c>
      <c r="W2267" s="141">
        <f t="shared" si="454"/>
        <v>0</v>
      </c>
      <c r="X2267" s="141">
        <v>0</v>
      </c>
      <c r="Y2267" s="141">
        <f t="shared" si="455"/>
        <v>0</v>
      </c>
      <c r="Z2267" s="141">
        <v>0</v>
      </c>
      <c r="AA2267" s="142">
        <f t="shared" si="456"/>
        <v>0</v>
      </c>
      <c r="AR2267" s="8" t="s">
        <v>161</v>
      </c>
      <c r="AT2267" s="8" t="s">
        <v>157</v>
      </c>
      <c r="AU2267" s="8" t="s">
        <v>78</v>
      </c>
      <c r="AY2267" s="8" t="s">
        <v>156</v>
      </c>
      <c r="BE2267" s="143">
        <f t="shared" si="457"/>
        <v>0</v>
      </c>
      <c r="BF2267" s="143">
        <f t="shared" si="458"/>
        <v>0</v>
      </c>
      <c r="BG2267" s="143">
        <f t="shared" si="459"/>
        <v>0</v>
      </c>
      <c r="BH2267" s="143">
        <f t="shared" si="460"/>
        <v>0</v>
      </c>
      <c r="BI2267" s="143">
        <f t="shared" si="461"/>
        <v>0</v>
      </c>
      <c r="BJ2267" s="8" t="s">
        <v>78</v>
      </c>
      <c r="BK2267" s="121">
        <f t="shared" si="462"/>
        <v>0</v>
      </c>
      <c r="BL2267" s="8" t="s">
        <v>161</v>
      </c>
      <c r="BM2267" s="8" t="s">
        <v>4996</v>
      </c>
    </row>
    <row r="2268" spans="2:65" s="122" customFormat="1" ht="37.35" customHeight="1" x14ac:dyDescent="0.55000000000000004">
      <c r="B2268" s="123"/>
      <c r="C2268" s="124"/>
      <c r="D2268" s="125" t="s">
        <v>138</v>
      </c>
      <c r="E2268" s="125"/>
      <c r="F2268" s="125"/>
      <c r="G2268" s="125"/>
      <c r="H2268" s="125"/>
      <c r="I2268" s="125"/>
      <c r="J2268" s="125"/>
      <c r="K2268" s="125"/>
      <c r="L2268" s="125"/>
      <c r="M2268" s="125"/>
      <c r="N2268" s="268">
        <f>BK2268</f>
        <v>0</v>
      </c>
      <c r="O2268" s="268"/>
      <c r="P2268" s="268"/>
      <c r="Q2268" s="268"/>
      <c r="R2268" s="126"/>
      <c r="T2268" s="127"/>
      <c r="U2268" s="124"/>
      <c r="V2268" s="124"/>
      <c r="W2268" s="128">
        <f>W2269+W2272</f>
        <v>0</v>
      </c>
      <c r="X2268" s="124"/>
      <c r="Y2268" s="128">
        <f>Y2269+Y2272</f>
        <v>0</v>
      </c>
      <c r="Z2268" s="124"/>
      <c r="AA2268" s="129">
        <f>AA2269+AA2272</f>
        <v>0</v>
      </c>
      <c r="AR2268" s="130" t="s">
        <v>161</v>
      </c>
      <c r="AT2268" s="131" t="s">
        <v>71</v>
      </c>
      <c r="AU2268" s="131" t="s">
        <v>72</v>
      </c>
      <c r="AY2268" s="130" t="s">
        <v>156</v>
      </c>
      <c r="BK2268" s="132">
        <f>BK2269+BK2272</f>
        <v>0</v>
      </c>
    </row>
    <row r="2269" spans="2:65" s="122" customFormat="1" ht="19.899999999999999" customHeight="1" x14ac:dyDescent="0.5">
      <c r="B2269" s="123"/>
      <c r="C2269" s="124"/>
      <c r="D2269" s="133" t="s">
        <v>139</v>
      </c>
      <c r="E2269" s="133"/>
      <c r="F2269" s="133"/>
      <c r="G2269" s="133"/>
      <c r="H2269" s="133"/>
      <c r="I2269" s="133"/>
      <c r="J2269" s="133"/>
      <c r="K2269" s="133"/>
      <c r="L2269" s="133"/>
      <c r="M2269" s="133"/>
      <c r="N2269" s="250">
        <f>BK2269</f>
        <v>0</v>
      </c>
      <c r="O2269" s="250"/>
      <c r="P2269" s="250"/>
      <c r="Q2269" s="250"/>
      <c r="R2269" s="126"/>
      <c r="T2269" s="127"/>
      <c r="U2269" s="124"/>
      <c r="V2269" s="124"/>
      <c r="W2269" s="128">
        <f>SUM(W2270:W2271)</f>
        <v>0</v>
      </c>
      <c r="X2269" s="124"/>
      <c r="Y2269" s="128">
        <f>SUM(Y2270:Y2271)</f>
        <v>0</v>
      </c>
      <c r="Z2269" s="124"/>
      <c r="AA2269" s="129">
        <f>SUM(AA2270:AA2271)</f>
        <v>0</v>
      </c>
      <c r="AR2269" s="130" t="s">
        <v>80</v>
      </c>
      <c r="AT2269" s="131" t="s">
        <v>71</v>
      </c>
      <c r="AU2269" s="131" t="s">
        <v>80</v>
      </c>
      <c r="AY2269" s="130" t="s">
        <v>156</v>
      </c>
      <c r="BK2269" s="132">
        <f>SUM(BK2270:BK2271)</f>
        <v>0</v>
      </c>
    </row>
    <row r="2270" spans="2:65" s="23" customFormat="1" ht="16.5" customHeight="1" x14ac:dyDescent="0.45">
      <c r="B2270" s="134"/>
      <c r="C2270" s="135" t="s">
        <v>4997</v>
      </c>
      <c r="D2270" s="135"/>
      <c r="E2270" s="136"/>
      <c r="F2270" s="251"/>
      <c r="G2270" s="251"/>
      <c r="H2270" s="251"/>
      <c r="I2270" s="251"/>
      <c r="J2270" s="137"/>
      <c r="K2270" s="138"/>
      <c r="L2270" s="252"/>
      <c r="M2270" s="252"/>
      <c r="N2270" s="260">
        <f t="shared" ref="N2270:N2271" si="464">ROUND(L2270*K2270,2)</f>
        <v>0</v>
      </c>
      <c r="O2270" s="261"/>
      <c r="P2270" s="261"/>
      <c r="Q2270" s="262"/>
      <c r="R2270" s="139"/>
      <c r="T2270" s="140"/>
      <c r="U2270" s="34" t="s">
        <v>39</v>
      </c>
      <c r="V2270" s="141">
        <v>0</v>
      </c>
      <c r="W2270" s="141">
        <f>V2270*K2270</f>
        <v>0</v>
      </c>
      <c r="X2270" s="141">
        <v>0</v>
      </c>
      <c r="Y2270" s="141">
        <f>X2270*K2270</f>
        <v>0</v>
      </c>
      <c r="Z2270" s="141">
        <v>0</v>
      </c>
      <c r="AA2270" s="142">
        <f>Z2270*K2270</f>
        <v>0</v>
      </c>
      <c r="AR2270" s="8" t="s">
        <v>161</v>
      </c>
      <c r="AT2270" s="8" t="s">
        <v>157</v>
      </c>
      <c r="AU2270" s="8" t="s">
        <v>78</v>
      </c>
      <c r="AY2270" s="8" t="s">
        <v>156</v>
      </c>
      <c r="BE2270" s="143">
        <f>IF(U2270="základná",N2270,0)</f>
        <v>0</v>
      </c>
      <c r="BF2270" s="143">
        <f>IF(U2270="znížená",N2270,0)</f>
        <v>0</v>
      </c>
      <c r="BG2270" s="143">
        <f>IF(U2270="zákl. prenesená",N2270,0)</f>
        <v>0</v>
      </c>
      <c r="BH2270" s="143">
        <f>IF(U2270="zníž. prenesená",N2270,0)</f>
        <v>0</v>
      </c>
      <c r="BI2270" s="143">
        <f>IF(U2270="nulová",N2270,0)</f>
        <v>0</v>
      </c>
      <c r="BJ2270" s="8" t="s">
        <v>78</v>
      </c>
      <c r="BK2270" s="121">
        <f>ROUND(L2270*K2270,3)</f>
        <v>0</v>
      </c>
      <c r="BL2270" s="8" t="s">
        <v>161</v>
      </c>
      <c r="BM2270" s="8" t="s">
        <v>4998</v>
      </c>
    </row>
    <row r="2271" spans="2:65" s="23" customFormat="1" ht="16.5" customHeight="1" x14ac:dyDescent="0.45">
      <c r="B2271" s="134"/>
      <c r="C2271" s="135" t="s">
        <v>4999</v>
      </c>
      <c r="D2271" s="135"/>
      <c r="E2271" s="136"/>
      <c r="F2271" s="251"/>
      <c r="G2271" s="251"/>
      <c r="H2271" s="251"/>
      <c r="I2271" s="251"/>
      <c r="J2271" s="137"/>
      <c r="K2271" s="138"/>
      <c r="L2271" s="252"/>
      <c r="M2271" s="252"/>
      <c r="N2271" s="260">
        <f t="shared" si="464"/>
        <v>0</v>
      </c>
      <c r="O2271" s="261"/>
      <c r="P2271" s="261"/>
      <c r="Q2271" s="262"/>
      <c r="R2271" s="139"/>
      <c r="T2271" s="140"/>
      <c r="U2271" s="34" t="s">
        <v>39</v>
      </c>
      <c r="V2271" s="141">
        <v>0</v>
      </c>
      <c r="W2271" s="141">
        <f>V2271*K2271</f>
        <v>0</v>
      </c>
      <c r="X2271" s="141">
        <v>0</v>
      </c>
      <c r="Y2271" s="141">
        <f>X2271*K2271</f>
        <v>0</v>
      </c>
      <c r="Z2271" s="141">
        <v>0</v>
      </c>
      <c r="AA2271" s="142">
        <f>Z2271*K2271</f>
        <v>0</v>
      </c>
      <c r="AR2271" s="8" t="s">
        <v>161</v>
      </c>
      <c r="AT2271" s="8" t="s">
        <v>157</v>
      </c>
      <c r="AU2271" s="8" t="s">
        <v>78</v>
      </c>
      <c r="AY2271" s="8" t="s">
        <v>156</v>
      </c>
      <c r="BE2271" s="143">
        <f>IF(U2271="základná",N2271,0)</f>
        <v>0</v>
      </c>
      <c r="BF2271" s="143">
        <f>IF(U2271="znížená",N2271,0)</f>
        <v>0</v>
      </c>
      <c r="BG2271" s="143">
        <f>IF(U2271="zákl. prenesená",N2271,0)</f>
        <v>0</v>
      </c>
      <c r="BH2271" s="143">
        <f>IF(U2271="zníž. prenesená",N2271,0)</f>
        <v>0</v>
      </c>
      <c r="BI2271" s="143">
        <f>IF(U2271="nulová",N2271,0)</f>
        <v>0</v>
      </c>
      <c r="BJ2271" s="8" t="s">
        <v>78</v>
      </c>
      <c r="BK2271" s="121">
        <f>ROUND(L2271*K2271,3)</f>
        <v>0</v>
      </c>
      <c r="BL2271" s="8" t="s">
        <v>161</v>
      </c>
      <c r="BM2271" s="8" t="s">
        <v>5000</v>
      </c>
    </row>
    <row r="2272" spans="2:65" s="122" customFormat="1" ht="29.85" customHeight="1" x14ac:dyDescent="0.5">
      <c r="B2272" s="123"/>
      <c r="C2272" s="124"/>
      <c r="D2272" s="133" t="s">
        <v>140</v>
      </c>
      <c r="E2272" s="133"/>
      <c r="F2272" s="133"/>
      <c r="G2272" s="133"/>
      <c r="H2272" s="133"/>
      <c r="I2272" s="133"/>
      <c r="J2272" s="133"/>
      <c r="K2272" s="133"/>
      <c r="L2272" s="133"/>
      <c r="M2272" s="133"/>
      <c r="N2272" s="257">
        <f>BK2272</f>
        <v>0</v>
      </c>
      <c r="O2272" s="257"/>
      <c r="P2272" s="257"/>
      <c r="Q2272" s="257"/>
      <c r="R2272" s="126"/>
      <c r="T2272" s="127"/>
      <c r="U2272" s="124"/>
      <c r="V2272" s="124"/>
      <c r="W2272" s="128">
        <f>SUM(W2273:W2277)</f>
        <v>0</v>
      </c>
      <c r="X2272" s="124"/>
      <c r="Y2272" s="128">
        <f>SUM(Y2273:Y2277)</f>
        <v>0</v>
      </c>
      <c r="Z2272" s="124"/>
      <c r="AA2272" s="129">
        <f>SUM(AA2273:AA2277)</f>
        <v>0</v>
      </c>
      <c r="AR2272" s="130" t="s">
        <v>161</v>
      </c>
      <c r="AT2272" s="131" t="s">
        <v>71</v>
      </c>
      <c r="AU2272" s="131" t="s">
        <v>80</v>
      </c>
      <c r="AY2272" s="130" t="s">
        <v>156</v>
      </c>
      <c r="BK2272" s="132">
        <f>SUM(BK2273:BK2277)</f>
        <v>0</v>
      </c>
    </row>
    <row r="2273" spans="2:65" s="23" customFormat="1" ht="38.25" customHeight="1" x14ac:dyDescent="0.45">
      <c r="B2273" s="134"/>
      <c r="C2273" s="191" t="s">
        <v>5001</v>
      </c>
      <c r="D2273" s="191"/>
      <c r="E2273" s="192"/>
      <c r="F2273" s="272"/>
      <c r="G2273" s="272"/>
      <c r="H2273" s="272"/>
      <c r="I2273" s="272"/>
      <c r="J2273" s="193"/>
      <c r="K2273" s="194"/>
      <c r="L2273" s="273"/>
      <c r="M2273" s="273"/>
      <c r="N2273" s="260">
        <f t="shared" ref="N2273:N2277" si="465">ROUND(L2273*K2273,2)</f>
        <v>0</v>
      </c>
      <c r="O2273" s="261"/>
      <c r="P2273" s="261"/>
      <c r="Q2273" s="262"/>
      <c r="R2273" s="139"/>
      <c r="T2273" s="140"/>
      <c r="U2273" s="34" t="s">
        <v>39</v>
      </c>
      <c r="V2273" s="141">
        <v>0</v>
      </c>
      <c r="W2273" s="141">
        <f>V2273*K2273</f>
        <v>0</v>
      </c>
      <c r="X2273" s="141">
        <v>0</v>
      </c>
      <c r="Y2273" s="141">
        <f>X2273*K2273</f>
        <v>0</v>
      </c>
      <c r="Z2273" s="141">
        <v>0</v>
      </c>
      <c r="AA2273" s="142">
        <f>Z2273*K2273</f>
        <v>0</v>
      </c>
      <c r="AR2273" s="8" t="s">
        <v>161</v>
      </c>
      <c r="AT2273" s="8" t="s">
        <v>157</v>
      </c>
      <c r="AU2273" s="8" t="s">
        <v>78</v>
      </c>
      <c r="AY2273" s="8" t="s">
        <v>156</v>
      </c>
      <c r="BE2273" s="143">
        <f>IF(U2273="základná",N2273,0)</f>
        <v>0</v>
      </c>
      <c r="BF2273" s="143">
        <f>IF(U2273="znížená",N2273,0)</f>
        <v>0</v>
      </c>
      <c r="BG2273" s="143">
        <f>IF(U2273="zákl. prenesená",N2273,0)</f>
        <v>0</v>
      </c>
      <c r="BH2273" s="143">
        <f>IF(U2273="zníž. prenesená",N2273,0)</f>
        <v>0</v>
      </c>
      <c r="BI2273" s="143">
        <f>IF(U2273="nulová",N2273,0)</f>
        <v>0</v>
      </c>
      <c r="BJ2273" s="8" t="s">
        <v>78</v>
      </c>
      <c r="BK2273" s="121">
        <f>ROUND(L2273*K2273,3)</f>
        <v>0</v>
      </c>
      <c r="BL2273" s="8" t="s">
        <v>161</v>
      </c>
      <c r="BM2273" s="8" t="s">
        <v>5002</v>
      </c>
    </row>
    <row r="2274" spans="2:65" s="23" customFormat="1" ht="38.25" customHeight="1" x14ac:dyDescent="0.45">
      <c r="B2274" s="134"/>
      <c r="C2274" s="191" t="s">
        <v>5003</v>
      </c>
      <c r="D2274" s="191"/>
      <c r="E2274" s="192"/>
      <c r="F2274" s="272"/>
      <c r="G2274" s="272"/>
      <c r="H2274" s="272"/>
      <c r="I2274" s="272"/>
      <c r="J2274" s="193"/>
      <c r="K2274" s="194"/>
      <c r="L2274" s="273"/>
      <c r="M2274" s="273"/>
      <c r="N2274" s="260">
        <f t="shared" si="465"/>
        <v>0</v>
      </c>
      <c r="O2274" s="261"/>
      <c r="P2274" s="261"/>
      <c r="Q2274" s="262"/>
      <c r="R2274" s="139"/>
      <c r="T2274" s="140"/>
      <c r="U2274" s="34" t="s">
        <v>39</v>
      </c>
      <c r="V2274" s="141">
        <v>0</v>
      </c>
      <c r="W2274" s="141">
        <f>V2274*K2274</f>
        <v>0</v>
      </c>
      <c r="X2274" s="141">
        <v>0</v>
      </c>
      <c r="Y2274" s="141">
        <f>X2274*K2274</f>
        <v>0</v>
      </c>
      <c r="Z2274" s="141">
        <v>0</v>
      </c>
      <c r="AA2274" s="142">
        <f>Z2274*K2274</f>
        <v>0</v>
      </c>
      <c r="AR2274" s="8" t="s">
        <v>161</v>
      </c>
      <c r="AT2274" s="8" t="s">
        <v>157</v>
      </c>
      <c r="AU2274" s="8" t="s">
        <v>78</v>
      </c>
      <c r="AY2274" s="8" t="s">
        <v>156</v>
      </c>
      <c r="BE2274" s="143">
        <f>IF(U2274="základná",N2274,0)</f>
        <v>0</v>
      </c>
      <c r="BF2274" s="143">
        <f>IF(U2274="znížená",N2274,0)</f>
        <v>0</v>
      </c>
      <c r="BG2274" s="143">
        <f>IF(U2274="zákl. prenesená",N2274,0)</f>
        <v>0</v>
      </c>
      <c r="BH2274" s="143">
        <f>IF(U2274="zníž. prenesená",N2274,0)</f>
        <v>0</v>
      </c>
      <c r="BI2274" s="143">
        <f>IF(U2274="nulová",N2274,0)</f>
        <v>0</v>
      </c>
      <c r="BJ2274" s="8" t="s">
        <v>78</v>
      </c>
      <c r="BK2274" s="121">
        <f>ROUND(L2274*K2274,3)</f>
        <v>0</v>
      </c>
      <c r="BL2274" s="8" t="s">
        <v>161</v>
      </c>
      <c r="BM2274" s="8" t="s">
        <v>5004</v>
      </c>
    </row>
    <row r="2275" spans="2:65" s="23" customFormat="1" ht="51" customHeight="1" x14ac:dyDescent="0.45">
      <c r="B2275" s="134"/>
      <c r="C2275" s="191" t="s">
        <v>5005</v>
      </c>
      <c r="D2275" s="191"/>
      <c r="E2275" s="192"/>
      <c r="F2275" s="272"/>
      <c r="G2275" s="272"/>
      <c r="H2275" s="272"/>
      <c r="I2275" s="272"/>
      <c r="J2275" s="193"/>
      <c r="K2275" s="194"/>
      <c r="L2275" s="273"/>
      <c r="M2275" s="273"/>
      <c r="N2275" s="260">
        <f t="shared" si="465"/>
        <v>0</v>
      </c>
      <c r="O2275" s="261"/>
      <c r="P2275" s="261"/>
      <c r="Q2275" s="262"/>
      <c r="R2275" s="139"/>
      <c r="T2275" s="140"/>
      <c r="U2275" s="34" t="s">
        <v>39</v>
      </c>
      <c r="V2275" s="141">
        <v>0</v>
      </c>
      <c r="W2275" s="141">
        <f>V2275*K2275</f>
        <v>0</v>
      </c>
      <c r="X2275" s="141">
        <v>0</v>
      </c>
      <c r="Y2275" s="141">
        <f>X2275*K2275</f>
        <v>0</v>
      </c>
      <c r="Z2275" s="141">
        <v>0</v>
      </c>
      <c r="AA2275" s="142">
        <f>Z2275*K2275</f>
        <v>0</v>
      </c>
      <c r="AR2275" s="8" t="s">
        <v>161</v>
      </c>
      <c r="AT2275" s="8" t="s">
        <v>157</v>
      </c>
      <c r="AU2275" s="8" t="s">
        <v>78</v>
      </c>
      <c r="AY2275" s="8" t="s">
        <v>156</v>
      </c>
      <c r="BE2275" s="143">
        <f>IF(U2275="základná",N2275,0)</f>
        <v>0</v>
      </c>
      <c r="BF2275" s="143">
        <f>IF(U2275="znížená",N2275,0)</f>
        <v>0</v>
      </c>
      <c r="BG2275" s="143">
        <f>IF(U2275="zákl. prenesená",N2275,0)</f>
        <v>0</v>
      </c>
      <c r="BH2275" s="143">
        <f>IF(U2275="zníž. prenesená",N2275,0)</f>
        <v>0</v>
      </c>
      <c r="BI2275" s="143">
        <f>IF(U2275="nulová",N2275,0)</f>
        <v>0</v>
      </c>
      <c r="BJ2275" s="8" t="s">
        <v>78</v>
      </c>
      <c r="BK2275" s="121">
        <f>ROUND(L2275*K2275,3)</f>
        <v>0</v>
      </c>
      <c r="BL2275" s="8" t="s">
        <v>161</v>
      </c>
      <c r="BM2275" s="8" t="s">
        <v>5006</v>
      </c>
    </row>
    <row r="2276" spans="2:65" s="23" customFormat="1" ht="38.25" customHeight="1" x14ac:dyDescent="0.45">
      <c r="B2276" s="134"/>
      <c r="C2276" s="191" t="s">
        <v>5007</v>
      </c>
      <c r="D2276" s="191"/>
      <c r="E2276" s="192"/>
      <c r="F2276" s="272"/>
      <c r="G2276" s="272"/>
      <c r="H2276" s="272"/>
      <c r="I2276" s="272"/>
      <c r="J2276" s="193"/>
      <c r="K2276" s="194"/>
      <c r="L2276" s="273"/>
      <c r="M2276" s="273"/>
      <c r="N2276" s="260">
        <f t="shared" si="465"/>
        <v>0</v>
      </c>
      <c r="O2276" s="261"/>
      <c r="P2276" s="261"/>
      <c r="Q2276" s="262"/>
      <c r="R2276" s="139"/>
      <c r="T2276" s="140"/>
      <c r="U2276" s="34" t="s">
        <v>39</v>
      </c>
      <c r="V2276" s="141">
        <v>0</v>
      </c>
      <c r="W2276" s="141">
        <f>V2276*K2276</f>
        <v>0</v>
      </c>
      <c r="X2276" s="141">
        <v>0</v>
      </c>
      <c r="Y2276" s="141">
        <f>X2276*K2276</f>
        <v>0</v>
      </c>
      <c r="Z2276" s="141">
        <v>0</v>
      </c>
      <c r="AA2276" s="142">
        <f>Z2276*K2276</f>
        <v>0</v>
      </c>
      <c r="AR2276" s="8" t="s">
        <v>161</v>
      </c>
      <c r="AT2276" s="8" t="s">
        <v>157</v>
      </c>
      <c r="AU2276" s="8" t="s">
        <v>78</v>
      </c>
      <c r="AY2276" s="8" t="s">
        <v>156</v>
      </c>
      <c r="BE2276" s="143">
        <f>IF(U2276="základná",N2276,0)</f>
        <v>0</v>
      </c>
      <c r="BF2276" s="143">
        <f>IF(U2276="znížená",N2276,0)</f>
        <v>0</v>
      </c>
      <c r="BG2276" s="143">
        <f>IF(U2276="zákl. prenesená",N2276,0)</f>
        <v>0</v>
      </c>
      <c r="BH2276" s="143">
        <f>IF(U2276="zníž. prenesená",N2276,0)</f>
        <v>0</v>
      </c>
      <c r="BI2276" s="143">
        <f>IF(U2276="nulová",N2276,0)</f>
        <v>0</v>
      </c>
      <c r="BJ2276" s="8" t="s">
        <v>78</v>
      </c>
      <c r="BK2276" s="121">
        <f>ROUND(L2276*K2276,3)</f>
        <v>0</v>
      </c>
      <c r="BL2276" s="8" t="s">
        <v>161</v>
      </c>
      <c r="BM2276" s="8" t="s">
        <v>5008</v>
      </c>
    </row>
    <row r="2277" spans="2:65" s="23" customFormat="1" ht="16.5" customHeight="1" x14ac:dyDescent="0.45">
      <c r="B2277" s="134"/>
      <c r="C2277" s="135" t="s">
        <v>5009</v>
      </c>
      <c r="D2277" s="135"/>
      <c r="E2277" s="136"/>
      <c r="F2277" s="251"/>
      <c r="G2277" s="251"/>
      <c r="H2277" s="251"/>
      <c r="I2277" s="251"/>
      <c r="J2277" s="137"/>
      <c r="K2277" s="138"/>
      <c r="L2277" s="252"/>
      <c r="M2277" s="252"/>
      <c r="N2277" s="260">
        <f t="shared" si="465"/>
        <v>0</v>
      </c>
      <c r="O2277" s="261"/>
      <c r="P2277" s="261"/>
      <c r="Q2277" s="262"/>
      <c r="R2277" s="139"/>
      <c r="T2277" s="140"/>
      <c r="U2277" s="206" t="s">
        <v>39</v>
      </c>
      <c r="V2277" s="207">
        <v>0</v>
      </c>
      <c r="W2277" s="207">
        <f>V2277*K2277</f>
        <v>0</v>
      </c>
      <c r="X2277" s="207">
        <v>0</v>
      </c>
      <c r="Y2277" s="207">
        <f>X2277*K2277</f>
        <v>0</v>
      </c>
      <c r="Z2277" s="207">
        <v>0</v>
      </c>
      <c r="AA2277" s="208">
        <f>Z2277*K2277</f>
        <v>0</v>
      </c>
      <c r="AR2277" s="8" t="s">
        <v>161</v>
      </c>
      <c r="AT2277" s="8" t="s">
        <v>157</v>
      </c>
      <c r="AU2277" s="8" t="s">
        <v>78</v>
      </c>
      <c r="AY2277" s="8" t="s">
        <v>156</v>
      </c>
      <c r="BE2277" s="143">
        <f>IF(U2277="základná",N2277,0)</f>
        <v>0</v>
      </c>
      <c r="BF2277" s="143">
        <f>IF(U2277="znížená",N2277,0)</f>
        <v>0</v>
      </c>
      <c r="BG2277" s="143">
        <f>IF(U2277="zákl. prenesená",N2277,0)</f>
        <v>0</v>
      </c>
      <c r="BH2277" s="143">
        <f>IF(U2277="zníž. prenesená",N2277,0)</f>
        <v>0</v>
      </c>
      <c r="BI2277" s="143">
        <f>IF(U2277="nulová",N2277,0)</f>
        <v>0</v>
      </c>
      <c r="BJ2277" s="8" t="s">
        <v>78</v>
      </c>
      <c r="BK2277" s="121">
        <f>ROUND(L2277*K2277,3)</f>
        <v>0</v>
      </c>
      <c r="BL2277" s="8" t="s">
        <v>161</v>
      </c>
      <c r="BM2277" s="8" t="s">
        <v>5010</v>
      </c>
    </row>
    <row r="2278" spans="2:65" s="23" customFormat="1" ht="7" customHeight="1" x14ac:dyDescent="0.45">
      <c r="B2278" s="49"/>
      <c r="C2278" s="50"/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0"/>
      <c r="O2278" s="50"/>
      <c r="P2278" s="50"/>
      <c r="Q2278" s="50"/>
      <c r="R2278" s="51"/>
    </row>
  </sheetData>
  <mergeCells count="4641">
    <mergeCell ref="N2272:Q2272"/>
    <mergeCell ref="F2273:I2273"/>
    <mergeCell ref="L2273:M2273"/>
    <mergeCell ref="N2273:Q2273"/>
    <mergeCell ref="F2274:I2274"/>
    <mergeCell ref="L2274:M2274"/>
    <mergeCell ref="N2274:Q2274"/>
    <mergeCell ref="F2275:I2275"/>
    <mergeCell ref="L2275:M2275"/>
    <mergeCell ref="N2275:Q2275"/>
    <mergeCell ref="F2276:I2276"/>
    <mergeCell ref="L2276:M2276"/>
    <mergeCell ref="N2276:Q2276"/>
    <mergeCell ref="F2277:I2277"/>
    <mergeCell ref="L2277:M2277"/>
    <mergeCell ref="N2277:Q2277"/>
    <mergeCell ref="F2265:I2265"/>
    <mergeCell ref="L2265:M2265"/>
    <mergeCell ref="N2265:Q2265"/>
    <mergeCell ref="F2266:I2266"/>
    <mergeCell ref="L2266:M2266"/>
    <mergeCell ref="N2266:Q2266"/>
    <mergeCell ref="F2267:I2267"/>
    <mergeCell ref="L2267:M2267"/>
    <mergeCell ref="N2267:Q2267"/>
    <mergeCell ref="N2268:Q2268"/>
    <mergeCell ref="N2269:Q2269"/>
    <mergeCell ref="F2270:I2270"/>
    <mergeCell ref="L2270:M2270"/>
    <mergeCell ref="N2270:Q2270"/>
    <mergeCell ref="F2271:I2271"/>
    <mergeCell ref="L2271:M2271"/>
    <mergeCell ref="N2271:Q2271"/>
    <mergeCell ref="F2259:I2259"/>
    <mergeCell ref="L2259:M2259"/>
    <mergeCell ref="N2259:Q2259"/>
    <mergeCell ref="F2260:I2260"/>
    <mergeCell ref="L2260:M2260"/>
    <mergeCell ref="N2260:Q2260"/>
    <mergeCell ref="F2261:I2261"/>
    <mergeCell ref="L2261:M2261"/>
    <mergeCell ref="N2261:Q2261"/>
    <mergeCell ref="F2262:I2262"/>
    <mergeCell ref="L2262:M2262"/>
    <mergeCell ref="N2262:Q2262"/>
    <mergeCell ref="F2263:I2263"/>
    <mergeCell ref="L2263:M2263"/>
    <mergeCell ref="N2263:Q2263"/>
    <mergeCell ref="F2264:I2264"/>
    <mergeCell ref="L2264:M2264"/>
    <mergeCell ref="N2264:Q2264"/>
    <mergeCell ref="F2253:I2253"/>
    <mergeCell ref="L2253:M2253"/>
    <mergeCell ref="N2253:Q2253"/>
    <mergeCell ref="F2254:I2254"/>
    <mergeCell ref="L2254:M2254"/>
    <mergeCell ref="N2254:Q2254"/>
    <mergeCell ref="F2255:I2255"/>
    <mergeCell ref="L2255:M2255"/>
    <mergeCell ref="N2255:Q2255"/>
    <mergeCell ref="F2256:I2256"/>
    <mergeCell ref="L2256:M2256"/>
    <mergeCell ref="N2256:Q2256"/>
    <mergeCell ref="F2257:I2257"/>
    <mergeCell ref="L2257:M2257"/>
    <mergeCell ref="N2257:Q2257"/>
    <mergeCell ref="F2258:I2258"/>
    <mergeCell ref="L2258:M2258"/>
    <mergeCell ref="N2258:Q2258"/>
    <mergeCell ref="F2247:I2247"/>
    <mergeCell ref="L2247:M2247"/>
    <mergeCell ref="N2247:Q2247"/>
    <mergeCell ref="F2248:I2248"/>
    <mergeCell ref="L2248:M2248"/>
    <mergeCell ref="N2248:Q2248"/>
    <mergeCell ref="F2249:I2249"/>
    <mergeCell ref="L2249:M2249"/>
    <mergeCell ref="N2249:Q2249"/>
    <mergeCell ref="F2250:I2250"/>
    <mergeCell ref="L2250:M2250"/>
    <mergeCell ref="N2250:Q2250"/>
    <mergeCell ref="F2251:I2251"/>
    <mergeCell ref="L2251:M2251"/>
    <mergeCell ref="N2251:Q2251"/>
    <mergeCell ref="F2252:I2252"/>
    <mergeCell ref="L2252:M2252"/>
    <mergeCell ref="N2252:Q2252"/>
    <mergeCell ref="F2241:I2241"/>
    <mergeCell ref="L2241:M2241"/>
    <mergeCell ref="N2241:Q2241"/>
    <mergeCell ref="F2242:I2242"/>
    <mergeCell ref="L2242:M2242"/>
    <mergeCell ref="N2242:Q2242"/>
    <mergeCell ref="F2243:I2243"/>
    <mergeCell ref="L2243:M2243"/>
    <mergeCell ref="N2243:Q2243"/>
    <mergeCell ref="F2244:I2244"/>
    <mergeCell ref="L2244:M2244"/>
    <mergeCell ref="N2244:Q2244"/>
    <mergeCell ref="F2245:I2245"/>
    <mergeCell ref="L2245:M2245"/>
    <mergeCell ref="N2245:Q2245"/>
    <mergeCell ref="F2246:I2246"/>
    <mergeCell ref="L2246:M2246"/>
    <mergeCell ref="N2246:Q2246"/>
    <mergeCell ref="F2235:I2235"/>
    <mergeCell ref="L2235:M2235"/>
    <mergeCell ref="N2235:Q2235"/>
    <mergeCell ref="F2236:I2236"/>
    <mergeCell ref="L2236:M2236"/>
    <mergeCell ref="N2236:Q2236"/>
    <mergeCell ref="F2237:I2237"/>
    <mergeCell ref="L2237:M2237"/>
    <mergeCell ref="N2237:Q2237"/>
    <mergeCell ref="F2238:I2238"/>
    <mergeCell ref="L2238:M2238"/>
    <mergeCell ref="N2238:Q2238"/>
    <mergeCell ref="F2239:I2239"/>
    <mergeCell ref="L2239:M2239"/>
    <mergeCell ref="N2239:Q2239"/>
    <mergeCell ref="F2240:I2240"/>
    <mergeCell ref="L2240:M2240"/>
    <mergeCell ref="N2240:Q2240"/>
    <mergeCell ref="F2229:I2229"/>
    <mergeCell ref="L2229:M2229"/>
    <mergeCell ref="N2229:Q2229"/>
    <mergeCell ref="F2230:I2230"/>
    <mergeCell ref="L2230:M2230"/>
    <mergeCell ref="N2230:Q2230"/>
    <mergeCell ref="F2231:I2231"/>
    <mergeCell ref="L2231:M2231"/>
    <mergeCell ref="N2231:Q2231"/>
    <mergeCell ref="F2232:I2232"/>
    <mergeCell ref="L2232:M2232"/>
    <mergeCell ref="N2232:Q2232"/>
    <mergeCell ref="F2233:I2233"/>
    <mergeCell ref="L2233:M2233"/>
    <mergeCell ref="N2233:Q2233"/>
    <mergeCell ref="F2234:I2234"/>
    <mergeCell ref="L2234:M2234"/>
    <mergeCell ref="N2234:Q2234"/>
    <mergeCell ref="F2223:I2223"/>
    <mergeCell ref="L2223:M2223"/>
    <mergeCell ref="N2223:Q2223"/>
    <mergeCell ref="F2224:I2224"/>
    <mergeCell ref="L2224:M2224"/>
    <mergeCell ref="N2224:Q2224"/>
    <mergeCell ref="F2225:I2225"/>
    <mergeCell ref="L2225:M2225"/>
    <mergeCell ref="N2225:Q2225"/>
    <mergeCell ref="F2226:I2226"/>
    <mergeCell ref="L2226:M2226"/>
    <mergeCell ref="N2226:Q2226"/>
    <mergeCell ref="F2227:I2227"/>
    <mergeCell ref="L2227:M2227"/>
    <mergeCell ref="N2227:Q2227"/>
    <mergeCell ref="F2228:I2228"/>
    <mergeCell ref="L2228:M2228"/>
    <mergeCell ref="N2228:Q2228"/>
    <mergeCell ref="F2217:I2217"/>
    <mergeCell ref="L2217:M2217"/>
    <mergeCell ref="N2217:Q2217"/>
    <mergeCell ref="F2218:I2218"/>
    <mergeCell ref="L2218:M2218"/>
    <mergeCell ref="N2218:Q2218"/>
    <mergeCell ref="F2219:I2219"/>
    <mergeCell ref="L2219:M2219"/>
    <mergeCell ref="N2219:Q2219"/>
    <mergeCell ref="F2220:I2220"/>
    <mergeCell ref="L2220:M2220"/>
    <mergeCell ref="N2220:Q2220"/>
    <mergeCell ref="F2221:I2221"/>
    <mergeCell ref="L2221:M2221"/>
    <mergeCell ref="N2221:Q2221"/>
    <mergeCell ref="F2222:I2222"/>
    <mergeCell ref="L2222:M2222"/>
    <mergeCell ref="N2222:Q2222"/>
    <mergeCell ref="F2210:I2210"/>
    <mergeCell ref="L2210:M2210"/>
    <mergeCell ref="N2210:Q2210"/>
    <mergeCell ref="F2211:I2211"/>
    <mergeCell ref="L2211:M2211"/>
    <mergeCell ref="N2211:Q2211"/>
    <mergeCell ref="F2212:I2212"/>
    <mergeCell ref="L2212:M2212"/>
    <mergeCell ref="N2212:Q2212"/>
    <mergeCell ref="F2213:I2213"/>
    <mergeCell ref="L2213:M2213"/>
    <mergeCell ref="N2213:Q2213"/>
    <mergeCell ref="N2214:Q2214"/>
    <mergeCell ref="F2215:I2215"/>
    <mergeCell ref="L2215:M2215"/>
    <mergeCell ref="N2215:Q2215"/>
    <mergeCell ref="N2216:Q2216"/>
    <mergeCell ref="F2204:I2204"/>
    <mergeCell ref="L2204:M2204"/>
    <mergeCell ref="N2204:Q2204"/>
    <mergeCell ref="F2205:I2205"/>
    <mergeCell ref="L2205:M2205"/>
    <mergeCell ref="N2205:Q2205"/>
    <mergeCell ref="F2206:I2206"/>
    <mergeCell ref="L2206:M2206"/>
    <mergeCell ref="N2206:Q2206"/>
    <mergeCell ref="F2207:I2207"/>
    <mergeCell ref="L2207:M2207"/>
    <mergeCell ref="N2207:Q2207"/>
    <mergeCell ref="F2208:I2208"/>
    <mergeCell ref="L2208:M2208"/>
    <mergeCell ref="N2208:Q2208"/>
    <mergeCell ref="F2209:I2209"/>
    <mergeCell ref="L2209:M2209"/>
    <mergeCell ref="N2209:Q2209"/>
    <mergeCell ref="F2198:I2198"/>
    <mergeCell ref="L2198:M2198"/>
    <mergeCell ref="N2198:Q2198"/>
    <mergeCell ref="F2199:I2199"/>
    <mergeCell ref="L2199:M2199"/>
    <mergeCell ref="N2199:Q2199"/>
    <mergeCell ref="F2200:I2200"/>
    <mergeCell ref="L2200:M2200"/>
    <mergeCell ref="N2200:Q2200"/>
    <mergeCell ref="F2201:I2201"/>
    <mergeCell ref="L2201:M2201"/>
    <mergeCell ref="N2201:Q2201"/>
    <mergeCell ref="F2202:I2202"/>
    <mergeCell ref="L2202:M2202"/>
    <mergeCell ref="N2202:Q2202"/>
    <mergeCell ref="F2203:I2203"/>
    <mergeCell ref="L2203:M2203"/>
    <mergeCell ref="N2203:Q2203"/>
    <mergeCell ref="F2192:I2192"/>
    <mergeCell ref="L2192:M2192"/>
    <mergeCell ref="N2192:Q2192"/>
    <mergeCell ref="F2193:I2193"/>
    <mergeCell ref="L2193:M2193"/>
    <mergeCell ref="N2193:Q2193"/>
    <mergeCell ref="F2194:I2194"/>
    <mergeCell ref="L2194:M2194"/>
    <mergeCell ref="N2194:Q2194"/>
    <mergeCell ref="F2195:I2195"/>
    <mergeCell ref="L2195:M2195"/>
    <mergeCell ref="N2195:Q2195"/>
    <mergeCell ref="F2196:I2196"/>
    <mergeCell ref="L2196:M2196"/>
    <mergeCell ref="N2196:Q2196"/>
    <mergeCell ref="F2197:I2197"/>
    <mergeCell ref="L2197:M2197"/>
    <mergeCell ref="N2197:Q2197"/>
    <mergeCell ref="F2186:I2186"/>
    <mergeCell ref="L2186:M2186"/>
    <mergeCell ref="N2186:Q2186"/>
    <mergeCell ref="F2187:I2187"/>
    <mergeCell ref="L2187:M2187"/>
    <mergeCell ref="N2187:Q2187"/>
    <mergeCell ref="F2188:I2188"/>
    <mergeCell ref="L2188:M2188"/>
    <mergeCell ref="N2188:Q2188"/>
    <mergeCell ref="F2189:I2189"/>
    <mergeCell ref="L2189:M2189"/>
    <mergeCell ref="N2189:Q2189"/>
    <mergeCell ref="F2190:I2190"/>
    <mergeCell ref="L2190:M2190"/>
    <mergeCell ref="N2190:Q2190"/>
    <mergeCell ref="F2191:I2191"/>
    <mergeCell ref="L2191:M2191"/>
    <mergeCell ref="N2191:Q2191"/>
    <mergeCell ref="F2180:I2180"/>
    <mergeCell ref="L2180:M2180"/>
    <mergeCell ref="N2180:Q2180"/>
    <mergeCell ref="F2181:I2181"/>
    <mergeCell ref="L2181:M2181"/>
    <mergeCell ref="N2181:Q2181"/>
    <mergeCell ref="F2182:I2182"/>
    <mergeCell ref="L2182:M2182"/>
    <mergeCell ref="N2182:Q2182"/>
    <mergeCell ref="F2183:I2183"/>
    <mergeCell ref="L2183:M2183"/>
    <mergeCell ref="N2183:Q2183"/>
    <mergeCell ref="F2184:I2184"/>
    <mergeCell ref="L2184:M2184"/>
    <mergeCell ref="N2184:Q2184"/>
    <mergeCell ref="F2185:I2185"/>
    <mergeCell ref="L2185:M2185"/>
    <mergeCell ref="N2185:Q2185"/>
    <mergeCell ref="F2174:I2174"/>
    <mergeCell ref="L2174:M2174"/>
    <mergeCell ref="N2174:Q2174"/>
    <mergeCell ref="F2175:I2175"/>
    <mergeCell ref="L2175:M2175"/>
    <mergeCell ref="N2175:Q2175"/>
    <mergeCell ref="F2176:I2176"/>
    <mergeCell ref="L2176:M2176"/>
    <mergeCell ref="N2176:Q2176"/>
    <mergeCell ref="F2177:I2177"/>
    <mergeCell ref="L2177:M2177"/>
    <mergeCell ref="N2177:Q2177"/>
    <mergeCell ref="F2178:I2178"/>
    <mergeCell ref="L2178:M2178"/>
    <mergeCell ref="N2178:Q2178"/>
    <mergeCell ref="F2179:I2179"/>
    <mergeCell ref="L2179:M2179"/>
    <mergeCell ref="N2179:Q2179"/>
    <mergeCell ref="F2168:I2168"/>
    <mergeCell ref="L2168:M2168"/>
    <mergeCell ref="N2168:Q2168"/>
    <mergeCell ref="F2169:I2169"/>
    <mergeCell ref="L2169:M2169"/>
    <mergeCell ref="N2169:Q2169"/>
    <mergeCell ref="F2170:I2170"/>
    <mergeCell ref="L2170:M2170"/>
    <mergeCell ref="N2170:Q2170"/>
    <mergeCell ref="F2171:I2171"/>
    <mergeCell ref="L2171:M2171"/>
    <mergeCell ref="N2171:Q2171"/>
    <mergeCell ref="F2172:I2172"/>
    <mergeCell ref="L2172:M2172"/>
    <mergeCell ref="N2172:Q2172"/>
    <mergeCell ref="F2173:I2173"/>
    <mergeCell ref="L2173:M2173"/>
    <mergeCell ref="N2173:Q2173"/>
    <mergeCell ref="F2154:I2154"/>
    <mergeCell ref="F2155:I2155"/>
    <mergeCell ref="F2156:I2156"/>
    <mergeCell ref="F2157:I2157"/>
    <mergeCell ref="F2158:I2158"/>
    <mergeCell ref="F2159:I2159"/>
    <mergeCell ref="F2160:I2160"/>
    <mergeCell ref="F2161:I2161"/>
    <mergeCell ref="F2162:I2162"/>
    <mergeCell ref="L2162:M2162"/>
    <mergeCell ref="N2162:Q2162"/>
    <mergeCell ref="F2163:I2163"/>
    <mergeCell ref="F2164:I2164"/>
    <mergeCell ref="F2165:I2165"/>
    <mergeCell ref="F2166:I2166"/>
    <mergeCell ref="F2167:I2167"/>
    <mergeCell ref="L2167:M2167"/>
    <mergeCell ref="N2167:Q2167"/>
    <mergeCell ref="F2148:I2148"/>
    <mergeCell ref="L2148:M2148"/>
    <mergeCell ref="N2148:Q2148"/>
    <mergeCell ref="F2149:I2149"/>
    <mergeCell ref="L2149:M2149"/>
    <mergeCell ref="N2149:Q2149"/>
    <mergeCell ref="F2150:I2150"/>
    <mergeCell ref="L2150:M2150"/>
    <mergeCell ref="N2150:Q2150"/>
    <mergeCell ref="F2151:I2151"/>
    <mergeCell ref="L2151:M2151"/>
    <mergeCell ref="N2151:Q2151"/>
    <mergeCell ref="F2152:I2152"/>
    <mergeCell ref="L2152:M2152"/>
    <mergeCell ref="N2152:Q2152"/>
    <mergeCell ref="F2153:I2153"/>
    <mergeCell ref="L2153:M2153"/>
    <mergeCell ref="N2153:Q2153"/>
    <mergeCell ref="F2142:I2142"/>
    <mergeCell ref="L2142:M2142"/>
    <mergeCell ref="N2142:Q2142"/>
    <mergeCell ref="F2143:I2143"/>
    <mergeCell ref="L2143:M2143"/>
    <mergeCell ref="N2143:Q2143"/>
    <mergeCell ref="F2144:I2144"/>
    <mergeCell ref="L2144:M2144"/>
    <mergeCell ref="N2144:Q2144"/>
    <mergeCell ref="F2145:I2145"/>
    <mergeCell ref="L2145:M2145"/>
    <mergeCell ref="N2145:Q2145"/>
    <mergeCell ref="F2146:I2146"/>
    <mergeCell ref="L2146:M2146"/>
    <mergeCell ref="N2146:Q2146"/>
    <mergeCell ref="F2147:I2147"/>
    <mergeCell ref="L2147:M2147"/>
    <mergeCell ref="N2147:Q2147"/>
    <mergeCell ref="F2133:I2133"/>
    <mergeCell ref="F2134:I2134"/>
    <mergeCell ref="F2135:I2135"/>
    <mergeCell ref="F2136:I2136"/>
    <mergeCell ref="F2137:I2137"/>
    <mergeCell ref="L2137:M2137"/>
    <mergeCell ref="N2137:Q2137"/>
    <mergeCell ref="F2138:I2138"/>
    <mergeCell ref="L2138:M2138"/>
    <mergeCell ref="N2138:Q2138"/>
    <mergeCell ref="F2139:I2139"/>
    <mergeCell ref="L2139:M2139"/>
    <mergeCell ref="N2139:Q2139"/>
    <mergeCell ref="F2140:I2140"/>
    <mergeCell ref="L2140:M2140"/>
    <mergeCell ref="N2140:Q2140"/>
    <mergeCell ref="F2141:I2141"/>
    <mergeCell ref="L2141:M2141"/>
    <mergeCell ref="N2141:Q2141"/>
    <mergeCell ref="F2122:I2122"/>
    <mergeCell ref="L2122:M2122"/>
    <mergeCell ref="N2122:Q2122"/>
    <mergeCell ref="F2123:I2123"/>
    <mergeCell ref="L2123:M2123"/>
    <mergeCell ref="N2123:Q2123"/>
    <mergeCell ref="F2124:I2124"/>
    <mergeCell ref="F2125:I2125"/>
    <mergeCell ref="F2126:I2126"/>
    <mergeCell ref="F2127:I2127"/>
    <mergeCell ref="F2128:I2128"/>
    <mergeCell ref="F2129:I2129"/>
    <mergeCell ref="F2130:I2130"/>
    <mergeCell ref="F2131:I2131"/>
    <mergeCell ref="L2131:M2131"/>
    <mergeCell ref="N2131:Q2131"/>
    <mergeCell ref="F2132:I2132"/>
    <mergeCell ref="L2132:M2132"/>
    <mergeCell ref="N2132:Q2132"/>
    <mergeCell ref="F2116:I2116"/>
    <mergeCell ref="L2116:M2116"/>
    <mergeCell ref="N2116:Q2116"/>
    <mergeCell ref="F2117:I2117"/>
    <mergeCell ref="L2117:M2117"/>
    <mergeCell ref="N2117:Q2117"/>
    <mergeCell ref="F2118:I2118"/>
    <mergeCell ref="L2118:M2118"/>
    <mergeCell ref="N2118:Q2118"/>
    <mergeCell ref="F2119:I2119"/>
    <mergeCell ref="L2119:M2119"/>
    <mergeCell ref="N2119:Q2119"/>
    <mergeCell ref="F2120:I2120"/>
    <mergeCell ref="L2120:M2120"/>
    <mergeCell ref="N2120:Q2120"/>
    <mergeCell ref="F2121:I2121"/>
    <mergeCell ref="L2121:M2121"/>
    <mergeCell ref="N2121:Q2121"/>
    <mergeCell ref="F2110:I2110"/>
    <mergeCell ref="L2110:M2110"/>
    <mergeCell ref="N2110:Q2110"/>
    <mergeCell ref="F2111:I2111"/>
    <mergeCell ref="L2111:M2111"/>
    <mergeCell ref="N2111:Q2111"/>
    <mergeCell ref="F2112:I2112"/>
    <mergeCell ref="L2112:M2112"/>
    <mergeCell ref="N2112:Q2112"/>
    <mergeCell ref="F2113:I2113"/>
    <mergeCell ref="L2113:M2113"/>
    <mergeCell ref="N2113:Q2113"/>
    <mergeCell ref="F2114:I2114"/>
    <mergeCell ref="L2114:M2114"/>
    <mergeCell ref="N2114:Q2114"/>
    <mergeCell ref="F2115:I2115"/>
    <mergeCell ref="L2115:M2115"/>
    <mergeCell ref="N2115:Q2115"/>
    <mergeCell ref="F2104:I2104"/>
    <mergeCell ref="L2104:M2104"/>
    <mergeCell ref="N2104:Q2104"/>
    <mergeCell ref="F2105:I2105"/>
    <mergeCell ref="L2105:M2105"/>
    <mergeCell ref="N2105:Q2105"/>
    <mergeCell ref="F2106:I2106"/>
    <mergeCell ref="L2106:M2106"/>
    <mergeCell ref="N2106:Q2106"/>
    <mergeCell ref="F2107:I2107"/>
    <mergeCell ref="L2107:M2107"/>
    <mergeCell ref="N2107:Q2107"/>
    <mergeCell ref="F2108:I2108"/>
    <mergeCell ref="L2108:M2108"/>
    <mergeCell ref="N2108:Q2108"/>
    <mergeCell ref="F2109:I2109"/>
    <mergeCell ref="L2109:M2109"/>
    <mergeCell ref="N2109:Q2109"/>
    <mergeCell ref="F2098:I2098"/>
    <mergeCell ref="L2098:M2098"/>
    <mergeCell ref="N2098:Q2098"/>
    <mergeCell ref="F2099:I2099"/>
    <mergeCell ref="L2099:M2099"/>
    <mergeCell ref="N2099:Q2099"/>
    <mergeCell ref="F2100:I2100"/>
    <mergeCell ref="L2100:M2100"/>
    <mergeCell ref="N2100:Q2100"/>
    <mergeCell ref="F2101:I2101"/>
    <mergeCell ref="L2101:M2101"/>
    <mergeCell ref="N2101:Q2101"/>
    <mergeCell ref="F2102:I2102"/>
    <mergeCell ref="L2102:M2102"/>
    <mergeCell ref="N2102:Q2102"/>
    <mergeCell ref="F2103:I2103"/>
    <mergeCell ref="L2103:M2103"/>
    <mergeCell ref="N2103:Q2103"/>
    <mergeCell ref="F2092:I2092"/>
    <mergeCell ref="L2092:M2092"/>
    <mergeCell ref="N2092:Q2092"/>
    <mergeCell ref="F2093:I2093"/>
    <mergeCell ref="L2093:M2093"/>
    <mergeCell ref="N2093:Q2093"/>
    <mergeCell ref="F2094:I2094"/>
    <mergeCell ref="L2094:M2094"/>
    <mergeCell ref="N2094:Q2094"/>
    <mergeCell ref="F2095:I2095"/>
    <mergeCell ref="L2095:M2095"/>
    <mergeCell ref="N2095:Q2095"/>
    <mergeCell ref="F2096:I2096"/>
    <mergeCell ref="L2096:M2096"/>
    <mergeCell ref="N2096:Q2096"/>
    <mergeCell ref="F2097:I2097"/>
    <mergeCell ref="L2097:M2097"/>
    <mergeCell ref="N2097:Q2097"/>
    <mergeCell ref="F2086:I2086"/>
    <mergeCell ref="L2086:M2086"/>
    <mergeCell ref="N2086:Q2086"/>
    <mergeCell ref="F2087:I2087"/>
    <mergeCell ref="L2087:M2087"/>
    <mergeCell ref="N2087:Q2087"/>
    <mergeCell ref="F2088:I2088"/>
    <mergeCell ref="L2088:M2088"/>
    <mergeCell ref="N2088:Q2088"/>
    <mergeCell ref="F2089:I2089"/>
    <mergeCell ref="L2089:M2089"/>
    <mergeCell ref="N2089:Q2089"/>
    <mergeCell ref="F2090:I2090"/>
    <mergeCell ref="L2090:M2090"/>
    <mergeCell ref="N2090:Q2090"/>
    <mergeCell ref="F2091:I2091"/>
    <mergeCell ref="L2091:M2091"/>
    <mergeCell ref="N2091:Q2091"/>
    <mergeCell ref="F2080:I2080"/>
    <mergeCell ref="L2080:M2080"/>
    <mergeCell ref="N2080:Q2080"/>
    <mergeCell ref="F2081:I2081"/>
    <mergeCell ref="L2081:M2081"/>
    <mergeCell ref="N2081:Q2081"/>
    <mergeCell ref="F2082:I2082"/>
    <mergeCell ref="L2082:M2082"/>
    <mergeCell ref="N2082:Q2082"/>
    <mergeCell ref="F2083:I2083"/>
    <mergeCell ref="L2083:M2083"/>
    <mergeCell ref="N2083:Q2083"/>
    <mergeCell ref="F2084:I2084"/>
    <mergeCell ref="L2084:M2084"/>
    <mergeCell ref="N2084:Q2084"/>
    <mergeCell ref="F2085:I2085"/>
    <mergeCell ref="L2085:M2085"/>
    <mergeCell ref="N2085:Q2085"/>
    <mergeCell ref="F2071:I2071"/>
    <mergeCell ref="L2071:M2071"/>
    <mergeCell ref="N2071:Q2071"/>
    <mergeCell ref="F2072:I2072"/>
    <mergeCell ref="F2073:I2073"/>
    <mergeCell ref="F2074:I2074"/>
    <mergeCell ref="F2075:I2075"/>
    <mergeCell ref="F2076:I2076"/>
    <mergeCell ref="L2076:M2076"/>
    <mergeCell ref="N2076:Q2076"/>
    <mergeCell ref="F2077:I2077"/>
    <mergeCell ref="L2077:M2077"/>
    <mergeCell ref="N2077:Q2077"/>
    <mergeCell ref="F2078:I2078"/>
    <mergeCell ref="L2078:M2078"/>
    <mergeCell ref="N2078:Q2078"/>
    <mergeCell ref="F2079:I2079"/>
    <mergeCell ref="L2079:M2079"/>
    <mergeCell ref="N2079:Q2079"/>
    <mergeCell ref="F2060:I2060"/>
    <mergeCell ref="L2060:M2060"/>
    <mergeCell ref="N2060:Q2060"/>
    <mergeCell ref="F2061:I2061"/>
    <mergeCell ref="L2061:M2061"/>
    <mergeCell ref="N2061:Q2061"/>
    <mergeCell ref="F2062:I2062"/>
    <mergeCell ref="L2062:M2062"/>
    <mergeCell ref="N2062:Q2062"/>
    <mergeCell ref="F2063:I2063"/>
    <mergeCell ref="F2064:I2064"/>
    <mergeCell ref="F2065:I2065"/>
    <mergeCell ref="F2066:I2066"/>
    <mergeCell ref="F2067:I2067"/>
    <mergeCell ref="F2068:I2068"/>
    <mergeCell ref="F2069:I2069"/>
    <mergeCell ref="F2070:I2070"/>
    <mergeCell ref="F2054:I2054"/>
    <mergeCell ref="L2054:M2054"/>
    <mergeCell ref="N2054:Q2054"/>
    <mergeCell ref="F2055:I2055"/>
    <mergeCell ref="L2055:M2055"/>
    <mergeCell ref="N2055:Q2055"/>
    <mergeCell ref="F2056:I2056"/>
    <mergeCell ref="L2056:M2056"/>
    <mergeCell ref="N2056:Q2056"/>
    <mergeCell ref="F2057:I2057"/>
    <mergeCell ref="L2057:M2057"/>
    <mergeCell ref="N2057:Q2057"/>
    <mergeCell ref="F2058:I2058"/>
    <mergeCell ref="L2058:M2058"/>
    <mergeCell ref="N2058:Q2058"/>
    <mergeCell ref="F2059:I2059"/>
    <mergeCell ref="L2059:M2059"/>
    <mergeCell ref="N2059:Q2059"/>
    <mergeCell ref="F2048:I2048"/>
    <mergeCell ref="L2048:M2048"/>
    <mergeCell ref="N2048:Q2048"/>
    <mergeCell ref="F2049:I2049"/>
    <mergeCell ref="L2049:M2049"/>
    <mergeCell ref="N2049:Q2049"/>
    <mergeCell ref="F2050:I2050"/>
    <mergeCell ref="L2050:M2050"/>
    <mergeCell ref="N2050:Q2050"/>
    <mergeCell ref="F2051:I2051"/>
    <mergeCell ref="L2051:M2051"/>
    <mergeCell ref="N2051:Q2051"/>
    <mergeCell ref="F2052:I2052"/>
    <mergeCell ref="L2052:M2052"/>
    <mergeCell ref="N2052:Q2052"/>
    <mergeCell ref="F2053:I2053"/>
    <mergeCell ref="L2053:M2053"/>
    <mergeCell ref="N2053:Q2053"/>
    <mergeCell ref="F2037:I2037"/>
    <mergeCell ref="F2038:I2038"/>
    <mergeCell ref="F2039:I2039"/>
    <mergeCell ref="F2040:I2040"/>
    <mergeCell ref="L2040:M2040"/>
    <mergeCell ref="N2040:Q2040"/>
    <mergeCell ref="F2041:I2041"/>
    <mergeCell ref="L2041:M2041"/>
    <mergeCell ref="N2041:Q2041"/>
    <mergeCell ref="F2042:I2042"/>
    <mergeCell ref="F2043:I2043"/>
    <mergeCell ref="F2044:I2044"/>
    <mergeCell ref="F2045:I2045"/>
    <mergeCell ref="F2046:I2046"/>
    <mergeCell ref="L2046:M2046"/>
    <mergeCell ref="N2046:Q2046"/>
    <mergeCell ref="F2047:I2047"/>
    <mergeCell ref="L2047:M2047"/>
    <mergeCell ref="N2047:Q2047"/>
    <mergeCell ref="F2028:I2028"/>
    <mergeCell ref="L2028:M2028"/>
    <mergeCell ref="N2028:Q2028"/>
    <mergeCell ref="F2029:I2029"/>
    <mergeCell ref="L2029:M2029"/>
    <mergeCell ref="N2029:Q2029"/>
    <mergeCell ref="F2030:I2030"/>
    <mergeCell ref="L2030:M2030"/>
    <mergeCell ref="N2030:Q2030"/>
    <mergeCell ref="N2031:Q2031"/>
    <mergeCell ref="F2032:I2032"/>
    <mergeCell ref="L2032:M2032"/>
    <mergeCell ref="N2032:Q2032"/>
    <mergeCell ref="F2033:I2033"/>
    <mergeCell ref="F2034:I2034"/>
    <mergeCell ref="F2035:I2035"/>
    <mergeCell ref="F2036:I2036"/>
    <mergeCell ref="F2022:I2022"/>
    <mergeCell ref="L2022:M2022"/>
    <mergeCell ref="N2022:Q2022"/>
    <mergeCell ref="F2023:I2023"/>
    <mergeCell ref="L2023:M2023"/>
    <mergeCell ref="N2023:Q2023"/>
    <mergeCell ref="F2024:I2024"/>
    <mergeCell ref="L2024:M2024"/>
    <mergeCell ref="N2024:Q2024"/>
    <mergeCell ref="F2025:I2025"/>
    <mergeCell ref="L2025:M2025"/>
    <mergeCell ref="N2025:Q2025"/>
    <mergeCell ref="F2026:I2026"/>
    <mergeCell ref="L2026:M2026"/>
    <mergeCell ref="N2026:Q2026"/>
    <mergeCell ref="F2027:I2027"/>
    <mergeCell ref="L2027:M2027"/>
    <mergeCell ref="N2027:Q2027"/>
    <mergeCell ref="F2016:I2016"/>
    <mergeCell ref="L2016:M2016"/>
    <mergeCell ref="N2016:Q2016"/>
    <mergeCell ref="F2017:I2017"/>
    <mergeCell ref="L2017:M2017"/>
    <mergeCell ref="N2017:Q2017"/>
    <mergeCell ref="F2018:I2018"/>
    <mergeCell ref="L2018:M2018"/>
    <mergeCell ref="N2018:Q2018"/>
    <mergeCell ref="F2019:I2019"/>
    <mergeCell ref="L2019:M2019"/>
    <mergeCell ref="N2019:Q2019"/>
    <mergeCell ref="F2020:I2020"/>
    <mergeCell ref="L2020:M2020"/>
    <mergeCell ref="N2020:Q2020"/>
    <mergeCell ref="F2021:I2021"/>
    <mergeCell ref="L2021:M2021"/>
    <mergeCell ref="N2021:Q2021"/>
    <mergeCell ref="F2010:I2010"/>
    <mergeCell ref="L2010:M2010"/>
    <mergeCell ref="N2010:Q2010"/>
    <mergeCell ref="F2011:I2011"/>
    <mergeCell ref="L2011:M2011"/>
    <mergeCell ref="N2011:Q2011"/>
    <mergeCell ref="F2012:I2012"/>
    <mergeCell ref="L2012:M2012"/>
    <mergeCell ref="N2012:Q2012"/>
    <mergeCell ref="F2013:I2013"/>
    <mergeCell ref="L2013:M2013"/>
    <mergeCell ref="N2013:Q2013"/>
    <mergeCell ref="F2014:I2014"/>
    <mergeCell ref="L2014:M2014"/>
    <mergeCell ref="N2014:Q2014"/>
    <mergeCell ref="F2015:I2015"/>
    <mergeCell ref="L2015:M2015"/>
    <mergeCell ref="N2015:Q2015"/>
    <mergeCell ref="F2004:I2004"/>
    <mergeCell ref="L2004:M2004"/>
    <mergeCell ref="N2004:Q2004"/>
    <mergeCell ref="F2005:I2005"/>
    <mergeCell ref="L2005:M2005"/>
    <mergeCell ref="N2005:Q2005"/>
    <mergeCell ref="F2006:I2006"/>
    <mergeCell ref="L2006:M2006"/>
    <mergeCell ref="N2006:Q2006"/>
    <mergeCell ref="F2007:I2007"/>
    <mergeCell ref="L2007:M2007"/>
    <mergeCell ref="N2007:Q2007"/>
    <mergeCell ref="F2008:I2008"/>
    <mergeCell ref="L2008:M2008"/>
    <mergeCell ref="N2008:Q2008"/>
    <mergeCell ref="F2009:I2009"/>
    <mergeCell ref="L2009:M2009"/>
    <mergeCell ref="N2009:Q2009"/>
    <mergeCell ref="F1998:I1998"/>
    <mergeCell ref="L1998:M1998"/>
    <mergeCell ref="N1998:Q1998"/>
    <mergeCell ref="F1999:I1999"/>
    <mergeCell ref="L1999:M1999"/>
    <mergeCell ref="N1999:Q1999"/>
    <mergeCell ref="F2000:I2000"/>
    <mergeCell ref="L2000:M2000"/>
    <mergeCell ref="N2000:Q2000"/>
    <mergeCell ref="F2001:I2001"/>
    <mergeCell ref="L2001:M2001"/>
    <mergeCell ref="N2001:Q2001"/>
    <mergeCell ref="F2002:I2002"/>
    <mergeCell ref="L2002:M2002"/>
    <mergeCell ref="N2002:Q2002"/>
    <mergeCell ref="F2003:I2003"/>
    <mergeCell ref="L2003:M2003"/>
    <mergeCell ref="N2003:Q2003"/>
    <mergeCell ref="F1992:I1992"/>
    <mergeCell ref="L1992:M1992"/>
    <mergeCell ref="N1992:Q1992"/>
    <mergeCell ref="F1993:I1993"/>
    <mergeCell ref="L1993:M1993"/>
    <mergeCell ref="N1993:Q1993"/>
    <mergeCell ref="F1994:I1994"/>
    <mergeCell ref="L1994:M1994"/>
    <mergeCell ref="N1994:Q1994"/>
    <mergeCell ref="F1995:I1995"/>
    <mergeCell ref="L1995:M1995"/>
    <mergeCell ref="N1995:Q1995"/>
    <mergeCell ref="F1996:I1996"/>
    <mergeCell ref="L1996:M1996"/>
    <mergeCell ref="N1996:Q1996"/>
    <mergeCell ref="F1997:I1997"/>
    <mergeCell ref="L1997:M1997"/>
    <mergeCell ref="N1997:Q1997"/>
    <mergeCell ref="F1985:I1985"/>
    <mergeCell ref="L1985:M1985"/>
    <mergeCell ref="N1985:Q1985"/>
    <mergeCell ref="N1986:Q1986"/>
    <mergeCell ref="F1987:I1987"/>
    <mergeCell ref="L1987:M1987"/>
    <mergeCell ref="N1987:Q1987"/>
    <mergeCell ref="F1988:I1988"/>
    <mergeCell ref="L1988:M1988"/>
    <mergeCell ref="N1988:Q1988"/>
    <mergeCell ref="F1989:I1989"/>
    <mergeCell ref="L1989:M1989"/>
    <mergeCell ref="N1989:Q1989"/>
    <mergeCell ref="F1990:I1990"/>
    <mergeCell ref="L1990:M1990"/>
    <mergeCell ref="N1990:Q1990"/>
    <mergeCell ref="F1991:I1991"/>
    <mergeCell ref="L1991:M1991"/>
    <mergeCell ref="N1991:Q1991"/>
    <mergeCell ref="F1979:I1979"/>
    <mergeCell ref="L1979:M1979"/>
    <mergeCell ref="N1979:Q1979"/>
    <mergeCell ref="F1980:I1980"/>
    <mergeCell ref="L1980:M1980"/>
    <mergeCell ref="N1980:Q1980"/>
    <mergeCell ref="F1981:I1981"/>
    <mergeCell ref="L1981:M1981"/>
    <mergeCell ref="N1981:Q1981"/>
    <mergeCell ref="F1982:I1982"/>
    <mergeCell ref="L1982:M1982"/>
    <mergeCell ref="N1982:Q1982"/>
    <mergeCell ref="F1983:I1983"/>
    <mergeCell ref="L1983:M1983"/>
    <mergeCell ref="N1983:Q1983"/>
    <mergeCell ref="F1984:I1984"/>
    <mergeCell ref="L1984:M1984"/>
    <mergeCell ref="N1984:Q1984"/>
    <mergeCell ref="F1973:I1973"/>
    <mergeCell ref="L1973:M1973"/>
    <mergeCell ref="N1973:Q1973"/>
    <mergeCell ref="F1974:I1974"/>
    <mergeCell ref="L1974:M1974"/>
    <mergeCell ref="N1974:Q1974"/>
    <mergeCell ref="F1975:I1975"/>
    <mergeCell ref="L1975:M1975"/>
    <mergeCell ref="N1975:Q1975"/>
    <mergeCell ref="F1976:I1976"/>
    <mergeCell ref="L1976:M1976"/>
    <mergeCell ref="N1976:Q1976"/>
    <mergeCell ref="F1977:I1977"/>
    <mergeCell ref="L1977:M1977"/>
    <mergeCell ref="N1977:Q1977"/>
    <mergeCell ref="F1978:I1978"/>
    <mergeCell ref="L1978:M1978"/>
    <mergeCell ref="N1978:Q1978"/>
    <mergeCell ref="F1967:I1967"/>
    <mergeCell ref="L1967:M1967"/>
    <mergeCell ref="N1967:Q1967"/>
    <mergeCell ref="F1968:I1968"/>
    <mergeCell ref="L1968:M1968"/>
    <mergeCell ref="N1968:Q1968"/>
    <mergeCell ref="F1969:I1969"/>
    <mergeCell ref="L1969:M1969"/>
    <mergeCell ref="N1969:Q1969"/>
    <mergeCell ref="F1970:I1970"/>
    <mergeCell ref="L1970:M1970"/>
    <mergeCell ref="N1970:Q1970"/>
    <mergeCell ref="F1971:I1971"/>
    <mergeCell ref="L1971:M1971"/>
    <mergeCell ref="N1971:Q1971"/>
    <mergeCell ref="F1972:I1972"/>
    <mergeCell ref="L1972:M1972"/>
    <mergeCell ref="N1972:Q1972"/>
    <mergeCell ref="F1961:I1961"/>
    <mergeCell ref="L1961:M1961"/>
    <mergeCell ref="N1961:Q1961"/>
    <mergeCell ref="F1962:I1962"/>
    <mergeCell ref="L1962:M1962"/>
    <mergeCell ref="N1962:Q1962"/>
    <mergeCell ref="F1963:I1963"/>
    <mergeCell ref="L1963:M1963"/>
    <mergeCell ref="N1963:Q1963"/>
    <mergeCell ref="F1964:I1964"/>
    <mergeCell ref="L1964:M1964"/>
    <mergeCell ref="N1964:Q1964"/>
    <mergeCell ref="F1965:I1965"/>
    <mergeCell ref="L1965:M1965"/>
    <mergeCell ref="N1965:Q1965"/>
    <mergeCell ref="F1966:I1966"/>
    <mergeCell ref="L1966:M1966"/>
    <mergeCell ref="N1966:Q1966"/>
    <mergeCell ref="F1955:I1955"/>
    <mergeCell ref="L1955:M1955"/>
    <mergeCell ref="N1955:Q1955"/>
    <mergeCell ref="F1956:I1956"/>
    <mergeCell ref="L1956:M1956"/>
    <mergeCell ref="N1956:Q1956"/>
    <mergeCell ref="F1957:I1957"/>
    <mergeCell ref="L1957:M1957"/>
    <mergeCell ref="N1957:Q1957"/>
    <mergeCell ref="F1958:I1958"/>
    <mergeCell ref="L1958:M1958"/>
    <mergeCell ref="N1958:Q1958"/>
    <mergeCell ref="F1959:I1959"/>
    <mergeCell ref="L1959:M1959"/>
    <mergeCell ref="N1959:Q1959"/>
    <mergeCell ref="F1960:I1960"/>
    <mergeCell ref="L1960:M1960"/>
    <mergeCell ref="N1960:Q1960"/>
    <mergeCell ref="F1949:I1949"/>
    <mergeCell ref="L1949:M1949"/>
    <mergeCell ref="N1949:Q1949"/>
    <mergeCell ref="F1950:I1950"/>
    <mergeCell ref="L1950:M1950"/>
    <mergeCell ref="N1950:Q1950"/>
    <mergeCell ref="F1951:I1951"/>
    <mergeCell ref="L1951:M1951"/>
    <mergeCell ref="N1951:Q1951"/>
    <mergeCell ref="F1952:I1952"/>
    <mergeCell ref="L1952:M1952"/>
    <mergeCell ref="N1952:Q1952"/>
    <mergeCell ref="F1953:I1953"/>
    <mergeCell ref="L1953:M1953"/>
    <mergeCell ref="N1953:Q1953"/>
    <mergeCell ref="F1954:I1954"/>
    <mergeCell ref="L1954:M1954"/>
    <mergeCell ref="N1954:Q1954"/>
    <mergeCell ref="F1942:I1942"/>
    <mergeCell ref="L1942:M1942"/>
    <mergeCell ref="N1942:Q1942"/>
    <mergeCell ref="N1943:Q1943"/>
    <mergeCell ref="F1944:I1944"/>
    <mergeCell ref="L1944:M1944"/>
    <mergeCell ref="N1944:Q1944"/>
    <mergeCell ref="F1945:I1945"/>
    <mergeCell ref="L1945:M1945"/>
    <mergeCell ref="N1945:Q1945"/>
    <mergeCell ref="F1946:I1946"/>
    <mergeCell ref="L1946:M1946"/>
    <mergeCell ref="N1946:Q1946"/>
    <mergeCell ref="F1947:I1947"/>
    <mergeCell ref="L1947:M1947"/>
    <mergeCell ref="N1947:Q1947"/>
    <mergeCell ref="F1948:I1948"/>
    <mergeCell ref="L1948:M1948"/>
    <mergeCell ref="N1948:Q1948"/>
    <mergeCell ref="F1936:I1936"/>
    <mergeCell ref="L1936:M1936"/>
    <mergeCell ref="N1936:Q1936"/>
    <mergeCell ref="F1937:I1937"/>
    <mergeCell ref="L1937:M1937"/>
    <mergeCell ref="N1937:Q1937"/>
    <mergeCell ref="F1938:I1938"/>
    <mergeCell ref="L1938:M1938"/>
    <mergeCell ref="N1938:Q1938"/>
    <mergeCell ref="F1939:I1939"/>
    <mergeCell ref="L1939:M1939"/>
    <mergeCell ref="N1939:Q1939"/>
    <mergeCell ref="F1940:I1940"/>
    <mergeCell ref="L1940:M1940"/>
    <mergeCell ref="N1940:Q1940"/>
    <mergeCell ref="F1941:I1941"/>
    <mergeCell ref="L1941:M1941"/>
    <mergeCell ref="N1941:Q1941"/>
    <mergeCell ref="F1930:I1930"/>
    <mergeCell ref="L1930:M1930"/>
    <mergeCell ref="N1930:Q1930"/>
    <mergeCell ref="F1931:I1931"/>
    <mergeCell ref="L1931:M1931"/>
    <mergeCell ref="N1931:Q1931"/>
    <mergeCell ref="F1932:I1932"/>
    <mergeCell ref="L1932:M1932"/>
    <mergeCell ref="N1932:Q1932"/>
    <mergeCell ref="F1933:I1933"/>
    <mergeCell ref="L1933:M1933"/>
    <mergeCell ref="N1933:Q1933"/>
    <mergeCell ref="F1934:I1934"/>
    <mergeCell ref="L1934:M1934"/>
    <mergeCell ref="N1934:Q1934"/>
    <mergeCell ref="F1935:I1935"/>
    <mergeCell ref="L1935:M1935"/>
    <mergeCell ref="N1935:Q1935"/>
    <mergeCell ref="F1924:I1924"/>
    <mergeCell ref="L1924:M1924"/>
    <mergeCell ref="N1924:Q1924"/>
    <mergeCell ref="F1925:I1925"/>
    <mergeCell ref="L1925:M1925"/>
    <mergeCell ref="N1925:Q1925"/>
    <mergeCell ref="F1926:I1926"/>
    <mergeCell ref="L1926:M1926"/>
    <mergeCell ref="N1926:Q1926"/>
    <mergeCell ref="F1927:I1927"/>
    <mergeCell ref="L1927:M1927"/>
    <mergeCell ref="N1927:Q1927"/>
    <mergeCell ref="F1928:I1928"/>
    <mergeCell ref="L1928:M1928"/>
    <mergeCell ref="N1928:Q1928"/>
    <mergeCell ref="F1929:I1929"/>
    <mergeCell ref="L1929:M1929"/>
    <mergeCell ref="N1929:Q1929"/>
    <mergeCell ref="F1918:I1918"/>
    <mergeCell ref="L1918:M1918"/>
    <mergeCell ref="N1918:Q1918"/>
    <mergeCell ref="F1919:I1919"/>
    <mergeCell ref="L1919:M1919"/>
    <mergeCell ref="N1919:Q1919"/>
    <mergeCell ref="F1920:I1920"/>
    <mergeCell ref="L1920:M1920"/>
    <mergeCell ref="N1920:Q1920"/>
    <mergeCell ref="F1921:I1921"/>
    <mergeCell ref="L1921:M1921"/>
    <mergeCell ref="N1921:Q1921"/>
    <mergeCell ref="F1922:I1922"/>
    <mergeCell ref="L1922:M1922"/>
    <mergeCell ref="N1922:Q1922"/>
    <mergeCell ref="F1923:I1923"/>
    <mergeCell ref="L1923:M1923"/>
    <mergeCell ref="N1923:Q1923"/>
    <mergeCell ref="F1911:I1911"/>
    <mergeCell ref="L1911:M1911"/>
    <mergeCell ref="N1911:Q1911"/>
    <mergeCell ref="F1912:I1912"/>
    <mergeCell ref="L1912:M1912"/>
    <mergeCell ref="N1912:Q1912"/>
    <mergeCell ref="F1913:I1913"/>
    <mergeCell ref="L1913:M1913"/>
    <mergeCell ref="N1913:Q1913"/>
    <mergeCell ref="N1914:Q1914"/>
    <mergeCell ref="F1915:I1915"/>
    <mergeCell ref="L1915:M1915"/>
    <mergeCell ref="N1915:Q1915"/>
    <mergeCell ref="F1916:I1916"/>
    <mergeCell ref="L1916:M1916"/>
    <mergeCell ref="N1916:Q1916"/>
    <mergeCell ref="F1917:I1917"/>
    <mergeCell ref="L1917:M1917"/>
    <mergeCell ref="N1917:Q1917"/>
    <mergeCell ref="F1905:I1905"/>
    <mergeCell ref="L1905:M1905"/>
    <mergeCell ref="N1905:Q1905"/>
    <mergeCell ref="F1906:I1906"/>
    <mergeCell ref="L1906:M1906"/>
    <mergeCell ref="N1906:Q1906"/>
    <mergeCell ref="F1907:I1907"/>
    <mergeCell ref="L1907:M1907"/>
    <mergeCell ref="N1907:Q1907"/>
    <mergeCell ref="F1908:I1908"/>
    <mergeCell ref="L1908:M1908"/>
    <mergeCell ref="N1908:Q1908"/>
    <mergeCell ref="F1909:I1909"/>
    <mergeCell ref="L1909:M1909"/>
    <mergeCell ref="N1909:Q1909"/>
    <mergeCell ref="F1910:I1910"/>
    <mergeCell ref="L1910:M1910"/>
    <mergeCell ref="N1910:Q1910"/>
    <mergeCell ref="F1899:I1899"/>
    <mergeCell ref="L1899:M1899"/>
    <mergeCell ref="N1899:Q1899"/>
    <mergeCell ref="F1900:I1900"/>
    <mergeCell ref="L1900:M1900"/>
    <mergeCell ref="N1900:Q1900"/>
    <mergeCell ref="F1901:I1901"/>
    <mergeCell ref="L1901:M1901"/>
    <mergeCell ref="N1901:Q1901"/>
    <mergeCell ref="F1902:I1902"/>
    <mergeCell ref="L1902:M1902"/>
    <mergeCell ref="N1902:Q1902"/>
    <mergeCell ref="F1903:I1903"/>
    <mergeCell ref="L1903:M1903"/>
    <mergeCell ref="N1903:Q1903"/>
    <mergeCell ref="F1904:I1904"/>
    <mergeCell ref="L1904:M1904"/>
    <mergeCell ref="N1904:Q1904"/>
    <mergeCell ref="F1893:I1893"/>
    <mergeCell ref="L1893:M1893"/>
    <mergeCell ref="N1893:Q1893"/>
    <mergeCell ref="F1894:I1894"/>
    <mergeCell ref="L1894:M1894"/>
    <mergeCell ref="N1894:Q1894"/>
    <mergeCell ref="F1895:I1895"/>
    <mergeCell ref="L1895:M1895"/>
    <mergeCell ref="N1895:Q1895"/>
    <mergeCell ref="F1896:I1896"/>
    <mergeCell ref="L1896:M1896"/>
    <mergeCell ref="N1896:Q1896"/>
    <mergeCell ref="F1897:I1897"/>
    <mergeCell ref="L1897:M1897"/>
    <mergeCell ref="N1897:Q1897"/>
    <mergeCell ref="F1898:I1898"/>
    <mergeCell ref="L1898:M1898"/>
    <mergeCell ref="N1898:Q1898"/>
    <mergeCell ref="F1887:I1887"/>
    <mergeCell ref="L1887:M1887"/>
    <mergeCell ref="N1887:Q1887"/>
    <mergeCell ref="F1888:I1888"/>
    <mergeCell ref="L1888:M1888"/>
    <mergeCell ref="N1888:Q1888"/>
    <mergeCell ref="F1889:I1889"/>
    <mergeCell ref="L1889:M1889"/>
    <mergeCell ref="N1889:Q1889"/>
    <mergeCell ref="F1890:I1890"/>
    <mergeCell ref="L1890:M1890"/>
    <mergeCell ref="N1890:Q1890"/>
    <mergeCell ref="F1891:I1891"/>
    <mergeCell ref="L1891:M1891"/>
    <mergeCell ref="N1891:Q1891"/>
    <mergeCell ref="F1892:I1892"/>
    <mergeCell ref="L1892:M1892"/>
    <mergeCell ref="N1892:Q1892"/>
    <mergeCell ref="F1881:I1881"/>
    <mergeCell ref="L1881:M1881"/>
    <mergeCell ref="N1881:Q1881"/>
    <mergeCell ref="F1882:I1882"/>
    <mergeCell ref="L1882:M1882"/>
    <mergeCell ref="N1882:Q1882"/>
    <mergeCell ref="F1883:I1883"/>
    <mergeCell ref="L1883:M1883"/>
    <mergeCell ref="N1883:Q1883"/>
    <mergeCell ref="F1884:I1884"/>
    <mergeCell ref="L1884:M1884"/>
    <mergeCell ref="N1884:Q1884"/>
    <mergeCell ref="F1885:I1885"/>
    <mergeCell ref="L1885:M1885"/>
    <mergeCell ref="N1885:Q1885"/>
    <mergeCell ref="F1886:I1886"/>
    <mergeCell ref="L1886:M1886"/>
    <mergeCell ref="N1886:Q1886"/>
    <mergeCell ref="F1875:I1875"/>
    <mergeCell ref="L1875:M1875"/>
    <mergeCell ref="N1875:Q1875"/>
    <mergeCell ref="F1876:I1876"/>
    <mergeCell ref="L1876:M1876"/>
    <mergeCell ref="N1876:Q1876"/>
    <mergeCell ref="F1877:I1877"/>
    <mergeCell ref="L1877:M1877"/>
    <mergeCell ref="N1877:Q1877"/>
    <mergeCell ref="F1878:I1878"/>
    <mergeCell ref="L1878:M1878"/>
    <mergeCell ref="N1878:Q1878"/>
    <mergeCell ref="F1879:I1879"/>
    <mergeCell ref="L1879:M1879"/>
    <mergeCell ref="N1879:Q1879"/>
    <mergeCell ref="F1880:I1880"/>
    <mergeCell ref="L1880:M1880"/>
    <mergeCell ref="N1880:Q1880"/>
    <mergeCell ref="F1868:I1868"/>
    <mergeCell ref="L1868:M1868"/>
    <mergeCell ref="N1868:Q1868"/>
    <mergeCell ref="N1869:Q1869"/>
    <mergeCell ref="F1870:I1870"/>
    <mergeCell ref="L1870:M1870"/>
    <mergeCell ref="N1870:Q1870"/>
    <mergeCell ref="F1871:I1871"/>
    <mergeCell ref="L1871:M1871"/>
    <mergeCell ref="N1871:Q1871"/>
    <mergeCell ref="F1872:I1872"/>
    <mergeCell ref="L1872:M1872"/>
    <mergeCell ref="N1872:Q1872"/>
    <mergeCell ref="F1873:I1873"/>
    <mergeCell ref="L1873:M1873"/>
    <mergeCell ref="N1873:Q1873"/>
    <mergeCell ref="F1874:I1874"/>
    <mergeCell ref="L1874:M1874"/>
    <mergeCell ref="N1874:Q1874"/>
    <mergeCell ref="F1862:I1862"/>
    <mergeCell ref="L1862:M1862"/>
    <mergeCell ref="N1862:Q1862"/>
    <mergeCell ref="F1863:I1863"/>
    <mergeCell ref="L1863:M1863"/>
    <mergeCell ref="N1863:Q1863"/>
    <mergeCell ref="F1864:I1864"/>
    <mergeCell ref="L1864:M1864"/>
    <mergeCell ref="N1864:Q1864"/>
    <mergeCell ref="F1865:I1865"/>
    <mergeCell ref="L1865:M1865"/>
    <mergeCell ref="N1865:Q1865"/>
    <mergeCell ref="F1866:I1866"/>
    <mergeCell ref="L1866:M1866"/>
    <mergeCell ref="N1866:Q1866"/>
    <mergeCell ref="F1867:I1867"/>
    <mergeCell ref="L1867:M1867"/>
    <mergeCell ref="N1867:Q1867"/>
    <mergeCell ref="F1856:I1856"/>
    <mergeCell ref="L1856:M1856"/>
    <mergeCell ref="N1856:Q1856"/>
    <mergeCell ref="F1857:I1857"/>
    <mergeCell ref="L1857:M1857"/>
    <mergeCell ref="N1857:Q1857"/>
    <mergeCell ref="F1858:I1858"/>
    <mergeCell ref="L1858:M1858"/>
    <mergeCell ref="N1858:Q1858"/>
    <mergeCell ref="F1859:I1859"/>
    <mergeCell ref="L1859:M1859"/>
    <mergeCell ref="N1859:Q1859"/>
    <mergeCell ref="F1860:I1860"/>
    <mergeCell ref="L1860:M1860"/>
    <mergeCell ref="N1860:Q1860"/>
    <mergeCell ref="F1861:I1861"/>
    <mergeCell ref="L1861:M1861"/>
    <mergeCell ref="N1861:Q1861"/>
    <mergeCell ref="F1850:I1850"/>
    <mergeCell ref="L1850:M1850"/>
    <mergeCell ref="N1850:Q1850"/>
    <mergeCell ref="F1851:I1851"/>
    <mergeCell ref="L1851:M1851"/>
    <mergeCell ref="N1851:Q1851"/>
    <mergeCell ref="F1852:I1852"/>
    <mergeCell ref="L1852:M1852"/>
    <mergeCell ref="N1852:Q1852"/>
    <mergeCell ref="F1853:I1853"/>
    <mergeCell ref="L1853:M1853"/>
    <mergeCell ref="N1853:Q1853"/>
    <mergeCell ref="F1854:I1854"/>
    <mergeCell ref="L1854:M1854"/>
    <mergeCell ref="N1854:Q1854"/>
    <mergeCell ref="F1855:I1855"/>
    <mergeCell ref="L1855:M1855"/>
    <mergeCell ref="N1855:Q1855"/>
    <mergeCell ref="F1844:I1844"/>
    <mergeCell ref="L1844:M1844"/>
    <mergeCell ref="N1844:Q1844"/>
    <mergeCell ref="F1845:I1845"/>
    <mergeCell ref="L1845:M1845"/>
    <mergeCell ref="N1845:Q1845"/>
    <mergeCell ref="F1846:I1846"/>
    <mergeCell ref="L1846:M1846"/>
    <mergeCell ref="N1846:Q1846"/>
    <mergeCell ref="F1847:I1847"/>
    <mergeCell ref="L1847:M1847"/>
    <mergeCell ref="N1847:Q1847"/>
    <mergeCell ref="F1848:I1848"/>
    <mergeCell ref="L1848:M1848"/>
    <mergeCell ref="N1848:Q1848"/>
    <mergeCell ref="F1849:I1849"/>
    <mergeCell ref="L1849:M1849"/>
    <mergeCell ref="N1849:Q1849"/>
    <mergeCell ref="F1838:I1838"/>
    <mergeCell ref="L1838:M1838"/>
    <mergeCell ref="N1838:Q1838"/>
    <mergeCell ref="F1839:I1839"/>
    <mergeCell ref="L1839:M1839"/>
    <mergeCell ref="N1839:Q1839"/>
    <mergeCell ref="F1840:I1840"/>
    <mergeCell ref="L1840:M1840"/>
    <mergeCell ref="N1840:Q1840"/>
    <mergeCell ref="F1841:I1841"/>
    <mergeCell ref="L1841:M1841"/>
    <mergeCell ref="N1841:Q1841"/>
    <mergeCell ref="F1842:I1842"/>
    <mergeCell ref="L1842:M1842"/>
    <mergeCell ref="N1842:Q1842"/>
    <mergeCell ref="F1843:I1843"/>
    <mergeCell ref="L1843:M1843"/>
    <mergeCell ref="N1843:Q1843"/>
    <mergeCell ref="F1832:I1832"/>
    <mergeCell ref="L1832:M1832"/>
    <mergeCell ref="N1832:Q1832"/>
    <mergeCell ref="F1833:I1833"/>
    <mergeCell ref="L1833:M1833"/>
    <mergeCell ref="N1833:Q1833"/>
    <mergeCell ref="F1834:I1834"/>
    <mergeCell ref="L1834:M1834"/>
    <mergeCell ref="N1834:Q1834"/>
    <mergeCell ref="F1835:I1835"/>
    <mergeCell ref="L1835:M1835"/>
    <mergeCell ref="N1835:Q1835"/>
    <mergeCell ref="F1836:I1836"/>
    <mergeCell ref="L1836:M1836"/>
    <mergeCell ref="N1836:Q1836"/>
    <mergeCell ref="F1837:I1837"/>
    <mergeCell ref="L1837:M1837"/>
    <mergeCell ref="N1837:Q1837"/>
    <mergeCell ref="F1826:I1826"/>
    <mergeCell ref="L1826:M1826"/>
    <mergeCell ref="N1826:Q1826"/>
    <mergeCell ref="F1827:I1827"/>
    <mergeCell ref="L1827:M1827"/>
    <mergeCell ref="N1827:Q1827"/>
    <mergeCell ref="F1828:I1828"/>
    <mergeCell ref="L1828:M1828"/>
    <mergeCell ref="N1828:Q1828"/>
    <mergeCell ref="F1829:I1829"/>
    <mergeCell ref="L1829:M1829"/>
    <mergeCell ref="N1829:Q1829"/>
    <mergeCell ref="F1830:I1830"/>
    <mergeCell ref="L1830:M1830"/>
    <mergeCell ref="N1830:Q1830"/>
    <mergeCell ref="F1831:I1831"/>
    <mergeCell ref="L1831:M1831"/>
    <mergeCell ref="N1831:Q1831"/>
    <mergeCell ref="F1819:I1819"/>
    <mergeCell ref="L1819:M1819"/>
    <mergeCell ref="N1819:Q1819"/>
    <mergeCell ref="F1820:I1820"/>
    <mergeCell ref="L1820:M1820"/>
    <mergeCell ref="N1820:Q1820"/>
    <mergeCell ref="F1821:I1821"/>
    <mergeCell ref="L1821:M1821"/>
    <mergeCell ref="N1821:Q1821"/>
    <mergeCell ref="F1822:I1822"/>
    <mergeCell ref="L1822:M1822"/>
    <mergeCell ref="N1822:Q1822"/>
    <mergeCell ref="F1823:I1823"/>
    <mergeCell ref="L1823:M1823"/>
    <mergeCell ref="N1823:Q1823"/>
    <mergeCell ref="N1824:Q1824"/>
    <mergeCell ref="F1825:I1825"/>
    <mergeCell ref="L1825:M1825"/>
    <mergeCell ref="N1825:Q1825"/>
    <mergeCell ref="F1813:I1813"/>
    <mergeCell ref="L1813:M1813"/>
    <mergeCell ref="N1813:Q1813"/>
    <mergeCell ref="F1814:I1814"/>
    <mergeCell ref="L1814:M1814"/>
    <mergeCell ref="N1814:Q1814"/>
    <mergeCell ref="F1815:I1815"/>
    <mergeCell ref="L1815:M1815"/>
    <mergeCell ref="N1815:Q1815"/>
    <mergeCell ref="F1816:I1816"/>
    <mergeCell ref="L1816:M1816"/>
    <mergeCell ref="N1816:Q1816"/>
    <mergeCell ref="F1817:I1817"/>
    <mergeCell ref="L1817:M1817"/>
    <mergeCell ref="N1817:Q1817"/>
    <mergeCell ref="F1818:I1818"/>
    <mergeCell ref="L1818:M1818"/>
    <mergeCell ref="N1818:Q1818"/>
    <mergeCell ref="F1807:I1807"/>
    <mergeCell ref="L1807:M1807"/>
    <mergeCell ref="N1807:Q1807"/>
    <mergeCell ref="F1808:I1808"/>
    <mergeCell ref="L1808:M1808"/>
    <mergeCell ref="N1808:Q1808"/>
    <mergeCell ref="F1809:I1809"/>
    <mergeCell ref="L1809:M1809"/>
    <mergeCell ref="N1809:Q1809"/>
    <mergeCell ref="F1810:I1810"/>
    <mergeCell ref="L1810:M1810"/>
    <mergeCell ref="N1810:Q1810"/>
    <mergeCell ref="F1811:I1811"/>
    <mergeCell ref="L1811:M1811"/>
    <mergeCell ref="N1811:Q1811"/>
    <mergeCell ref="F1812:I1812"/>
    <mergeCell ref="L1812:M1812"/>
    <mergeCell ref="N1812:Q1812"/>
    <mergeCell ref="F1801:I1801"/>
    <mergeCell ref="L1801:M1801"/>
    <mergeCell ref="N1801:Q1801"/>
    <mergeCell ref="F1802:I1802"/>
    <mergeCell ref="L1802:M1802"/>
    <mergeCell ref="N1802:Q1802"/>
    <mergeCell ref="F1803:I1803"/>
    <mergeCell ref="L1803:M1803"/>
    <mergeCell ref="N1803:Q1803"/>
    <mergeCell ref="F1804:I1804"/>
    <mergeCell ref="L1804:M1804"/>
    <mergeCell ref="N1804:Q1804"/>
    <mergeCell ref="F1805:I1805"/>
    <mergeCell ref="L1805:M1805"/>
    <mergeCell ref="N1805:Q1805"/>
    <mergeCell ref="F1806:I1806"/>
    <mergeCell ref="L1806:M1806"/>
    <mergeCell ref="N1806:Q1806"/>
    <mergeCell ref="F1795:I1795"/>
    <mergeCell ref="L1795:M1795"/>
    <mergeCell ref="N1795:Q1795"/>
    <mergeCell ref="F1796:I1796"/>
    <mergeCell ref="L1796:M1796"/>
    <mergeCell ref="N1796:Q1796"/>
    <mergeCell ref="F1797:I1797"/>
    <mergeCell ref="L1797:M1797"/>
    <mergeCell ref="N1797:Q1797"/>
    <mergeCell ref="F1798:I1798"/>
    <mergeCell ref="L1798:M1798"/>
    <mergeCell ref="N1798:Q1798"/>
    <mergeCell ref="F1799:I1799"/>
    <mergeCell ref="L1799:M1799"/>
    <mergeCell ref="N1799:Q1799"/>
    <mergeCell ref="F1800:I1800"/>
    <mergeCell ref="L1800:M1800"/>
    <mergeCell ref="N1800:Q1800"/>
    <mergeCell ref="F1789:I1789"/>
    <mergeCell ref="L1789:M1789"/>
    <mergeCell ref="N1789:Q1789"/>
    <mergeCell ref="F1790:I1790"/>
    <mergeCell ref="L1790:M1790"/>
    <mergeCell ref="N1790:Q1790"/>
    <mergeCell ref="F1791:I1791"/>
    <mergeCell ref="L1791:M1791"/>
    <mergeCell ref="N1791:Q1791"/>
    <mergeCell ref="F1792:I1792"/>
    <mergeCell ref="L1792:M1792"/>
    <mergeCell ref="N1792:Q1792"/>
    <mergeCell ref="F1793:I1793"/>
    <mergeCell ref="L1793:M1793"/>
    <mergeCell ref="N1793:Q1793"/>
    <mergeCell ref="F1794:I1794"/>
    <mergeCell ref="L1794:M1794"/>
    <mergeCell ref="N1794:Q1794"/>
    <mergeCell ref="F1783:I1783"/>
    <mergeCell ref="L1783:M1783"/>
    <mergeCell ref="N1783:Q1783"/>
    <mergeCell ref="F1784:I1784"/>
    <mergeCell ref="L1784:M1784"/>
    <mergeCell ref="N1784:Q1784"/>
    <mergeCell ref="F1785:I1785"/>
    <mergeCell ref="L1785:M1785"/>
    <mergeCell ref="N1785:Q1785"/>
    <mergeCell ref="F1786:I1786"/>
    <mergeCell ref="L1786:M1786"/>
    <mergeCell ref="N1786:Q1786"/>
    <mergeCell ref="F1787:I1787"/>
    <mergeCell ref="L1787:M1787"/>
    <mergeCell ref="N1787:Q1787"/>
    <mergeCell ref="F1788:I1788"/>
    <mergeCell ref="L1788:M1788"/>
    <mergeCell ref="N1788:Q1788"/>
    <mergeCell ref="F1777:I1777"/>
    <mergeCell ref="L1777:M1777"/>
    <mergeCell ref="N1777:Q1777"/>
    <mergeCell ref="F1778:I1778"/>
    <mergeCell ref="L1778:M1778"/>
    <mergeCell ref="N1778:Q1778"/>
    <mergeCell ref="F1779:I1779"/>
    <mergeCell ref="L1779:M1779"/>
    <mergeCell ref="N1779:Q1779"/>
    <mergeCell ref="F1780:I1780"/>
    <mergeCell ref="L1780:M1780"/>
    <mergeCell ref="N1780:Q1780"/>
    <mergeCell ref="F1781:I1781"/>
    <mergeCell ref="L1781:M1781"/>
    <mergeCell ref="N1781:Q1781"/>
    <mergeCell ref="F1782:I1782"/>
    <mergeCell ref="L1782:M1782"/>
    <mergeCell ref="N1782:Q1782"/>
    <mergeCell ref="F1771:I1771"/>
    <mergeCell ref="L1771:M1771"/>
    <mergeCell ref="N1771:Q1771"/>
    <mergeCell ref="F1772:I1772"/>
    <mergeCell ref="L1772:M1772"/>
    <mergeCell ref="N1772:Q1772"/>
    <mergeCell ref="F1773:I1773"/>
    <mergeCell ref="L1773:M1773"/>
    <mergeCell ref="N1773:Q1773"/>
    <mergeCell ref="F1774:I1774"/>
    <mergeCell ref="L1774:M1774"/>
    <mergeCell ref="N1774:Q1774"/>
    <mergeCell ref="F1775:I1775"/>
    <mergeCell ref="L1775:M1775"/>
    <mergeCell ref="N1775:Q1775"/>
    <mergeCell ref="F1776:I1776"/>
    <mergeCell ref="L1776:M1776"/>
    <mergeCell ref="N1776:Q1776"/>
    <mergeCell ref="F1765:I1765"/>
    <mergeCell ref="L1765:M1765"/>
    <mergeCell ref="N1765:Q1765"/>
    <mergeCell ref="F1766:I1766"/>
    <mergeCell ref="L1766:M1766"/>
    <mergeCell ref="N1766:Q1766"/>
    <mergeCell ref="F1767:I1767"/>
    <mergeCell ref="L1767:M1767"/>
    <mergeCell ref="N1767:Q1767"/>
    <mergeCell ref="F1768:I1768"/>
    <mergeCell ref="L1768:M1768"/>
    <mergeCell ref="N1768:Q1768"/>
    <mergeCell ref="F1769:I1769"/>
    <mergeCell ref="L1769:M1769"/>
    <mergeCell ref="N1769:Q1769"/>
    <mergeCell ref="F1770:I1770"/>
    <mergeCell ref="L1770:M1770"/>
    <mergeCell ref="N1770:Q1770"/>
    <mergeCell ref="F1759:I1759"/>
    <mergeCell ref="L1759:M1759"/>
    <mergeCell ref="N1759:Q1759"/>
    <mergeCell ref="F1760:I1760"/>
    <mergeCell ref="L1760:M1760"/>
    <mergeCell ref="N1760:Q1760"/>
    <mergeCell ref="F1761:I1761"/>
    <mergeCell ref="L1761:M1761"/>
    <mergeCell ref="N1761:Q1761"/>
    <mergeCell ref="F1762:I1762"/>
    <mergeCell ref="L1762:M1762"/>
    <mergeCell ref="N1762:Q1762"/>
    <mergeCell ref="F1763:I1763"/>
    <mergeCell ref="L1763:M1763"/>
    <mergeCell ref="N1763:Q1763"/>
    <mergeCell ref="F1764:I1764"/>
    <mergeCell ref="L1764:M1764"/>
    <mergeCell ref="N1764:Q1764"/>
    <mergeCell ref="F1753:I1753"/>
    <mergeCell ref="L1753:M1753"/>
    <mergeCell ref="N1753:Q1753"/>
    <mergeCell ref="F1754:I1754"/>
    <mergeCell ref="L1754:M1754"/>
    <mergeCell ref="N1754:Q1754"/>
    <mergeCell ref="F1755:I1755"/>
    <mergeCell ref="L1755:M1755"/>
    <mergeCell ref="N1755:Q1755"/>
    <mergeCell ref="F1756:I1756"/>
    <mergeCell ref="L1756:M1756"/>
    <mergeCell ref="N1756:Q1756"/>
    <mergeCell ref="F1757:I1757"/>
    <mergeCell ref="L1757:M1757"/>
    <mergeCell ref="N1757:Q1757"/>
    <mergeCell ref="F1758:I1758"/>
    <mergeCell ref="L1758:M1758"/>
    <mergeCell ref="N1758:Q1758"/>
    <mergeCell ref="F1747:I1747"/>
    <mergeCell ref="L1747:M1747"/>
    <mergeCell ref="N1747:Q1747"/>
    <mergeCell ref="F1748:I1748"/>
    <mergeCell ref="L1748:M1748"/>
    <mergeCell ref="N1748:Q1748"/>
    <mergeCell ref="F1749:I1749"/>
    <mergeCell ref="L1749:M1749"/>
    <mergeCell ref="N1749:Q1749"/>
    <mergeCell ref="F1750:I1750"/>
    <mergeCell ref="L1750:M1750"/>
    <mergeCell ref="N1750:Q1750"/>
    <mergeCell ref="F1751:I1751"/>
    <mergeCell ref="L1751:M1751"/>
    <mergeCell ref="N1751:Q1751"/>
    <mergeCell ref="F1752:I1752"/>
    <mergeCell ref="L1752:M1752"/>
    <mergeCell ref="N1752:Q1752"/>
    <mergeCell ref="F1741:I1741"/>
    <mergeCell ref="L1741:M1741"/>
    <mergeCell ref="N1741:Q1741"/>
    <mergeCell ref="F1742:I1742"/>
    <mergeCell ref="L1742:M1742"/>
    <mergeCell ref="N1742:Q1742"/>
    <mergeCell ref="F1743:I1743"/>
    <mergeCell ref="L1743:M1743"/>
    <mergeCell ref="N1743:Q1743"/>
    <mergeCell ref="F1744:I1744"/>
    <mergeCell ref="L1744:M1744"/>
    <mergeCell ref="N1744:Q1744"/>
    <mergeCell ref="F1745:I1745"/>
    <mergeCell ref="L1745:M1745"/>
    <mergeCell ref="N1745:Q1745"/>
    <mergeCell ref="F1746:I1746"/>
    <mergeCell ref="L1746:M1746"/>
    <mergeCell ref="N1746:Q1746"/>
    <mergeCell ref="F1735:I1735"/>
    <mergeCell ref="L1735:M1735"/>
    <mergeCell ref="N1735:Q1735"/>
    <mergeCell ref="F1736:I1736"/>
    <mergeCell ref="L1736:M1736"/>
    <mergeCell ref="N1736:Q1736"/>
    <mergeCell ref="F1737:I1737"/>
    <mergeCell ref="L1737:M1737"/>
    <mergeCell ref="N1737:Q1737"/>
    <mergeCell ref="F1738:I1738"/>
    <mergeCell ref="L1738:M1738"/>
    <mergeCell ref="N1738:Q1738"/>
    <mergeCell ref="F1739:I1739"/>
    <mergeCell ref="L1739:M1739"/>
    <mergeCell ref="N1739:Q1739"/>
    <mergeCell ref="F1740:I1740"/>
    <mergeCell ref="L1740:M1740"/>
    <mergeCell ref="N1740:Q1740"/>
    <mergeCell ref="F1729:I1729"/>
    <mergeCell ref="L1729:M1729"/>
    <mergeCell ref="N1729:Q1729"/>
    <mergeCell ref="F1730:I1730"/>
    <mergeCell ref="L1730:M1730"/>
    <mergeCell ref="N1730:Q1730"/>
    <mergeCell ref="F1731:I1731"/>
    <mergeCell ref="L1731:M1731"/>
    <mergeCell ref="N1731:Q1731"/>
    <mergeCell ref="F1732:I1732"/>
    <mergeCell ref="L1732:M1732"/>
    <mergeCell ref="N1732:Q1732"/>
    <mergeCell ref="F1733:I1733"/>
    <mergeCell ref="L1733:M1733"/>
    <mergeCell ref="N1733:Q1733"/>
    <mergeCell ref="F1734:I1734"/>
    <mergeCell ref="L1734:M1734"/>
    <mergeCell ref="N1734:Q1734"/>
    <mergeCell ref="F1723:I1723"/>
    <mergeCell ref="L1723:M1723"/>
    <mergeCell ref="N1723:Q1723"/>
    <mergeCell ref="F1724:I1724"/>
    <mergeCell ref="L1724:M1724"/>
    <mergeCell ref="N1724:Q1724"/>
    <mergeCell ref="F1725:I1725"/>
    <mergeCell ref="L1725:M1725"/>
    <mergeCell ref="N1725:Q1725"/>
    <mergeCell ref="F1726:I1726"/>
    <mergeCell ref="L1726:M1726"/>
    <mergeCell ref="N1726:Q1726"/>
    <mergeCell ref="F1727:I1727"/>
    <mergeCell ref="L1727:M1727"/>
    <mergeCell ref="N1727:Q1727"/>
    <mergeCell ref="F1728:I1728"/>
    <mergeCell ref="L1728:M1728"/>
    <mergeCell ref="N1728:Q1728"/>
    <mergeCell ref="F1717:I1717"/>
    <mergeCell ref="L1717:M1717"/>
    <mergeCell ref="N1717:Q1717"/>
    <mergeCell ref="F1718:I1718"/>
    <mergeCell ref="L1718:M1718"/>
    <mergeCell ref="N1718:Q1718"/>
    <mergeCell ref="F1719:I1719"/>
    <mergeCell ref="L1719:M1719"/>
    <mergeCell ref="N1719:Q1719"/>
    <mergeCell ref="F1720:I1720"/>
    <mergeCell ref="L1720:M1720"/>
    <mergeCell ref="N1720:Q1720"/>
    <mergeCell ref="F1721:I1721"/>
    <mergeCell ref="L1721:M1721"/>
    <mergeCell ref="N1721:Q1721"/>
    <mergeCell ref="F1722:I1722"/>
    <mergeCell ref="L1722:M1722"/>
    <mergeCell ref="N1722:Q1722"/>
    <mergeCell ref="F1711:I1711"/>
    <mergeCell ref="L1711:M1711"/>
    <mergeCell ref="N1711:Q1711"/>
    <mergeCell ref="F1712:I1712"/>
    <mergeCell ref="L1712:M1712"/>
    <mergeCell ref="N1712:Q1712"/>
    <mergeCell ref="F1713:I1713"/>
    <mergeCell ref="L1713:M1713"/>
    <mergeCell ref="N1713:Q1713"/>
    <mergeCell ref="F1714:I1714"/>
    <mergeCell ref="L1714:M1714"/>
    <mergeCell ref="N1714:Q1714"/>
    <mergeCell ref="F1715:I1715"/>
    <mergeCell ref="L1715:M1715"/>
    <mergeCell ref="N1715:Q1715"/>
    <mergeCell ref="F1716:I1716"/>
    <mergeCell ref="L1716:M1716"/>
    <mergeCell ref="N1716:Q1716"/>
    <mergeCell ref="F1705:I1705"/>
    <mergeCell ref="L1705:M1705"/>
    <mergeCell ref="N1705:Q1705"/>
    <mergeCell ref="F1706:I1706"/>
    <mergeCell ref="L1706:M1706"/>
    <mergeCell ref="N1706:Q1706"/>
    <mergeCell ref="F1707:I1707"/>
    <mergeCell ref="L1707:M1707"/>
    <mergeCell ref="N1707:Q1707"/>
    <mergeCell ref="F1708:I1708"/>
    <mergeCell ref="L1708:M1708"/>
    <mergeCell ref="N1708:Q1708"/>
    <mergeCell ref="F1709:I1709"/>
    <mergeCell ref="L1709:M1709"/>
    <mergeCell ref="N1709:Q1709"/>
    <mergeCell ref="F1710:I1710"/>
    <mergeCell ref="L1710:M1710"/>
    <mergeCell ref="N1710:Q1710"/>
    <mergeCell ref="F1699:I1699"/>
    <mergeCell ref="L1699:M1699"/>
    <mergeCell ref="N1699:Q1699"/>
    <mergeCell ref="F1700:I1700"/>
    <mergeCell ref="L1700:M1700"/>
    <mergeCell ref="N1700:Q1700"/>
    <mergeCell ref="F1701:I1701"/>
    <mergeCell ref="L1701:M1701"/>
    <mergeCell ref="N1701:Q1701"/>
    <mergeCell ref="F1702:I1702"/>
    <mergeCell ref="L1702:M1702"/>
    <mergeCell ref="N1702:Q1702"/>
    <mergeCell ref="F1703:I1703"/>
    <mergeCell ref="L1703:M1703"/>
    <mergeCell ref="N1703:Q1703"/>
    <mergeCell ref="F1704:I1704"/>
    <mergeCell ref="L1704:M1704"/>
    <mergeCell ref="N1704:Q1704"/>
    <mergeCell ref="F1693:I1693"/>
    <mergeCell ref="L1693:M1693"/>
    <mergeCell ref="N1693:Q1693"/>
    <mergeCell ref="F1694:I1694"/>
    <mergeCell ref="L1694:M1694"/>
    <mergeCell ref="N1694:Q1694"/>
    <mergeCell ref="F1695:I1695"/>
    <mergeCell ref="L1695:M1695"/>
    <mergeCell ref="N1695:Q1695"/>
    <mergeCell ref="F1696:I1696"/>
    <mergeCell ref="L1696:M1696"/>
    <mergeCell ref="N1696:Q1696"/>
    <mergeCell ref="F1697:I1697"/>
    <mergeCell ref="L1697:M1697"/>
    <mergeCell ref="N1697:Q1697"/>
    <mergeCell ref="F1698:I1698"/>
    <mergeCell ref="L1698:M1698"/>
    <mergeCell ref="N1698:Q1698"/>
    <mergeCell ref="F1687:I1687"/>
    <mergeCell ref="L1687:M1687"/>
    <mergeCell ref="N1687:Q1687"/>
    <mergeCell ref="F1688:I1688"/>
    <mergeCell ref="L1688:M1688"/>
    <mergeCell ref="N1688:Q1688"/>
    <mergeCell ref="F1689:I1689"/>
    <mergeCell ref="L1689:M1689"/>
    <mergeCell ref="N1689:Q1689"/>
    <mergeCell ref="F1690:I1690"/>
    <mergeCell ref="L1690:M1690"/>
    <mergeCell ref="N1690:Q1690"/>
    <mergeCell ref="F1691:I1691"/>
    <mergeCell ref="L1691:M1691"/>
    <mergeCell ref="N1691:Q1691"/>
    <mergeCell ref="F1692:I1692"/>
    <mergeCell ref="L1692:M1692"/>
    <mergeCell ref="N1692:Q1692"/>
    <mergeCell ref="F1681:I1681"/>
    <mergeCell ref="L1681:M1681"/>
    <mergeCell ref="N1681:Q1681"/>
    <mergeCell ref="F1682:I1682"/>
    <mergeCell ref="L1682:M1682"/>
    <mergeCell ref="N1682:Q1682"/>
    <mergeCell ref="F1683:I1683"/>
    <mergeCell ref="L1683:M1683"/>
    <mergeCell ref="N1683:Q1683"/>
    <mergeCell ref="F1684:I1684"/>
    <mergeCell ref="L1684:M1684"/>
    <mergeCell ref="N1684:Q1684"/>
    <mergeCell ref="F1685:I1685"/>
    <mergeCell ref="L1685:M1685"/>
    <mergeCell ref="N1685:Q1685"/>
    <mergeCell ref="F1686:I1686"/>
    <mergeCell ref="L1686:M1686"/>
    <mergeCell ref="N1686:Q1686"/>
    <mergeCell ref="F1675:I1675"/>
    <mergeCell ref="L1675:M1675"/>
    <mergeCell ref="N1675:Q1675"/>
    <mergeCell ref="F1676:I1676"/>
    <mergeCell ref="L1676:M1676"/>
    <mergeCell ref="N1676:Q1676"/>
    <mergeCell ref="F1677:I1677"/>
    <mergeCell ref="L1677:M1677"/>
    <mergeCell ref="N1677:Q1677"/>
    <mergeCell ref="F1678:I1678"/>
    <mergeCell ref="L1678:M1678"/>
    <mergeCell ref="N1678:Q1678"/>
    <mergeCell ref="F1679:I1679"/>
    <mergeCell ref="L1679:M1679"/>
    <mergeCell ref="N1679:Q1679"/>
    <mergeCell ref="F1680:I1680"/>
    <mergeCell ref="L1680:M1680"/>
    <mergeCell ref="N1680:Q1680"/>
    <mergeCell ref="F1669:I1669"/>
    <mergeCell ref="L1669:M1669"/>
    <mergeCell ref="N1669:Q1669"/>
    <mergeCell ref="F1670:I1670"/>
    <mergeCell ref="L1670:M1670"/>
    <mergeCell ref="N1670:Q1670"/>
    <mergeCell ref="F1671:I1671"/>
    <mergeCell ref="L1671:M1671"/>
    <mergeCell ref="N1671:Q1671"/>
    <mergeCell ref="F1672:I1672"/>
    <mergeCell ref="L1672:M1672"/>
    <mergeCell ref="N1672:Q1672"/>
    <mergeCell ref="F1673:I1673"/>
    <mergeCell ref="L1673:M1673"/>
    <mergeCell ref="N1673:Q1673"/>
    <mergeCell ref="F1674:I1674"/>
    <mergeCell ref="L1674:M1674"/>
    <mergeCell ref="N1674:Q1674"/>
    <mergeCell ref="F1663:I1663"/>
    <mergeCell ref="L1663:M1663"/>
    <mergeCell ref="N1663:Q1663"/>
    <mergeCell ref="F1664:I1664"/>
    <mergeCell ref="L1664:M1664"/>
    <mergeCell ref="N1664:Q1664"/>
    <mergeCell ref="F1665:I1665"/>
    <mergeCell ref="L1665:M1665"/>
    <mergeCell ref="N1665:Q1665"/>
    <mergeCell ref="F1666:I1666"/>
    <mergeCell ref="L1666:M1666"/>
    <mergeCell ref="N1666:Q1666"/>
    <mergeCell ref="F1667:I1667"/>
    <mergeCell ref="L1667:M1667"/>
    <mergeCell ref="N1667:Q1667"/>
    <mergeCell ref="F1668:I1668"/>
    <mergeCell ref="L1668:M1668"/>
    <mergeCell ref="N1668:Q1668"/>
    <mergeCell ref="F1657:I1657"/>
    <mergeCell ref="L1657:M1657"/>
    <mergeCell ref="N1657:Q1657"/>
    <mergeCell ref="F1658:I1658"/>
    <mergeCell ref="L1658:M1658"/>
    <mergeCell ref="N1658:Q1658"/>
    <mergeCell ref="F1659:I1659"/>
    <mergeCell ref="L1659:M1659"/>
    <mergeCell ref="N1659:Q1659"/>
    <mergeCell ref="F1660:I1660"/>
    <mergeCell ref="L1660:M1660"/>
    <mergeCell ref="N1660:Q1660"/>
    <mergeCell ref="F1661:I1661"/>
    <mergeCell ref="L1661:M1661"/>
    <mergeCell ref="N1661:Q1661"/>
    <mergeCell ref="F1662:I1662"/>
    <mergeCell ref="L1662:M1662"/>
    <mergeCell ref="N1662:Q1662"/>
    <mergeCell ref="F1651:I1651"/>
    <mergeCell ref="L1651:M1651"/>
    <mergeCell ref="N1651:Q1651"/>
    <mergeCell ref="F1652:I1652"/>
    <mergeCell ref="L1652:M1652"/>
    <mergeCell ref="N1652:Q1652"/>
    <mergeCell ref="F1653:I1653"/>
    <mergeCell ref="L1653:M1653"/>
    <mergeCell ref="N1653:Q1653"/>
    <mergeCell ref="F1654:I1654"/>
    <mergeCell ref="L1654:M1654"/>
    <mergeCell ref="N1654:Q1654"/>
    <mergeCell ref="F1655:I1655"/>
    <mergeCell ref="L1655:M1655"/>
    <mergeCell ref="N1655:Q1655"/>
    <mergeCell ref="F1656:I1656"/>
    <mergeCell ref="L1656:M1656"/>
    <mergeCell ref="N1656:Q1656"/>
    <mergeCell ref="F1645:I1645"/>
    <mergeCell ref="L1645:M1645"/>
    <mergeCell ref="N1645:Q1645"/>
    <mergeCell ref="F1646:I1646"/>
    <mergeCell ref="L1646:M1646"/>
    <mergeCell ref="N1646:Q1646"/>
    <mergeCell ref="F1647:I1647"/>
    <mergeCell ref="L1647:M1647"/>
    <mergeCell ref="N1647:Q1647"/>
    <mergeCell ref="F1648:I1648"/>
    <mergeCell ref="L1648:M1648"/>
    <mergeCell ref="N1648:Q1648"/>
    <mergeCell ref="F1649:I1649"/>
    <mergeCell ref="L1649:M1649"/>
    <mergeCell ref="N1649:Q1649"/>
    <mergeCell ref="F1650:I1650"/>
    <mergeCell ref="L1650:M1650"/>
    <mergeCell ref="N1650:Q1650"/>
    <mergeCell ref="F1639:I1639"/>
    <mergeCell ref="L1639:M1639"/>
    <mergeCell ref="N1639:Q1639"/>
    <mergeCell ref="F1640:I1640"/>
    <mergeCell ref="L1640:M1640"/>
    <mergeCell ref="N1640:Q1640"/>
    <mergeCell ref="F1641:I1641"/>
    <mergeCell ref="L1641:M1641"/>
    <mergeCell ref="N1641:Q1641"/>
    <mergeCell ref="F1642:I1642"/>
    <mergeCell ref="L1642:M1642"/>
    <mergeCell ref="N1642:Q1642"/>
    <mergeCell ref="F1643:I1643"/>
    <mergeCell ref="L1643:M1643"/>
    <mergeCell ref="N1643:Q1643"/>
    <mergeCell ref="F1644:I1644"/>
    <mergeCell ref="L1644:M1644"/>
    <mergeCell ref="N1644:Q1644"/>
    <mergeCell ref="F1633:I1633"/>
    <mergeCell ref="L1633:M1633"/>
    <mergeCell ref="N1633:Q1633"/>
    <mergeCell ref="F1634:I1634"/>
    <mergeCell ref="L1634:M1634"/>
    <mergeCell ref="N1634:Q1634"/>
    <mergeCell ref="F1635:I1635"/>
    <mergeCell ref="L1635:M1635"/>
    <mergeCell ref="N1635:Q1635"/>
    <mergeCell ref="F1636:I1636"/>
    <mergeCell ref="L1636:M1636"/>
    <mergeCell ref="N1636:Q1636"/>
    <mergeCell ref="F1637:I1637"/>
    <mergeCell ref="L1637:M1637"/>
    <mergeCell ref="N1637:Q1637"/>
    <mergeCell ref="F1638:I1638"/>
    <mergeCell ref="L1638:M1638"/>
    <mergeCell ref="N1638:Q1638"/>
    <mergeCell ref="F1627:I1627"/>
    <mergeCell ref="L1627:M1627"/>
    <mergeCell ref="N1627:Q1627"/>
    <mergeCell ref="F1628:I1628"/>
    <mergeCell ref="L1628:M1628"/>
    <mergeCell ref="N1628:Q1628"/>
    <mergeCell ref="F1629:I1629"/>
    <mergeCell ref="L1629:M1629"/>
    <mergeCell ref="N1629:Q1629"/>
    <mergeCell ref="F1630:I1630"/>
    <mergeCell ref="L1630:M1630"/>
    <mergeCell ref="N1630:Q1630"/>
    <mergeCell ref="F1631:I1631"/>
    <mergeCell ref="L1631:M1631"/>
    <mergeCell ref="N1631:Q1631"/>
    <mergeCell ref="F1632:I1632"/>
    <mergeCell ref="L1632:M1632"/>
    <mergeCell ref="N1632:Q1632"/>
    <mergeCell ref="F1621:I1621"/>
    <mergeCell ref="L1621:M1621"/>
    <mergeCell ref="N1621:Q1621"/>
    <mergeCell ref="F1622:I1622"/>
    <mergeCell ref="L1622:M1622"/>
    <mergeCell ref="N1622:Q1622"/>
    <mergeCell ref="F1623:I1623"/>
    <mergeCell ref="L1623:M1623"/>
    <mergeCell ref="N1623:Q1623"/>
    <mergeCell ref="F1624:I1624"/>
    <mergeCell ref="L1624:M1624"/>
    <mergeCell ref="N1624:Q1624"/>
    <mergeCell ref="F1625:I1625"/>
    <mergeCell ref="L1625:M1625"/>
    <mergeCell ref="N1625:Q1625"/>
    <mergeCell ref="F1626:I1626"/>
    <mergeCell ref="L1626:M1626"/>
    <mergeCell ref="N1626:Q1626"/>
    <mergeCell ref="F1615:I1615"/>
    <mergeCell ref="L1615:M1615"/>
    <mergeCell ref="N1615:Q1615"/>
    <mergeCell ref="F1616:I1616"/>
    <mergeCell ref="L1616:M1616"/>
    <mergeCell ref="N1616:Q1616"/>
    <mergeCell ref="F1617:I1617"/>
    <mergeCell ref="L1617:M1617"/>
    <mergeCell ref="N1617:Q1617"/>
    <mergeCell ref="F1618:I1618"/>
    <mergeCell ref="L1618:M1618"/>
    <mergeCell ref="N1618:Q1618"/>
    <mergeCell ref="F1619:I1619"/>
    <mergeCell ref="L1619:M1619"/>
    <mergeCell ref="N1619:Q1619"/>
    <mergeCell ref="F1620:I1620"/>
    <mergeCell ref="L1620:M1620"/>
    <mergeCell ref="N1620:Q1620"/>
    <mergeCell ref="F1609:I1609"/>
    <mergeCell ref="L1609:M1609"/>
    <mergeCell ref="N1609:Q1609"/>
    <mergeCell ref="F1610:I1610"/>
    <mergeCell ref="L1610:M1610"/>
    <mergeCell ref="N1610:Q1610"/>
    <mergeCell ref="F1611:I1611"/>
    <mergeCell ref="L1611:M1611"/>
    <mergeCell ref="N1611:Q1611"/>
    <mergeCell ref="F1612:I1612"/>
    <mergeCell ref="L1612:M1612"/>
    <mergeCell ref="N1612:Q1612"/>
    <mergeCell ref="F1613:I1613"/>
    <mergeCell ref="L1613:M1613"/>
    <mergeCell ref="N1613:Q1613"/>
    <mergeCell ref="F1614:I1614"/>
    <mergeCell ref="L1614:M1614"/>
    <mergeCell ref="N1614:Q1614"/>
    <mergeCell ref="F1603:I1603"/>
    <mergeCell ref="L1603:M1603"/>
    <mergeCell ref="N1603:Q1603"/>
    <mergeCell ref="F1604:I1604"/>
    <mergeCell ref="L1604:M1604"/>
    <mergeCell ref="N1604:Q1604"/>
    <mergeCell ref="F1605:I1605"/>
    <mergeCell ref="L1605:M1605"/>
    <mergeCell ref="N1605:Q1605"/>
    <mergeCell ref="F1606:I1606"/>
    <mergeCell ref="L1606:M1606"/>
    <mergeCell ref="N1606:Q1606"/>
    <mergeCell ref="F1607:I1607"/>
    <mergeCell ref="L1607:M1607"/>
    <mergeCell ref="N1607:Q1607"/>
    <mergeCell ref="F1608:I1608"/>
    <mergeCell ref="L1608:M1608"/>
    <mergeCell ref="N1608:Q1608"/>
    <mergeCell ref="F1597:I1597"/>
    <mergeCell ref="L1597:M1597"/>
    <mergeCell ref="N1597:Q1597"/>
    <mergeCell ref="F1598:I1598"/>
    <mergeCell ref="L1598:M1598"/>
    <mergeCell ref="N1598:Q1598"/>
    <mergeCell ref="F1599:I1599"/>
    <mergeCell ref="L1599:M1599"/>
    <mergeCell ref="N1599:Q1599"/>
    <mergeCell ref="F1600:I1600"/>
    <mergeCell ref="L1600:M1600"/>
    <mergeCell ref="N1600:Q1600"/>
    <mergeCell ref="F1601:I1601"/>
    <mergeCell ref="L1601:M1601"/>
    <mergeCell ref="N1601:Q1601"/>
    <mergeCell ref="F1602:I1602"/>
    <mergeCell ref="L1602:M1602"/>
    <mergeCell ref="N1602:Q1602"/>
    <mergeCell ref="F1591:I1591"/>
    <mergeCell ref="L1591:M1591"/>
    <mergeCell ref="N1591:Q1591"/>
    <mergeCell ref="F1592:I1592"/>
    <mergeCell ref="L1592:M1592"/>
    <mergeCell ref="N1592:Q1592"/>
    <mergeCell ref="F1593:I1593"/>
    <mergeCell ref="L1593:M1593"/>
    <mergeCell ref="N1593:Q1593"/>
    <mergeCell ref="F1594:I1594"/>
    <mergeCell ref="L1594:M1594"/>
    <mergeCell ref="N1594:Q1594"/>
    <mergeCell ref="F1595:I1595"/>
    <mergeCell ref="L1595:M1595"/>
    <mergeCell ref="N1595:Q1595"/>
    <mergeCell ref="F1596:I1596"/>
    <mergeCell ref="L1596:M1596"/>
    <mergeCell ref="N1596:Q1596"/>
    <mergeCell ref="F1585:I1585"/>
    <mergeCell ref="L1585:M1585"/>
    <mergeCell ref="N1585:Q1585"/>
    <mergeCell ref="F1586:I1586"/>
    <mergeCell ref="L1586:M1586"/>
    <mergeCell ref="N1586:Q1586"/>
    <mergeCell ref="F1587:I1587"/>
    <mergeCell ref="L1587:M1587"/>
    <mergeCell ref="N1587:Q1587"/>
    <mergeCell ref="F1588:I1588"/>
    <mergeCell ref="L1588:M1588"/>
    <mergeCell ref="N1588:Q1588"/>
    <mergeCell ref="F1589:I1589"/>
    <mergeCell ref="L1589:M1589"/>
    <mergeCell ref="N1589:Q1589"/>
    <mergeCell ref="F1590:I1590"/>
    <mergeCell ref="L1590:M1590"/>
    <mergeCell ref="N1590:Q1590"/>
    <mergeCell ref="F1579:I1579"/>
    <mergeCell ref="L1579:M1579"/>
    <mergeCell ref="N1579:Q1579"/>
    <mergeCell ref="F1580:I1580"/>
    <mergeCell ref="L1580:M1580"/>
    <mergeCell ref="N1580:Q1580"/>
    <mergeCell ref="F1581:I1581"/>
    <mergeCell ref="L1581:M1581"/>
    <mergeCell ref="N1581:Q1581"/>
    <mergeCell ref="F1582:I1582"/>
    <mergeCell ref="L1582:M1582"/>
    <mergeCell ref="N1582:Q1582"/>
    <mergeCell ref="F1583:I1583"/>
    <mergeCell ref="L1583:M1583"/>
    <mergeCell ref="N1583:Q1583"/>
    <mergeCell ref="F1584:I1584"/>
    <mergeCell ref="L1584:M1584"/>
    <mergeCell ref="N1584:Q1584"/>
    <mergeCell ref="F1573:I1573"/>
    <mergeCell ref="L1573:M1573"/>
    <mergeCell ref="N1573:Q1573"/>
    <mergeCell ref="F1574:I1574"/>
    <mergeCell ref="L1574:M1574"/>
    <mergeCell ref="N1574:Q1574"/>
    <mergeCell ref="F1575:I1575"/>
    <mergeCell ref="L1575:M1575"/>
    <mergeCell ref="N1575:Q1575"/>
    <mergeCell ref="F1576:I1576"/>
    <mergeCell ref="L1576:M1576"/>
    <mergeCell ref="N1576:Q1576"/>
    <mergeCell ref="F1577:I1577"/>
    <mergeCell ref="L1577:M1577"/>
    <mergeCell ref="N1577:Q1577"/>
    <mergeCell ref="F1578:I1578"/>
    <mergeCell ref="L1578:M1578"/>
    <mergeCell ref="N1578:Q1578"/>
    <mergeCell ref="F1567:I1567"/>
    <mergeCell ref="L1567:M1567"/>
    <mergeCell ref="N1567:Q1567"/>
    <mergeCell ref="F1568:I1568"/>
    <mergeCell ref="L1568:M1568"/>
    <mergeCell ref="N1568:Q1568"/>
    <mergeCell ref="F1569:I1569"/>
    <mergeCell ref="L1569:M1569"/>
    <mergeCell ref="N1569:Q1569"/>
    <mergeCell ref="F1570:I1570"/>
    <mergeCell ref="L1570:M1570"/>
    <mergeCell ref="N1570:Q1570"/>
    <mergeCell ref="F1571:I1571"/>
    <mergeCell ref="L1571:M1571"/>
    <mergeCell ref="N1571:Q1571"/>
    <mergeCell ref="F1572:I1572"/>
    <mergeCell ref="L1572:M1572"/>
    <mergeCell ref="N1572:Q1572"/>
    <mergeCell ref="F1561:I1561"/>
    <mergeCell ref="L1561:M1561"/>
    <mergeCell ref="N1561:Q1561"/>
    <mergeCell ref="F1562:I1562"/>
    <mergeCell ref="L1562:M1562"/>
    <mergeCell ref="N1562:Q1562"/>
    <mergeCell ref="F1563:I1563"/>
    <mergeCell ref="L1563:M1563"/>
    <mergeCell ref="N1563:Q1563"/>
    <mergeCell ref="F1564:I1564"/>
    <mergeCell ref="L1564:M1564"/>
    <mergeCell ref="N1564:Q1564"/>
    <mergeCell ref="F1565:I1565"/>
    <mergeCell ref="L1565:M1565"/>
    <mergeCell ref="N1565:Q1565"/>
    <mergeCell ref="F1566:I1566"/>
    <mergeCell ref="L1566:M1566"/>
    <mergeCell ref="N1566:Q1566"/>
    <mergeCell ref="F1555:I1555"/>
    <mergeCell ref="L1555:M1555"/>
    <mergeCell ref="N1555:Q1555"/>
    <mergeCell ref="F1556:I1556"/>
    <mergeCell ref="L1556:M1556"/>
    <mergeCell ref="N1556:Q1556"/>
    <mergeCell ref="F1557:I1557"/>
    <mergeCell ref="L1557:M1557"/>
    <mergeCell ref="N1557:Q1557"/>
    <mergeCell ref="F1558:I1558"/>
    <mergeCell ref="L1558:M1558"/>
    <mergeCell ref="N1558:Q1558"/>
    <mergeCell ref="F1559:I1559"/>
    <mergeCell ref="L1559:M1559"/>
    <mergeCell ref="N1559:Q1559"/>
    <mergeCell ref="F1560:I1560"/>
    <mergeCell ref="L1560:M1560"/>
    <mergeCell ref="N1560:Q1560"/>
    <mergeCell ref="F1549:I1549"/>
    <mergeCell ref="L1549:M1549"/>
    <mergeCell ref="N1549:Q1549"/>
    <mergeCell ref="F1550:I1550"/>
    <mergeCell ref="L1550:M1550"/>
    <mergeCell ref="N1550:Q1550"/>
    <mergeCell ref="F1551:I1551"/>
    <mergeCell ref="L1551:M1551"/>
    <mergeCell ref="N1551:Q1551"/>
    <mergeCell ref="F1552:I1552"/>
    <mergeCell ref="L1552:M1552"/>
    <mergeCell ref="N1552:Q1552"/>
    <mergeCell ref="F1553:I1553"/>
    <mergeCell ref="L1553:M1553"/>
    <mergeCell ref="N1553:Q1553"/>
    <mergeCell ref="F1554:I1554"/>
    <mergeCell ref="L1554:M1554"/>
    <mergeCell ref="N1554:Q1554"/>
    <mergeCell ref="F1543:I1543"/>
    <mergeCell ref="L1543:M1543"/>
    <mergeCell ref="N1543:Q1543"/>
    <mergeCell ref="F1544:I1544"/>
    <mergeCell ref="L1544:M1544"/>
    <mergeCell ref="N1544:Q1544"/>
    <mergeCell ref="F1545:I1545"/>
    <mergeCell ref="L1545:M1545"/>
    <mergeCell ref="N1545:Q1545"/>
    <mergeCell ref="F1546:I1546"/>
    <mergeCell ref="L1546:M1546"/>
    <mergeCell ref="N1546:Q1546"/>
    <mergeCell ref="F1547:I1547"/>
    <mergeCell ref="L1547:M1547"/>
    <mergeCell ref="N1547:Q1547"/>
    <mergeCell ref="F1548:I1548"/>
    <mergeCell ref="L1548:M1548"/>
    <mergeCell ref="N1548:Q1548"/>
    <mergeCell ref="F1537:I1537"/>
    <mergeCell ref="L1537:M1537"/>
    <mergeCell ref="N1537:Q1537"/>
    <mergeCell ref="F1538:I1538"/>
    <mergeCell ref="L1538:M1538"/>
    <mergeCell ref="N1538:Q1538"/>
    <mergeCell ref="F1539:I1539"/>
    <mergeCell ref="L1539:M1539"/>
    <mergeCell ref="N1539:Q1539"/>
    <mergeCell ref="F1540:I1540"/>
    <mergeCell ref="L1540:M1540"/>
    <mergeCell ref="N1540:Q1540"/>
    <mergeCell ref="F1541:I1541"/>
    <mergeCell ref="L1541:M1541"/>
    <mergeCell ref="N1541:Q1541"/>
    <mergeCell ref="F1542:I1542"/>
    <mergeCell ref="L1542:M1542"/>
    <mergeCell ref="N1542:Q1542"/>
    <mergeCell ref="F1531:I1531"/>
    <mergeCell ref="L1531:M1531"/>
    <mergeCell ref="N1531:Q1531"/>
    <mergeCell ref="F1532:I1532"/>
    <mergeCell ref="L1532:M1532"/>
    <mergeCell ref="N1532:Q1532"/>
    <mergeCell ref="F1533:I1533"/>
    <mergeCell ref="L1533:M1533"/>
    <mergeCell ref="N1533:Q1533"/>
    <mergeCell ref="F1534:I1534"/>
    <mergeCell ref="L1534:M1534"/>
    <mergeCell ref="N1534:Q1534"/>
    <mergeCell ref="F1535:I1535"/>
    <mergeCell ref="L1535:M1535"/>
    <mergeCell ref="N1535:Q1535"/>
    <mergeCell ref="F1536:I1536"/>
    <mergeCell ref="L1536:M1536"/>
    <mergeCell ref="N1536:Q1536"/>
    <mergeCell ref="F1525:I1525"/>
    <mergeCell ref="L1525:M1525"/>
    <mergeCell ref="N1525:Q1525"/>
    <mergeCell ref="F1526:I1526"/>
    <mergeCell ref="L1526:M1526"/>
    <mergeCell ref="N1526:Q1526"/>
    <mergeCell ref="F1527:I1527"/>
    <mergeCell ref="L1527:M1527"/>
    <mergeCell ref="N1527:Q1527"/>
    <mergeCell ref="F1528:I1528"/>
    <mergeCell ref="L1528:M1528"/>
    <mergeCell ref="N1528:Q1528"/>
    <mergeCell ref="F1529:I1529"/>
    <mergeCell ref="L1529:M1529"/>
    <mergeCell ref="N1529:Q1529"/>
    <mergeCell ref="F1530:I1530"/>
    <mergeCell ref="L1530:M1530"/>
    <mergeCell ref="N1530:Q1530"/>
    <mergeCell ref="F1519:I1519"/>
    <mergeCell ref="L1519:M1519"/>
    <mergeCell ref="N1519:Q1519"/>
    <mergeCell ref="F1520:I1520"/>
    <mergeCell ref="L1520:M1520"/>
    <mergeCell ref="N1520:Q1520"/>
    <mergeCell ref="F1521:I1521"/>
    <mergeCell ref="L1521:M1521"/>
    <mergeCell ref="N1521:Q1521"/>
    <mergeCell ref="F1522:I1522"/>
    <mergeCell ref="L1522:M1522"/>
    <mergeCell ref="N1522:Q1522"/>
    <mergeCell ref="F1523:I1523"/>
    <mergeCell ref="L1523:M1523"/>
    <mergeCell ref="N1523:Q1523"/>
    <mergeCell ref="F1524:I1524"/>
    <mergeCell ref="L1524:M1524"/>
    <mergeCell ref="N1524:Q1524"/>
    <mergeCell ref="F1513:I1513"/>
    <mergeCell ref="L1513:M1513"/>
    <mergeCell ref="N1513:Q1513"/>
    <mergeCell ref="F1514:I1514"/>
    <mergeCell ref="L1514:M1514"/>
    <mergeCell ref="N1514:Q1514"/>
    <mergeCell ref="F1515:I1515"/>
    <mergeCell ref="L1515:M1515"/>
    <mergeCell ref="N1515:Q1515"/>
    <mergeCell ref="F1516:I1516"/>
    <mergeCell ref="L1516:M1516"/>
    <mergeCell ref="N1516:Q1516"/>
    <mergeCell ref="F1517:I1517"/>
    <mergeCell ref="L1517:M1517"/>
    <mergeCell ref="N1517:Q1517"/>
    <mergeCell ref="F1518:I1518"/>
    <mergeCell ref="L1518:M1518"/>
    <mergeCell ref="N1518:Q1518"/>
    <mergeCell ref="F1507:I1507"/>
    <mergeCell ref="L1507:M1507"/>
    <mergeCell ref="N1507:Q1507"/>
    <mergeCell ref="F1508:I1508"/>
    <mergeCell ref="L1508:M1508"/>
    <mergeCell ref="N1508:Q1508"/>
    <mergeCell ref="F1509:I1509"/>
    <mergeCell ref="L1509:M1509"/>
    <mergeCell ref="N1509:Q1509"/>
    <mergeCell ref="F1510:I1510"/>
    <mergeCell ref="L1510:M1510"/>
    <mergeCell ref="N1510:Q1510"/>
    <mergeCell ref="F1511:I1511"/>
    <mergeCell ref="L1511:M1511"/>
    <mergeCell ref="N1511:Q1511"/>
    <mergeCell ref="F1512:I1512"/>
    <mergeCell ref="L1512:M1512"/>
    <mergeCell ref="N1512:Q1512"/>
    <mergeCell ref="F1501:I1501"/>
    <mergeCell ref="L1501:M1501"/>
    <mergeCell ref="N1501:Q1501"/>
    <mergeCell ref="F1502:I1502"/>
    <mergeCell ref="L1502:M1502"/>
    <mergeCell ref="N1502:Q1502"/>
    <mergeCell ref="F1503:I1503"/>
    <mergeCell ref="L1503:M1503"/>
    <mergeCell ref="N1503:Q1503"/>
    <mergeCell ref="F1504:I1504"/>
    <mergeCell ref="L1504:M1504"/>
    <mergeCell ref="N1504:Q1504"/>
    <mergeCell ref="F1505:I1505"/>
    <mergeCell ref="L1505:M1505"/>
    <mergeCell ref="N1505:Q1505"/>
    <mergeCell ref="F1506:I1506"/>
    <mergeCell ref="L1506:M1506"/>
    <mergeCell ref="N1506:Q1506"/>
    <mergeCell ref="F1495:I1495"/>
    <mergeCell ref="L1495:M1495"/>
    <mergeCell ref="N1495:Q1495"/>
    <mergeCell ref="F1496:I1496"/>
    <mergeCell ref="L1496:M1496"/>
    <mergeCell ref="N1496:Q1496"/>
    <mergeCell ref="F1497:I1497"/>
    <mergeCell ref="L1497:M1497"/>
    <mergeCell ref="N1497:Q1497"/>
    <mergeCell ref="F1498:I1498"/>
    <mergeCell ref="L1498:M1498"/>
    <mergeCell ref="N1498:Q1498"/>
    <mergeCell ref="F1499:I1499"/>
    <mergeCell ref="L1499:M1499"/>
    <mergeCell ref="N1499:Q1499"/>
    <mergeCell ref="F1500:I1500"/>
    <mergeCell ref="L1500:M1500"/>
    <mergeCell ref="N1500:Q1500"/>
    <mergeCell ref="F1485:I1485"/>
    <mergeCell ref="F1486:I1486"/>
    <mergeCell ref="F1487:I1487"/>
    <mergeCell ref="N1488:Q1488"/>
    <mergeCell ref="F1489:I1489"/>
    <mergeCell ref="L1489:M1489"/>
    <mergeCell ref="N1489:Q1489"/>
    <mergeCell ref="F1490:I1490"/>
    <mergeCell ref="L1490:M1490"/>
    <mergeCell ref="N1490:Q1490"/>
    <mergeCell ref="N1491:Q1491"/>
    <mergeCell ref="N1492:Q1492"/>
    <mergeCell ref="F1493:I1493"/>
    <mergeCell ref="L1493:M1493"/>
    <mergeCell ref="N1493:Q1493"/>
    <mergeCell ref="F1494:I1494"/>
    <mergeCell ref="L1494:M1494"/>
    <mergeCell ref="N1494:Q1494"/>
    <mergeCell ref="F1474:I1474"/>
    <mergeCell ref="F1475:I1475"/>
    <mergeCell ref="F1476:I1476"/>
    <mergeCell ref="F1477:I1477"/>
    <mergeCell ref="F1478:I1478"/>
    <mergeCell ref="L1478:M1478"/>
    <mergeCell ref="N1478:Q1478"/>
    <mergeCell ref="F1479:I1479"/>
    <mergeCell ref="F1480:I1480"/>
    <mergeCell ref="F1481:I1481"/>
    <mergeCell ref="F1482:I1482"/>
    <mergeCell ref="L1482:M1482"/>
    <mergeCell ref="N1482:Q1482"/>
    <mergeCell ref="F1483:I1483"/>
    <mergeCell ref="L1483:M1483"/>
    <mergeCell ref="N1483:Q1483"/>
    <mergeCell ref="F1484:I1484"/>
    <mergeCell ref="F1465:I1465"/>
    <mergeCell ref="L1465:M1465"/>
    <mergeCell ref="N1465:Q1465"/>
    <mergeCell ref="F1466:I1466"/>
    <mergeCell ref="L1466:M1466"/>
    <mergeCell ref="N1466:Q1466"/>
    <mergeCell ref="F1467:I1467"/>
    <mergeCell ref="F1468:I1468"/>
    <mergeCell ref="F1469:I1469"/>
    <mergeCell ref="F1470:I1470"/>
    <mergeCell ref="L1470:M1470"/>
    <mergeCell ref="N1470:Q1470"/>
    <mergeCell ref="F1471:I1471"/>
    <mergeCell ref="L1471:M1471"/>
    <mergeCell ref="N1471:Q1471"/>
    <mergeCell ref="F1472:I1472"/>
    <mergeCell ref="F1473:I1473"/>
    <mergeCell ref="F1456:I1456"/>
    <mergeCell ref="F1457:I1457"/>
    <mergeCell ref="L1457:M1457"/>
    <mergeCell ref="N1457:Q1457"/>
    <mergeCell ref="N1458:Q1458"/>
    <mergeCell ref="F1459:I1459"/>
    <mergeCell ref="L1459:M1459"/>
    <mergeCell ref="N1459:Q1459"/>
    <mergeCell ref="F1460:I1460"/>
    <mergeCell ref="L1460:M1460"/>
    <mergeCell ref="N1460:Q1460"/>
    <mergeCell ref="F1461:I1461"/>
    <mergeCell ref="L1461:M1461"/>
    <mergeCell ref="N1461:Q1461"/>
    <mergeCell ref="F1462:I1462"/>
    <mergeCell ref="F1463:I1463"/>
    <mergeCell ref="F1464:I1464"/>
    <mergeCell ref="F1445:I1445"/>
    <mergeCell ref="F1446:I1446"/>
    <mergeCell ref="F1447:I1447"/>
    <mergeCell ref="F1448:I1448"/>
    <mergeCell ref="F1449:I1449"/>
    <mergeCell ref="F1450:I1450"/>
    <mergeCell ref="L1450:M1450"/>
    <mergeCell ref="N1450:Q1450"/>
    <mergeCell ref="F1451:I1451"/>
    <mergeCell ref="F1452:I1452"/>
    <mergeCell ref="F1453:I1453"/>
    <mergeCell ref="L1453:M1453"/>
    <mergeCell ref="N1453:Q1453"/>
    <mergeCell ref="F1454:I1454"/>
    <mergeCell ref="L1454:M1454"/>
    <mergeCell ref="N1454:Q1454"/>
    <mergeCell ref="F1455:I1455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41:I1441"/>
    <mergeCell ref="F1442:I1442"/>
    <mergeCell ref="F1443:I1443"/>
    <mergeCell ref="F1444:I1444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419:I1419"/>
    <mergeCell ref="F1420:I1420"/>
    <mergeCell ref="F1421:I1421"/>
    <mergeCell ref="F1422:I1422"/>
    <mergeCell ref="F1423:I1423"/>
    <mergeCell ref="F1424:I1424"/>
    <mergeCell ref="F1425:I1425"/>
    <mergeCell ref="F1426:I1426"/>
    <mergeCell ref="F1427:I1427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06:I1406"/>
    <mergeCell ref="F1407:I1407"/>
    <mergeCell ref="F1408:I1408"/>
    <mergeCell ref="F1409:I1409"/>
    <mergeCell ref="F1410:I1410"/>
    <mergeCell ref="F1381:I1381"/>
    <mergeCell ref="L1381:M1381"/>
    <mergeCell ref="N1381:Q1381"/>
    <mergeCell ref="N1382:Q1382"/>
    <mergeCell ref="F1383:I1383"/>
    <mergeCell ref="L1383:M1383"/>
    <mergeCell ref="N1383:Q1383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F1392:I1392"/>
    <mergeCell ref="F1393:I1393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L1377:M1377"/>
    <mergeCell ref="N1377:Q1377"/>
    <mergeCell ref="F1378:I1378"/>
    <mergeCell ref="F1379:I1379"/>
    <mergeCell ref="F1380:I1380"/>
    <mergeCell ref="L1380:M1380"/>
    <mergeCell ref="N1380:Q1380"/>
    <mergeCell ref="N1359:Q1359"/>
    <mergeCell ref="F1360:I1360"/>
    <mergeCell ref="L1360:M1360"/>
    <mergeCell ref="N1360:Q1360"/>
    <mergeCell ref="F1361:I1361"/>
    <mergeCell ref="L1361:M1361"/>
    <mergeCell ref="N1361:Q1361"/>
    <mergeCell ref="F1362:I1362"/>
    <mergeCell ref="F1363:I1363"/>
    <mergeCell ref="F1364:I1364"/>
    <mergeCell ref="L1364:M1364"/>
    <mergeCell ref="N1364:Q1364"/>
    <mergeCell ref="F1365:I1365"/>
    <mergeCell ref="L1365:M1365"/>
    <mergeCell ref="N1365:Q1365"/>
    <mergeCell ref="F1366:I1366"/>
    <mergeCell ref="F1367:I1367"/>
    <mergeCell ref="F1350:I1350"/>
    <mergeCell ref="L1350:M1350"/>
    <mergeCell ref="N1350:Q1350"/>
    <mergeCell ref="F1351:I1351"/>
    <mergeCell ref="L1351:M1351"/>
    <mergeCell ref="N1351:Q1351"/>
    <mergeCell ref="F1352:I1352"/>
    <mergeCell ref="F1353:I1353"/>
    <mergeCell ref="F1354:I1354"/>
    <mergeCell ref="L1354:M1354"/>
    <mergeCell ref="N1354:Q1354"/>
    <mergeCell ref="F1355:I1355"/>
    <mergeCell ref="L1355:M1355"/>
    <mergeCell ref="N1355:Q1355"/>
    <mergeCell ref="F1356:I1356"/>
    <mergeCell ref="F1357:I1357"/>
    <mergeCell ref="F1358:I1358"/>
    <mergeCell ref="L1358:M1358"/>
    <mergeCell ref="N1358:Q1358"/>
    <mergeCell ref="N1341:Q1341"/>
    <mergeCell ref="F1342:I1342"/>
    <mergeCell ref="L1342:M1342"/>
    <mergeCell ref="N1342:Q1342"/>
    <mergeCell ref="F1343:I1343"/>
    <mergeCell ref="F1344:I1344"/>
    <mergeCell ref="L1344:M1344"/>
    <mergeCell ref="N1344:Q1344"/>
    <mergeCell ref="F1345:I1345"/>
    <mergeCell ref="F1346:I1346"/>
    <mergeCell ref="L1346:M1346"/>
    <mergeCell ref="N1346:Q1346"/>
    <mergeCell ref="F1347:I1347"/>
    <mergeCell ref="F1348:I1348"/>
    <mergeCell ref="L1348:M1348"/>
    <mergeCell ref="N1348:Q1348"/>
    <mergeCell ref="F1349:I1349"/>
    <mergeCell ref="F1335:I1335"/>
    <mergeCell ref="L1335:M1335"/>
    <mergeCell ref="N1335:Q1335"/>
    <mergeCell ref="F1336:I1336"/>
    <mergeCell ref="L1336:M1336"/>
    <mergeCell ref="N1336:Q1336"/>
    <mergeCell ref="F1337:I1337"/>
    <mergeCell ref="L1337:M1337"/>
    <mergeCell ref="N1337:Q1337"/>
    <mergeCell ref="F1338:I1338"/>
    <mergeCell ref="L1338:M1338"/>
    <mergeCell ref="N1338:Q1338"/>
    <mergeCell ref="F1339:I1339"/>
    <mergeCell ref="L1339:M1339"/>
    <mergeCell ref="N1339:Q1339"/>
    <mergeCell ref="F1340:I1340"/>
    <mergeCell ref="L1340:M1340"/>
    <mergeCell ref="N1340:Q1340"/>
    <mergeCell ref="F1328:I1328"/>
    <mergeCell ref="L1328:M1328"/>
    <mergeCell ref="N1328:Q1328"/>
    <mergeCell ref="F1329:I1329"/>
    <mergeCell ref="L1329:M1329"/>
    <mergeCell ref="N1329:Q1329"/>
    <mergeCell ref="F1330:I1330"/>
    <mergeCell ref="F1331:I1331"/>
    <mergeCell ref="F1332:I1332"/>
    <mergeCell ref="L1332:M1332"/>
    <mergeCell ref="N1332:Q1332"/>
    <mergeCell ref="F1333:I1333"/>
    <mergeCell ref="L1333:M1333"/>
    <mergeCell ref="N1333:Q1333"/>
    <mergeCell ref="F1334:I1334"/>
    <mergeCell ref="L1334:M1334"/>
    <mergeCell ref="N1334:Q1334"/>
    <mergeCell ref="F1322:I1322"/>
    <mergeCell ref="L1322:M1322"/>
    <mergeCell ref="N1322:Q1322"/>
    <mergeCell ref="F1323:I1323"/>
    <mergeCell ref="L1323:M1323"/>
    <mergeCell ref="N1323:Q1323"/>
    <mergeCell ref="F1324:I1324"/>
    <mergeCell ref="L1324:M1324"/>
    <mergeCell ref="N1324:Q1324"/>
    <mergeCell ref="F1325:I1325"/>
    <mergeCell ref="L1325:M1325"/>
    <mergeCell ref="N1325:Q1325"/>
    <mergeCell ref="F1326:I1326"/>
    <mergeCell ref="L1326:M1326"/>
    <mergeCell ref="N1326:Q1326"/>
    <mergeCell ref="F1327:I1327"/>
    <mergeCell ref="L1327:M1327"/>
    <mergeCell ref="N1327:Q1327"/>
    <mergeCell ref="F1316:I1316"/>
    <mergeCell ref="L1316:M1316"/>
    <mergeCell ref="N1316:Q1316"/>
    <mergeCell ref="F1317:I1317"/>
    <mergeCell ref="L1317:M1317"/>
    <mergeCell ref="N1317:Q1317"/>
    <mergeCell ref="F1318:I1318"/>
    <mergeCell ref="L1318:M1318"/>
    <mergeCell ref="N1318:Q1318"/>
    <mergeCell ref="F1319:I1319"/>
    <mergeCell ref="L1319:M1319"/>
    <mergeCell ref="N1319:Q1319"/>
    <mergeCell ref="F1320:I1320"/>
    <mergeCell ref="L1320:M1320"/>
    <mergeCell ref="N1320:Q1320"/>
    <mergeCell ref="F1321:I1321"/>
    <mergeCell ref="L1321:M1321"/>
    <mergeCell ref="N1321:Q1321"/>
    <mergeCell ref="F1310:I1310"/>
    <mergeCell ref="L1310:M1310"/>
    <mergeCell ref="N1310:Q1310"/>
    <mergeCell ref="F1311:I1311"/>
    <mergeCell ref="L1311:M1311"/>
    <mergeCell ref="N1311:Q1311"/>
    <mergeCell ref="F1312:I1312"/>
    <mergeCell ref="L1312:M1312"/>
    <mergeCell ref="N1312:Q1312"/>
    <mergeCell ref="F1313:I1313"/>
    <mergeCell ref="L1313:M1313"/>
    <mergeCell ref="N1313:Q1313"/>
    <mergeCell ref="F1314:I1314"/>
    <mergeCell ref="L1314:M1314"/>
    <mergeCell ref="N1314:Q1314"/>
    <mergeCell ref="F1315:I1315"/>
    <mergeCell ref="L1315:M1315"/>
    <mergeCell ref="N1315:Q1315"/>
    <mergeCell ref="F1303:I1303"/>
    <mergeCell ref="L1303:M1303"/>
    <mergeCell ref="N1303:Q1303"/>
    <mergeCell ref="F1304:I1304"/>
    <mergeCell ref="L1304:M1304"/>
    <mergeCell ref="N1304:Q1304"/>
    <mergeCell ref="F1305:I1305"/>
    <mergeCell ref="L1305:M1305"/>
    <mergeCell ref="N1305:Q1305"/>
    <mergeCell ref="N1306:Q1306"/>
    <mergeCell ref="F1307:I1307"/>
    <mergeCell ref="L1307:M1307"/>
    <mergeCell ref="N1307:Q1307"/>
    <mergeCell ref="F1308:I1308"/>
    <mergeCell ref="L1308:M1308"/>
    <mergeCell ref="N1308:Q1308"/>
    <mergeCell ref="F1309:I1309"/>
    <mergeCell ref="L1309:M1309"/>
    <mergeCell ref="N1309:Q1309"/>
    <mergeCell ref="F1297:I1297"/>
    <mergeCell ref="L1297:M1297"/>
    <mergeCell ref="N1297:Q1297"/>
    <mergeCell ref="F1298:I1298"/>
    <mergeCell ref="L1298:M1298"/>
    <mergeCell ref="N1298:Q1298"/>
    <mergeCell ref="F1299:I1299"/>
    <mergeCell ref="L1299:M1299"/>
    <mergeCell ref="N1299:Q1299"/>
    <mergeCell ref="F1300:I1300"/>
    <mergeCell ref="L1300:M1300"/>
    <mergeCell ref="N1300:Q1300"/>
    <mergeCell ref="F1301:I1301"/>
    <mergeCell ref="L1301:M1301"/>
    <mergeCell ref="N1301:Q1301"/>
    <mergeCell ref="F1302:I1302"/>
    <mergeCell ref="L1302:M1302"/>
    <mergeCell ref="N1302:Q1302"/>
    <mergeCell ref="F1291:I1291"/>
    <mergeCell ref="L1291:M1291"/>
    <mergeCell ref="N1291:Q1291"/>
    <mergeCell ref="F1292:I1292"/>
    <mergeCell ref="L1292:M1292"/>
    <mergeCell ref="N1292:Q1292"/>
    <mergeCell ref="F1293:I1293"/>
    <mergeCell ref="L1293:M1293"/>
    <mergeCell ref="N1293:Q1293"/>
    <mergeCell ref="F1294:I1294"/>
    <mergeCell ref="L1294:M1294"/>
    <mergeCell ref="N1294:Q1294"/>
    <mergeCell ref="F1295:I1295"/>
    <mergeCell ref="L1295:M1295"/>
    <mergeCell ref="N1295:Q1295"/>
    <mergeCell ref="F1296:I1296"/>
    <mergeCell ref="L1296:M1296"/>
    <mergeCell ref="N1296:Q1296"/>
    <mergeCell ref="F1285:I1285"/>
    <mergeCell ref="L1285:M1285"/>
    <mergeCell ref="N1285:Q1285"/>
    <mergeCell ref="F1286:I1286"/>
    <mergeCell ref="L1286:M1286"/>
    <mergeCell ref="N1286:Q1286"/>
    <mergeCell ref="F1287:I1287"/>
    <mergeCell ref="L1287:M1287"/>
    <mergeCell ref="N1287:Q1287"/>
    <mergeCell ref="F1288:I1288"/>
    <mergeCell ref="L1288:M1288"/>
    <mergeCell ref="N1288:Q1288"/>
    <mergeCell ref="F1289:I1289"/>
    <mergeCell ref="L1289:M1289"/>
    <mergeCell ref="N1289:Q1289"/>
    <mergeCell ref="F1290:I1290"/>
    <mergeCell ref="L1290:M1290"/>
    <mergeCell ref="N1290:Q1290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83:I1283"/>
    <mergeCell ref="L1283:M1283"/>
    <mergeCell ref="N1283:Q1283"/>
    <mergeCell ref="F1284:I1284"/>
    <mergeCell ref="L1284:M1284"/>
    <mergeCell ref="N1284:Q1284"/>
    <mergeCell ref="F1273:I1273"/>
    <mergeCell ref="L1273:M1273"/>
    <mergeCell ref="N1273:Q1273"/>
    <mergeCell ref="F1274:I1274"/>
    <mergeCell ref="L1274:M1274"/>
    <mergeCell ref="N1274:Q1274"/>
    <mergeCell ref="F1275:I1275"/>
    <mergeCell ref="L1275:M1275"/>
    <mergeCell ref="N1275:Q1275"/>
    <mergeCell ref="F1276:I1276"/>
    <mergeCell ref="L1276:M1276"/>
    <mergeCell ref="N1276:Q1276"/>
    <mergeCell ref="F1277:I1277"/>
    <mergeCell ref="L1277:M1277"/>
    <mergeCell ref="N1277:Q1277"/>
    <mergeCell ref="F1278:I1278"/>
    <mergeCell ref="L1278:M1278"/>
    <mergeCell ref="N1278:Q1278"/>
    <mergeCell ref="F1267:I1267"/>
    <mergeCell ref="L1267:M1267"/>
    <mergeCell ref="N1267:Q1267"/>
    <mergeCell ref="F1268:I1268"/>
    <mergeCell ref="L1268:M1268"/>
    <mergeCell ref="N1268:Q1268"/>
    <mergeCell ref="F1269:I1269"/>
    <mergeCell ref="L1269:M1269"/>
    <mergeCell ref="N1269:Q1269"/>
    <mergeCell ref="F1270:I1270"/>
    <mergeCell ref="L1270:M1270"/>
    <mergeCell ref="N1270:Q1270"/>
    <mergeCell ref="F1271:I1271"/>
    <mergeCell ref="L1271:M1271"/>
    <mergeCell ref="N1271:Q1271"/>
    <mergeCell ref="F1272:I1272"/>
    <mergeCell ref="L1272:M1272"/>
    <mergeCell ref="N1272:Q1272"/>
    <mergeCell ref="N1260:Q1260"/>
    <mergeCell ref="F1261:I1261"/>
    <mergeCell ref="L1261:M1261"/>
    <mergeCell ref="N1261:Q1261"/>
    <mergeCell ref="N1262:Q1262"/>
    <mergeCell ref="F1263:I1263"/>
    <mergeCell ref="L1263:M1263"/>
    <mergeCell ref="N1263:Q1263"/>
    <mergeCell ref="F1264:I1264"/>
    <mergeCell ref="L1264:M1264"/>
    <mergeCell ref="N1264:Q1264"/>
    <mergeCell ref="F1265:I1265"/>
    <mergeCell ref="L1265:M1265"/>
    <mergeCell ref="N1265:Q1265"/>
    <mergeCell ref="F1266:I1266"/>
    <mergeCell ref="L1266:M1266"/>
    <mergeCell ref="N1266:Q1266"/>
    <mergeCell ref="F1245:I1245"/>
    <mergeCell ref="F1246:I1246"/>
    <mergeCell ref="F1247:I1247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L1259:M1259"/>
    <mergeCell ref="N1259:Q1259"/>
    <mergeCell ref="F1230:I1230"/>
    <mergeCell ref="F1231:I1231"/>
    <mergeCell ref="F1232:I1232"/>
    <mergeCell ref="F1233:I1233"/>
    <mergeCell ref="F1234:I1234"/>
    <mergeCell ref="F1235:I1235"/>
    <mergeCell ref="L1235:M1235"/>
    <mergeCell ref="N1235:Q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20:I1220"/>
    <mergeCell ref="F1221:I1221"/>
    <mergeCell ref="F1222:I1222"/>
    <mergeCell ref="F1223:I1223"/>
    <mergeCell ref="L1223:M1223"/>
    <mergeCell ref="N1223:Q1223"/>
    <mergeCell ref="F1224:I1224"/>
    <mergeCell ref="L1224:M1224"/>
    <mergeCell ref="N1224:Q1224"/>
    <mergeCell ref="F1225:I1225"/>
    <mergeCell ref="F1226:I1226"/>
    <mergeCell ref="F1227:I1227"/>
    <mergeCell ref="F1228:I1228"/>
    <mergeCell ref="L1228:M1228"/>
    <mergeCell ref="N1228:Q1228"/>
    <mergeCell ref="F1229:I1229"/>
    <mergeCell ref="L1229:M1229"/>
    <mergeCell ref="N1229:Q1229"/>
    <mergeCell ref="F1213:I1213"/>
    <mergeCell ref="L1213:M1213"/>
    <mergeCell ref="N1213:Q1213"/>
    <mergeCell ref="F1214:I1214"/>
    <mergeCell ref="L1214:M1214"/>
    <mergeCell ref="N1214:Q1214"/>
    <mergeCell ref="F1215:I1215"/>
    <mergeCell ref="L1215:M1215"/>
    <mergeCell ref="N1215:Q1215"/>
    <mergeCell ref="F1216:I1216"/>
    <mergeCell ref="L1216:M1216"/>
    <mergeCell ref="N1216:Q1216"/>
    <mergeCell ref="F1217:I1217"/>
    <mergeCell ref="L1217:M1217"/>
    <mergeCell ref="N1217:Q1217"/>
    <mergeCell ref="N1218:Q1218"/>
    <mergeCell ref="F1219:I1219"/>
    <mergeCell ref="L1219:M1219"/>
    <mergeCell ref="N1219:Q1219"/>
    <mergeCell ref="F1207:I1207"/>
    <mergeCell ref="L1207:M1207"/>
    <mergeCell ref="N1207:Q1207"/>
    <mergeCell ref="F1208:I1208"/>
    <mergeCell ref="L1208:M1208"/>
    <mergeCell ref="N1208:Q1208"/>
    <mergeCell ref="F1209:I1209"/>
    <mergeCell ref="L1209:M1209"/>
    <mergeCell ref="N1209:Q1209"/>
    <mergeCell ref="F1210:I1210"/>
    <mergeCell ref="L1210:M1210"/>
    <mergeCell ref="N1210:Q1210"/>
    <mergeCell ref="F1211:I1211"/>
    <mergeCell ref="L1211:M1211"/>
    <mergeCell ref="N1211:Q1211"/>
    <mergeCell ref="F1212:I1212"/>
    <mergeCell ref="L1212:M1212"/>
    <mergeCell ref="N1212:Q1212"/>
    <mergeCell ref="F1201:I1201"/>
    <mergeCell ref="L1201:M1201"/>
    <mergeCell ref="N1201:Q1201"/>
    <mergeCell ref="F1202:I1202"/>
    <mergeCell ref="L1202:M1202"/>
    <mergeCell ref="N1202:Q1202"/>
    <mergeCell ref="F1203:I1203"/>
    <mergeCell ref="L1203:M1203"/>
    <mergeCell ref="N1203:Q1203"/>
    <mergeCell ref="F1204:I1204"/>
    <mergeCell ref="L1204:M1204"/>
    <mergeCell ref="N1204:Q1204"/>
    <mergeCell ref="F1205:I1205"/>
    <mergeCell ref="L1205:M1205"/>
    <mergeCell ref="N1205:Q1205"/>
    <mergeCell ref="F1206:I1206"/>
    <mergeCell ref="L1206:M1206"/>
    <mergeCell ref="N1206:Q1206"/>
    <mergeCell ref="F1195:I1195"/>
    <mergeCell ref="L1195:M1195"/>
    <mergeCell ref="N1195:Q1195"/>
    <mergeCell ref="F1196:I1196"/>
    <mergeCell ref="L1196:M1196"/>
    <mergeCell ref="N1196:Q1196"/>
    <mergeCell ref="F1197:I1197"/>
    <mergeCell ref="L1197:M1197"/>
    <mergeCell ref="N1197:Q1197"/>
    <mergeCell ref="F1198:I1198"/>
    <mergeCell ref="L1198:M1198"/>
    <mergeCell ref="N1198:Q1198"/>
    <mergeCell ref="F1199:I1199"/>
    <mergeCell ref="L1199:M1199"/>
    <mergeCell ref="N1199:Q1199"/>
    <mergeCell ref="F1200:I1200"/>
    <mergeCell ref="L1200:M1200"/>
    <mergeCell ref="N1200:Q1200"/>
    <mergeCell ref="F1189:I1189"/>
    <mergeCell ref="L1189:M1189"/>
    <mergeCell ref="N1189:Q1189"/>
    <mergeCell ref="F1190:I1190"/>
    <mergeCell ref="L1190:M1190"/>
    <mergeCell ref="N1190:Q1190"/>
    <mergeCell ref="F1191:I1191"/>
    <mergeCell ref="L1191:M1191"/>
    <mergeCell ref="N1191:Q1191"/>
    <mergeCell ref="F1192:I1192"/>
    <mergeCell ref="L1192:M1192"/>
    <mergeCell ref="N1192:Q1192"/>
    <mergeCell ref="F1193:I1193"/>
    <mergeCell ref="L1193:M1193"/>
    <mergeCell ref="N1193:Q1193"/>
    <mergeCell ref="F1194:I1194"/>
    <mergeCell ref="L1194:M1194"/>
    <mergeCell ref="N1194:Q1194"/>
    <mergeCell ref="F1183:I1183"/>
    <mergeCell ref="L1183:M1183"/>
    <mergeCell ref="N1183:Q1183"/>
    <mergeCell ref="F1184:I1184"/>
    <mergeCell ref="L1184:M1184"/>
    <mergeCell ref="N1184:Q1184"/>
    <mergeCell ref="F1185:I1185"/>
    <mergeCell ref="L1185:M1185"/>
    <mergeCell ref="N1185:Q1185"/>
    <mergeCell ref="F1186:I1186"/>
    <mergeCell ref="L1186:M1186"/>
    <mergeCell ref="N1186:Q1186"/>
    <mergeCell ref="F1187:I1187"/>
    <mergeCell ref="L1187:M1187"/>
    <mergeCell ref="N1187:Q1187"/>
    <mergeCell ref="F1188:I1188"/>
    <mergeCell ref="L1188:M1188"/>
    <mergeCell ref="N1188:Q1188"/>
    <mergeCell ref="F1177:I1177"/>
    <mergeCell ref="L1177:M1177"/>
    <mergeCell ref="N1177:Q1177"/>
    <mergeCell ref="F1178:I1178"/>
    <mergeCell ref="L1178:M1178"/>
    <mergeCell ref="N1178:Q1178"/>
    <mergeCell ref="F1179:I1179"/>
    <mergeCell ref="L1179:M1179"/>
    <mergeCell ref="N1179:Q1179"/>
    <mergeCell ref="F1180:I1180"/>
    <mergeCell ref="L1180:M1180"/>
    <mergeCell ref="N1180:Q1180"/>
    <mergeCell ref="F1181:I1181"/>
    <mergeCell ref="L1181:M1181"/>
    <mergeCell ref="N1181:Q1181"/>
    <mergeCell ref="F1182:I1182"/>
    <mergeCell ref="L1182:M1182"/>
    <mergeCell ref="N1182:Q1182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L1174:M1174"/>
    <mergeCell ref="N1174:Q1174"/>
    <mergeCell ref="F1175:I1175"/>
    <mergeCell ref="L1175:M1175"/>
    <mergeCell ref="N1175:Q1175"/>
    <mergeCell ref="F1176:I1176"/>
    <mergeCell ref="L1176:M1176"/>
    <mergeCell ref="N1176:Q1176"/>
    <mergeCell ref="F1165:I1165"/>
    <mergeCell ref="L1165:M1165"/>
    <mergeCell ref="N1165:Q1165"/>
    <mergeCell ref="F1166:I1166"/>
    <mergeCell ref="L1166:M1166"/>
    <mergeCell ref="N1166:Q1166"/>
    <mergeCell ref="F1167:I1167"/>
    <mergeCell ref="L1167:M1167"/>
    <mergeCell ref="N1167:Q1167"/>
    <mergeCell ref="F1168:I1168"/>
    <mergeCell ref="L1168:M1168"/>
    <mergeCell ref="N1168:Q1168"/>
    <mergeCell ref="F1169:I1169"/>
    <mergeCell ref="L1169:M1169"/>
    <mergeCell ref="N1169:Q1169"/>
    <mergeCell ref="F1170:I1170"/>
    <mergeCell ref="L1170:M1170"/>
    <mergeCell ref="N1170:Q1170"/>
    <mergeCell ref="F1159:I1159"/>
    <mergeCell ref="L1159:M1159"/>
    <mergeCell ref="N1159:Q1159"/>
    <mergeCell ref="F1160:I1160"/>
    <mergeCell ref="L1160:M1160"/>
    <mergeCell ref="N1160:Q1160"/>
    <mergeCell ref="F1161:I1161"/>
    <mergeCell ref="L1161:M1161"/>
    <mergeCell ref="N1161:Q1161"/>
    <mergeCell ref="F1162:I1162"/>
    <mergeCell ref="L1162:M1162"/>
    <mergeCell ref="N1162:Q1162"/>
    <mergeCell ref="F1163:I1163"/>
    <mergeCell ref="L1163:M1163"/>
    <mergeCell ref="N1163:Q1163"/>
    <mergeCell ref="F1164:I1164"/>
    <mergeCell ref="L1164:M1164"/>
    <mergeCell ref="N1164:Q1164"/>
    <mergeCell ref="F1153:I1153"/>
    <mergeCell ref="L1153:M1153"/>
    <mergeCell ref="N1153:Q1153"/>
    <mergeCell ref="F1154:I1154"/>
    <mergeCell ref="L1154:M1154"/>
    <mergeCell ref="N1154:Q1154"/>
    <mergeCell ref="F1155:I1155"/>
    <mergeCell ref="L1155:M1155"/>
    <mergeCell ref="N1155:Q1155"/>
    <mergeCell ref="F1156:I1156"/>
    <mergeCell ref="L1156:M1156"/>
    <mergeCell ref="N1156:Q1156"/>
    <mergeCell ref="F1157:I1157"/>
    <mergeCell ref="L1157:M1157"/>
    <mergeCell ref="N1157:Q1157"/>
    <mergeCell ref="F1158:I1158"/>
    <mergeCell ref="L1158:M1158"/>
    <mergeCell ref="N1158:Q1158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41:I1141"/>
    <mergeCell ref="L1141:M1141"/>
    <mergeCell ref="N1141:Q1141"/>
    <mergeCell ref="F1142:I1142"/>
    <mergeCell ref="L1142:M1142"/>
    <mergeCell ref="N1142:Q1142"/>
    <mergeCell ref="F1143:I1143"/>
    <mergeCell ref="L1143:M1143"/>
    <mergeCell ref="N1143:Q1143"/>
    <mergeCell ref="F1144:I1144"/>
    <mergeCell ref="L1144:M1144"/>
    <mergeCell ref="N1144:Q1144"/>
    <mergeCell ref="F1145:I1145"/>
    <mergeCell ref="L1145:M1145"/>
    <mergeCell ref="N1145:Q1145"/>
    <mergeCell ref="F1146:I1146"/>
    <mergeCell ref="L1146:M1146"/>
    <mergeCell ref="N1146:Q1146"/>
    <mergeCell ref="F1135:I1135"/>
    <mergeCell ref="L1135:M1135"/>
    <mergeCell ref="N1135:Q1135"/>
    <mergeCell ref="F1136:I1136"/>
    <mergeCell ref="L1136:M1136"/>
    <mergeCell ref="N1136:Q1136"/>
    <mergeCell ref="F1137:I1137"/>
    <mergeCell ref="L1137:M1137"/>
    <mergeCell ref="N1137:Q1137"/>
    <mergeCell ref="F1138:I1138"/>
    <mergeCell ref="L1138:M1138"/>
    <mergeCell ref="N1138:Q1138"/>
    <mergeCell ref="F1139:I1139"/>
    <mergeCell ref="L1139:M1139"/>
    <mergeCell ref="N1139:Q1139"/>
    <mergeCell ref="F1140:I1140"/>
    <mergeCell ref="L1140:M1140"/>
    <mergeCell ref="N1140:Q1140"/>
    <mergeCell ref="F1129:I1129"/>
    <mergeCell ref="L1129:M1129"/>
    <mergeCell ref="N1129:Q1129"/>
    <mergeCell ref="F1130:I1130"/>
    <mergeCell ref="L1130:M1130"/>
    <mergeCell ref="N1130:Q1130"/>
    <mergeCell ref="F1131:I1131"/>
    <mergeCell ref="L1131:M1131"/>
    <mergeCell ref="N1131:Q1131"/>
    <mergeCell ref="F1132:I1132"/>
    <mergeCell ref="L1132:M1132"/>
    <mergeCell ref="N1132:Q1132"/>
    <mergeCell ref="F1133:I1133"/>
    <mergeCell ref="L1133:M1133"/>
    <mergeCell ref="N1133:Q1133"/>
    <mergeCell ref="F1134:I1134"/>
    <mergeCell ref="L1134:M1134"/>
    <mergeCell ref="N1134:Q1134"/>
    <mergeCell ref="F1120:I1120"/>
    <mergeCell ref="F1121:I1121"/>
    <mergeCell ref="L1121:M1121"/>
    <mergeCell ref="N1121:Q1121"/>
    <mergeCell ref="F1122:I1122"/>
    <mergeCell ref="F1123:I1123"/>
    <mergeCell ref="F1124:I1124"/>
    <mergeCell ref="F1125:I1125"/>
    <mergeCell ref="F1126:I1126"/>
    <mergeCell ref="L1126:M1126"/>
    <mergeCell ref="N1126:Q1126"/>
    <mergeCell ref="F1127:I1127"/>
    <mergeCell ref="L1127:M1127"/>
    <mergeCell ref="N1127:Q1127"/>
    <mergeCell ref="F1128:I1128"/>
    <mergeCell ref="L1128:M1128"/>
    <mergeCell ref="N1128:Q1128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F1119:I1119"/>
    <mergeCell ref="F1096:I1096"/>
    <mergeCell ref="L1096:M1096"/>
    <mergeCell ref="N1096:Q1096"/>
    <mergeCell ref="F1097:I1097"/>
    <mergeCell ref="L1097:M1097"/>
    <mergeCell ref="N1097:Q1097"/>
    <mergeCell ref="F1098:I1098"/>
    <mergeCell ref="L1098:M1098"/>
    <mergeCell ref="N1098:Q1098"/>
    <mergeCell ref="F1099:I1099"/>
    <mergeCell ref="L1099:M1099"/>
    <mergeCell ref="N1099:Q1099"/>
    <mergeCell ref="F1100:I1100"/>
    <mergeCell ref="L1100:M1100"/>
    <mergeCell ref="N1100:Q1100"/>
    <mergeCell ref="N1101:Q1101"/>
    <mergeCell ref="F1102:I1102"/>
    <mergeCell ref="L1102:M1102"/>
    <mergeCell ref="N1102:Q1102"/>
    <mergeCell ref="F1090:I1090"/>
    <mergeCell ref="L1090:M1090"/>
    <mergeCell ref="N1090:Q1090"/>
    <mergeCell ref="F1091:I1091"/>
    <mergeCell ref="L1091:M1091"/>
    <mergeCell ref="N1091:Q1091"/>
    <mergeCell ref="F1092:I1092"/>
    <mergeCell ref="L1092:M1092"/>
    <mergeCell ref="N1092:Q1092"/>
    <mergeCell ref="F1093:I1093"/>
    <mergeCell ref="L1093:M1093"/>
    <mergeCell ref="N1093:Q1093"/>
    <mergeCell ref="F1094:I1094"/>
    <mergeCell ref="L1094:M1094"/>
    <mergeCell ref="N1094:Q1094"/>
    <mergeCell ref="F1095:I1095"/>
    <mergeCell ref="L1095:M1095"/>
    <mergeCell ref="N1095:Q1095"/>
    <mergeCell ref="F1084:I1084"/>
    <mergeCell ref="L1084:M1084"/>
    <mergeCell ref="N1084:Q1084"/>
    <mergeCell ref="F1085:I1085"/>
    <mergeCell ref="L1085:M1085"/>
    <mergeCell ref="N1085:Q1085"/>
    <mergeCell ref="F1086:I1086"/>
    <mergeCell ref="L1086:M1086"/>
    <mergeCell ref="N1086:Q1086"/>
    <mergeCell ref="F1087:I1087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78:I1078"/>
    <mergeCell ref="L1078:M1078"/>
    <mergeCell ref="N1078:Q1078"/>
    <mergeCell ref="F1079:I1079"/>
    <mergeCell ref="L1079:M1079"/>
    <mergeCell ref="N1079:Q1079"/>
    <mergeCell ref="F1080:I1080"/>
    <mergeCell ref="L1080:M1080"/>
    <mergeCell ref="N1080:Q1080"/>
    <mergeCell ref="F1081:I1081"/>
    <mergeCell ref="L1081:M1081"/>
    <mergeCell ref="N1081:Q1081"/>
    <mergeCell ref="F1082:I1082"/>
    <mergeCell ref="L1082:M1082"/>
    <mergeCell ref="N1082:Q1082"/>
    <mergeCell ref="F1083:I1083"/>
    <mergeCell ref="L1083:M1083"/>
    <mergeCell ref="N1083:Q1083"/>
    <mergeCell ref="F1072:I1072"/>
    <mergeCell ref="L1072:M1072"/>
    <mergeCell ref="N1072:Q1072"/>
    <mergeCell ref="F1073:I1073"/>
    <mergeCell ref="L1073:M1073"/>
    <mergeCell ref="N1073:Q1073"/>
    <mergeCell ref="F1074:I1074"/>
    <mergeCell ref="L1074:M1074"/>
    <mergeCell ref="N1074:Q1074"/>
    <mergeCell ref="F1075:I1075"/>
    <mergeCell ref="L1075:M1075"/>
    <mergeCell ref="N1075:Q1075"/>
    <mergeCell ref="F1076:I1076"/>
    <mergeCell ref="L1076:M1076"/>
    <mergeCell ref="N1076:Q1076"/>
    <mergeCell ref="F1077:I1077"/>
    <mergeCell ref="L1077:M1077"/>
    <mergeCell ref="N1077:Q1077"/>
    <mergeCell ref="F1066:I1066"/>
    <mergeCell ref="L1066:M1066"/>
    <mergeCell ref="N1066:Q1066"/>
    <mergeCell ref="F1067:I1067"/>
    <mergeCell ref="L1067:M1067"/>
    <mergeCell ref="N1067:Q1067"/>
    <mergeCell ref="F1068:I1068"/>
    <mergeCell ref="L1068:M1068"/>
    <mergeCell ref="N1068:Q1068"/>
    <mergeCell ref="F1069:I1069"/>
    <mergeCell ref="L1069:M1069"/>
    <mergeCell ref="N1069:Q1069"/>
    <mergeCell ref="F1070:I1070"/>
    <mergeCell ref="L1070:M1070"/>
    <mergeCell ref="N1070:Q1070"/>
    <mergeCell ref="F1071:I1071"/>
    <mergeCell ref="L1071:M1071"/>
    <mergeCell ref="N1071:Q1071"/>
    <mergeCell ref="F1060:I1060"/>
    <mergeCell ref="L1060:M1060"/>
    <mergeCell ref="N1060:Q1060"/>
    <mergeCell ref="F1061:I1061"/>
    <mergeCell ref="L1061:M1061"/>
    <mergeCell ref="N1061:Q1061"/>
    <mergeCell ref="F1062:I1062"/>
    <mergeCell ref="L1062:M1062"/>
    <mergeCell ref="N1062:Q1062"/>
    <mergeCell ref="F1063:I1063"/>
    <mergeCell ref="L1063:M1063"/>
    <mergeCell ref="N1063:Q1063"/>
    <mergeCell ref="F1064:I1064"/>
    <mergeCell ref="L1064:M1064"/>
    <mergeCell ref="N1064:Q1064"/>
    <mergeCell ref="F1065:I1065"/>
    <mergeCell ref="L1065:M1065"/>
    <mergeCell ref="N1065:Q1065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7:I1057"/>
    <mergeCell ref="L1057:M1057"/>
    <mergeCell ref="N1057:Q1057"/>
    <mergeCell ref="F1058:I1058"/>
    <mergeCell ref="L1058:M1058"/>
    <mergeCell ref="N1058:Q1058"/>
    <mergeCell ref="F1059:I1059"/>
    <mergeCell ref="L1059:M1059"/>
    <mergeCell ref="N1059:Q1059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F1051:I1051"/>
    <mergeCell ref="L1051:M1051"/>
    <mergeCell ref="N1051:Q1051"/>
    <mergeCell ref="F1052:I1052"/>
    <mergeCell ref="L1052:M1052"/>
    <mergeCell ref="N1052:Q1052"/>
    <mergeCell ref="F1053:I1053"/>
    <mergeCell ref="L1053:M1053"/>
    <mergeCell ref="N1053:Q1053"/>
    <mergeCell ref="F1042:I1042"/>
    <mergeCell ref="L1042:M1042"/>
    <mergeCell ref="N1042:Q1042"/>
    <mergeCell ref="F1043:I1043"/>
    <mergeCell ref="L1043:M1043"/>
    <mergeCell ref="N1043:Q1043"/>
    <mergeCell ref="F1044:I1044"/>
    <mergeCell ref="L1044:M1044"/>
    <mergeCell ref="N1044:Q1044"/>
    <mergeCell ref="F1045:I1045"/>
    <mergeCell ref="L1045:M1045"/>
    <mergeCell ref="N1045:Q1045"/>
    <mergeCell ref="F1046:I1046"/>
    <mergeCell ref="L1046:M1046"/>
    <mergeCell ref="N1046:Q1046"/>
    <mergeCell ref="F1047:I1047"/>
    <mergeCell ref="L1047:M1047"/>
    <mergeCell ref="N1047:Q1047"/>
    <mergeCell ref="F1036:I1036"/>
    <mergeCell ref="L1036:M1036"/>
    <mergeCell ref="N1036:Q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L1040:M1040"/>
    <mergeCell ref="N1040:Q1040"/>
    <mergeCell ref="F1041:I1041"/>
    <mergeCell ref="L1041:M1041"/>
    <mergeCell ref="N1041:Q1041"/>
    <mergeCell ref="F1030:I1030"/>
    <mergeCell ref="L1030:M1030"/>
    <mergeCell ref="N1030:Q1030"/>
    <mergeCell ref="F1031:I1031"/>
    <mergeCell ref="L1031:M1031"/>
    <mergeCell ref="N1031:Q1031"/>
    <mergeCell ref="F1032:I1032"/>
    <mergeCell ref="L1032:M1032"/>
    <mergeCell ref="N1032:Q1032"/>
    <mergeCell ref="F1033:I1033"/>
    <mergeCell ref="L1033:M1033"/>
    <mergeCell ref="N1033:Q1033"/>
    <mergeCell ref="F1034:I1034"/>
    <mergeCell ref="L1034:M1034"/>
    <mergeCell ref="N1034:Q1034"/>
    <mergeCell ref="F1035:I1035"/>
    <mergeCell ref="L1035:M1035"/>
    <mergeCell ref="N1035:Q1035"/>
    <mergeCell ref="F1024:I1024"/>
    <mergeCell ref="L1024:M1024"/>
    <mergeCell ref="N1024:Q1024"/>
    <mergeCell ref="F1025:I1025"/>
    <mergeCell ref="L1025:M1025"/>
    <mergeCell ref="N1025:Q1025"/>
    <mergeCell ref="F1026:I1026"/>
    <mergeCell ref="L1026:M1026"/>
    <mergeCell ref="N1026:Q1026"/>
    <mergeCell ref="F1027:I1027"/>
    <mergeCell ref="L1027:M1027"/>
    <mergeCell ref="N1027:Q1027"/>
    <mergeCell ref="F1028:I1028"/>
    <mergeCell ref="L1028:M1028"/>
    <mergeCell ref="N1028:Q1028"/>
    <mergeCell ref="F1029:I1029"/>
    <mergeCell ref="L1029:M1029"/>
    <mergeCell ref="N1029:Q1029"/>
    <mergeCell ref="F1018:I1018"/>
    <mergeCell ref="L1018:M1018"/>
    <mergeCell ref="N1018:Q1018"/>
    <mergeCell ref="F1019:I1019"/>
    <mergeCell ref="L1019:M1019"/>
    <mergeCell ref="N1019:Q1019"/>
    <mergeCell ref="F1020:I1020"/>
    <mergeCell ref="L1020:M1020"/>
    <mergeCell ref="N1020:Q1020"/>
    <mergeCell ref="F1021:I1021"/>
    <mergeCell ref="L1021:M1021"/>
    <mergeCell ref="N1021:Q1021"/>
    <mergeCell ref="F1022:I1022"/>
    <mergeCell ref="L1022:M1022"/>
    <mergeCell ref="N1022:Q1022"/>
    <mergeCell ref="F1023:I1023"/>
    <mergeCell ref="L1023:M1023"/>
    <mergeCell ref="N1023:Q1023"/>
    <mergeCell ref="F1010:I1010"/>
    <mergeCell ref="L1010:M1010"/>
    <mergeCell ref="N1010:Q1010"/>
    <mergeCell ref="F1011:I1011"/>
    <mergeCell ref="F1012:I1012"/>
    <mergeCell ref="F1013:I1013"/>
    <mergeCell ref="L1013:M1013"/>
    <mergeCell ref="N1013:Q1013"/>
    <mergeCell ref="F1014:I1014"/>
    <mergeCell ref="L1014:M1014"/>
    <mergeCell ref="N1014:Q1014"/>
    <mergeCell ref="N1015:Q1015"/>
    <mergeCell ref="F1016:I1016"/>
    <mergeCell ref="L1016:M1016"/>
    <mergeCell ref="N1016:Q1016"/>
    <mergeCell ref="F1017:I1017"/>
    <mergeCell ref="L1017:M1017"/>
    <mergeCell ref="N1017:Q1017"/>
    <mergeCell ref="F1001:I1001"/>
    <mergeCell ref="L1001:M1001"/>
    <mergeCell ref="N1001:Q1001"/>
    <mergeCell ref="F1002:I1002"/>
    <mergeCell ref="F1003:I1003"/>
    <mergeCell ref="F1004:I1004"/>
    <mergeCell ref="L1004:M1004"/>
    <mergeCell ref="N1004:Q1004"/>
    <mergeCell ref="F1005:I1005"/>
    <mergeCell ref="L1005:M1005"/>
    <mergeCell ref="N1005:Q1005"/>
    <mergeCell ref="F1006:I1006"/>
    <mergeCell ref="F1007:I1007"/>
    <mergeCell ref="F1008:I1008"/>
    <mergeCell ref="L1008:M1008"/>
    <mergeCell ref="N1008:Q1008"/>
    <mergeCell ref="N1009:Q1009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L996:M996"/>
    <mergeCell ref="N996:Q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980:I980"/>
    <mergeCell ref="L980:M980"/>
    <mergeCell ref="N980:Q980"/>
    <mergeCell ref="N981:Q981"/>
    <mergeCell ref="F982:I982"/>
    <mergeCell ref="L982:M982"/>
    <mergeCell ref="N982:Q982"/>
    <mergeCell ref="N983:Q983"/>
    <mergeCell ref="N984:Q984"/>
    <mergeCell ref="F985:I985"/>
    <mergeCell ref="L985:M985"/>
    <mergeCell ref="N985:Q985"/>
    <mergeCell ref="F986:I986"/>
    <mergeCell ref="F987:I987"/>
    <mergeCell ref="F988:I988"/>
    <mergeCell ref="F989:I989"/>
    <mergeCell ref="F990:I990"/>
    <mergeCell ref="F973:I973"/>
    <mergeCell ref="L973:M973"/>
    <mergeCell ref="N973:Q973"/>
    <mergeCell ref="F974:I974"/>
    <mergeCell ref="L974:M974"/>
    <mergeCell ref="N974:Q974"/>
    <mergeCell ref="F975:I975"/>
    <mergeCell ref="L975:M975"/>
    <mergeCell ref="N975:Q975"/>
    <mergeCell ref="F976:I976"/>
    <mergeCell ref="L976:M976"/>
    <mergeCell ref="N976:Q976"/>
    <mergeCell ref="F977:I977"/>
    <mergeCell ref="F978:I978"/>
    <mergeCell ref="F979:I979"/>
    <mergeCell ref="L979:M979"/>
    <mergeCell ref="N979:Q979"/>
    <mergeCell ref="F967:I967"/>
    <mergeCell ref="L967:M967"/>
    <mergeCell ref="N967:Q967"/>
    <mergeCell ref="F968:I968"/>
    <mergeCell ref="L968:M968"/>
    <mergeCell ref="N968:Q968"/>
    <mergeCell ref="F969:I969"/>
    <mergeCell ref="L969:M969"/>
    <mergeCell ref="N969:Q969"/>
    <mergeCell ref="F970:I970"/>
    <mergeCell ref="L970:M970"/>
    <mergeCell ref="N970:Q970"/>
    <mergeCell ref="F971:I971"/>
    <mergeCell ref="L971:M971"/>
    <mergeCell ref="N971:Q971"/>
    <mergeCell ref="F972:I972"/>
    <mergeCell ref="L972:M972"/>
    <mergeCell ref="N972:Q972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L966:M966"/>
    <mergeCell ref="N966:Q96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L946:M946"/>
    <mergeCell ref="N946:Q946"/>
    <mergeCell ref="F947:I947"/>
    <mergeCell ref="F948:I948"/>
    <mergeCell ref="F949:I949"/>
    <mergeCell ref="F950:I950"/>
    <mergeCell ref="F951:I951"/>
    <mergeCell ref="F928:I928"/>
    <mergeCell ref="F929:I929"/>
    <mergeCell ref="F930:I930"/>
    <mergeCell ref="F931:I931"/>
    <mergeCell ref="L931:M931"/>
    <mergeCell ref="N931:Q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F936:I936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L927:M927"/>
    <mergeCell ref="N927:Q927"/>
    <mergeCell ref="F899:I899"/>
    <mergeCell ref="F900:I900"/>
    <mergeCell ref="L900:M900"/>
    <mergeCell ref="N900:Q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69:I869"/>
    <mergeCell ref="F870:I870"/>
    <mergeCell ref="F871:I871"/>
    <mergeCell ref="F872:I872"/>
    <mergeCell ref="F873:I873"/>
    <mergeCell ref="F874:I874"/>
    <mergeCell ref="L874:M874"/>
    <mergeCell ref="N874:Q874"/>
    <mergeCell ref="F875:I875"/>
    <mergeCell ref="F876:I876"/>
    <mergeCell ref="F877:I877"/>
    <mergeCell ref="F878:I878"/>
    <mergeCell ref="F879:I879"/>
    <mergeCell ref="F880:I880"/>
    <mergeCell ref="F881:I881"/>
    <mergeCell ref="L881:M881"/>
    <mergeCell ref="N881:Q881"/>
    <mergeCell ref="F857:I857"/>
    <mergeCell ref="F858:I858"/>
    <mergeCell ref="F859:I859"/>
    <mergeCell ref="F860:I860"/>
    <mergeCell ref="F861:I861"/>
    <mergeCell ref="F862:I862"/>
    <mergeCell ref="F863:I863"/>
    <mergeCell ref="L863:M863"/>
    <mergeCell ref="N863:Q863"/>
    <mergeCell ref="F864:I864"/>
    <mergeCell ref="F865:I865"/>
    <mergeCell ref="F866:I866"/>
    <mergeCell ref="F867:I867"/>
    <mergeCell ref="L867:M867"/>
    <mergeCell ref="N867:Q867"/>
    <mergeCell ref="F868:I868"/>
    <mergeCell ref="L868:M868"/>
    <mergeCell ref="N868:Q868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L853:M853"/>
    <mergeCell ref="N853:Q853"/>
    <mergeCell ref="F854:I854"/>
    <mergeCell ref="F855:I855"/>
    <mergeCell ref="F856:I856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782:I782"/>
    <mergeCell ref="F783:I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F790:I790"/>
    <mergeCell ref="L790:M790"/>
    <mergeCell ref="N790:Q790"/>
    <mergeCell ref="F791:I791"/>
    <mergeCell ref="L791:M791"/>
    <mergeCell ref="N791:Q791"/>
    <mergeCell ref="F792:I792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F777:I777"/>
    <mergeCell ref="F778:I778"/>
    <mergeCell ref="F779:I779"/>
    <mergeCell ref="L779:M779"/>
    <mergeCell ref="N779:Q779"/>
    <mergeCell ref="F780:I780"/>
    <mergeCell ref="L780:M780"/>
    <mergeCell ref="N780:Q780"/>
    <mergeCell ref="F781:I781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F768:I768"/>
    <mergeCell ref="F769:I769"/>
    <mergeCell ref="F770:I770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31:I731"/>
    <mergeCell ref="F732:I732"/>
    <mergeCell ref="F733:I733"/>
    <mergeCell ref="L733:M733"/>
    <mergeCell ref="N733:Q733"/>
    <mergeCell ref="F734:I734"/>
    <mergeCell ref="L734:M734"/>
    <mergeCell ref="N734:Q734"/>
    <mergeCell ref="F735:I735"/>
    <mergeCell ref="L735:M735"/>
    <mergeCell ref="N735:Q735"/>
    <mergeCell ref="F736:I736"/>
    <mergeCell ref="F737:I737"/>
    <mergeCell ref="F738:I738"/>
    <mergeCell ref="F739:I739"/>
    <mergeCell ref="F740:I740"/>
    <mergeCell ref="L740:M740"/>
    <mergeCell ref="N740:Q740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L727:M727"/>
    <mergeCell ref="N727:Q727"/>
    <mergeCell ref="F728:I728"/>
    <mergeCell ref="L728:M728"/>
    <mergeCell ref="N728:Q728"/>
    <mergeCell ref="F729:I729"/>
    <mergeCell ref="L729:M729"/>
    <mergeCell ref="N729:Q729"/>
    <mergeCell ref="F730:I730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692:I692"/>
    <mergeCell ref="L692:M692"/>
    <mergeCell ref="N692:Q692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74:I674"/>
    <mergeCell ref="L674:M674"/>
    <mergeCell ref="N674:Q674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79:I679"/>
    <mergeCell ref="L679:M679"/>
    <mergeCell ref="N679:Q679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62:I662"/>
    <mergeCell ref="L662:M662"/>
    <mergeCell ref="N662:Q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N651:Q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L651:M651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04:I604"/>
    <mergeCell ref="L604:M604"/>
    <mergeCell ref="N604:Q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F600:I600"/>
    <mergeCell ref="F601:I601"/>
    <mergeCell ref="F602:I602"/>
    <mergeCell ref="F603:I603"/>
    <mergeCell ref="F586:I586"/>
    <mergeCell ref="L586:M586"/>
    <mergeCell ref="N586:Q586"/>
    <mergeCell ref="F587:I587"/>
    <mergeCell ref="L587:M587"/>
    <mergeCell ref="N587:Q587"/>
    <mergeCell ref="F588:I588"/>
    <mergeCell ref="F589:I589"/>
    <mergeCell ref="F590:I590"/>
    <mergeCell ref="L590:M590"/>
    <mergeCell ref="N590:Q590"/>
    <mergeCell ref="N591:Q591"/>
    <mergeCell ref="F592:I592"/>
    <mergeCell ref="L592:M592"/>
    <mergeCell ref="N592:Q592"/>
    <mergeCell ref="F593:I593"/>
    <mergeCell ref="F594:I594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L566:M566"/>
    <mergeCell ref="N566:Q566"/>
    <mergeCell ref="F567:I567"/>
    <mergeCell ref="L567:M567"/>
    <mergeCell ref="N567:Q567"/>
    <mergeCell ref="F545:I545"/>
    <mergeCell ref="L545:M545"/>
    <mergeCell ref="N545:Q545"/>
    <mergeCell ref="F546:I546"/>
    <mergeCell ref="L546:M546"/>
    <mergeCell ref="N546:Q546"/>
    <mergeCell ref="F547:I547"/>
    <mergeCell ref="F548:I548"/>
    <mergeCell ref="F549:I549"/>
    <mergeCell ref="F550:I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L544:M544"/>
    <mergeCell ref="N544:Q544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29:I529"/>
    <mergeCell ref="L529:M529"/>
    <mergeCell ref="N529:Q529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497:I497"/>
    <mergeCell ref="F498:I498"/>
    <mergeCell ref="F499:I499"/>
    <mergeCell ref="F500:I500"/>
    <mergeCell ref="F501:I501"/>
    <mergeCell ref="F502:I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484:I484"/>
    <mergeCell ref="L484:M484"/>
    <mergeCell ref="N484:Q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L483:M483"/>
    <mergeCell ref="N483:Q483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L315:M315"/>
    <mergeCell ref="N315:Q315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24:I224"/>
    <mergeCell ref="F225:I225"/>
    <mergeCell ref="F226:I226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N221:Q221"/>
    <mergeCell ref="F222:I222"/>
    <mergeCell ref="L222:M222"/>
    <mergeCell ref="N222:Q222"/>
    <mergeCell ref="F223:I223"/>
    <mergeCell ref="L223:M223"/>
    <mergeCell ref="N223:Q223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L197:M197"/>
    <mergeCell ref="N197:Q197"/>
    <mergeCell ref="F172:I172"/>
    <mergeCell ref="L172:M172"/>
    <mergeCell ref="N172:Q172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63:I163"/>
    <mergeCell ref="L163:M163"/>
    <mergeCell ref="N163:Q163"/>
    <mergeCell ref="N164:Q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N146:Q146"/>
    <mergeCell ref="N147:Q147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L129:Q129"/>
    <mergeCell ref="C135:Q135"/>
    <mergeCell ref="F137:P137"/>
    <mergeCell ref="F138:P138"/>
    <mergeCell ref="M140:P140"/>
    <mergeCell ref="M142:Q142"/>
    <mergeCell ref="M143:Q143"/>
    <mergeCell ref="F145:I145"/>
    <mergeCell ref="L145:M145"/>
    <mergeCell ref="N145:Q145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7:Q77"/>
    <mergeCell ref="F79:P79"/>
    <mergeCell ref="F80:P80"/>
    <mergeCell ref="H1:K1"/>
    <mergeCell ref="A2:R2"/>
    <mergeCell ref="C3:Q3"/>
    <mergeCell ref="S3:AC3"/>
    <mergeCell ref="C5:Q5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</mergeCells>
  <hyperlinks>
    <hyperlink ref="F1" location="C2" display="1) Krycí list rozpočtu" xr:uid="{00000000-0004-0000-0100-000000000000}"/>
    <hyperlink ref="H1" location="C86" display="2) Rekapitulácia rozpočtu" xr:uid="{00000000-0004-0000-0100-000001000000}"/>
    <hyperlink ref="L1" location="C144" display="3) Rozpočet" xr:uid="{00000000-0004-0000-0100-000002000000}"/>
    <hyperlink ref="S1" location="'Rekapitulácia stavby'!C2" display="Rekapitulácia stavby" xr:uid="{00000000-0004-0000-0100-000003000000}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54"/>
  <sheetViews>
    <sheetView showGridLines="0" zoomScaleNormal="100" workbookViewId="0">
      <pane ySplit="1" topLeftCell="A2" activePane="bottomLeft" state="frozen"/>
      <selection pane="bottomLeft" activeCell="N131" sqref="N131:Q131"/>
    </sheetView>
  </sheetViews>
  <sheetFormatPr defaultColWidth="8.85546875" defaultRowHeight="11.1" x14ac:dyDescent="0.45"/>
  <cols>
    <col min="1" max="1" width="8.35546875" customWidth="1"/>
    <col min="2" max="2" width="1.640625" customWidth="1"/>
    <col min="3" max="3" width="4.140625" customWidth="1"/>
    <col min="4" max="4" width="4.35546875" customWidth="1"/>
    <col min="5" max="5" width="17.140625" customWidth="1"/>
    <col min="6" max="7" width="11.140625" customWidth="1"/>
    <col min="8" max="8" width="12.5" customWidth="1"/>
    <col min="9" max="9" width="7" customWidth="1"/>
    <col min="10" max="10" width="5.1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40625" customWidth="1"/>
    <col min="18" max="18" width="1.640625" customWidth="1"/>
    <col min="19" max="19" width="8.140625" hidden="1" customWidth="1"/>
    <col min="20" max="20" width="29.640625" hidden="1" customWidth="1"/>
    <col min="21" max="21" width="16.35546875" hidden="1" customWidth="1"/>
    <col min="22" max="22" width="12.35546875" hidden="1" customWidth="1"/>
    <col min="23" max="23" width="16.3554687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35546875" hidden="1" customWidth="1"/>
    <col min="29" max="29" width="11" hidden="1" customWidth="1"/>
    <col min="30" max="30" width="15" hidden="1" customWidth="1"/>
    <col min="31" max="31" width="16.35546875" hidden="1" customWidth="1"/>
    <col min="32" max="43" width="15.35546875" hidden="1" customWidth="1"/>
    <col min="44" max="65" width="9.35546875" hidden="1" customWidth="1"/>
    <col min="66" max="66" width="15.35546875" hidden="1" customWidth="1"/>
  </cols>
  <sheetData>
    <row r="1" spans="1:66" ht="21.75" customHeight="1" x14ac:dyDescent="0.45">
      <c r="A1" s="93"/>
      <c r="B1" s="2"/>
      <c r="C1" s="2"/>
      <c r="D1" s="3" t="s">
        <v>1</v>
      </c>
      <c r="E1" s="2"/>
      <c r="F1" s="4" t="s">
        <v>89</v>
      </c>
      <c r="G1" s="4"/>
      <c r="H1" s="236" t="s">
        <v>90</v>
      </c>
      <c r="I1" s="236"/>
      <c r="J1" s="236"/>
      <c r="K1" s="236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93"/>
      <c r="V1" s="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7" customHeight="1" x14ac:dyDescent="0.45">
      <c r="C2" s="212" t="s">
        <v>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S2" s="213" t="s">
        <v>7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8" t="s">
        <v>84</v>
      </c>
    </row>
    <row r="3" spans="1:66" ht="7" customHeight="1" x14ac:dyDescent="0.4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72</v>
      </c>
    </row>
    <row r="4" spans="1:66" ht="37" customHeight="1" x14ac:dyDescent="0.45">
      <c r="B4" s="12"/>
      <c r="C4" s="214" t="s">
        <v>95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13"/>
      <c r="T4" s="14" t="s">
        <v>11</v>
      </c>
      <c r="AT4" s="8" t="s">
        <v>5</v>
      </c>
    </row>
    <row r="5" spans="1:66" ht="7" customHeight="1" x14ac:dyDescent="0.45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1:66" ht="25.35" customHeight="1" x14ac:dyDescent="0.45">
      <c r="B6" s="12"/>
      <c r="C6" s="15"/>
      <c r="D6" s="19" t="s">
        <v>14</v>
      </c>
      <c r="E6" s="15"/>
      <c r="F6" s="238" t="str">
        <f>'Rekapitulácia stavby'!K6</f>
        <v>NsP Sv.Lukáša Galanta,Blok A,B,C,2.np-OMIS,URGENT,zmena dokončenej stavby-02, 03 - precenenie na CÚ 2021/II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5"/>
      <c r="R6" s="13"/>
    </row>
    <row r="7" spans="1:66" s="23" customFormat="1" ht="32.85" customHeight="1" x14ac:dyDescent="0.45">
      <c r="B7" s="24"/>
      <c r="C7" s="25"/>
      <c r="D7" s="18" t="s">
        <v>96</v>
      </c>
      <c r="E7" s="25"/>
      <c r="F7" s="216" t="s">
        <v>5011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5"/>
      <c r="R7" s="26"/>
    </row>
    <row r="8" spans="1:66" s="23" customFormat="1" ht="14.5" customHeight="1" x14ac:dyDescent="0.45">
      <c r="B8" s="24"/>
      <c r="C8" s="25"/>
      <c r="D8" s="19" t="s">
        <v>16</v>
      </c>
      <c r="E8" s="25"/>
      <c r="F8" s="17"/>
      <c r="G8" s="25"/>
      <c r="H8" s="25"/>
      <c r="I8" s="25"/>
      <c r="J8" s="25"/>
      <c r="K8" s="25"/>
      <c r="L8" s="25"/>
      <c r="M8" s="19" t="s">
        <v>17</v>
      </c>
      <c r="N8" s="25"/>
      <c r="O8" s="17"/>
      <c r="P8" s="25"/>
      <c r="Q8" s="25"/>
      <c r="R8" s="26"/>
    </row>
    <row r="9" spans="1:66" s="23" customFormat="1" ht="14.5" customHeight="1" x14ac:dyDescent="0.45">
      <c r="B9" s="24"/>
      <c r="C9" s="25"/>
      <c r="D9" s="19" t="s">
        <v>18</v>
      </c>
      <c r="E9" s="25"/>
      <c r="F9" s="17" t="s">
        <v>19</v>
      </c>
      <c r="G9" s="25"/>
      <c r="H9" s="25"/>
      <c r="I9" s="25"/>
      <c r="J9" s="25"/>
      <c r="K9" s="25"/>
      <c r="L9" s="25"/>
      <c r="M9" s="19" t="s">
        <v>20</v>
      </c>
      <c r="N9" s="25"/>
      <c r="O9" s="225"/>
      <c r="P9" s="225"/>
      <c r="Q9" s="25"/>
      <c r="R9" s="26"/>
    </row>
    <row r="10" spans="1:66" s="23" customFormat="1" ht="10.75" customHeight="1" x14ac:dyDescent="0.4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66" s="23" customFormat="1" ht="14.5" customHeight="1" x14ac:dyDescent="0.45">
      <c r="B11" s="24"/>
      <c r="C11" s="25"/>
      <c r="D11" s="19" t="s">
        <v>21</v>
      </c>
      <c r="E11" s="25"/>
      <c r="F11" s="25"/>
      <c r="G11" s="25"/>
      <c r="H11" s="25"/>
      <c r="I11" s="25"/>
      <c r="J11" s="25"/>
      <c r="K11" s="25"/>
      <c r="L11" s="25"/>
      <c r="M11" s="19" t="s">
        <v>22</v>
      </c>
      <c r="N11" s="25"/>
      <c r="O11" s="215"/>
      <c r="P11" s="215"/>
      <c r="Q11" s="25"/>
      <c r="R11" s="26"/>
    </row>
    <row r="12" spans="1:66" s="23" customFormat="1" ht="18" customHeight="1" x14ac:dyDescent="0.45">
      <c r="B12" s="24"/>
      <c r="C12" s="25"/>
      <c r="D12" s="25"/>
      <c r="E12" s="17" t="s">
        <v>23</v>
      </c>
      <c r="F12" s="25"/>
      <c r="G12" s="25"/>
      <c r="H12" s="25"/>
      <c r="I12" s="25"/>
      <c r="J12" s="25"/>
      <c r="K12" s="25"/>
      <c r="L12" s="25"/>
      <c r="M12" s="19" t="s">
        <v>24</v>
      </c>
      <c r="N12" s="25"/>
      <c r="O12" s="215"/>
      <c r="P12" s="215"/>
      <c r="Q12" s="25"/>
      <c r="R12" s="26"/>
    </row>
    <row r="13" spans="1:66" s="23" customFormat="1" ht="7" customHeight="1" x14ac:dyDescent="0.4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66" s="23" customFormat="1" ht="14.5" customHeight="1" x14ac:dyDescent="0.45">
      <c r="B14" s="24"/>
      <c r="C14" s="25"/>
      <c r="D14" s="19" t="s">
        <v>25</v>
      </c>
      <c r="E14" s="25"/>
      <c r="F14" s="25"/>
      <c r="G14" s="25"/>
      <c r="H14" s="25"/>
      <c r="I14" s="25"/>
      <c r="J14" s="25"/>
      <c r="K14" s="25"/>
      <c r="L14" s="25"/>
      <c r="M14" s="19" t="s">
        <v>22</v>
      </c>
      <c r="N14" s="25"/>
      <c r="O14" s="215"/>
      <c r="P14" s="215"/>
      <c r="Q14" s="25"/>
      <c r="R14" s="26"/>
    </row>
    <row r="15" spans="1:66" s="23" customFormat="1" ht="18" customHeight="1" x14ac:dyDescent="0.45">
      <c r="B15" s="24"/>
      <c r="C15" s="25"/>
      <c r="D15" s="25"/>
      <c r="E15" s="17" t="s">
        <v>19</v>
      </c>
      <c r="F15" s="25"/>
      <c r="G15" s="25"/>
      <c r="H15" s="25"/>
      <c r="I15" s="25"/>
      <c r="J15" s="25"/>
      <c r="K15" s="25"/>
      <c r="L15" s="25"/>
      <c r="M15" s="19" t="s">
        <v>24</v>
      </c>
      <c r="N15" s="25"/>
      <c r="O15" s="215"/>
      <c r="P15" s="215"/>
      <c r="Q15" s="25"/>
      <c r="R15" s="26"/>
    </row>
    <row r="16" spans="1:66" s="23" customFormat="1" ht="7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23" customFormat="1" ht="14.5" customHeight="1" x14ac:dyDescent="0.45">
      <c r="B17" s="24"/>
      <c r="C17" s="25"/>
      <c r="D17" s="19" t="s">
        <v>26</v>
      </c>
      <c r="E17" s="25"/>
      <c r="F17" s="25"/>
      <c r="G17" s="25"/>
      <c r="H17" s="25"/>
      <c r="I17" s="25"/>
      <c r="J17" s="25"/>
      <c r="K17" s="25"/>
      <c r="L17" s="25"/>
      <c r="M17" s="19" t="s">
        <v>22</v>
      </c>
      <c r="N17" s="25"/>
      <c r="O17" s="215"/>
      <c r="P17" s="215"/>
      <c r="Q17" s="25"/>
      <c r="R17" s="26"/>
    </row>
    <row r="18" spans="2:18" s="23" customFormat="1" ht="18" customHeight="1" x14ac:dyDescent="0.45">
      <c r="B18" s="24"/>
      <c r="C18" s="25"/>
      <c r="D18" s="25"/>
      <c r="E18" s="17" t="s">
        <v>27</v>
      </c>
      <c r="F18" s="25"/>
      <c r="G18" s="25"/>
      <c r="H18" s="25"/>
      <c r="I18" s="25"/>
      <c r="J18" s="25"/>
      <c r="K18" s="25"/>
      <c r="L18" s="25"/>
      <c r="M18" s="19" t="s">
        <v>24</v>
      </c>
      <c r="N18" s="25"/>
      <c r="O18" s="215"/>
      <c r="P18" s="215"/>
      <c r="Q18" s="25"/>
      <c r="R18" s="26"/>
    </row>
    <row r="19" spans="2:18" s="23" customFormat="1" ht="7" customHeight="1" x14ac:dyDescent="0.4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23" customFormat="1" ht="14.5" customHeight="1" x14ac:dyDescent="0.45">
      <c r="B20" s="24"/>
      <c r="C20" s="25"/>
      <c r="D20" s="19" t="s">
        <v>30</v>
      </c>
      <c r="E20" s="25"/>
      <c r="F20" s="25"/>
      <c r="G20" s="25"/>
      <c r="H20" s="25"/>
      <c r="I20" s="25"/>
      <c r="J20" s="25"/>
      <c r="K20" s="25"/>
      <c r="L20" s="25"/>
      <c r="M20" s="19" t="s">
        <v>22</v>
      </c>
      <c r="N20" s="25"/>
      <c r="O20" s="215"/>
      <c r="P20" s="215"/>
      <c r="Q20" s="25"/>
      <c r="R20" s="26"/>
    </row>
    <row r="21" spans="2:18" s="23" customFormat="1" ht="18" customHeight="1" x14ac:dyDescent="0.45">
      <c r="B21" s="24"/>
      <c r="C21" s="25"/>
      <c r="D21" s="25"/>
      <c r="E21" s="17" t="s">
        <v>31</v>
      </c>
      <c r="F21" s="25"/>
      <c r="G21" s="25"/>
      <c r="H21" s="25"/>
      <c r="I21" s="25"/>
      <c r="J21" s="25"/>
      <c r="K21" s="25"/>
      <c r="L21" s="25"/>
      <c r="M21" s="19" t="s">
        <v>24</v>
      </c>
      <c r="N21" s="25"/>
      <c r="O21" s="215"/>
      <c r="P21" s="215"/>
      <c r="Q21" s="25"/>
      <c r="R21" s="26"/>
    </row>
    <row r="22" spans="2:18" s="23" customFormat="1" ht="7" customHeight="1" x14ac:dyDescent="0.4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23" customFormat="1" ht="14.5" customHeight="1" x14ac:dyDescent="0.45">
      <c r="B23" s="24"/>
      <c r="C23" s="25"/>
      <c r="D23" s="19" t="s">
        <v>32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6.5" customHeight="1" x14ac:dyDescent="0.45">
      <c r="B24" s="24"/>
      <c r="C24" s="25"/>
      <c r="D24" s="25"/>
      <c r="E24" s="217"/>
      <c r="F24" s="217"/>
      <c r="G24" s="217"/>
      <c r="H24" s="217"/>
      <c r="I24" s="217"/>
      <c r="J24" s="217"/>
      <c r="K24" s="217"/>
      <c r="L24" s="217"/>
      <c r="M24" s="25"/>
      <c r="N24" s="25"/>
      <c r="O24" s="25"/>
      <c r="P24" s="25"/>
      <c r="Q24" s="25"/>
      <c r="R24" s="26"/>
    </row>
    <row r="25" spans="2:18" s="23" customFormat="1" ht="7" customHeight="1" x14ac:dyDescent="0.4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23" customFormat="1" ht="7" customHeight="1" x14ac:dyDescent="0.45">
      <c r="B26" s="24"/>
      <c r="C26" s="2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5"/>
      <c r="R26" s="26"/>
    </row>
    <row r="27" spans="2:18" s="23" customFormat="1" ht="14.5" customHeight="1" x14ac:dyDescent="0.45">
      <c r="B27" s="24"/>
      <c r="C27" s="25"/>
      <c r="D27" s="94" t="s">
        <v>98</v>
      </c>
      <c r="E27" s="25"/>
      <c r="F27" s="25"/>
      <c r="G27" s="25"/>
      <c r="H27" s="25"/>
      <c r="I27" s="25"/>
      <c r="J27" s="25"/>
      <c r="K27" s="25"/>
      <c r="L27" s="25"/>
      <c r="M27" s="218">
        <f>N88</f>
        <v>0</v>
      </c>
      <c r="N27" s="218"/>
      <c r="O27" s="218"/>
      <c r="P27" s="218"/>
      <c r="Q27" s="25"/>
      <c r="R27" s="26"/>
    </row>
    <row r="28" spans="2:18" s="23" customFormat="1" ht="14.5" customHeight="1" x14ac:dyDescent="0.45">
      <c r="B28" s="24"/>
      <c r="C28" s="25"/>
      <c r="D28" s="22" t="s">
        <v>99</v>
      </c>
      <c r="E28" s="25"/>
      <c r="F28" s="25"/>
      <c r="G28" s="25"/>
      <c r="H28" s="25"/>
      <c r="I28" s="25"/>
      <c r="J28" s="25"/>
      <c r="K28" s="25"/>
      <c r="L28" s="25"/>
      <c r="M28" s="218">
        <f>N109</f>
        <v>0</v>
      </c>
      <c r="N28" s="218"/>
      <c r="O28" s="218"/>
      <c r="P28" s="218"/>
      <c r="Q28" s="25"/>
      <c r="R28" s="26"/>
    </row>
    <row r="29" spans="2:18" s="23" customFormat="1" ht="7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23" customFormat="1" ht="25.35" customHeight="1" x14ac:dyDescent="0.45">
      <c r="B30" s="24"/>
      <c r="C30" s="25"/>
      <c r="D30" s="95" t="s">
        <v>35</v>
      </c>
      <c r="E30" s="25"/>
      <c r="F30" s="25"/>
      <c r="G30" s="25"/>
      <c r="H30" s="25"/>
      <c r="I30" s="25"/>
      <c r="J30" s="25"/>
      <c r="K30" s="25"/>
      <c r="L30" s="25"/>
      <c r="M30" s="239">
        <f>ROUND(M27+M28,2)</f>
        <v>0</v>
      </c>
      <c r="N30" s="239"/>
      <c r="O30" s="239"/>
      <c r="P30" s="239"/>
      <c r="Q30" s="25"/>
      <c r="R30" s="26"/>
    </row>
    <row r="31" spans="2:18" s="23" customFormat="1" ht="7" customHeight="1" x14ac:dyDescent="0.45">
      <c r="B31" s="24"/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25"/>
      <c r="R31" s="26"/>
    </row>
    <row r="32" spans="2:18" s="23" customFormat="1" ht="14.5" customHeight="1" x14ac:dyDescent="0.45">
      <c r="B32" s="24"/>
      <c r="C32" s="25"/>
      <c r="D32" s="32" t="s">
        <v>36</v>
      </c>
      <c r="E32" s="32" t="s">
        <v>37</v>
      </c>
      <c r="F32" s="33">
        <v>0.2</v>
      </c>
      <c r="G32" s="96" t="s">
        <v>38</v>
      </c>
      <c r="H32" s="240">
        <f>ROUND((SUM(BE109:BE110)+SUM(BE128:BE353)), 2)</f>
        <v>0</v>
      </c>
      <c r="I32" s="240"/>
      <c r="J32" s="240"/>
      <c r="K32" s="25"/>
      <c r="L32" s="25"/>
      <c r="M32" s="240">
        <f>ROUND(ROUND((SUM(BE109:BE110)+SUM(BE128:BE353)), 2)*F32, 2)</f>
        <v>0</v>
      </c>
      <c r="N32" s="240"/>
      <c r="O32" s="240"/>
      <c r="P32" s="240"/>
      <c r="Q32" s="25"/>
      <c r="R32" s="26"/>
    </row>
    <row r="33" spans="2:18" s="23" customFormat="1" ht="14.5" customHeight="1" x14ac:dyDescent="0.45">
      <c r="B33" s="24"/>
      <c r="C33" s="25"/>
      <c r="D33" s="25"/>
      <c r="E33" s="32" t="s">
        <v>39</v>
      </c>
      <c r="F33" s="33">
        <v>0.2</v>
      </c>
      <c r="G33" s="96" t="s">
        <v>38</v>
      </c>
      <c r="H33" s="240">
        <f>ROUND((SUM(BF109:BF110)+SUM(BF128:BF353)), 2)</f>
        <v>0</v>
      </c>
      <c r="I33" s="240"/>
      <c r="J33" s="240"/>
      <c r="K33" s="25"/>
      <c r="L33" s="25"/>
      <c r="M33" s="240">
        <f>ROUND(ROUND((SUM(BF109:BF110)+SUM(BF128:BF353)), 2)*F33, 2)</f>
        <v>0</v>
      </c>
      <c r="N33" s="240"/>
      <c r="O33" s="240"/>
      <c r="P33" s="240"/>
      <c r="Q33" s="25"/>
      <c r="R33" s="26"/>
    </row>
    <row r="34" spans="2:18" s="23" customFormat="1" ht="14.5" hidden="1" customHeight="1" x14ac:dyDescent="0.45">
      <c r="B34" s="24"/>
      <c r="C34" s="25"/>
      <c r="D34" s="25"/>
      <c r="E34" s="32" t="s">
        <v>40</v>
      </c>
      <c r="F34" s="33">
        <v>0.2</v>
      </c>
      <c r="G34" s="96" t="s">
        <v>38</v>
      </c>
      <c r="H34" s="240">
        <f>ROUND((SUM(BG109:BG110)+SUM(BG128:BG353)), 2)</f>
        <v>0</v>
      </c>
      <c r="I34" s="240"/>
      <c r="J34" s="240"/>
      <c r="K34" s="25"/>
      <c r="L34" s="25"/>
      <c r="M34" s="240">
        <v>0</v>
      </c>
      <c r="N34" s="240"/>
      <c r="O34" s="240"/>
      <c r="P34" s="240"/>
      <c r="Q34" s="25"/>
      <c r="R34" s="26"/>
    </row>
    <row r="35" spans="2:18" s="23" customFormat="1" ht="14.5" hidden="1" customHeight="1" x14ac:dyDescent="0.45">
      <c r="B35" s="24"/>
      <c r="C35" s="25"/>
      <c r="D35" s="25"/>
      <c r="E35" s="32" t="s">
        <v>41</v>
      </c>
      <c r="F35" s="33">
        <v>0.2</v>
      </c>
      <c r="G35" s="96" t="s">
        <v>38</v>
      </c>
      <c r="H35" s="240">
        <f>ROUND((SUM(BH109:BH110)+SUM(BH128:BH353)), 2)</f>
        <v>0</v>
      </c>
      <c r="I35" s="240"/>
      <c r="J35" s="240"/>
      <c r="K35" s="25"/>
      <c r="L35" s="25"/>
      <c r="M35" s="240">
        <v>0</v>
      </c>
      <c r="N35" s="240"/>
      <c r="O35" s="240"/>
      <c r="P35" s="240"/>
      <c r="Q35" s="25"/>
      <c r="R35" s="26"/>
    </row>
    <row r="36" spans="2:18" s="23" customFormat="1" ht="14.5" hidden="1" customHeight="1" x14ac:dyDescent="0.45">
      <c r="B36" s="24"/>
      <c r="C36" s="25"/>
      <c r="D36" s="25"/>
      <c r="E36" s="32" t="s">
        <v>42</v>
      </c>
      <c r="F36" s="33">
        <v>0</v>
      </c>
      <c r="G36" s="96" t="s">
        <v>38</v>
      </c>
      <c r="H36" s="240">
        <f>ROUND((SUM(BI109:BI110)+SUM(BI128:BI353)), 2)</f>
        <v>0</v>
      </c>
      <c r="I36" s="240"/>
      <c r="J36" s="240"/>
      <c r="K36" s="25"/>
      <c r="L36" s="25"/>
      <c r="M36" s="240">
        <v>0</v>
      </c>
      <c r="N36" s="240"/>
      <c r="O36" s="240"/>
      <c r="P36" s="240"/>
      <c r="Q36" s="25"/>
      <c r="R36" s="26"/>
    </row>
    <row r="37" spans="2:18" s="23" customFormat="1" ht="7" customHeight="1" x14ac:dyDescent="0.45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23" customFormat="1" ht="25.35" customHeight="1" x14ac:dyDescent="0.45">
      <c r="B38" s="24"/>
      <c r="C38" s="92"/>
      <c r="D38" s="97" t="s">
        <v>43</v>
      </c>
      <c r="E38" s="66"/>
      <c r="F38" s="66"/>
      <c r="G38" s="98" t="s">
        <v>44</v>
      </c>
      <c r="H38" s="99" t="s">
        <v>45</v>
      </c>
      <c r="I38" s="66"/>
      <c r="J38" s="66"/>
      <c r="K38" s="66"/>
      <c r="L38" s="241">
        <f>SUM(M30:M36)</f>
        <v>0</v>
      </c>
      <c r="M38" s="241"/>
      <c r="N38" s="241"/>
      <c r="O38" s="241"/>
      <c r="P38" s="241"/>
      <c r="Q38" s="92"/>
      <c r="R38" s="26"/>
    </row>
    <row r="39" spans="2:18" s="23" customFormat="1" ht="14.5" customHeight="1" x14ac:dyDescent="0.45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23" customFormat="1" ht="14.5" customHeight="1" x14ac:dyDescent="0.4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45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3"/>
    </row>
    <row r="42" spans="2:18" x14ac:dyDescent="0.4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2:18" x14ac:dyDescent="0.4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2:18" x14ac:dyDescent="0.4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2:18" x14ac:dyDescent="0.4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2:18" x14ac:dyDescent="0.4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2:18" x14ac:dyDescent="0.4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2:18" x14ac:dyDescent="0.4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 x14ac:dyDescent="0.45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s="23" customFormat="1" ht="12.9" x14ac:dyDescent="0.45">
      <c r="B50" s="24"/>
      <c r="C50" s="25"/>
      <c r="D50" s="40" t="s">
        <v>46</v>
      </c>
      <c r="E50" s="41"/>
      <c r="F50" s="41"/>
      <c r="G50" s="41"/>
      <c r="H50" s="42"/>
      <c r="I50" s="25"/>
      <c r="J50" s="40" t="s">
        <v>47</v>
      </c>
      <c r="K50" s="41"/>
      <c r="L50" s="41"/>
      <c r="M50" s="41"/>
      <c r="N50" s="41"/>
      <c r="O50" s="41"/>
      <c r="P50" s="42"/>
      <c r="Q50" s="25"/>
      <c r="R50" s="26"/>
    </row>
    <row r="51" spans="2:18" x14ac:dyDescent="0.45">
      <c r="B51" s="12"/>
      <c r="C51" s="15"/>
      <c r="D51" s="43"/>
      <c r="E51" s="15"/>
      <c r="F51" s="15"/>
      <c r="G51" s="15"/>
      <c r="H51" s="44"/>
      <c r="I51" s="15"/>
      <c r="J51" s="43"/>
      <c r="K51" s="15"/>
      <c r="L51" s="15"/>
      <c r="M51" s="15"/>
      <c r="N51" s="15"/>
      <c r="O51" s="15"/>
      <c r="P51" s="44"/>
      <c r="Q51" s="15"/>
      <c r="R51" s="13"/>
    </row>
    <row r="52" spans="2:18" x14ac:dyDescent="0.45">
      <c r="B52" s="12"/>
      <c r="C52" s="15"/>
      <c r="D52" s="43"/>
      <c r="E52" s="15"/>
      <c r="F52" s="15"/>
      <c r="G52" s="15"/>
      <c r="H52" s="44"/>
      <c r="I52" s="15"/>
      <c r="J52" s="43"/>
      <c r="K52" s="15"/>
      <c r="L52" s="15"/>
      <c r="M52" s="15"/>
      <c r="N52" s="15"/>
      <c r="O52" s="15"/>
      <c r="P52" s="44"/>
      <c r="Q52" s="15"/>
      <c r="R52" s="13"/>
    </row>
    <row r="53" spans="2:18" x14ac:dyDescent="0.45">
      <c r="B53" s="12"/>
      <c r="C53" s="15"/>
      <c r="D53" s="43"/>
      <c r="E53" s="15"/>
      <c r="F53" s="15"/>
      <c r="G53" s="15"/>
      <c r="H53" s="44"/>
      <c r="I53" s="15"/>
      <c r="J53" s="43"/>
      <c r="K53" s="15"/>
      <c r="L53" s="15"/>
      <c r="M53" s="15"/>
      <c r="N53" s="15"/>
      <c r="O53" s="15"/>
      <c r="P53" s="44"/>
      <c r="Q53" s="15"/>
      <c r="R53" s="13"/>
    </row>
    <row r="54" spans="2:18" x14ac:dyDescent="0.45">
      <c r="B54" s="12"/>
      <c r="C54" s="15"/>
      <c r="D54" s="43"/>
      <c r="E54" s="15"/>
      <c r="F54" s="15"/>
      <c r="G54" s="15"/>
      <c r="H54" s="44"/>
      <c r="I54" s="15"/>
      <c r="J54" s="43"/>
      <c r="K54" s="15"/>
      <c r="L54" s="15"/>
      <c r="M54" s="15"/>
      <c r="N54" s="15"/>
      <c r="O54" s="15"/>
      <c r="P54" s="44"/>
      <c r="Q54" s="15"/>
      <c r="R54" s="13"/>
    </row>
    <row r="55" spans="2:18" ht="15.3" x14ac:dyDescent="0.55000000000000004">
      <c r="B55" s="12"/>
      <c r="C55" s="15"/>
      <c r="D55" s="43"/>
      <c r="E55" s="15"/>
      <c r="F55" s="15"/>
      <c r="G55" s="15"/>
      <c r="H55" s="44"/>
      <c r="I55" s="15"/>
      <c r="J55" s="43"/>
      <c r="K55" s="15"/>
      <c r="L55" s="209"/>
      <c r="M55" s="15"/>
      <c r="N55" s="15"/>
      <c r="O55" s="15"/>
      <c r="P55" s="44"/>
      <c r="Q55" s="15"/>
      <c r="R55" s="13"/>
    </row>
    <row r="56" spans="2:18" x14ac:dyDescent="0.45">
      <c r="B56" s="12"/>
      <c r="C56" s="15"/>
      <c r="D56" s="43"/>
      <c r="E56" s="15"/>
      <c r="F56" s="15"/>
      <c r="G56" s="15"/>
      <c r="H56" s="44"/>
      <c r="I56" s="15"/>
      <c r="J56" s="43"/>
      <c r="K56" s="15"/>
      <c r="L56" s="15"/>
      <c r="M56" s="15"/>
      <c r="N56" s="15"/>
      <c r="O56" s="15"/>
      <c r="P56" s="44"/>
      <c r="Q56" s="15"/>
      <c r="R56" s="13"/>
    </row>
    <row r="57" spans="2:18" x14ac:dyDescent="0.45">
      <c r="B57" s="12"/>
      <c r="C57" s="15"/>
      <c r="D57" s="43"/>
      <c r="E57" s="15"/>
      <c r="F57" s="15"/>
      <c r="G57" s="15"/>
      <c r="H57" s="44"/>
      <c r="I57" s="15"/>
      <c r="J57" s="43"/>
      <c r="K57" s="15"/>
      <c r="L57" s="15"/>
      <c r="M57" s="15"/>
      <c r="N57" s="15"/>
      <c r="O57" s="15"/>
      <c r="P57" s="44"/>
      <c r="Q57" s="15"/>
      <c r="R57" s="13"/>
    </row>
    <row r="58" spans="2:18" x14ac:dyDescent="0.45">
      <c r="B58" s="12"/>
      <c r="C58" s="15"/>
      <c r="D58" s="43"/>
      <c r="E58" s="15"/>
      <c r="F58" s="15"/>
      <c r="G58" s="15"/>
      <c r="H58" s="44"/>
      <c r="I58" s="15"/>
      <c r="J58" s="43"/>
      <c r="K58" s="15"/>
      <c r="L58" s="15"/>
      <c r="M58" s="15"/>
      <c r="N58" s="15"/>
      <c r="O58" s="15"/>
      <c r="P58" s="44"/>
      <c r="Q58" s="15"/>
      <c r="R58" s="13"/>
    </row>
    <row r="59" spans="2:18" s="23" customFormat="1" ht="12.9" x14ac:dyDescent="0.45">
      <c r="B59" s="24"/>
      <c r="C59" s="25"/>
      <c r="D59" s="45" t="s">
        <v>48</v>
      </c>
      <c r="E59" s="46"/>
      <c r="F59" s="46"/>
      <c r="G59" s="47" t="s">
        <v>49</v>
      </c>
      <c r="H59" s="48"/>
      <c r="I59" s="25"/>
      <c r="J59" s="45" t="s">
        <v>48</v>
      </c>
      <c r="K59" s="46"/>
      <c r="L59" s="46"/>
      <c r="M59" s="46"/>
      <c r="N59" s="47" t="s">
        <v>49</v>
      </c>
      <c r="O59" s="46"/>
      <c r="P59" s="48"/>
      <c r="Q59" s="25"/>
      <c r="R59" s="26"/>
    </row>
    <row r="60" spans="2:18" x14ac:dyDescent="0.45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3"/>
    </row>
    <row r="61" spans="2:18" s="23" customFormat="1" ht="12.9" x14ac:dyDescent="0.45">
      <c r="B61" s="24"/>
      <c r="C61" s="25"/>
      <c r="D61" s="40" t="s">
        <v>50</v>
      </c>
      <c r="E61" s="41"/>
      <c r="F61" s="41"/>
      <c r="G61" s="41"/>
      <c r="H61" s="42"/>
      <c r="I61" s="25"/>
      <c r="J61" s="40" t="s">
        <v>51</v>
      </c>
      <c r="K61" s="41"/>
      <c r="L61" s="41"/>
      <c r="M61" s="41"/>
      <c r="N61" s="41"/>
      <c r="O61" s="41"/>
      <c r="P61" s="42"/>
      <c r="Q61" s="25"/>
      <c r="R61" s="26"/>
    </row>
    <row r="62" spans="2:18" x14ac:dyDescent="0.45">
      <c r="B62" s="12"/>
      <c r="C62" s="15"/>
      <c r="D62" s="43"/>
      <c r="E62" s="15"/>
      <c r="F62" s="15"/>
      <c r="G62" s="15"/>
      <c r="H62" s="44"/>
      <c r="I62" s="15"/>
      <c r="J62" s="43"/>
      <c r="K62" s="15"/>
      <c r="L62" s="15"/>
      <c r="M62" s="15"/>
      <c r="N62" s="15"/>
      <c r="O62" s="15"/>
      <c r="P62" s="44"/>
      <c r="Q62" s="15"/>
      <c r="R62" s="13"/>
    </row>
    <row r="63" spans="2:18" x14ac:dyDescent="0.45">
      <c r="B63" s="12"/>
      <c r="C63" s="15"/>
      <c r="D63" s="43"/>
      <c r="E63" s="15"/>
      <c r="F63" s="15"/>
      <c r="G63" s="15"/>
      <c r="H63" s="44"/>
      <c r="I63" s="15"/>
      <c r="J63" s="43"/>
      <c r="K63" s="15"/>
      <c r="L63" s="15"/>
      <c r="M63" s="15"/>
      <c r="N63" s="15"/>
      <c r="O63" s="15"/>
      <c r="P63" s="44"/>
      <c r="Q63" s="15"/>
      <c r="R63" s="13"/>
    </row>
    <row r="64" spans="2:18" x14ac:dyDescent="0.45">
      <c r="B64" s="12"/>
      <c r="C64" s="15"/>
      <c r="D64" s="43"/>
      <c r="E64" s="15"/>
      <c r="F64" s="15"/>
      <c r="G64" s="15"/>
      <c r="H64" s="44"/>
      <c r="I64" s="15"/>
      <c r="J64" s="43"/>
      <c r="K64" s="15"/>
      <c r="L64" s="15"/>
      <c r="M64" s="15"/>
      <c r="N64" s="15"/>
      <c r="O64" s="15"/>
      <c r="P64" s="44"/>
      <c r="Q64" s="15"/>
      <c r="R64" s="13"/>
    </row>
    <row r="65" spans="2:18" x14ac:dyDescent="0.45">
      <c r="B65" s="12"/>
      <c r="C65" s="15"/>
      <c r="D65" s="43"/>
      <c r="E65" s="15"/>
      <c r="F65" s="15"/>
      <c r="G65" s="15"/>
      <c r="H65" s="44"/>
      <c r="I65" s="15"/>
      <c r="J65" s="43"/>
      <c r="K65" s="15"/>
      <c r="L65" s="15"/>
      <c r="M65" s="15"/>
      <c r="N65" s="15"/>
      <c r="O65" s="15"/>
      <c r="P65" s="44"/>
      <c r="Q65" s="15"/>
      <c r="R65" s="13"/>
    </row>
    <row r="66" spans="2:18" x14ac:dyDescent="0.45">
      <c r="B66" s="12"/>
      <c r="C66" s="15"/>
      <c r="D66" s="43"/>
      <c r="E66" s="15"/>
      <c r="F66" s="15"/>
      <c r="G66" s="15"/>
      <c r="H66" s="44"/>
      <c r="I66" s="15"/>
      <c r="J66" s="43"/>
      <c r="K66" s="15"/>
      <c r="L66" s="15"/>
      <c r="M66" s="15"/>
      <c r="N66" s="15"/>
      <c r="O66" s="15"/>
      <c r="P66" s="44"/>
      <c r="Q66" s="15"/>
      <c r="R66" s="13"/>
    </row>
    <row r="67" spans="2:18" x14ac:dyDescent="0.45">
      <c r="B67" s="12"/>
      <c r="C67" s="15"/>
      <c r="D67" s="43"/>
      <c r="E67" s="15"/>
      <c r="F67" s="15"/>
      <c r="G67" s="15"/>
      <c r="H67" s="44"/>
      <c r="I67" s="15"/>
      <c r="J67" s="43"/>
      <c r="K67" s="15"/>
      <c r="L67" s="15"/>
      <c r="M67" s="15"/>
      <c r="N67" s="15"/>
      <c r="O67" s="15"/>
      <c r="P67" s="44"/>
      <c r="Q67" s="15"/>
      <c r="R67" s="13"/>
    </row>
    <row r="68" spans="2:18" x14ac:dyDescent="0.45">
      <c r="B68" s="12"/>
      <c r="C68" s="15"/>
      <c r="D68" s="43"/>
      <c r="E68" s="15"/>
      <c r="F68" s="15"/>
      <c r="G68" s="15"/>
      <c r="H68" s="44"/>
      <c r="I68" s="15"/>
      <c r="J68" s="43"/>
      <c r="K68" s="15"/>
      <c r="L68" s="15"/>
      <c r="M68" s="15"/>
      <c r="N68" s="15"/>
      <c r="O68" s="15"/>
      <c r="P68" s="44"/>
      <c r="Q68" s="15"/>
      <c r="R68" s="13"/>
    </row>
    <row r="69" spans="2:18" x14ac:dyDescent="0.45">
      <c r="B69" s="12"/>
      <c r="C69" s="15"/>
      <c r="D69" s="43"/>
      <c r="E69" s="15"/>
      <c r="F69" s="15"/>
      <c r="G69" s="15"/>
      <c r="H69" s="44"/>
      <c r="I69" s="15"/>
      <c r="J69" s="43"/>
      <c r="K69" s="15"/>
      <c r="L69" s="15"/>
      <c r="M69" s="15"/>
      <c r="N69" s="15"/>
      <c r="O69" s="15"/>
      <c r="P69" s="44"/>
      <c r="Q69" s="15"/>
      <c r="R69" s="13"/>
    </row>
    <row r="70" spans="2:18" s="23" customFormat="1" ht="12.9" x14ac:dyDescent="0.45">
      <c r="B70" s="24"/>
      <c r="C70" s="25"/>
      <c r="D70" s="45" t="s">
        <v>48</v>
      </c>
      <c r="E70" s="46"/>
      <c r="F70" s="46"/>
      <c r="G70" s="47" t="s">
        <v>49</v>
      </c>
      <c r="H70" s="48"/>
      <c r="I70" s="25"/>
      <c r="J70" s="45" t="s">
        <v>48</v>
      </c>
      <c r="K70" s="46"/>
      <c r="L70" s="46"/>
      <c r="M70" s="46"/>
      <c r="N70" s="47" t="s">
        <v>49</v>
      </c>
      <c r="O70" s="46"/>
      <c r="P70" s="48"/>
      <c r="Q70" s="25"/>
      <c r="R70" s="26"/>
    </row>
    <row r="71" spans="2:18" s="23" customFormat="1" ht="14.5" customHeight="1" x14ac:dyDescent="0.45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7" customHeight="1" x14ac:dyDescent="0.45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7" customHeight="1" x14ac:dyDescent="0.45">
      <c r="B76" s="24"/>
      <c r="C76" s="214" t="s">
        <v>100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6"/>
    </row>
    <row r="77" spans="2:18" s="23" customFormat="1" ht="7" customHeight="1" x14ac:dyDescent="0.45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 x14ac:dyDescent="0.45">
      <c r="B78" s="24"/>
      <c r="C78" s="19" t="s">
        <v>14</v>
      </c>
      <c r="D78" s="25"/>
      <c r="E78" s="25"/>
      <c r="F78" s="238" t="str">
        <f>F6</f>
        <v>NsP Sv.Lukáša Galanta,Blok A,B,C,2.np-OMIS,URGENT,zmena dokončenej stavby-02, 03 - precenenie na CÚ 2021/II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5"/>
      <c r="R78" s="26"/>
    </row>
    <row r="79" spans="2:18" s="23" customFormat="1" ht="37" customHeight="1" x14ac:dyDescent="0.45">
      <c r="B79" s="24"/>
      <c r="C79" s="61" t="s">
        <v>96</v>
      </c>
      <c r="D79" s="25"/>
      <c r="E79" s="25"/>
      <c r="F79" s="224" t="str">
        <f>F7</f>
        <v>3 - SO 03 - Bezbariérový vstup urg.príjmu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5"/>
      <c r="R79" s="26"/>
    </row>
    <row r="80" spans="2:18" s="23" customFormat="1" ht="7" customHeight="1" x14ac:dyDescent="0.45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47" s="23" customFormat="1" ht="18" customHeight="1" x14ac:dyDescent="0.45">
      <c r="B81" s="24"/>
      <c r="C81" s="19" t="s">
        <v>18</v>
      </c>
      <c r="D81" s="25"/>
      <c r="E81" s="25"/>
      <c r="F81" s="17" t="str">
        <f>F9</f>
        <v xml:space="preserve"> </v>
      </c>
      <c r="G81" s="25"/>
      <c r="H81" s="25"/>
      <c r="I81" s="25"/>
      <c r="J81" s="25"/>
      <c r="K81" s="19" t="s">
        <v>20</v>
      </c>
      <c r="L81" s="25"/>
      <c r="M81" s="225" t="str">
        <f>IF(O9="","",O9)</f>
        <v/>
      </c>
      <c r="N81" s="225"/>
      <c r="O81" s="225"/>
      <c r="P81" s="225"/>
      <c r="Q81" s="25"/>
      <c r="R81" s="26"/>
    </row>
    <row r="82" spans="2:47" s="23" customFormat="1" ht="7" customHeight="1" x14ac:dyDescent="0.45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47" s="23" customFormat="1" ht="11.7" x14ac:dyDescent="0.45">
      <c r="B83" s="24"/>
      <c r="C83" s="19" t="s">
        <v>21</v>
      </c>
      <c r="D83" s="25"/>
      <c r="E83" s="25"/>
      <c r="F83" s="17" t="str">
        <f>E12</f>
        <v>NsP Sv.Lukáša Galanta ,a.s.</v>
      </c>
      <c r="G83" s="25"/>
      <c r="H83" s="25"/>
      <c r="I83" s="25"/>
      <c r="J83" s="25"/>
      <c r="K83" s="19" t="s">
        <v>26</v>
      </c>
      <c r="L83" s="25"/>
      <c r="M83" s="215" t="str">
        <f>E18</f>
        <v>Mediprojekt s.r.o. Piešťany</v>
      </c>
      <c r="N83" s="215"/>
      <c r="O83" s="215"/>
      <c r="P83" s="215"/>
      <c r="Q83" s="215"/>
      <c r="R83" s="26"/>
    </row>
    <row r="84" spans="2:47" s="23" customFormat="1" ht="14.5" customHeight="1" x14ac:dyDescent="0.45">
      <c r="B84" s="24"/>
      <c r="C84" s="19" t="s">
        <v>25</v>
      </c>
      <c r="D84" s="25"/>
      <c r="E84" s="25"/>
      <c r="F84" s="17" t="str">
        <f>IF(E15="","",E15)</f>
        <v xml:space="preserve"> </v>
      </c>
      <c r="G84" s="25"/>
      <c r="H84" s="25"/>
      <c r="I84" s="25"/>
      <c r="J84" s="25"/>
      <c r="K84" s="19" t="s">
        <v>30</v>
      </c>
      <c r="L84" s="25"/>
      <c r="M84" s="215" t="str">
        <f>E21</f>
        <v>Repášová Helena</v>
      </c>
      <c r="N84" s="215"/>
      <c r="O84" s="215"/>
      <c r="P84" s="215"/>
      <c r="Q84" s="215"/>
      <c r="R84" s="26"/>
    </row>
    <row r="85" spans="2:47" s="23" customFormat="1" ht="10.35" customHeight="1" x14ac:dyDescent="0.45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47" s="23" customFormat="1" ht="29.25" customHeight="1" x14ac:dyDescent="0.45">
      <c r="B86" s="24"/>
      <c r="C86" s="242" t="s">
        <v>101</v>
      </c>
      <c r="D86" s="242"/>
      <c r="E86" s="242"/>
      <c r="F86" s="242"/>
      <c r="G86" s="242"/>
      <c r="H86" s="92"/>
      <c r="I86" s="92"/>
      <c r="J86" s="92"/>
      <c r="K86" s="92"/>
      <c r="L86" s="92"/>
      <c r="M86" s="92"/>
      <c r="N86" s="242" t="s">
        <v>102</v>
      </c>
      <c r="O86" s="242"/>
      <c r="P86" s="242"/>
      <c r="Q86" s="242"/>
      <c r="R86" s="26"/>
    </row>
    <row r="87" spans="2:47" s="23" customFormat="1" ht="10.35" customHeight="1" x14ac:dyDescent="0.45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47" s="23" customFormat="1" ht="29.25" customHeight="1" x14ac:dyDescent="0.45">
      <c r="B88" s="24"/>
      <c r="C88" s="100" t="s">
        <v>103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32">
        <f>N128</f>
        <v>0</v>
      </c>
      <c r="O88" s="232"/>
      <c r="P88" s="232"/>
      <c r="Q88" s="232"/>
      <c r="R88" s="26"/>
      <c r="AU88" s="8" t="s">
        <v>104</v>
      </c>
    </row>
    <row r="89" spans="2:47" s="101" customFormat="1" ht="25" customHeight="1" x14ac:dyDescent="0.45">
      <c r="B89" s="102"/>
      <c r="C89" s="103"/>
      <c r="D89" s="104" t="s">
        <v>105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43">
        <f>N129</f>
        <v>0</v>
      </c>
      <c r="O89" s="243"/>
      <c r="P89" s="243"/>
      <c r="Q89" s="243"/>
      <c r="R89" s="105"/>
    </row>
    <row r="90" spans="2:47" s="106" customFormat="1" ht="19.899999999999999" customHeight="1" x14ac:dyDescent="0.45">
      <c r="B90" s="107"/>
      <c r="C90" s="108"/>
      <c r="D90" s="109" t="s">
        <v>106</v>
      </c>
      <c r="E90" s="108"/>
      <c r="F90" s="108"/>
      <c r="G90" s="108"/>
      <c r="H90" s="108"/>
      <c r="I90" s="108"/>
      <c r="J90" s="108"/>
      <c r="K90" s="210"/>
      <c r="L90" s="108"/>
      <c r="M90" s="108"/>
      <c r="N90" s="244">
        <f>N130</f>
        <v>0</v>
      </c>
      <c r="O90" s="244"/>
      <c r="P90" s="244"/>
      <c r="Q90" s="244"/>
      <c r="R90" s="110"/>
    </row>
    <row r="91" spans="2:47" s="106" customFormat="1" ht="19.899999999999999" customHeight="1" x14ac:dyDescent="0.45">
      <c r="B91" s="107"/>
      <c r="C91" s="108"/>
      <c r="D91" s="109" t="s">
        <v>107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44">
        <f>N153</f>
        <v>0</v>
      </c>
      <c r="O91" s="244"/>
      <c r="P91" s="244"/>
      <c r="Q91" s="244"/>
      <c r="R91" s="110"/>
    </row>
    <row r="92" spans="2:47" s="106" customFormat="1" ht="19.899999999999999" customHeight="1" x14ac:dyDescent="0.45">
      <c r="B92" s="107"/>
      <c r="C92" s="108"/>
      <c r="D92" s="109" t="s">
        <v>108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44">
        <f>N209</f>
        <v>0</v>
      </c>
      <c r="O92" s="244"/>
      <c r="P92" s="244"/>
      <c r="Q92" s="244"/>
      <c r="R92" s="110"/>
    </row>
    <row r="93" spans="2:47" s="106" customFormat="1" ht="19.899999999999999" customHeight="1" x14ac:dyDescent="0.45">
      <c r="B93" s="107"/>
      <c r="C93" s="108"/>
      <c r="D93" s="109" t="s">
        <v>109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44">
        <f>N224</f>
        <v>0</v>
      </c>
      <c r="O93" s="244"/>
      <c r="P93" s="244"/>
      <c r="Q93" s="244"/>
      <c r="R93" s="110"/>
    </row>
    <row r="94" spans="2:47" s="106" customFormat="1" ht="19.899999999999999" customHeight="1" x14ac:dyDescent="0.45">
      <c r="B94" s="107"/>
      <c r="C94" s="108"/>
      <c r="D94" s="109" t="s">
        <v>110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44">
        <f>N239</f>
        <v>0</v>
      </c>
      <c r="O94" s="244"/>
      <c r="P94" s="244"/>
      <c r="Q94" s="244"/>
      <c r="R94" s="110"/>
    </row>
    <row r="95" spans="2:47" s="106" customFormat="1" ht="19.899999999999999" customHeight="1" x14ac:dyDescent="0.45">
      <c r="B95" s="107"/>
      <c r="C95" s="108"/>
      <c r="D95" s="109" t="s">
        <v>111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44">
        <f>N259</f>
        <v>0</v>
      </c>
      <c r="O95" s="244"/>
      <c r="P95" s="244"/>
      <c r="Q95" s="244"/>
      <c r="R95" s="110"/>
    </row>
    <row r="96" spans="2:47" s="106" customFormat="1" ht="19.899999999999999" customHeight="1" x14ac:dyDescent="0.45">
      <c r="B96" s="107"/>
      <c r="C96" s="108"/>
      <c r="D96" s="109" t="s">
        <v>112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44">
        <f>N263</f>
        <v>0</v>
      </c>
      <c r="O96" s="244"/>
      <c r="P96" s="244"/>
      <c r="Q96" s="244"/>
      <c r="R96" s="110"/>
    </row>
    <row r="97" spans="2:21" s="106" customFormat="1" ht="19.899999999999999" customHeight="1" x14ac:dyDescent="0.45">
      <c r="B97" s="107"/>
      <c r="C97" s="108"/>
      <c r="D97" s="109" t="s">
        <v>113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44">
        <f>N281</f>
        <v>0</v>
      </c>
      <c r="O97" s="244"/>
      <c r="P97" s="244"/>
      <c r="Q97" s="244"/>
      <c r="R97" s="110"/>
    </row>
    <row r="98" spans="2:21" s="101" customFormat="1" ht="25" customHeight="1" x14ac:dyDescent="0.45">
      <c r="B98" s="102"/>
      <c r="C98" s="103"/>
      <c r="D98" s="104" t="s">
        <v>114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43">
        <f>N283</f>
        <v>0</v>
      </c>
      <c r="O98" s="243"/>
      <c r="P98" s="243"/>
      <c r="Q98" s="243"/>
      <c r="R98" s="105"/>
    </row>
    <row r="99" spans="2:21" s="106" customFormat="1" ht="19.899999999999999" customHeight="1" x14ac:dyDescent="0.45">
      <c r="B99" s="107"/>
      <c r="C99" s="108"/>
      <c r="D99" s="109" t="s">
        <v>115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44">
        <f>N284</f>
        <v>0</v>
      </c>
      <c r="O99" s="244"/>
      <c r="P99" s="244"/>
      <c r="Q99" s="244"/>
      <c r="R99" s="110"/>
    </row>
    <row r="100" spans="2:21" s="106" customFormat="1" ht="19.899999999999999" customHeight="1" x14ac:dyDescent="0.45">
      <c r="B100" s="107"/>
      <c r="C100" s="108"/>
      <c r="D100" s="109" t="s">
        <v>5012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44">
        <f>N296</f>
        <v>0</v>
      </c>
      <c r="O100" s="244"/>
      <c r="P100" s="244"/>
      <c r="Q100" s="244"/>
      <c r="R100" s="110"/>
    </row>
    <row r="101" spans="2:21" s="106" customFormat="1" ht="19.899999999999999" customHeight="1" x14ac:dyDescent="0.45">
      <c r="B101" s="107"/>
      <c r="C101" s="108"/>
      <c r="D101" s="109" t="s">
        <v>5013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44">
        <f>N304</f>
        <v>0</v>
      </c>
      <c r="O101" s="244"/>
      <c r="P101" s="244"/>
      <c r="Q101" s="244"/>
      <c r="R101" s="110"/>
    </row>
    <row r="102" spans="2:21" s="106" customFormat="1" ht="19.899999999999999" customHeight="1" x14ac:dyDescent="0.45">
      <c r="B102" s="107"/>
      <c r="C102" s="108"/>
      <c r="D102" s="109" t="s">
        <v>120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44">
        <f>N327</f>
        <v>0</v>
      </c>
      <c r="O102" s="244"/>
      <c r="P102" s="244"/>
      <c r="Q102" s="244"/>
      <c r="R102" s="110"/>
    </row>
    <row r="103" spans="2:21" s="106" customFormat="1" ht="19.899999999999999" customHeight="1" x14ac:dyDescent="0.45">
      <c r="B103" s="107"/>
      <c r="C103" s="108"/>
      <c r="D103" s="109" t="s">
        <v>122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244">
        <f>N331</f>
        <v>0</v>
      </c>
      <c r="O103" s="244"/>
      <c r="P103" s="244"/>
      <c r="Q103" s="244"/>
      <c r="R103" s="110"/>
    </row>
    <row r="104" spans="2:21" s="106" customFormat="1" ht="19.899999999999999" customHeight="1" x14ac:dyDescent="0.45">
      <c r="B104" s="107"/>
      <c r="C104" s="108"/>
      <c r="D104" s="109" t="s">
        <v>125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44">
        <f>N342</f>
        <v>0</v>
      </c>
      <c r="O104" s="244"/>
      <c r="P104" s="244"/>
      <c r="Q104" s="244"/>
      <c r="R104" s="110"/>
    </row>
    <row r="105" spans="2:21" s="106" customFormat="1" ht="19.899999999999999" customHeight="1" x14ac:dyDescent="0.45">
      <c r="B105" s="107"/>
      <c r="C105" s="108"/>
      <c r="D105" s="109" t="s">
        <v>126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44">
        <f>N346</f>
        <v>0</v>
      </c>
      <c r="O105" s="244"/>
      <c r="P105" s="244"/>
      <c r="Q105" s="244"/>
      <c r="R105" s="110"/>
    </row>
    <row r="106" spans="2:21" s="101" customFormat="1" ht="25" customHeight="1" x14ac:dyDescent="0.45">
      <c r="B106" s="102"/>
      <c r="C106" s="103"/>
      <c r="D106" s="104" t="s">
        <v>128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43">
        <f>N351</f>
        <v>0</v>
      </c>
      <c r="O106" s="243"/>
      <c r="P106" s="243"/>
      <c r="Q106" s="243"/>
      <c r="R106" s="105"/>
    </row>
    <row r="107" spans="2:21" s="106" customFormat="1" ht="19.899999999999999" customHeight="1" x14ac:dyDescent="0.45">
      <c r="B107" s="107"/>
      <c r="C107" s="108"/>
      <c r="D107" s="109" t="s">
        <v>5014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44">
        <f>N352</f>
        <v>0</v>
      </c>
      <c r="O107" s="244"/>
      <c r="P107" s="244"/>
      <c r="Q107" s="244"/>
      <c r="R107" s="110"/>
    </row>
    <row r="108" spans="2:21" s="23" customFormat="1" ht="21.75" customHeight="1" x14ac:dyDescent="0.45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21" s="23" customFormat="1" ht="29.25" customHeight="1" x14ac:dyDescent="0.45">
      <c r="B109" s="24"/>
      <c r="C109" s="100" t="s">
        <v>141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45">
        <v>0</v>
      </c>
      <c r="O109" s="245"/>
      <c r="P109" s="245"/>
      <c r="Q109" s="245"/>
      <c r="R109" s="26"/>
      <c r="T109" s="111"/>
      <c r="U109" s="112" t="s">
        <v>36</v>
      </c>
    </row>
    <row r="110" spans="2:21" s="23" customFormat="1" ht="18" customHeight="1" x14ac:dyDescent="0.45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21" s="23" customFormat="1" ht="29.25" customHeight="1" x14ac:dyDescent="0.45">
      <c r="B111" s="24"/>
      <c r="C111" s="91" t="s">
        <v>88</v>
      </c>
      <c r="D111" s="92"/>
      <c r="E111" s="92"/>
      <c r="F111" s="92"/>
      <c r="G111" s="92"/>
      <c r="H111" s="92"/>
      <c r="I111" s="92"/>
      <c r="J111" s="92"/>
      <c r="K111" s="92"/>
      <c r="L111" s="235">
        <f>ROUND(SUM(N88+N109),2)</f>
        <v>0</v>
      </c>
      <c r="M111" s="235"/>
      <c r="N111" s="235"/>
      <c r="O111" s="235"/>
      <c r="P111" s="235"/>
      <c r="Q111" s="235"/>
      <c r="R111" s="26"/>
    </row>
    <row r="112" spans="2:21" s="23" customFormat="1" ht="7" customHeight="1" x14ac:dyDescent="0.45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6" spans="2:63" s="23" customFormat="1" ht="7" customHeight="1" x14ac:dyDescent="0.45"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2:63" s="23" customFormat="1" ht="37" customHeight="1" x14ac:dyDescent="0.45">
      <c r="B117" s="24"/>
      <c r="C117" s="214" t="s">
        <v>142</v>
      </c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6"/>
    </row>
    <row r="118" spans="2:63" s="23" customFormat="1" ht="7" customHeight="1" x14ac:dyDescent="0.45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63" s="23" customFormat="1" ht="30" customHeight="1" x14ac:dyDescent="0.45">
      <c r="B119" s="24"/>
      <c r="C119" s="19" t="s">
        <v>14</v>
      </c>
      <c r="D119" s="25"/>
      <c r="E119" s="25"/>
      <c r="F119" s="238" t="str">
        <f>F6</f>
        <v>NsP Sv.Lukáša Galanta,Blok A,B,C,2.np-OMIS,URGENT,zmena dokončenej stavby-02, 03 - precenenie na CÚ 2021/II</v>
      </c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5"/>
      <c r="R119" s="26"/>
    </row>
    <row r="120" spans="2:63" s="23" customFormat="1" ht="37" customHeight="1" x14ac:dyDescent="0.45">
      <c r="B120" s="24"/>
      <c r="C120" s="61" t="s">
        <v>96</v>
      </c>
      <c r="D120" s="25"/>
      <c r="E120" s="25"/>
      <c r="F120" s="224" t="str">
        <f>F7</f>
        <v>3 - SO 03 - Bezbariérový vstup urg.príjmu</v>
      </c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5"/>
      <c r="R120" s="26"/>
    </row>
    <row r="121" spans="2:63" s="23" customFormat="1" ht="7" customHeight="1" x14ac:dyDescent="0.45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</row>
    <row r="122" spans="2:63" s="23" customFormat="1" ht="18" customHeight="1" x14ac:dyDescent="0.45">
      <c r="B122" s="24"/>
      <c r="C122" s="19" t="s">
        <v>18</v>
      </c>
      <c r="D122" s="25"/>
      <c r="E122" s="25"/>
      <c r="F122" s="17" t="str">
        <f>F9</f>
        <v xml:space="preserve"> </v>
      </c>
      <c r="G122" s="25"/>
      <c r="H122" s="25"/>
      <c r="I122" s="25"/>
      <c r="J122" s="25"/>
      <c r="K122" s="19" t="s">
        <v>20</v>
      </c>
      <c r="L122" s="25"/>
      <c r="M122" s="225" t="str">
        <f>IF(O9="","",O9)</f>
        <v/>
      </c>
      <c r="N122" s="225"/>
      <c r="O122" s="225"/>
      <c r="P122" s="225"/>
      <c r="Q122" s="25"/>
      <c r="R122" s="26"/>
    </row>
    <row r="123" spans="2:63" s="23" customFormat="1" ht="7" customHeight="1" x14ac:dyDescent="0.45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</row>
    <row r="124" spans="2:63" s="23" customFormat="1" ht="11.7" x14ac:dyDescent="0.45">
      <c r="B124" s="24"/>
      <c r="C124" s="19" t="s">
        <v>21</v>
      </c>
      <c r="D124" s="25"/>
      <c r="E124" s="25"/>
      <c r="F124" s="17" t="str">
        <f>E12</f>
        <v>NsP Sv.Lukáša Galanta ,a.s.</v>
      </c>
      <c r="G124" s="25"/>
      <c r="H124" s="25"/>
      <c r="I124" s="25"/>
      <c r="J124" s="25"/>
      <c r="K124" s="19" t="s">
        <v>26</v>
      </c>
      <c r="L124" s="25"/>
      <c r="M124" s="215" t="str">
        <f>E18</f>
        <v>Mediprojekt s.r.o. Piešťany</v>
      </c>
      <c r="N124" s="215"/>
      <c r="O124" s="215"/>
      <c r="P124" s="215"/>
      <c r="Q124" s="215"/>
      <c r="R124" s="26"/>
    </row>
    <row r="125" spans="2:63" s="23" customFormat="1" ht="14.5" customHeight="1" x14ac:dyDescent="0.45">
      <c r="B125" s="24"/>
      <c r="C125" s="19" t="s">
        <v>25</v>
      </c>
      <c r="D125" s="25"/>
      <c r="E125" s="25"/>
      <c r="F125" s="17" t="str">
        <f>IF(E15="","",E15)</f>
        <v xml:space="preserve"> </v>
      </c>
      <c r="G125" s="25"/>
      <c r="H125" s="25"/>
      <c r="I125" s="25"/>
      <c r="J125" s="25"/>
      <c r="K125" s="19" t="s">
        <v>30</v>
      </c>
      <c r="L125" s="25"/>
      <c r="M125" s="215" t="str">
        <f>E21</f>
        <v>Repášová Helena</v>
      </c>
      <c r="N125" s="215"/>
      <c r="O125" s="215"/>
      <c r="P125" s="215"/>
      <c r="Q125" s="215"/>
      <c r="R125" s="26"/>
    </row>
    <row r="126" spans="2:63" s="23" customFormat="1" ht="10.35" customHeight="1" x14ac:dyDescent="0.45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</row>
    <row r="127" spans="2:63" s="113" customFormat="1" ht="29.25" customHeight="1" x14ac:dyDescent="0.45">
      <c r="B127" s="114"/>
      <c r="C127" s="115" t="s">
        <v>143</v>
      </c>
      <c r="D127" s="116" t="s">
        <v>144</v>
      </c>
      <c r="E127" s="116" t="s">
        <v>54</v>
      </c>
      <c r="F127" s="246" t="s">
        <v>145</v>
      </c>
      <c r="G127" s="246"/>
      <c r="H127" s="246"/>
      <c r="I127" s="246"/>
      <c r="J127" s="116" t="s">
        <v>146</v>
      </c>
      <c r="K127" s="116" t="s">
        <v>147</v>
      </c>
      <c r="L127" s="246" t="s">
        <v>148</v>
      </c>
      <c r="M127" s="246"/>
      <c r="N127" s="247" t="s">
        <v>102</v>
      </c>
      <c r="O127" s="247"/>
      <c r="P127" s="247"/>
      <c r="Q127" s="247"/>
      <c r="R127" s="117"/>
      <c r="T127" s="67" t="s">
        <v>149</v>
      </c>
      <c r="U127" s="68" t="s">
        <v>36</v>
      </c>
      <c r="V127" s="68" t="s">
        <v>150</v>
      </c>
      <c r="W127" s="68" t="s">
        <v>151</v>
      </c>
      <c r="X127" s="68" t="s">
        <v>152</v>
      </c>
      <c r="Y127" s="68" t="s">
        <v>153</v>
      </c>
      <c r="Z127" s="68" t="s">
        <v>154</v>
      </c>
      <c r="AA127" s="69" t="s">
        <v>155</v>
      </c>
    </row>
    <row r="128" spans="2:63" s="23" customFormat="1" ht="29.25" customHeight="1" x14ac:dyDescent="0.55000000000000004">
      <c r="B128" s="24"/>
      <c r="C128" s="71" t="s">
        <v>98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48">
        <f>BK128</f>
        <v>0</v>
      </c>
      <c r="O128" s="248"/>
      <c r="P128" s="248"/>
      <c r="Q128" s="248"/>
      <c r="R128" s="26"/>
      <c r="T128" s="70"/>
      <c r="U128" s="41"/>
      <c r="V128" s="41"/>
      <c r="W128" s="118">
        <f>W129+W283+W351</f>
        <v>0</v>
      </c>
      <c r="X128" s="41"/>
      <c r="Y128" s="118">
        <f>Y129+Y283+Y351</f>
        <v>0</v>
      </c>
      <c r="Z128" s="41"/>
      <c r="AA128" s="119">
        <f>AA129+AA283+AA351</f>
        <v>0</v>
      </c>
      <c r="AT128" s="8" t="s">
        <v>71</v>
      </c>
      <c r="AU128" s="8" t="s">
        <v>104</v>
      </c>
      <c r="BK128" s="120">
        <f>BK129+BK283+BK351</f>
        <v>0</v>
      </c>
    </row>
    <row r="129" spans="2:65" s="122" customFormat="1" ht="37.35" customHeight="1" x14ac:dyDescent="0.55000000000000004">
      <c r="B129" s="123"/>
      <c r="C129" s="124"/>
      <c r="D129" s="125" t="s">
        <v>105</v>
      </c>
      <c r="E129" s="125"/>
      <c r="F129" s="125"/>
      <c r="G129" s="125"/>
      <c r="H129" s="125"/>
      <c r="I129" s="125"/>
      <c r="J129" s="125"/>
      <c r="K129" s="125"/>
      <c r="L129" s="125"/>
      <c r="M129" s="125"/>
      <c r="N129" s="249">
        <f>BK129</f>
        <v>0</v>
      </c>
      <c r="O129" s="249"/>
      <c r="P129" s="249"/>
      <c r="Q129" s="249"/>
      <c r="R129" s="126"/>
      <c r="T129" s="127"/>
      <c r="U129" s="124"/>
      <c r="V129" s="124"/>
      <c r="W129" s="128">
        <f>W130+W153+W209+W224+W239+W259+W263+W281</f>
        <v>0</v>
      </c>
      <c r="X129" s="124"/>
      <c r="Y129" s="128">
        <f>Y130+Y153+Y209+Y224+Y239+Y259+Y263+Y281</f>
        <v>0</v>
      </c>
      <c r="Z129" s="124"/>
      <c r="AA129" s="129">
        <f>AA130+AA153+AA209+AA224+AA239+AA259+AA263+AA281</f>
        <v>0</v>
      </c>
      <c r="AR129" s="130" t="s">
        <v>80</v>
      </c>
      <c r="AT129" s="131" t="s">
        <v>71</v>
      </c>
      <c r="AU129" s="131" t="s">
        <v>72</v>
      </c>
      <c r="AY129" s="130" t="s">
        <v>156</v>
      </c>
      <c r="BK129" s="132">
        <f>BK130+BK153+BK209+BK224+BK239+BK259+BK263+BK281</f>
        <v>0</v>
      </c>
    </row>
    <row r="130" spans="2:65" s="122" customFormat="1" ht="19.899999999999999" customHeight="1" x14ac:dyDescent="0.5">
      <c r="B130" s="123"/>
      <c r="C130" s="124"/>
      <c r="D130" s="133" t="s">
        <v>106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250">
        <f>BK130</f>
        <v>0</v>
      </c>
      <c r="O130" s="250"/>
      <c r="P130" s="250"/>
      <c r="Q130" s="250"/>
      <c r="R130" s="126"/>
      <c r="T130" s="127"/>
      <c r="U130" s="124"/>
      <c r="V130" s="124"/>
      <c r="W130" s="128">
        <f>SUM(W131:W152)</f>
        <v>0</v>
      </c>
      <c r="X130" s="124"/>
      <c r="Y130" s="128">
        <f>SUM(Y131:Y152)</f>
        <v>0</v>
      </c>
      <c r="Z130" s="124"/>
      <c r="AA130" s="129">
        <f>SUM(AA131:AA152)</f>
        <v>0</v>
      </c>
      <c r="AR130" s="130" t="s">
        <v>80</v>
      </c>
      <c r="AT130" s="131" t="s">
        <v>71</v>
      </c>
      <c r="AU130" s="131" t="s">
        <v>80</v>
      </c>
      <c r="AY130" s="130" t="s">
        <v>156</v>
      </c>
      <c r="BK130" s="132">
        <f>SUM(BK131:BK152)</f>
        <v>0</v>
      </c>
    </row>
    <row r="131" spans="2:65" s="23" customFormat="1" ht="38.25" customHeight="1" x14ac:dyDescent="0.45">
      <c r="B131" s="134"/>
      <c r="C131" s="135" t="s">
        <v>80</v>
      </c>
      <c r="D131" s="135" t="s">
        <v>157</v>
      </c>
      <c r="E131" s="136" t="s">
        <v>158</v>
      </c>
      <c r="F131" s="251" t="s">
        <v>159</v>
      </c>
      <c r="G131" s="251"/>
      <c r="H131" s="251"/>
      <c r="I131" s="251"/>
      <c r="J131" s="137" t="s">
        <v>160</v>
      </c>
      <c r="K131" s="138">
        <v>118.15</v>
      </c>
      <c r="L131" s="252"/>
      <c r="M131" s="252"/>
      <c r="N131" s="252">
        <f>ROUND(L131*K131,2)</f>
        <v>0</v>
      </c>
      <c r="O131" s="252"/>
      <c r="P131" s="252"/>
      <c r="Q131" s="252"/>
      <c r="R131" s="139"/>
      <c r="T131" s="140"/>
      <c r="U131" s="34" t="s">
        <v>39</v>
      </c>
      <c r="V131" s="141">
        <v>0</v>
      </c>
      <c r="W131" s="141">
        <f>V131*K131</f>
        <v>0</v>
      </c>
      <c r="X131" s="141">
        <v>0</v>
      </c>
      <c r="Y131" s="141">
        <f>X131*K131</f>
        <v>0</v>
      </c>
      <c r="Z131" s="141">
        <v>0</v>
      </c>
      <c r="AA131" s="142">
        <f>Z131*K131</f>
        <v>0</v>
      </c>
      <c r="AR131" s="8" t="s">
        <v>161</v>
      </c>
      <c r="AT131" s="8" t="s">
        <v>157</v>
      </c>
      <c r="AU131" s="8" t="s">
        <v>78</v>
      </c>
      <c r="AY131" s="8" t="s">
        <v>156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8" t="s">
        <v>78</v>
      </c>
      <c r="BK131" s="121">
        <f>ROUND(L131*K131,3)</f>
        <v>0</v>
      </c>
      <c r="BL131" s="8" t="s">
        <v>161</v>
      </c>
      <c r="BM131" s="8" t="s">
        <v>5015</v>
      </c>
    </row>
    <row r="132" spans="2:65" s="144" customFormat="1" ht="16.5" customHeight="1" x14ac:dyDescent="0.45">
      <c r="B132" s="145"/>
      <c r="C132" s="146"/>
      <c r="D132" s="146"/>
      <c r="E132" s="147"/>
      <c r="F132" s="253" t="s">
        <v>5016</v>
      </c>
      <c r="G132" s="253"/>
      <c r="H132" s="253"/>
      <c r="I132" s="253"/>
      <c r="J132" s="146"/>
      <c r="K132" s="147"/>
      <c r="L132" s="146"/>
      <c r="M132" s="146"/>
      <c r="N132" s="146"/>
      <c r="O132" s="146"/>
      <c r="P132" s="146"/>
      <c r="Q132" s="146"/>
      <c r="R132" s="148"/>
      <c r="T132" s="149"/>
      <c r="U132" s="146"/>
      <c r="V132" s="146"/>
      <c r="W132" s="146"/>
      <c r="X132" s="146"/>
      <c r="Y132" s="146"/>
      <c r="Z132" s="146"/>
      <c r="AA132" s="150"/>
      <c r="AT132" s="151" t="s">
        <v>168</v>
      </c>
      <c r="AU132" s="151" t="s">
        <v>78</v>
      </c>
      <c r="AV132" s="144" t="s">
        <v>80</v>
      </c>
      <c r="AW132" s="144" t="s">
        <v>28</v>
      </c>
      <c r="AX132" s="144" t="s">
        <v>72</v>
      </c>
      <c r="AY132" s="151" t="s">
        <v>156</v>
      </c>
    </row>
    <row r="133" spans="2:65" s="152" customFormat="1" ht="16.5" customHeight="1" x14ac:dyDescent="0.45">
      <c r="B133" s="153"/>
      <c r="C133" s="154"/>
      <c r="D133" s="154"/>
      <c r="E133" s="155"/>
      <c r="F133" s="254" t="s">
        <v>5017</v>
      </c>
      <c r="G133" s="254"/>
      <c r="H133" s="254"/>
      <c r="I133" s="254"/>
      <c r="J133" s="154"/>
      <c r="K133" s="156">
        <v>118.15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168</v>
      </c>
      <c r="AU133" s="160" t="s">
        <v>78</v>
      </c>
      <c r="AV133" s="152" t="s">
        <v>78</v>
      </c>
      <c r="AW133" s="152" t="s">
        <v>28</v>
      </c>
      <c r="AX133" s="152" t="s">
        <v>72</v>
      </c>
      <c r="AY133" s="160" t="s">
        <v>156</v>
      </c>
    </row>
    <row r="134" spans="2:65" s="161" customFormat="1" ht="16.5" customHeight="1" x14ac:dyDescent="0.45">
      <c r="B134" s="162"/>
      <c r="C134" s="163"/>
      <c r="D134" s="163"/>
      <c r="E134" s="164"/>
      <c r="F134" s="255" t="s">
        <v>170</v>
      </c>
      <c r="G134" s="255"/>
      <c r="H134" s="255"/>
      <c r="I134" s="255"/>
      <c r="J134" s="163"/>
      <c r="K134" s="165">
        <v>118.15</v>
      </c>
      <c r="L134" s="163"/>
      <c r="M134" s="163"/>
      <c r="N134" s="163"/>
      <c r="O134" s="163"/>
      <c r="P134" s="163"/>
      <c r="Q134" s="163"/>
      <c r="R134" s="166"/>
      <c r="T134" s="167"/>
      <c r="U134" s="163"/>
      <c r="V134" s="163"/>
      <c r="W134" s="163"/>
      <c r="X134" s="163"/>
      <c r="Y134" s="163"/>
      <c r="Z134" s="163"/>
      <c r="AA134" s="168"/>
      <c r="AT134" s="169" t="s">
        <v>168</v>
      </c>
      <c r="AU134" s="169" t="s">
        <v>78</v>
      </c>
      <c r="AV134" s="161" t="s">
        <v>161</v>
      </c>
      <c r="AW134" s="161" t="s">
        <v>28</v>
      </c>
      <c r="AX134" s="161" t="s">
        <v>80</v>
      </c>
      <c r="AY134" s="169" t="s">
        <v>156</v>
      </c>
    </row>
    <row r="135" spans="2:65" s="23" customFormat="1" ht="25.5" customHeight="1" x14ac:dyDescent="0.45">
      <c r="B135" s="134"/>
      <c r="C135" s="135" t="s">
        <v>78</v>
      </c>
      <c r="D135" s="135" t="s">
        <v>157</v>
      </c>
      <c r="E135" s="136" t="s">
        <v>163</v>
      </c>
      <c r="F135" s="251" t="s">
        <v>164</v>
      </c>
      <c r="G135" s="251"/>
      <c r="H135" s="251"/>
      <c r="I135" s="251"/>
      <c r="J135" s="137" t="s">
        <v>165</v>
      </c>
      <c r="K135" s="138">
        <v>70.89</v>
      </c>
      <c r="L135" s="252"/>
      <c r="M135" s="252"/>
      <c r="N135" s="252">
        <f>ROUND(L135*K135,2)</f>
        <v>0</v>
      </c>
      <c r="O135" s="252"/>
      <c r="P135" s="252"/>
      <c r="Q135" s="252"/>
      <c r="R135" s="139"/>
      <c r="T135" s="140"/>
      <c r="U135" s="34" t="s">
        <v>39</v>
      </c>
      <c r="V135" s="141">
        <v>0</v>
      </c>
      <c r="W135" s="141">
        <f>V135*K135</f>
        <v>0</v>
      </c>
      <c r="X135" s="141">
        <v>0</v>
      </c>
      <c r="Y135" s="141">
        <f>X135*K135</f>
        <v>0</v>
      </c>
      <c r="Z135" s="141">
        <v>0</v>
      </c>
      <c r="AA135" s="142">
        <f>Z135*K135</f>
        <v>0</v>
      </c>
      <c r="AR135" s="8" t="s">
        <v>161</v>
      </c>
      <c r="AT135" s="8" t="s">
        <v>157</v>
      </c>
      <c r="AU135" s="8" t="s">
        <v>78</v>
      </c>
      <c r="AY135" s="8" t="s">
        <v>156</v>
      </c>
      <c r="BE135" s="143">
        <f>IF(U135="základná",N135,0)</f>
        <v>0</v>
      </c>
      <c r="BF135" s="143">
        <f>IF(U135="znížená",N135,0)</f>
        <v>0</v>
      </c>
      <c r="BG135" s="143">
        <f>IF(U135="zákl. prenesená",N135,0)</f>
        <v>0</v>
      </c>
      <c r="BH135" s="143">
        <f>IF(U135="zníž. prenesená",N135,0)</f>
        <v>0</v>
      </c>
      <c r="BI135" s="143">
        <f>IF(U135="nulová",N135,0)</f>
        <v>0</v>
      </c>
      <c r="BJ135" s="8" t="s">
        <v>78</v>
      </c>
      <c r="BK135" s="121">
        <f>ROUND(L135*K135,3)</f>
        <v>0</v>
      </c>
      <c r="BL135" s="8" t="s">
        <v>161</v>
      </c>
      <c r="BM135" s="8" t="s">
        <v>5018</v>
      </c>
    </row>
    <row r="136" spans="2:65" s="23" customFormat="1" ht="25.5" customHeight="1" x14ac:dyDescent="0.45">
      <c r="B136" s="134"/>
      <c r="C136" s="135" t="s">
        <v>82</v>
      </c>
      <c r="D136" s="135" t="s">
        <v>157</v>
      </c>
      <c r="E136" s="136" t="s">
        <v>171</v>
      </c>
      <c r="F136" s="251" t="s">
        <v>172</v>
      </c>
      <c r="G136" s="251"/>
      <c r="H136" s="251"/>
      <c r="I136" s="251"/>
      <c r="J136" s="137" t="s">
        <v>165</v>
      </c>
      <c r="K136" s="138">
        <v>70.89</v>
      </c>
      <c r="L136" s="252"/>
      <c r="M136" s="252"/>
      <c r="N136" s="252">
        <f t="shared" ref="N136:N137" si="0">ROUND(L136*K136,2)</f>
        <v>0</v>
      </c>
      <c r="O136" s="252"/>
      <c r="P136" s="252"/>
      <c r="Q136" s="252"/>
      <c r="R136" s="139"/>
      <c r="T136" s="140"/>
      <c r="U136" s="34" t="s">
        <v>39</v>
      </c>
      <c r="V136" s="141">
        <v>0</v>
      </c>
      <c r="W136" s="141">
        <f>V136*K136</f>
        <v>0</v>
      </c>
      <c r="X136" s="141">
        <v>0</v>
      </c>
      <c r="Y136" s="141">
        <f>X136*K136</f>
        <v>0</v>
      </c>
      <c r="Z136" s="141">
        <v>0</v>
      </c>
      <c r="AA136" s="142">
        <f>Z136*K136</f>
        <v>0</v>
      </c>
      <c r="AR136" s="8" t="s">
        <v>161</v>
      </c>
      <c r="AT136" s="8" t="s">
        <v>157</v>
      </c>
      <c r="AU136" s="8" t="s">
        <v>78</v>
      </c>
      <c r="AY136" s="8" t="s">
        <v>156</v>
      </c>
      <c r="BE136" s="143">
        <f>IF(U136="základná",N136,0)</f>
        <v>0</v>
      </c>
      <c r="BF136" s="143">
        <f>IF(U136="znížená",N136,0)</f>
        <v>0</v>
      </c>
      <c r="BG136" s="143">
        <f>IF(U136="zákl. prenesená",N136,0)</f>
        <v>0</v>
      </c>
      <c r="BH136" s="143">
        <f>IF(U136="zníž. prenesená",N136,0)</f>
        <v>0</v>
      </c>
      <c r="BI136" s="143">
        <f>IF(U136="nulová",N136,0)</f>
        <v>0</v>
      </c>
      <c r="BJ136" s="8" t="s">
        <v>78</v>
      </c>
      <c r="BK136" s="121">
        <f>ROUND(L136*K136,3)</f>
        <v>0</v>
      </c>
      <c r="BL136" s="8" t="s">
        <v>161</v>
      </c>
      <c r="BM136" s="8" t="s">
        <v>5019</v>
      </c>
    </row>
    <row r="137" spans="2:65" s="23" customFormat="1" ht="25.5" customHeight="1" x14ac:dyDescent="0.45">
      <c r="B137" s="134"/>
      <c r="C137" s="135" t="s">
        <v>161</v>
      </c>
      <c r="D137" s="135" t="s">
        <v>157</v>
      </c>
      <c r="E137" s="136" t="s">
        <v>174</v>
      </c>
      <c r="F137" s="251" t="s">
        <v>175</v>
      </c>
      <c r="G137" s="251"/>
      <c r="H137" s="251"/>
      <c r="I137" s="251"/>
      <c r="J137" s="137" t="s">
        <v>165</v>
      </c>
      <c r="K137" s="138">
        <v>16.853999999999999</v>
      </c>
      <c r="L137" s="252"/>
      <c r="M137" s="252"/>
      <c r="N137" s="252">
        <f t="shared" si="0"/>
        <v>0</v>
      </c>
      <c r="O137" s="252"/>
      <c r="P137" s="252"/>
      <c r="Q137" s="252"/>
      <c r="R137" s="139"/>
      <c r="T137" s="140"/>
      <c r="U137" s="34" t="s">
        <v>39</v>
      </c>
      <c r="V137" s="141">
        <v>0</v>
      </c>
      <c r="W137" s="141">
        <f>V137*K137</f>
        <v>0</v>
      </c>
      <c r="X137" s="141">
        <v>0</v>
      </c>
      <c r="Y137" s="141">
        <f>X137*K137</f>
        <v>0</v>
      </c>
      <c r="Z137" s="141">
        <v>0</v>
      </c>
      <c r="AA137" s="142">
        <f>Z137*K137</f>
        <v>0</v>
      </c>
      <c r="AR137" s="8" t="s">
        <v>161</v>
      </c>
      <c r="AT137" s="8" t="s">
        <v>157</v>
      </c>
      <c r="AU137" s="8" t="s">
        <v>78</v>
      </c>
      <c r="AY137" s="8" t="s">
        <v>156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8" t="s">
        <v>78</v>
      </c>
      <c r="BK137" s="121">
        <f>ROUND(L137*K137,3)</f>
        <v>0</v>
      </c>
      <c r="BL137" s="8" t="s">
        <v>161</v>
      </c>
      <c r="BM137" s="8" t="s">
        <v>5020</v>
      </c>
    </row>
    <row r="138" spans="2:65" s="152" customFormat="1" ht="16.5" customHeight="1" x14ac:dyDescent="0.45">
      <c r="B138" s="153"/>
      <c r="C138" s="154"/>
      <c r="D138" s="154"/>
      <c r="E138" s="155"/>
      <c r="F138" s="256" t="s">
        <v>5021</v>
      </c>
      <c r="G138" s="256"/>
      <c r="H138" s="256"/>
      <c r="I138" s="256"/>
      <c r="J138" s="154"/>
      <c r="K138" s="156">
        <v>4.53</v>
      </c>
      <c r="L138" s="154"/>
      <c r="M138" s="154"/>
      <c r="N138" s="154"/>
      <c r="O138" s="154"/>
      <c r="P138" s="154"/>
      <c r="Q138" s="154"/>
      <c r="R138" s="157"/>
      <c r="T138" s="158"/>
      <c r="U138" s="154"/>
      <c r="V138" s="154"/>
      <c r="W138" s="154"/>
      <c r="X138" s="154"/>
      <c r="Y138" s="154"/>
      <c r="Z138" s="154"/>
      <c r="AA138" s="159"/>
      <c r="AT138" s="160" t="s">
        <v>168</v>
      </c>
      <c r="AU138" s="160" t="s">
        <v>78</v>
      </c>
      <c r="AV138" s="152" t="s">
        <v>78</v>
      </c>
      <c r="AW138" s="152" t="s">
        <v>28</v>
      </c>
      <c r="AX138" s="152" t="s">
        <v>72</v>
      </c>
      <c r="AY138" s="160" t="s">
        <v>156</v>
      </c>
    </row>
    <row r="139" spans="2:65" s="152" customFormat="1" ht="16.5" customHeight="1" x14ac:dyDescent="0.45">
      <c r="B139" s="153"/>
      <c r="C139" s="154"/>
      <c r="D139" s="154"/>
      <c r="E139" s="155"/>
      <c r="F139" s="254" t="s">
        <v>5022</v>
      </c>
      <c r="G139" s="254"/>
      <c r="H139" s="254"/>
      <c r="I139" s="254"/>
      <c r="J139" s="154"/>
      <c r="K139" s="156">
        <v>1.556</v>
      </c>
      <c r="L139" s="154"/>
      <c r="M139" s="154"/>
      <c r="N139" s="154"/>
      <c r="O139" s="154"/>
      <c r="P139" s="154"/>
      <c r="Q139" s="154"/>
      <c r="R139" s="157"/>
      <c r="T139" s="158"/>
      <c r="U139" s="154"/>
      <c r="V139" s="154"/>
      <c r="W139" s="154"/>
      <c r="X139" s="154"/>
      <c r="Y139" s="154"/>
      <c r="Z139" s="154"/>
      <c r="AA139" s="159"/>
      <c r="AT139" s="160" t="s">
        <v>168</v>
      </c>
      <c r="AU139" s="160" t="s">
        <v>78</v>
      </c>
      <c r="AV139" s="152" t="s">
        <v>78</v>
      </c>
      <c r="AW139" s="152" t="s">
        <v>28</v>
      </c>
      <c r="AX139" s="152" t="s">
        <v>72</v>
      </c>
      <c r="AY139" s="160" t="s">
        <v>156</v>
      </c>
    </row>
    <row r="140" spans="2:65" s="152" customFormat="1" ht="16.5" customHeight="1" x14ac:dyDescent="0.45">
      <c r="B140" s="153"/>
      <c r="C140" s="154"/>
      <c r="D140" s="154"/>
      <c r="E140" s="155"/>
      <c r="F140" s="254" t="s">
        <v>5023</v>
      </c>
      <c r="G140" s="254"/>
      <c r="H140" s="254"/>
      <c r="I140" s="254"/>
      <c r="J140" s="154"/>
      <c r="K140" s="156">
        <v>1.607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168</v>
      </c>
      <c r="AU140" s="160" t="s">
        <v>78</v>
      </c>
      <c r="AV140" s="152" t="s">
        <v>78</v>
      </c>
      <c r="AW140" s="152" t="s">
        <v>28</v>
      </c>
      <c r="AX140" s="152" t="s">
        <v>72</v>
      </c>
      <c r="AY140" s="160" t="s">
        <v>156</v>
      </c>
    </row>
    <row r="141" spans="2:65" s="152" customFormat="1" ht="16.5" customHeight="1" x14ac:dyDescent="0.45">
      <c r="B141" s="153"/>
      <c r="C141" s="154"/>
      <c r="D141" s="154"/>
      <c r="E141" s="155"/>
      <c r="F141" s="254" t="s">
        <v>5024</v>
      </c>
      <c r="G141" s="254"/>
      <c r="H141" s="254"/>
      <c r="I141" s="254"/>
      <c r="J141" s="154"/>
      <c r="K141" s="156">
        <v>0.35599999999999998</v>
      </c>
      <c r="L141" s="154"/>
      <c r="M141" s="154"/>
      <c r="N141" s="154"/>
      <c r="O141" s="154"/>
      <c r="P141" s="154"/>
      <c r="Q141" s="154"/>
      <c r="R141" s="157"/>
      <c r="T141" s="158"/>
      <c r="U141" s="154"/>
      <c r="V141" s="154"/>
      <c r="W141" s="154"/>
      <c r="X141" s="154"/>
      <c r="Y141" s="154"/>
      <c r="Z141" s="154"/>
      <c r="AA141" s="159"/>
      <c r="AT141" s="160" t="s">
        <v>168</v>
      </c>
      <c r="AU141" s="160" t="s">
        <v>78</v>
      </c>
      <c r="AV141" s="152" t="s">
        <v>78</v>
      </c>
      <c r="AW141" s="152" t="s">
        <v>28</v>
      </c>
      <c r="AX141" s="152" t="s">
        <v>72</v>
      </c>
      <c r="AY141" s="160" t="s">
        <v>156</v>
      </c>
    </row>
    <row r="142" spans="2:65" s="152" customFormat="1" ht="16.5" customHeight="1" x14ac:dyDescent="0.45">
      <c r="B142" s="153"/>
      <c r="C142" s="154"/>
      <c r="D142" s="154"/>
      <c r="E142" s="155"/>
      <c r="F142" s="254" t="s">
        <v>5025</v>
      </c>
      <c r="G142" s="254"/>
      <c r="H142" s="254"/>
      <c r="I142" s="254"/>
      <c r="J142" s="154"/>
      <c r="K142" s="156">
        <v>2.6150000000000002</v>
      </c>
      <c r="L142" s="154"/>
      <c r="M142" s="154"/>
      <c r="N142" s="154"/>
      <c r="O142" s="154"/>
      <c r="P142" s="154"/>
      <c r="Q142" s="154"/>
      <c r="R142" s="157"/>
      <c r="T142" s="158"/>
      <c r="U142" s="154"/>
      <c r="V142" s="154"/>
      <c r="W142" s="154"/>
      <c r="X142" s="154"/>
      <c r="Y142" s="154"/>
      <c r="Z142" s="154"/>
      <c r="AA142" s="159"/>
      <c r="AT142" s="160" t="s">
        <v>168</v>
      </c>
      <c r="AU142" s="160" t="s">
        <v>78</v>
      </c>
      <c r="AV142" s="152" t="s">
        <v>78</v>
      </c>
      <c r="AW142" s="152" t="s">
        <v>28</v>
      </c>
      <c r="AX142" s="152" t="s">
        <v>72</v>
      </c>
      <c r="AY142" s="160" t="s">
        <v>156</v>
      </c>
    </row>
    <row r="143" spans="2:65" s="152" customFormat="1" ht="16.5" customHeight="1" x14ac:dyDescent="0.45">
      <c r="B143" s="153"/>
      <c r="C143" s="154"/>
      <c r="D143" s="154"/>
      <c r="E143" s="155"/>
      <c r="F143" s="254" t="s">
        <v>5026</v>
      </c>
      <c r="G143" s="254"/>
      <c r="H143" s="254"/>
      <c r="I143" s="254"/>
      <c r="J143" s="154"/>
      <c r="K143" s="156">
        <v>6.19</v>
      </c>
      <c r="L143" s="154"/>
      <c r="M143" s="154"/>
      <c r="N143" s="154"/>
      <c r="O143" s="154"/>
      <c r="P143" s="154"/>
      <c r="Q143" s="154"/>
      <c r="R143" s="157"/>
      <c r="T143" s="158"/>
      <c r="U143" s="154"/>
      <c r="V143" s="154"/>
      <c r="W143" s="154"/>
      <c r="X143" s="154"/>
      <c r="Y143" s="154"/>
      <c r="Z143" s="154"/>
      <c r="AA143" s="159"/>
      <c r="AT143" s="160" t="s">
        <v>168</v>
      </c>
      <c r="AU143" s="160" t="s">
        <v>78</v>
      </c>
      <c r="AV143" s="152" t="s">
        <v>78</v>
      </c>
      <c r="AW143" s="152" t="s">
        <v>28</v>
      </c>
      <c r="AX143" s="152" t="s">
        <v>72</v>
      </c>
      <c r="AY143" s="160" t="s">
        <v>156</v>
      </c>
    </row>
    <row r="144" spans="2:65" s="161" customFormat="1" ht="16.5" customHeight="1" x14ac:dyDescent="0.45">
      <c r="B144" s="162"/>
      <c r="C144" s="163"/>
      <c r="D144" s="163"/>
      <c r="E144" s="164"/>
      <c r="F144" s="255" t="s">
        <v>170</v>
      </c>
      <c r="G144" s="255"/>
      <c r="H144" s="255"/>
      <c r="I144" s="255"/>
      <c r="J144" s="163"/>
      <c r="K144" s="165">
        <v>16.853999999999999</v>
      </c>
      <c r="L144" s="163"/>
      <c r="M144" s="163"/>
      <c r="N144" s="163"/>
      <c r="O144" s="163"/>
      <c r="P144" s="163"/>
      <c r="Q144" s="163"/>
      <c r="R144" s="166"/>
      <c r="T144" s="167"/>
      <c r="U144" s="163"/>
      <c r="V144" s="163"/>
      <c r="W144" s="163"/>
      <c r="X144" s="163"/>
      <c r="Y144" s="163"/>
      <c r="Z144" s="163"/>
      <c r="AA144" s="168"/>
      <c r="AT144" s="169" t="s">
        <v>168</v>
      </c>
      <c r="AU144" s="169" t="s">
        <v>78</v>
      </c>
      <c r="AV144" s="161" t="s">
        <v>161</v>
      </c>
      <c r="AW144" s="161" t="s">
        <v>28</v>
      </c>
      <c r="AX144" s="161" t="s">
        <v>80</v>
      </c>
      <c r="AY144" s="169" t="s">
        <v>156</v>
      </c>
    </row>
    <row r="145" spans="2:65" s="23" customFormat="1" ht="51" customHeight="1" x14ac:dyDescent="0.45">
      <c r="B145" s="134"/>
      <c r="C145" s="135" t="s">
        <v>177</v>
      </c>
      <c r="D145" s="135" t="s">
        <v>157</v>
      </c>
      <c r="E145" s="136" t="s">
        <v>178</v>
      </c>
      <c r="F145" s="251" t="s">
        <v>179</v>
      </c>
      <c r="G145" s="251"/>
      <c r="H145" s="251"/>
      <c r="I145" s="251"/>
      <c r="J145" s="137" t="s">
        <v>165</v>
      </c>
      <c r="K145" s="138">
        <v>16.853999999999999</v>
      </c>
      <c r="L145" s="252"/>
      <c r="M145" s="252"/>
      <c r="N145" s="252">
        <f t="shared" ref="N145:N146" si="1">ROUND(L145*K145,2)</f>
        <v>0</v>
      </c>
      <c r="O145" s="252"/>
      <c r="P145" s="252"/>
      <c r="Q145" s="252"/>
      <c r="R145" s="139"/>
      <c r="T145" s="140"/>
      <c r="U145" s="34" t="s">
        <v>39</v>
      </c>
      <c r="V145" s="141">
        <v>0</v>
      </c>
      <c r="W145" s="141">
        <f>V145*K145</f>
        <v>0</v>
      </c>
      <c r="X145" s="141">
        <v>0</v>
      </c>
      <c r="Y145" s="141">
        <f>X145*K145</f>
        <v>0</v>
      </c>
      <c r="Z145" s="141">
        <v>0</v>
      </c>
      <c r="AA145" s="142">
        <f>Z145*K145</f>
        <v>0</v>
      </c>
      <c r="AR145" s="8" t="s">
        <v>161</v>
      </c>
      <c r="AT145" s="8" t="s">
        <v>157</v>
      </c>
      <c r="AU145" s="8" t="s">
        <v>78</v>
      </c>
      <c r="AY145" s="8" t="s">
        <v>156</v>
      </c>
      <c r="BE145" s="143">
        <f>IF(U145="základná",N145,0)</f>
        <v>0</v>
      </c>
      <c r="BF145" s="143">
        <f>IF(U145="znížená",N145,0)</f>
        <v>0</v>
      </c>
      <c r="BG145" s="143">
        <f>IF(U145="zákl. prenesená",N145,0)</f>
        <v>0</v>
      </c>
      <c r="BH145" s="143">
        <f>IF(U145="zníž. prenesená",N145,0)</f>
        <v>0</v>
      </c>
      <c r="BI145" s="143">
        <f>IF(U145="nulová",N145,0)</f>
        <v>0</v>
      </c>
      <c r="BJ145" s="8" t="s">
        <v>78</v>
      </c>
      <c r="BK145" s="121">
        <f>ROUND(L145*K145,3)</f>
        <v>0</v>
      </c>
      <c r="BL145" s="8" t="s">
        <v>161</v>
      </c>
      <c r="BM145" s="8" t="s">
        <v>5027</v>
      </c>
    </row>
    <row r="146" spans="2:65" s="23" customFormat="1" ht="38.25" customHeight="1" x14ac:dyDescent="0.45">
      <c r="B146" s="134"/>
      <c r="C146" s="135" t="s">
        <v>181</v>
      </c>
      <c r="D146" s="135" t="s">
        <v>157</v>
      </c>
      <c r="E146" s="136" t="s">
        <v>182</v>
      </c>
      <c r="F146" s="251" t="s">
        <v>183</v>
      </c>
      <c r="G146" s="251"/>
      <c r="H146" s="251"/>
      <c r="I146" s="251"/>
      <c r="J146" s="137" t="s">
        <v>165</v>
      </c>
      <c r="K146" s="138">
        <v>87.744</v>
      </c>
      <c r="L146" s="252"/>
      <c r="M146" s="252"/>
      <c r="N146" s="252">
        <f t="shared" si="1"/>
        <v>0</v>
      </c>
      <c r="O146" s="252"/>
      <c r="P146" s="252"/>
      <c r="Q146" s="252"/>
      <c r="R146" s="139"/>
      <c r="T146" s="140"/>
      <c r="U146" s="34" t="s">
        <v>39</v>
      </c>
      <c r="V146" s="141">
        <v>0</v>
      </c>
      <c r="W146" s="141">
        <f>V146*K146</f>
        <v>0</v>
      </c>
      <c r="X146" s="141">
        <v>0</v>
      </c>
      <c r="Y146" s="141">
        <f>X146*K146</f>
        <v>0</v>
      </c>
      <c r="Z146" s="141">
        <v>0</v>
      </c>
      <c r="AA146" s="142">
        <f>Z146*K146</f>
        <v>0</v>
      </c>
      <c r="AR146" s="8" t="s">
        <v>161</v>
      </c>
      <c r="AT146" s="8" t="s">
        <v>157</v>
      </c>
      <c r="AU146" s="8" t="s">
        <v>78</v>
      </c>
      <c r="AY146" s="8" t="s">
        <v>156</v>
      </c>
      <c r="BE146" s="143">
        <f>IF(U146="základná",N146,0)</f>
        <v>0</v>
      </c>
      <c r="BF146" s="143">
        <f>IF(U146="znížená",N146,0)</f>
        <v>0</v>
      </c>
      <c r="BG146" s="143">
        <f>IF(U146="zákl. prenesená",N146,0)</f>
        <v>0</v>
      </c>
      <c r="BH146" s="143">
        <f>IF(U146="zníž. prenesená",N146,0)</f>
        <v>0</v>
      </c>
      <c r="BI146" s="143">
        <f>IF(U146="nulová",N146,0)</f>
        <v>0</v>
      </c>
      <c r="BJ146" s="8" t="s">
        <v>78</v>
      </c>
      <c r="BK146" s="121">
        <f>ROUND(L146*K146,3)</f>
        <v>0</v>
      </c>
      <c r="BL146" s="8" t="s">
        <v>161</v>
      </c>
      <c r="BM146" s="8" t="s">
        <v>5028</v>
      </c>
    </row>
    <row r="147" spans="2:65" s="152" customFormat="1" ht="16.5" customHeight="1" x14ac:dyDescent="0.45">
      <c r="B147" s="153"/>
      <c r="C147" s="154"/>
      <c r="D147" s="154"/>
      <c r="E147" s="155"/>
      <c r="F147" s="256" t="s">
        <v>5029</v>
      </c>
      <c r="G147" s="256"/>
      <c r="H147" s="256"/>
      <c r="I147" s="256"/>
      <c r="J147" s="154"/>
      <c r="K147" s="156">
        <v>87.744</v>
      </c>
      <c r="L147" s="154"/>
      <c r="M147" s="154"/>
      <c r="N147" s="154"/>
      <c r="O147" s="154"/>
      <c r="P147" s="154"/>
      <c r="Q147" s="154"/>
      <c r="R147" s="157"/>
      <c r="T147" s="158"/>
      <c r="U147" s="154"/>
      <c r="V147" s="154"/>
      <c r="W147" s="154"/>
      <c r="X147" s="154"/>
      <c r="Y147" s="154"/>
      <c r="Z147" s="154"/>
      <c r="AA147" s="159"/>
      <c r="AT147" s="160" t="s">
        <v>168</v>
      </c>
      <c r="AU147" s="160" t="s">
        <v>78</v>
      </c>
      <c r="AV147" s="152" t="s">
        <v>78</v>
      </c>
      <c r="AW147" s="152" t="s">
        <v>28</v>
      </c>
      <c r="AX147" s="152" t="s">
        <v>72</v>
      </c>
      <c r="AY147" s="160" t="s">
        <v>156</v>
      </c>
    </row>
    <row r="148" spans="2:65" s="161" customFormat="1" ht="16.5" customHeight="1" x14ac:dyDescent="0.45">
      <c r="B148" s="162"/>
      <c r="C148" s="163"/>
      <c r="D148" s="163"/>
      <c r="E148" s="164"/>
      <c r="F148" s="255" t="s">
        <v>170</v>
      </c>
      <c r="G148" s="255"/>
      <c r="H148" s="255"/>
      <c r="I148" s="255"/>
      <c r="J148" s="163"/>
      <c r="K148" s="165">
        <v>87.744</v>
      </c>
      <c r="L148" s="163"/>
      <c r="M148" s="163"/>
      <c r="N148" s="163"/>
      <c r="O148" s="163"/>
      <c r="P148" s="163"/>
      <c r="Q148" s="163"/>
      <c r="R148" s="166"/>
      <c r="T148" s="167"/>
      <c r="U148" s="163"/>
      <c r="V148" s="163"/>
      <c r="W148" s="163"/>
      <c r="X148" s="163"/>
      <c r="Y148" s="163"/>
      <c r="Z148" s="163"/>
      <c r="AA148" s="168"/>
      <c r="AT148" s="169" t="s">
        <v>168</v>
      </c>
      <c r="AU148" s="169" t="s">
        <v>78</v>
      </c>
      <c r="AV148" s="161" t="s">
        <v>161</v>
      </c>
      <c r="AW148" s="161" t="s">
        <v>28</v>
      </c>
      <c r="AX148" s="161" t="s">
        <v>80</v>
      </c>
      <c r="AY148" s="169" t="s">
        <v>156</v>
      </c>
    </row>
    <row r="149" spans="2:65" s="23" customFormat="1" ht="51" customHeight="1" x14ac:dyDescent="0.45">
      <c r="B149" s="134"/>
      <c r="C149" s="135" t="s">
        <v>186</v>
      </c>
      <c r="D149" s="135" t="s">
        <v>157</v>
      </c>
      <c r="E149" s="136" t="s">
        <v>187</v>
      </c>
      <c r="F149" s="251" t="s">
        <v>188</v>
      </c>
      <c r="G149" s="251"/>
      <c r="H149" s="251"/>
      <c r="I149" s="251"/>
      <c r="J149" s="137" t="s">
        <v>165</v>
      </c>
      <c r="K149" s="138">
        <v>87.744</v>
      </c>
      <c r="L149" s="252"/>
      <c r="M149" s="252"/>
      <c r="N149" s="252">
        <f t="shared" ref="N149:N152" si="2">ROUND(L149*K149,2)</f>
        <v>0</v>
      </c>
      <c r="O149" s="252"/>
      <c r="P149" s="252"/>
      <c r="Q149" s="252"/>
      <c r="R149" s="139"/>
      <c r="T149" s="140"/>
      <c r="U149" s="34" t="s">
        <v>39</v>
      </c>
      <c r="V149" s="141">
        <v>0</v>
      </c>
      <c r="W149" s="141">
        <f>V149*K149</f>
        <v>0</v>
      </c>
      <c r="X149" s="141">
        <v>0</v>
      </c>
      <c r="Y149" s="141">
        <f>X149*K149</f>
        <v>0</v>
      </c>
      <c r="Z149" s="141">
        <v>0</v>
      </c>
      <c r="AA149" s="142">
        <f>Z149*K149</f>
        <v>0</v>
      </c>
      <c r="AR149" s="8" t="s">
        <v>161</v>
      </c>
      <c r="AT149" s="8" t="s">
        <v>157</v>
      </c>
      <c r="AU149" s="8" t="s">
        <v>78</v>
      </c>
      <c r="AY149" s="8" t="s">
        <v>156</v>
      </c>
      <c r="BE149" s="143">
        <f>IF(U149="základná",N149,0)</f>
        <v>0</v>
      </c>
      <c r="BF149" s="143">
        <f>IF(U149="znížená",N149,0)</f>
        <v>0</v>
      </c>
      <c r="BG149" s="143">
        <f>IF(U149="zákl. prenesená",N149,0)</f>
        <v>0</v>
      </c>
      <c r="BH149" s="143">
        <f>IF(U149="zníž. prenesená",N149,0)</f>
        <v>0</v>
      </c>
      <c r="BI149" s="143">
        <f>IF(U149="nulová",N149,0)</f>
        <v>0</v>
      </c>
      <c r="BJ149" s="8" t="s">
        <v>78</v>
      </c>
      <c r="BK149" s="121">
        <f>ROUND(L149*K149,3)</f>
        <v>0</v>
      </c>
      <c r="BL149" s="8" t="s">
        <v>161</v>
      </c>
      <c r="BM149" s="8" t="s">
        <v>5030</v>
      </c>
    </row>
    <row r="150" spans="2:65" s="23" customFormat="1" ht="25.5" customHeight="1" x14ac:dyDescent="0.45">
      <c r="B150" s="134"/>
      <c r="C150" s="135" t="s">
        <v>190</v>
      </c>
      <c r="D150" s="135" t="s">
        <v>157</v>
      </c>
      <c r="E150" s="136" t="s">
        <v>191</v>
      </c>
      <c r="F150" s="251" t="s">
        <v>192</v>
      </c>
      <c r="G150" s="251"/>
      <c r="H150" s="251"/>
      <c r="I150" s="251"/>
      <c r="J150" s="137" t="s">
        <v>165</v>
      </c>
      <c r="K150" s="138">
        <v>87.744</v>
      </c>
      <c r="L150" s="252"/>
      <c r="M150" s="252"/>
      <c r="N150" s="252">
        <f t="shared" si="2"/>
        <v>0</v>
      </c>
      <c r="O150" s="252"/>
      <c r="P150" s="252"/>
      <c r="Q150" s="252"/>
      <c r="R150" s="139"/>
      <c r="T150" s="140"/>
      <c r="U150" s="34" t="s">
        <v>39</v>
      </c>
      <c r="V150" s="141">
        <v>0</v>
      </c>
      <c r="W150" s="141">
        <f>V150*K150</f>
        <v>0</v>
      </c>
      <c r="X150" s="141">
        <v>0</v>
      </c>
      <c r="Y150" s="141">
        <f>X150*K150</f>
        <v>0</v>
      </c>
      <c r="Z150" s="141">
        <v>0</v>
      </c>
      <c r="AA150" s="142">
        <f>Z150*K150</f>
        <v>0</v>
      </c>
      <c r="AR150" s="8" t="s">
        <v>161</v>
      </c>
      <c r="AT150" s="8" t="s">
        <v>157</v>
      </c>
      <c r="AU150" s="8" t="s">
        <v>78</v>
      </c>
      <c r="AY150" s="8" t="s">
        <v>156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8" t="s">
        <v>78</v>
      </c>
      <c r="BK150" s="121">
        <f>ROUND(L150*K150,3)</f>
        <v>0</v>
      </c>
      <c r="BL150" s="8" t="s">
        <v>161</v>
      </c>
      <c r="BM150" s="8" t="s">
        <v>5031</v>
      </c>
    </row>
    <row r="151" spans="2:65" s="23" customFormat="1" ht="16.5" customHeight="1" x14ac:dyDescent="0.45">
      <c r="B151" s="134"/>
      <c r="C151" s="135" t="s">
        <v>194</v>
      </c>
      <c r="D151" s="135" t="s">
        <v>157</v>
      </c>
      <c r="E151" s="136" t="s">
        <v>195</v>
      </c>
      <c r="F151" s="251" t="s">
        <v>196</v>
      </c>
      <c r="G151" s="251"/>
      <c r="H151" s="251"/>
      <c r="I151" s="251"/>
      <c r="J151" s="137" t="s">
        <v>165</v>
      </c>
      <c r="K151" s="138">
        <v>87.744</v>
      </c>
      <c r="L151" s="252"/>
      <c r="M151" s="252"/>
      <c r="N151" s="252">
        <f t="shared" si="2"/>
        <v>0</v>
      </c>
      <c r="O151" s="252"/>
      <c r="P151" s="252"/>
      <c r="Q151" s="252"/>
      <c r="R151" s="139"/>
      <c r="T151" s="140"/>
      <c r="U151" s="34" t="s">
        <v>39</v>
      </c>
      <c r="V151" s="141">
        <v>0</v>
      </c>
      <c r="W151" s="141">
        <f>V151*K151</f>
        <v>0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8" t="s">
        <v>161</v>
      </c>
      <c r="AT151" s="8" t="s">
        <v>157</v>
      </c>
      <c r="AU151" s="8" t="s">
        <v>78</v>
      </c>
      <c r="AY151" s="8" t="s">
        <v>156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8" t="s">
        <v>78</v>
      </c>
      <c r="BK151" s="121">
        <f>ROUND(L151*K151,3)</f>
        <v>0</v>
      </c>
      <c r="BL151" s="8" t="s">
        <v>161</v>
      </c>
      <c r="BM151" s="8" t="s">
        <v>5032</v>
      </c>
    </row>
    <row r="152" spans="2:65" s="23" customFormat="1" ht="25.5" customHeight="1" x14ac:dyDescent="0.45">
      <c r="B152" s="134"/>
      <c r="C152" s="135" t="s">
        <v>198</v>
      </c>
      <c r="D152" s="135" t="s">
        <v>157</v>
      </c>
      <c r="E152" s="136" t="s">
        <v>199</v>
      </c>
      <c r="F152" s="251" t="s">
        <v>200</v>
      </c>
      <c r="G152" s="251"/>
      <c r="H152" s="251"/>
      <c r="I152" s="251"/>
      <c r="J152" s="137" t="s">
        <v>201</v>
      </c>
      <c r="K152" s="138">
        <v>149.16499999999999</v>
      </c>
      <c r="L152" s="252"/>
      <c r="M152" s="252"/>
      <c r="N152" s="252">
        <f t="shared" si="2"/>
        <v>0</v>
      </c>
      <c r="O152" s="252"/>
      <c r="P152" s="252"/>
      <c r="Q152" s="252"/>
      <c r="R152" s="139"/>
      <c r="T152" s="140"/>
      <c r="U152" s="34" t="s">
        <v>39</v>
      </c>
      <c r="V152" s="141">
        <v>0</v>
      </c>
      <c r="W152" s="141">
        <f>V152*K152</f>
        <v>0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8" t="s">
        <v>161</v>
      </c>
      <c r="AT152" s="8" t="s">
        <v>157</v>
      </c>
      <c r="AU152" s="8" t="s">
        <v>78</v>
      </c>
      <c r="AY152" s="8" t="s">
        <v>156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8" t="s">
        <v>78</v>
      </c>
      <c r="BK152" s="121">
        <f>ROUND(L152*K152,3)</f>
        <v>0</v>
      </c>
      <c r="BL152" s="8" t="s">
        <v>161</v>
      </c>
      <c r="BM152" s="8" t="s">
        <v>5033</v>
      </c>
    </row>
    <row r="153" spans="2:65" s="122" customFormat="1" ht="29.85" customHeight="1" x14ac:dyDescent="0.5">
      <c r="B153" s="123"/>
      <c r="C153" s="124"/>
      <c r="D153" s="133" t="s">
        <v>107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57">
        <f>BK153</f>
        <v>0</v>
      </c>
      <c r="O153" s="257"/>
      <c r="P153" s="257"/>
      <c r="Q153" s="257"/>
      <c r="R153" s="126"/>
      <c r="T153" s="127"/>
      <c r="U153" s="124"/>
      <c r="V153" s="124"/>
      <c r="W153" s="128">
        <f>SUM(W154:W208)</f>
        <v>0</v>
      </c>
      <c r="X153" s="124"/>
      <c r="Y153" s="128">
        <f>SUM(Y154:Y208)</f>
        <v>0</v>
      </c>
      <c r="Z153" s="124"/>
      <c r="AA153" s="129">
        <f>SUM(AA154:AA208)</f>
        <v>0</v>
      </c>
      <c r="AR153" s="130" t="s">
        <v>80</v>
      </c>
      <c r="AT153" s="131" t="s">
        <v>71</v>
      </c>
      <c r="AU153" s="131" t="s">
        <v>80</v>
      </c>
      <c r="AY153" s="130" t="s">
        <v>156</v>
      </c>
      <c r="BK153" s="132">
        <f>SUM(BK154:BK208)</f>
        <v>0</v>
      </c>
    </row>
    <row r="154" spans="2:65" s="23" customFormat="1" ht="25.5" customHeight="1" x14ac:dyDescent="0.45">
      <c r="B154" s="134"/>
      <c r="C154" s="135" t="s">
        <v>203</v>
      </c>
      <c r="D154" s="135" t="s">
        <v>157</v>
      </c>
      <c r="E154" s="136" t="s">
        <v>5034</v>
      </c>
      <c r="F154" s="251" t="s">
        <v>5035</v>
      </c>
      <c r="G154" s="251"/>
      <c r="H154" s="251"/>
      <c r="I154" s="251"/>
      <c r="J154" s="137" t="s">
        <v>165</v>
      </c>
      <c r="K154" s="138">
        <v>5.8760000000000003</v>
      </c>
      <c r="L154" s="252"/>
      <c r="M154" s="252"/>
      <c r="N154" s="252">
        <f>ROUND(L154*K154,2)</f>
        <v>0</v>
      </c>
      <c r="O154" s="252"/>
      <c r="P154" s="252"/>
      <c r="Q154" s="252"/>
      <c r="R154" s="139"/>
      <c r="T154" s="140"/>
      <c r="U154" s="34" t="s">
        <v>39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8" t="s">
        <v>161</v>
      </c>
      <c r="AT154" s="8" t="s">
        <v>157</v>
      </c>
      <c r="AU154" s="8" t="s">
        <v>78</v>
      </c>
      <c r="AY154" s="8" t="s">
        <v>156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8" t="s">
        <v>78</v>
      </c>
      <c r="BK154" s="121">
        <f>ROUND(L154*K154,3)</f>
        <v>0</v>
      </c>
      <c r="BL154" s="8" t="s">
        <v>161</v>
      </c>
      <c r="BM154" s="8" t="s">
        <v>5036</v>
      </c>
    </row>
    <row r="155" spans="2:65" s="144" customFormat="1" ht="16.5" customHeight="1" x14ac:dyDescent="0.45">
      <c r="B155" s="145"/>
      <c r="C155" s="146"/>
      <c r="D155" s="146"/>
      <c r="E155" s="147"/>
      <c r="F155" s="253" t="s">
        <v>5037</v>
      </c>
      <c r="G155" s="253"/>
      <c r="H155" s="253"/>
      <c r="I155" s="253"/>
      <c r="J155" s="146"/>
      <c r="K155" s="147"/>
      <c r="L155" s="146"/>
      <c r="M155" s="146"/>
      <c r="N155" s="146"/>
      <c r="O155" s="146"/>
      <c r="P155" s="146"/>
      <c r="Q155" s="146"/>
      <c r="R155" s="148"/>
      <c r="T155" s="149"/>
      <c r="U155" s="146"/>
      <c r="V155" s="146"/>
      <c r="W155" s="146"/>
      <c r="X155" s="146"/>
      <c r="Y155" s="146"/>
      <c r="Z155" s="146"/>
      <c r="AA155" s="150"/>
      <c r="AT155" s="151" t="s">
        <v>168</v>
      </c>
      <c r="AU155" s="151" t="s">
        <v>78</v>
      </c>
      <c r="AV155" s="144" t="s">
        <v>80</v>
      </c>
      <c r="AW155" s="144" t="s">
        <v>28</v>
      </c>
      <c r="AX155" s="144" t="s">
        <v>72</v>
      </c>
      <c r="AY155" s="151" t="s">
        <v>156</v>
      </c>
    </row>
    <row r="156" spans="2:65" s="152" customFormat="1" ht="16.5" customHeight="1" x14ac:dyDescent="0.45">
      <c r="B156" s="153"/>
      <c r="C156" s="154"/>
      <c r="D156" s="154"/>
      <c r="E156" s="155"/>
      <c r="F156" s="254" t="s">
        <v>5038</v>
      </c>
      <c r="G156" s="254"/>
      <c r="H156" s="254"/>
      <c r="I156" s="254"/>
      <c r="J156" s="154"/>
      <c r="K156" s="156">
        <v>1.0089999999999999</v>
      </c>
      <c r="L156" s="154"/>
      <c r="M156" s="154"/>
      <c r="N156" s="154"/>
      <c r="O156" s="154"/>
      <c r="P156" s="154"/>
      <c r="Q156" s="154"/>
      <c r="R156" s="157"/>
      <c r="T156" s="158"/>
      <c r="U156" s="154"/>
      <c r="V156" s="154"/>
      <c r="W156" s="154"/>
      <c r="X156" s="154"/>
      <c r="Y156" s="154"/>
      <c r="Z156" s="154"/>
      <c r="AA156" s="159"/>
      <c r="AT156" s="160" t="s">
        <v>168</v>
      </c>
      <c r="AU156" s="160" t="s">
        <v>78</v>
      </c>
      <c r="AV156" s="152" t="s">
        <v>78</v>
      </c>
      <c r="AW156" s="152" t="s">
        <v>28</v>
      </c>
      <c r="AX156" s="152" t="s">
        <v>72</v>
      </c>
      <c r="AY156" s="160" t="s">
        <v>156</v>
      </c>
    </row>
    <row r="157" spans="2:65" s="152" customFormat="1" ht="16.5" customHeight="1" x14ac:dyDescent="0.45">
      <c r="B157" s="153"/>
      <c r="C157" s="154"/>
      <c r="D157" s="154"/>
      <c r="E157" s="155"/>
      <c r="F157" s="254" t="s">
        <v>5039</v>
      </c>
      <c r="G157" s="254"/>
      <c r="H157" s="254"/>
      <c r="I157" s="254"/>
      <c r="J157" s="154"/>
      <c r="K157" s="156">
        <v>1.3340000000000001</v>
      </c>
      <c r="L157" s="154"/>
      <c r="M157" s="154"/>
      <c r="N157" s="154"/>
      <c r="O157" s="154"/>
      <c r="P157" s="154"/>
      <c r="Q157" s="154"/>
      <c r="R157" s="157"/>
      <c r="T157" s="158"/>
      <c r="U157" s="154"/>
      <c r="V157" s="154"/>
      <c r="W157" s="154"/>
      <c r="X157" s="154"/>
      <c r="Y157" s="154"/>
      <c r="Z157" s="154"/>
      <c r="AA157" s="159"/>
      <c r="AT157" s="160" t="s">
        <v>168</v>
      </c>
      <c r="AU157" s="160" t="s">
        <v>78</v>
      </c>
      <c r="AV157" s="152" t="s">
        <v>78</v>
      </c>
      <c r="AW157" s="152" t="s">
        <v>28</v>
      </c>
      <c r="AX157" s="152" t="s">
        <v>72</v>
      </c>
      <c r="AY157" s="160" t="s">
        <v>156</v>
      </c>
    </row>
    <row r="158" spans="2:65" s="152" customFormat="1" ht="16.5" customHeight="1" x14ac:dyDescent="0.45">
      <c r="B158" s="153"/>
      <c r="C158" s="154"/>
      <c r="D158" s="154"/>
      <c r="E158" s="155"/>
      <c r="F158" s="254" t="s">
        <v>5040</v>
      </c>
      <c r="G158" s="254"/>
      <c r="H158" s="254"/>
      <c r="I158" s="254"/>
      <c r="J158" s="154"/>
      <c r="K158" s="156">
        <v>0.85099999999999998</v>
      </c>
      <c r="L158" s="154"/>
      <c r="M158" s="154"/>
      <c r="N158" s="154"/>
      <c r="O158" s="154"/>
      <c r="P158" s="154"/>
      <c r="Q158" s="154"/>
      <c r="R158" s="157"/>
      <c r="T158" s="158"/>
      <c r="U158" s="154"/>
      <c r="V158" s="154"/>
      <c r="W158" s="154"/>
      <c r="X158" s="154"/>
      <c r="Y158" s="154"/>
      <c r="Z158" s="154"/>
      <c r="AA158" s="159"/>
      <c r="AT158" s="160" t="s">
        <v>168</v>
      </c>
      <c r="AU158" s="160" t="s">
        <v>78</v>
      </c>
      <c r="AV158" s="152" t="s">
        <v>78</v>
      </c>
      <c r="AW158" s="152" t="s">
        <v>28</v>
      </c>
      <c r="AX158" s="152" t="s">
        <v>72</v>
      </c>
      <c r="AY158" s="160" t="s">
        <v>156</v>
      </c>
    </row>
    <row r="159" spans="2:65" s="144" customFormat="1" ht="16.5" customHeight="1" x14ac:dyDescent="0.45">
      <c r="B159" s="145"/>
      <c r="C159" s="146"/>
      <c r="D159" s="146"/>
      <c r="E159" s="147"/>
      <c r="F159" s="258" t="s">
        <v>5041</v>
      </c>
      <c r="G159" s="258"/>
      <c r="H159" s="258"/>
      <c r="I159" s="258"/>
      <c r="J159" s="146"/>
      <c r="K159" s="147"/>
      <c r="L159" s="146"/>
      <c r="M159" s="146"/>
      <c r="N159" s="146"/>
      <c r="O159" s="146"/>
      <c r="P159" s="146"/>
      <c r="Q159" s="146"/>
      <c r="R159" s="148"/>
      <c r="T159" s="149"/>
      <c r="U159" s="146"/>
      <c r="V159" s="146"/>
      <c r="W159" s="146"/>
      <c r="X159" s="146"/>
      <c r="Y159" s="146"/>
      <c r="Z159" s="146"/>
      <c r="AA159" s="150"/>
      <c r="AT159" s="151" t="s">
        <v>168</v>
      </c>
      <c r="AU159" s="151" t="s">
        <v>78</v>
      </c>
      <c r="AV159" s="144" t="s">
        <v>80</v>
      </c>
      <c r="AW159" s="144" t="s">
        <v>28</v>
      </c>
      <c r="AX159" s="144" t="s">
        <v>72</v>
      </c>
      <c r="AY159" s="151" t="s">
        <v>156</v>
      </c>
    </row>
    <row r="160" spans="2:65" s="152" customFormat="1" ht="16.5" customHeight="1" x14ac:dyDescent="0.45">
      <c r="B160" s="153"/>
      <c r="C160" s="154"/>
      <c r="D160" s="154"/>
      <c r="E160" s="155"/>
      <c r="F160" s="254" t="s">
        <v>5042</v>
      </c>
      <c r="G160" s="254"/>
      <c r="H160" s="254"/>
      <c r="I160" s="254"/>
      <c r="J160" s="154"/>
      <c r="K160" s="156">
        <v>2.6819999999999999</v>
      </c>
      <c r="L160" s="154"/>
      <c r="M160" s="154"/>
      <c r="N160" s="154"/>
      <c r="O160" s="154"/>
      <c r="P160" s="154"/>
      <c r="Q160" s="154"/>
      <c r="R160" s="157"/>
      <c r="T160" s="158"/>
      <c r="U160" s="154"/>
      <c r="V160" s="154"/>
      <c r="W160" s="154"/>
      <c r="X160" s="154"/>
      <c r="Y160" s="154"/>
      <c r="Z160" s="154"/>
      <c r="AA160" s="159"/>
      <c r="AT160" s="160" t="s">
        <v>168</v>
      </c>
      <c r="AU160" s="160" t="s">
        <v>78</v>
      </c>
      <c r="AV160" s="152" t="s">
        <v>78</v>
      </c>
      <c r="AW160" s="152" t="s">
        <v>28</v>
      </c>
      <c r="AX160" s="152" t="s">
        <v>72</v>
      </c>
      <c r="AY160" s="160" t="s">
        <v>156</v>
      </c>
    </row>
    <row r="161" spans="2:65" s="161" customFormat="1" ht="16.5" customHeight="1" x14ac:dyDescent="0.45">
      <c r="B161" s="162"/>
      <c r="C161" s="163"/>
      <c r="D161" s="163"/>
      <c r="E161" s="164"/>
      <c r="F161" s="255" t="s">
        <v>170</v>
      </c>
      <c r="G161" s="255"/>
      <c r="H161" s="255"/>
      <c r="I161" s="255"/>
      <c r="J161" s="163"/>
      <c r="K161" s="165">
        <v>5.8760000000000003</v>
      </c>
      <c r="L161" s="163"/>
      <c r="M161" s="163"/>
      <c r="N161" s="163"/>
      <c r="O161" s="163"/>
      <c r="P161" s="163"/>
      <c r="Q161" s="163"/>
      <c r="R161" s="166"/>
      <c r="T161" s="167"/>
      <c r="U161" s="163"/>
      <c r="V161" s="163"/>
      <c r="W161" s="163"/>
      <c r="X161" s="163"/>
      <c r="Y161" s="163"/>
      <c r="Z161" s="163"/>
      <c r="AA161" s="168"/>
      <c r="AT161" s="169" t="s">
        <v>168</v>
      </c>
      <c r="AU161" s="169" t="s">
        <v>78</v>
      </c>
      <c r="AV161" s="161" t="s">
        <v>161</v>
      </c>
      <c r="AW161" s="161" t="s">
        <v>28</v>
      </c>
      <c r="AX161" s="161" t="s">
        <v>80</v>
      </c>
      <c r="AY161" s="169" t="s">
        <v>156</v>
      </c>
    </row>
    <row r="162" spans="2:65" s="23" customFormat="1" ht="25.5" customHeight="1" x14ac:dyDescent="0.45">
      <c r="B162" s="134"/>
      <c r="C162" s="135" t="s">
        <v>208</v>
      </c>
      <c r="D162" s="135" t="s">
        <v>157</v>
      </c>
      <c r="E162" s="136" t="s">
        <v>5043</v>
      </c>
      <c r="F162" s="251" t="s">
        <v>5044</v>
      </c>
      <c r="G162" s="251"/>
      <c r="H162" s="251"/>
      <c r="I162" s="251"/>
      <c r="J162" s="137" t="s">
        <v>160</v>
      </c>
      <c r="K162" s="138">
        <v>5.59</v>
      </c>
      <c r="L162" s="252"/>
      <c r="M162" s="252"/>
      <c r="N162" s="252">
        <f>ROUND(L162*K162,2)</f>
        <v>0</v>
      </c>
      <c r="O162" s="252"/>
      <c r="P162" s="252"/>
      <c r="Q162" s="252"/>
      <c r="R162" s="139"/>
      <c r="T162" s="140"/>
      <c r="U162" s="34" t="s">
        <v>39</v>
      </c>
      <c r="V162" s="141">
        <v>0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8" t="s">
        <v>161</v>
      </c>
      <c r="AT162" s="8" t="s">
        <v>157</v>
      </c>
      <c r="AU162" s="8" t="s">
        <v>78</v>
      </c>
      <c r="AY162" s="8" t="s">
        <v>156</v>
      </c>
      <c r="BE162" s="143">
        <f>IF(U162="základná",N162,0)</f>
        <v>0</v>
      </c>
      <c r="BF162" s="143">
        <f>IF(U162="znížená",N162,0)</f>
        <v>0</v>
      </c>
      <c r="BG162" s="143">
        <f>IF(U162="zákl. prenesená",N162,0)</f>
        <v>0</v>
      </c>
      <c r="BH162" s="143">
        <f>IF(U162="zníž. prenesená",N162,0)</f>
        <v>0</v>
      </c>
      <c r="BI162" s="143">
        <f>IF(U162="nulová",N162,0)</f>
        <v>0</v>
      </c>
      <c r="BJ162" s="8" t="s">
        <v>78</v>
      </c>
      <c r="BK162" s="121">
        <f>ROUND(L162*K162,3)</f>
        <v>0</v>
      </c>
      <c r="BL162" s="8" t="s">
        <v>161</v>
      </c>
      <c r="BM162" s="8" t="s">
        <v>5045</v>
      </c>
    </row>
    <row r="163" spans="2:65" s="144" customFormat="1" ht="16.5" customHeight="1" x14ac:dyDescent="0.45">
      <c r="B163" s="145"/>
      <c r="C163" s="146"/>
      <c r="D163" s="146"/>
      <c r="E163" s="147"/>
      <c r="F163" s="253" t="s">
        <v>5037</v>
      </c>
      <c r="G163" s="253"/>
      <c r="H163" s="253"/>
      <c r="I163" s="253"/>
      <c r="J163" s="146"/>
      <c r="K163" s="147"/>
      <c r="L163" s="146"/>
      <c r="M163" s="146"/>
      <c r="N163" s="146"/>
      <c r="O163" s="146"/>
      <c r="P163" s="146"/>
      <c r="Q163" s="146"/>
      <c r="R163" s="148"/>
      <c r="T163" s="149"/>
      <c r="U163" s="146"/>
      <c r="V163" s="146"/>
      <c r="W163" s="146"/>
      <c r="X163" s="146"/>
      <c r="Y163" s="146"/>
      <c r="Z163" s="146"/>
      <c r="AA163" s="150"/>
      <c r="AT163" s="151" t="s">
        <v>168</v>
      </c>
      <c r="AU163" s="151" t="s">
        <v>78</v>
      </c>
      <c r="AV163" s="144" t="s">
        <v>80</v>
      </c>
      <c r="AW163" s="144" t="s">
        <v>28</v>
      </c>
      <c r="AX163" s="144" t="s">
        <v>72</v>
      </c>
      <c r="AY163" s="151" t="s">
        <v>156</v>
      </c>
    </row>
    <row r="164" spans="2:65" s="152" customFormat="1" ht="16.5" customHeight="1" x14ac:dyDescent="0.45">
      <c r="B164" s="153"/>
      <c r="C164" s="154"/>
      <c r="D164" s="154"/>
      <c r="E164" s="155"/>
      <c r="F164" s="254" t="s">
        <v>5046</v>
      </c>
      <c r="G164" s="254"/>
      <c r="H164" s="254"/>
      <c r="I164" s="254"/>
      <c r="J164" s="154"/>
      <c r="K164" s="156">
        <v>2.4049999999999998</v>
      </c>
      <c r="L164" s="154"/>
      <c r="M164" s="154"/>
      <c r="N164" s="154"/>
      <c r="O164" s="154"/>
      <c r="P164" s="154"/>
      <c r="Q164" s="154"/>
      <c r="R164" s="157"/>
      <c r="T164" s="158"/>
      <c r="U164" s="154"/>
      <c r="V164" s="154"/>
      <c r="W164" s="154"/>
      <c r="X164" s="154"/>
      <c r="Y164" s="154"/>
      <c r="Z164" s="154"/>
      <c r="AA164" s="159"/>
      <c r="AT164" s="160" t="s">
        <v>168</v>
      </c>
      <c r="AU164" s="160" t="s">
        <v>78</v>
      </c>
      <c r="AV164" s="152" t="s">
        <v>78</v>
      </c>
      <c r="AW164" s="152" t="s">
        <v>28</v>
      </c>
      <c r="AX164" s="152" t="s">
        <v>72</v>
      </c>
      <c r="AY164" s="160" t="s">
        <v>156</v>
      </c>
    </row>
    <row r="165" spans="2:65" s="152" customFormat="1" ht="16.5" customHeight="1" x14ac:dyDescent="0.45">
      <c r="B165" s="153"/>
      <c r="C165" s="154"/>
      <c r="D165" s="154"/>
      <c r="E165" s="155"/>
      <c r="F165" s="254" t="s">
        <v>5047</v>
      </c>
      <c r="G165" s="254"/>
      <c r="H165" s="254"/>
      <c r="I165" s="254"/>
      <c r="J165" s="154"/>
      <c r="K165" s="156">
        <v>1.347</v>
      </c>
      <c r="L165" s="154"/>
      <c r="M165" s="154"/>
      <c r="N165" s="154"/>
      <c r="O165" s="154"/>
      <c r="P165" s="154"/>
      <c r="Q165" s="154"/>
      <c r="R165" s="157"/>
      <c r="T165" s="158"/>
      <c r="U165" s="154"/>
      <c r="V165" s="154"/>
      <c r="W165" s="154"/>
      <c r="X165" s="154"/>
      <c r="Y165" s="154"/>
      <c r="Z165" s="154"/>
      <c r="AA165" s="159"/>
      <c r="AT165" s="160" t="s">
        <v>168</v>
      </c>
      <c r="AU165" s="160" t="s">
        <v>78</v>
      </c>
      <c r="AV165" s="152" t="s">
        <v>78</v>
      </c>
      <c r="AW165" s="152" t="s">
        <v>28</v>
      </c>
      <c r="AX165" s="152" t="s">
        <v>72</v>
      </c>
      <c r="AY165" s="160" t="s">
        <v>156</v>
      </c>
    </row>
    <row r="166" spans="2:65" s="144" customFormat="1" ht="16.5" customHeight="1" x14ac:dyDescent="0.45">
      <c r="B166" s="145"/>
      <c r="C166" s="146"/>
      <c r="D166" s="146"/>
      <c r="E166" s="147"/>
      <c r="F166" s="258" t="s">
        <v>5041</v>
      </c>
      <c r="G166" s="258"/>
      <c r="H166" s="258"/>
      <c r="I166" s="258"/>
      <c r="J166" s="146"/>
      <c r="K166" s="147"/>
      <c r="L166" s="146"/>
      <c r="M166" s="146"/>
      <c r="N166" s="146"/>
      <c r="O166" s="146"/>
      <c r="P166" s="146"/>
      <c r="Q166" s="146"/>
      <c r="R166" s="148"/>
      <c r="T166" s="149"/>
      <c r="U166" s="146"/>
      <c r="V166" s="146"/>
      <c r="W166" s="146"/>
      <c r="X166" s="146"/>
      <c r="Y166" s="146"/>
      <c r="Z166" s="146"/>
      <c r="AA166" s="150"/>
      <c r="AT166" s="151" t="s">
        <v>168</v>
      </c>
      <c r="AU166" s="151" t="s">
        <v>78</v>
      </c>
      <c r="AV166" s="144" t="s">
        <v>80</v>
      </c>
      <c r="AW166" s="144" t="s">
        <v>28</v>
      </c>
      <c r="AX166" s="144" t="s">
        <v>72</v>
      </c>
      <c r="AY166" s="151" t="s">
        <v>156</v>
      </c>
    </row>
    <row r="167" spans="2:65" s="152" customFormat="1" ht="16.5" customHeight="1" x14ac:dyDescent="0.45">
      <c r="B167" s="153"/>
      <c r="C167" s="154"/>
      <c r="D167" s="154"/>
      <c r="E167" s="155"/>
      <c r="F167" s="254" t="s">
        <v>5048</v>
      </c>
      <c r="G167" s="254"/>
      <c r="H167" s="254"/>
      <c r="I167" s="254"/>
      <c r="J167" s="154"/>
      <c r="K167" s="156">
        <v>1.8380000000000001</v>
      </c>
      <c r="L167" s="154"/>
      <c r="M167" s="154"/>
      <c r="N167" s="154"/>
      <c r="O167" s="154"/>
      <c r="P167" s="154"/>
      <c r="Q167" s="154"/>
      <c r="R167" s="157"/>
      <c r="T167" s="158"/>
      <c r="U167" s="154"/>
      <c r="V167" s="154"/>
      <c r="W167" s="154"/>
      <c r="X167" s="154"/>
      <c r="Y167" s="154"/>
      <c r="Z167" s="154"/>
      <c r="AA167" s="159"/>
      <c r="AT167" s="160" t="s">
        <v>168</v>
      </c>
      <c r="AU167" s="160" t="s">
        <v>78</v>
      </c>
      <c r="AV167" s="152" t="s">
        <v>78</v>
      </c>
      <c r="AW167" s="152" t="s">
        <v>28</v>
      </c>
      <c r="AX167" s="152" t="s">
        <v>72</v>
      </c>
      <c r="AY167" s="160" t="s">
        <v>156</v>
      </c>
    </row>
    <row r="168" spans="2:65" s="161" customFormat="1" ht="16.5" customHeight="1" x14ac:dyDescent="0.45">
      <c r="B168" s="162"/>
      <c r="C168" s="163"/>
      <c r="D168" s="163"/>
      <c r="E168" s="164"/>
      <c r="F168" s="255" t="s">
        <v>170</v>
      </c>
      <c r="G168" s="255"/>
      <c r="H168" s="255"/>
      <c r="I168" s="255"/>
      <c r="J168" s="163"/>
      <c r="K168" s="165">
        <v>5.59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168</v>
      </c>
      <c r="AU168" s="169" t="s">
        <v>78</v>
      </c>
      <c r="AV168" s="161" t="s">
        <v>161</v>
      </c>
      <c r="AW168" s="161" t="s">
        <v>28</v>
      </c>
      <c r="AX168" s="161" t="s">
        <v>80</v>
      </c>
      <c r="AY168" s="169" t="s">
        <v>156</v>
      </c>
    </row>
    <row r="169" spans="2:65" s="23" customFormat="1" ht="25.5" customHeight="1" x14ac:dyDescent="0.45">
      <c r="B169" s="134"/>
      <c r="C169" s="135" t="s">
        <v>212</v>
      </c>
      <c r="D169" s="135" t="s">
        <v>157</v>
      </c>
      <c r="E169" s="136" t="s">
        <v>5049</v>
      </c>
      <c r="F169" s="251" t="s">
        <v>5050</v>
      </c>
      <c r="G169" s="251"/>
      <c r="H169" s="251"/>
      <c r="I169" s="251"/>
      <c r="J169" s="137" t="s">
        <v>160</v>
      </c>
      <c r="K169" s="138">
        <v>5.59</v>
      </c>
      <c r="L169" s="252"/>
      <c r="M169" s="252"/>
      <c r="N169" s="252">
        <f t="shared" ref="N169:N170" si="3">ROUND(L169*K169,2)</f>
        <v>0</v>
      </c>
      <c r="O169" s="252"/>
      <c r="P169" s="252"/>
      <c r="Q169" s="252"/>
      <c r="R169" s="139"/>
      <c r="T169" s="140"/>
      <c r="U169" s="34" t="s">
        <v>39</v>
      </c>
      <c r="V169" s="141">
        <v>0</v>
      </c>
      <c r="W169" s="141">
        <f>V169*K169</f>
        <v>0</v>
      </c>
      <c r="X169" s="141">
        <v>0</v>
      </c>
      <c r="Y169" s="141">
        <f>X169*K169</f>
        <v>0</v>
      </c>
      <c r="Z169" s="141">
        <v>0</v>
      </c>
      <c r="AA169" s="142">
        <f>Z169*K169</f>
        <v>0</v>
      </c>
      <c r="AR169" s="8" t="s">
        <v>161</v>
      </c>
      <c r="AT169" s="8" t="s">
        <v>157</v>
      </c>
      <c r="AU169" s="8" t="s">
        <v>78</v>
      </c>
      <c r="AY169" s="8" t="s">
        <v>156</v>
      </c>
      <c r="BE169" s="143">
        <f>IF(U169="základná",N169,0)</f>
        <v>0</v>
      </c>
      <c r="BF169" s="143">
        <f>IF(U169="znížená",N169,0)</f>
        <v>0</v>
      </c>
      <c r="BG169" s="143">
        <f>IF(U169="zákl. prenesená",N169,0)</f>
        <v>0</v>
      </c>
      <c r="BH169" s="143">
        <f>IF(U169="zníž. prenesená",N169,0)</f>
        <v>0</v>
      </c>
      <c r="BI169" s="143">
        <f>IF(U169="nulová",N169,0)</f>
        <v>0</v>
      </c>
      <c r="BJ169" s="8" t="s">
        <v>78</v>
      </c>
      <c r="BK169" s="121">
        <f>ROUND(L169*K169,3)</f>
        <v>0</v>
      </c>
      <c r="BL169" s="8" t="s">
        <v>161</v>
      </c>
      <c r="BM169" s="8" t="s">
        <v>5051</v>
      </c>
    </row>
    <row r="170" spans="2:65" s="23" customFormat="1" ht="25.5" customHeight="1" x14ac:dyDescent="0.45">
      <c r="B170" s="134"/>
      <c r="C170" s="135" t="s">
        <v>217</v>
      </c>
      <c r="D170" s="135" t="s">
        <v>157</v>
      </c>
      <c r="E170" s="136" t="s">
        <v>5052</v>
      </c>
      <c r="F170" s="251" t="s">
        <v>5053</v>
      </c>
      <c r="G170" s="251"/>
      <c r="H170" s="251"/>
      <c r="I170" s="251"/>
      <c r="J170" s="137" t="s">
        <v>160</v>
      </c>
      <c r="K170" s="138">
        <v>38.659999999999997</v>
      </c>
      <c r="L170" s="252"/>
      <c r="M170" s="252"/>
      <c r="N170" s="252">
        <f t="shared" si="3"/>
        <v>0</v>
      </c>
      <c r="O170" s="252"/>
      <c r="P170" s="252"/>
      <c r="Q170" s="252"/>
      <c r="R170" s="139"/>
      <c r="T170" s="140"/>
      <c r="U170" s="34" t="s">
        <v>39</v>
      </c>
      <c r="V170" s="141">
        <v>0</v>
      </c>
      <c r="W170" s="141">
        <f>V170*K170</f>
        <v>0</v>
      </c>
      <c r="X170" s="141">
        <v>0</v>
      </c>
      <c r="Y170" s="141">
        <f>X170*K170</f>
        <v>0</v>
      </c>
      <c r="Z170" s="141">
        <v>0</v>
      </c>
      <c r="AA170" s="142">
        <f>Z170*K170</f>
        <v>0</v>
      </c>
      <c r="AR170" s="8" t="s">
        <v>161</v>
      </c>
      <c r="AT170" s="8" t="s">
        <v>157</v>
      </c>
      <c r="AU170" s="8" t="s">
        <v>78</v>
      </c>
      <c r="AY170" s="8" t="s">
        <v>156</v>
      </c>
      <c r="BE170" s="143">
        <f>IF(U170="základná",N170,0)</f>
        <v>0</v>
      </c>
      <c r="BF170" s="143">
        <f>IF(U170="znížená",N170,0)</f>
        <v>0</v>
      </c>
      <c r="BG170" s="143">
        <f>IF(U170="zákl. prenesená",N170,0)</f>
        <v>0</v>
      </c>
      <c r="BH170" s="143">
        <f>IF(U170="zníž. prenesená",N170,0)</f>
        <v>0</v>
      </c>
      <c r="BI170" s="143">
        <f>IF(U170="nulová",N170,0)</f>
        <v>0</v>
      </c>
      <c r="BJ170" s="8" t="s">
        <v>78</v>
      </c>
      <c r="BK170" s="121">
        <f>ROUND(L170*K170,3)</f>
        <v>0</v>
      </c>
      <c r="BL170" s="8" t="s">
        <v>161</v>
      </c>
      <c r="BM170" s="8" t="s">
        <v>5054</v>
      </c>
    </row>
    <row r="171" spans="2:65" s="144" customFormat="1" ht="16.5" customHeight="1" x14ac:dyDescent="0.45">
      <c r="B171" s="145"/>
      <c r="C171" s="146"/>
      <c r="D171" s="146"/>
      <c r="E171" s="147"/>
      <c r="F171" s="253" t="s">
        <v>5037</v>
      </c>
      <c r="G171" s="253"/>
      <c r="H171" s="253"/>
      <c r="I171" s="253"/>
      <c r="J171" s="146"/>
      <c r="K171" s="147"/>
      <c r="L171" s="146"/>
      <c r="M171" s="146"/>
      <c r="N171" s="146"/>
      <c r="O171" s="146"/>
      <c r="P171" s="146"/>
      <c r="Q171" s="146"/>
      <c r="R171" s="148"/>
      <c r="T171" s="149"/>
      <c r="U171" s="146"/>
      <c r="V171" s="146"/>
      <c r="W171" s="146"/>
      <c r="X171" s="146"/>
      <c r="Y171" s="146"/>
      <c r="Z171" s="146"/>
      <c r="AA171" s="150"/>
      <c r="AT171" s="151" t="s">
        <v>168</v>
      </c>
      <c r="AU171" s="151" t="s">
        <v>78</v>
      </c>
      <c r="AV171" s="144" t="s">
        <v>80</v>
      </c>
      <c r="AW171" s="144" t="s">
        <v>28</v>
      </c>
      <c r="AX171" s="144" t="s">
        <v>72</v>
      </c>
      <c r="AY171" s="151" t="s">
        <v>156</v>
      </c>
    </row>
    <row r="172" spans="2:65" s="152" customFormat="1" ht="16.5" customHeight="1" x14ac:dyDescent="0.45">
      <c r="B172" s="153"/>
      <c r="C172" s="154"/>
      <c r="D172" s="154"/>
      <c r="E172" s="155"/>
      <c r="F172" s="254" t="s">
        <v>5055</v>
      </c>
      <c r="G172" s="254"/>
      <c r="H172" s="254"/>
      <c r="I172" s="254"/>
      <c r="J172" s="154"/>
      <c r="K172" s="156">
        <v>6.21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168</v>
      </c>
      <c r="AU172" s="160" t="s">
        <v>78</v>
      </c>
      <c r="AV172" s="152" t="s">
        <v>78</v>
      </c>
      <c r="AW172" s="152" t="s">
        <v>28</v>
      </c>
      <c r="AX172" s="152" t="s">
        <v>72</v>
      </c>
      <c r="AY172" s="160" t="s">
        <v>156</v>
      </c>
    </row>
    <row r="173" spans="2:65" s="152" customFormat="1" ht="16.5" customHeight="1" x14ac:dyDescent="0.45">
      <c r="B173" s="153"/>
      <c r="C173" s="154"/>
      <c r="D173" s="154"/>
      <c r="E173" s="155"/>
      <c r="F173" s="254" t="s">
        <v>5056</v>
      </c>
      <c r="G173" s="254"/>
      <c r="H173" s="254"/>
      <c r="I173" s="254"/>
      <c r="J173" s="154"/>
      <c r="K173" s="156">
        <v>8.8940000000000001</v>
      </c>
      <c r="L173" s="154"/>
      <c r="M173" s="154"/>
      <c r="N173" s="154"/>
      <c r="O173" s="154"/>
      <c r="P173" s="154"/>
      <c r="Q173" s="154"/>
      <c r="R173" s="157"/>
      <c r="T173" s="158"/>
      <c r="U173" s="154"/>
      <c r="V173" s="154"/>
      <c r="W173" s="154"/>
      <c r="X173" s="154"/>
      <c r="Y173" s="154"/>
      <c r="Z173" s="154"/>
      <c r="AA173" s="159"/>
      <c r="AT173" s="160" t="s">
        <v>168</v>
      </c>
      <c r="AU173" s="160" t="s">
        <v>78</v>
      </c>
      <c r="AV173" s="152" t="s">
        <v>78</v>
      </c>
      <c r="AW173" s="152" t="s">
        <v>28</v>
      </c>
      <c r="AX173" s="152" t="s">
        <v>72</v>
      </c>
      <c r="AY173" s="160" t="s">
        <v>156</v>
      </c>
    </row>
    <row r="174" spans="2:65" s="152" customFormat="1" ht="16.5" customHeight="1" x14ac:dyDescent="0.45">
      <c r="B174" s="153"/>
      <c r="C174" s="154"/>
      <c r="D174" s="154"/>
      <c r="E174" s="155"/>
      <c r="F174" s="254" t="s">
        <v>5057</v>
      </c>
      <c r="G174" s="254"/>
      <c r="H174" s="254"/>
      <c r="I174" s="254"/>
      <c r="J174" s="154"/>
      <c r="K174" s="156">
        <v>5.6760000000000002</v>
      </c>
      <c r="L174" s="154"/>
      <c r="M174" s="154"/>
      <c r="N174" s="154"/>
      <c r="O174" s="154"/>
      <c r="P174" s="154"/>
      <c r="Q174" s="154"/>
      <c r="R174" s="157"/>
      <c r="T174" s="158"/>
      <c r="U174" s="154"/>
      <c r="V174" s="154"/>
      <c r="W174" s="154"/>
      <c r="X174" s="154"/>
      <c r="Y174" s="154"/>
      <c r="Z174" s="154"/>
      <c r="AA174" s="159"/>
      <c r="AT174" s="160" t="s">
        <v>168</v>
      </c>
      <c r="AU174" s="160" t="s">
        <v>78</v>
      </c>
      <c r="AV174" s="152" t="s">
        <v>78</v>
      </c>
      <c r="AW174" s="152" t="s">
        <v>28</v>
      </c>
      <c r="AX174" s="152" t="s">
        <v>72</v>
      </c>
      <c r="AY174" s="160" t="s">
        <v>156</v>
      </c>
    </row>
    <row r="175" spans="2:65" s="144" customFormat="1" ht="16.5" customHeight="1" x14ac:dyDescent="0.45">
      <c r="B175" s="145"/>
      <c r="C175" s="146"/>
      <c r="D175" s="146"/>
      <c r="E175" s="147"/>
      <c r="F175" s="258" t="s">
        <v>5041</v>
      </c>
      <c r="G175" s="258"/>
      <c r="H175" s="258"/>
      <c r="I175" s="258"/>
      <c r="J175" s="146"/>
      <c r="K175" s="147"/>
      <c r="L175" s="146"/>
      <c r="M175" s="146"/>
      <c r="N175" s="146"/>
      <c r="O175" s="146"/>
      <c r="P175" s="146"/>
      <c r="Q175" s="146"/>
      <c r="R175" s="148"/>
      <c r="T175" s="149"/>
      <c r="U175" s="146"/>
      <c r="V175" s="146"/>
      <c r="W175" s="146"/>
      <c r="X175" s="146"/>
      <c r="Y175" s="146"/>
      <c r="Z175" s="146"/>
      <c r="AA175" s="150"/>
      <c r="AT175" s="151" t="s">
        <v>168</v>
      </c>
      <c r="AU175" s="151" t="s">
        <v>78</v>
      </c>
      <c r="AV175" s="144" t="s">
        <v>80</v>
      </c>
      <c r="AW175" s="144" t="s">
        <v>28</v>
      </c>
      <c r="AX175" s="144" t="s">
        <v>72</v>
      </c>
      <c r="AY175" s="151" t="s">
        <v>156</v>
      </c>
    </row>
    <row r="176" spans="2:65" s="152" customFormat="1" ht="16.5" customHeight="1" x14ac:dyDescent="0.45">
      <c r="B176" s="153"/>
      <c r="C176" s="154"/>
      <c r="D176" s="154"/>
      <c r="E176" s="155"/>
      <c r="F176" s="254" t="s">
        <v>5058</v>
      </c>
      <c r="G176" s="254"/>
      <c r="H176" s="254"/>
      <c r="I176" s="254"/>
      <c r="J176" s="154"/>
      <c r="K176" s="156">
        <v>17.88</v>
      </c>
      <c r="L176" s="154"/>
      <c r="M176" s="154"/>
      <c r="N176" s="154"/>
      <c r="O176" s="154"/>
      <c r="P176" s="154"/>
      <c r="Q176" s="154"/>
      <c r="R176" s="157"/>
      <c r="T176" s="158"/>
      <c r="U176" s="154"/>
      <c r="V176" s="154"/>
      <c r="W176" s="154"/>
      <c r="X176" s="154"/>
      <c r="Y176" s="154"/>
      <c r="Z176" s="154"/>
      <c r="AA176" s="159"/>
      <c r="AT176" s="160" t="s">
        <v>168</v>
      </c>
      <c r="AU176" s="160" t="s">
        <v>78</v>
      </c>
      <c r="AV176" s="152" t="s">
        <v>78</v>
      </c>
      <c r="AW176" s="152" t="s">
        <v>28</v>
      </c>
      <c r="AX176" s="152" t="s">
        <v>72</v>
      </c>
      <c r="AY176" s="160" t="s">
        <v>156</v>
      </c>
    </row>
    <row r="177" spans="2:65" s="161" customFormat="1" ht="16.5" customHeight="1" x14ac:dyDescent="0.45">
      <c r="B177" s="162"/>
      <c r="C177" s="163"/>
      <c r="D177" s="163"/>
      <c r="E177" s="164"/>
      <c r="F177" s="255" t="s">
        <v>170</v>
      </c>
      <c r="G177" s="255"/>
      <c r="H177" s="255"/>
      <c r="I177" s="255"/>
      <c r="J177" s="163"/>
      <c r="K177" s="165">
        <v>38.659999999999997</v>
      </c>
      <c r="L177" s="163"/>
      <c r="M177" s="163"/>
      <c r="N177" s="163"/>
      <c r="O177" s="163"/>
      <c r="P177" s="163"/>
      <c r="Q177" s="163"/>
      <c r="R177" s="166"/>
      <c r="T177" s="167"/>
      <c r="U177" s="163"/>
      <c r="V177" s="163"/>
      <c r="W177" s="163"/>
      <c r="X177" s="163"/>
      <c r="Y177" s="163"/>
      <c r="Z177" s="163"/>
      <c r="AA177" s="168"/>
      <c r="AT177" s="169" t="s">
        <v>168</v>
      </c>
      <c r="AU177" s="169" t="s">
        <v>78</v>
      </c>
      <c r="AV177" s="161" t="s">
        <v>161</v>
      </c>
      <c r="AW177" s="161" t="s">
        <v>28</v>
      </c>
      <c r="AX177" s="161" t="s">
        <v>80</v>
      </c>
      <c r="AY177" s="169" t="s">
        <v>156</v>
      </c>
    </row>
    <row r="178" spans="2:65" s="23" customFormat="1" ht="25.5" customHeight="1" x14ac:dyDescent="0.45">
      <c r="B178" s="134"/>
      <c r="C178" s="135" t="s">
        <v>221</v>
      </c>
      <c r="D178" s="135" t="s">
        <v>157</v>
      </c>
      <c r="E178" s="136" t="s">
        <v>5059</v>
      </c>
      <c r="F178" s="251" t="s">
        <v>5060</v>
      </c>
      <c r="G178" s="251"/>
      <c r="H178" s="251"/>
      <c r="I178" s="251"/>
      <c r="J178" s="137" t="s">
        <v>165</v>
      </c>
      <c r="K178" s="138">
        <v>16.853999999999999</v>
      </c>
      <c r="L178" s="252"/>
      <c r="M178" s="252"/>
      <c r="N178" s="252">
        <f>ROUND(L178*K178,2)</f>
        <v>0</v>
      </c>
      <c r="O178" s="252"/>
      <c r="P178" s="252"/>
      <c r="Q178" s="252"/>
      <c r="R178" s="139"/>
      <c r="T178" s="140"/>
      <c r="U178" s="34" t="s">
        <v>39</v>
      </c>
      <c r="V178" s="141">
        <v>0</v>
      </c>
      <c r="W178" s="141">
        <f>V178*K178</f>
        <v>0</v>
      </c>
      <c r="X178" s="141">
        <v>0</v>
      </c>
      <c r="Y178" s="141">
        <f>X178*K178</f>
        <v>0</v>
      </c>
      <c r="Z178" s="141">
        <v>0</v>
      </c>
      <c r="AA178" s="142">
        <f>Z178*K178</f>
        <v>0</v>
      </c>
      <c r="AR178" s="8" t="s">
        <v>161</v>
      </c>
      <c r="AT178" s="8" t="s">
        <v>157</v>
      </c>
      <c r="AU178" s="8" t="s">
        <v>78</v>
      </c>
      <c r="AY178" s="8" t="s">
        <v>156</v>
      </c>
      <c r="BE178" s="143">
        <f>IF(U178="základná",N178,0)</f>
        <v>0</v>
      </c>
      <c r="BF178" s="143">
        <f>IF(U178="znížená",N178,0)</f>
        <v>0</v>
      </c>
      <c r="BG178" s="143">
        <f>IF(U178="zákl. prenesená",N178,0)</f>
        <v>0</v>
      </c>
      <c r="BH178" s="143">
        <f>IF(U178="zníž. prenesená",N178,0)</f>
        <v>0</v>
      </c>
      <c r="BI178" s="143">
        <f>IF(U178="nulová",N178,0)</f>
        <v>0</v>
      </c>
      <c r="BJ178" s="8" t="s">
        <v>78</v>
      </c>
      <c r="BK178" s="121">
        <f>ROUND(L178*K178,3)</f>
        <v>0</v>
      </c>
      <c r="BL178" s="8" t="s">
        <v>161</v>
      </c>
      <c r="BM178" s="8" t="s">
        <v>5061</v>
      </c>
    </row>
    <row r="179" spans="2:65" s="152" customFormat="1" ht="16.5" customHeight="1" x14ac:dyDescent="0.45">
      <c r="B179" s="153"/>
      <c r="C179" s="154"/>
      <c r="D179" s="154"/>
      <c r="E179" s="155"/>
      <c r="F179" s="256" t="s">
        <v>5021</v>
      </c>
      <c r="G179" s="256"/>
      <c r="H179" s="256"/>
      <c r="I179" s="256"/>
      <c r="J179" s="154"/>
      <c r="K179" s="156">
        <v>4.53</v>
      </c>
      <c r="L179" s="154"/>
      <c r="M179" s="154"/>
      <c r="N179" s="154"/>
      <c r="O179" s="154"/>
      <c r="P179" s="154"/>
      <c r="Q179" s="154"/>
      <c r="R179" s="157"/>
      <c r="T179" s="158"/>
      <c r="U179" s="154"/>
      <c r="V179" s="154"/>
      <c r="W179" s="154"/>
      <c r="X179" s="154"/>
      <c r="Y179" s="154"/>
      <c r="Z179" s="154"/>
      <c r="AA179" s="159"/>
      <c r="AT179" s="160" t="s">
        <v>168</v>
      </c>
      <c r="AU179" s="160" t="s">
        <v>78</v>
      </c>
      <c r="AV179" s="152" t="s">
        <v>78</v>
      </c>
      <c r="AW179" s="152" t="s">
        <v>28</v>
      </c>
      <c r="AX179" s="152" t="s">
        <v>72</v>
      </c>
      <c r="AY179" s="160" t="s">
        <v>156</v>
      </c>
    </row>
    <row r="180" spans="2:65" s="152" customFormat="1" ht="16.5" customHeight="1" x14ac:dyDescent="0.45">
      <c r="B180" s="153"/>
      <c r="C180" s="154"/>
      <c r="D180" s="154"/>
      <c r="E180" s="155"/>
      <c r="F180" s="254" t="s">
        <v>5022</v>
      </c>
      <c r="G180" s="254"/>
      <c r="H180" s="254"/>
      <c r="I180" s="254"/>
      <c r="J180" s="154"/>
      <c r="K180" s="156">
        <v>1.556</v>
      </c>
      <c r="L180" s="154"/>
      <c r="M180" s="154"/>
      <c r="N180" s="154"/>
      <c r="O180" s="154"/>
      <c r="P180" s="154"/>
      <c r="Q180" s="154"/>
      <c r="R180" s="157"/>
      <c r="T180" s="158"/>
      <c r="U180" s="154"/>
      <c r="V180" s="154"/>
      <c r="W180" s="154"/>
      <c r="X180" s="154"/>
      <c r="Y180" s="154"/>
      <c r="Z180" s="154"/>
      <c r="AA180" s="159"/>
      <c r="AT180" s="160" t="s">
        <v>168</v>
      </c>
      <c r="AU180" s="160" t="s">
        <v>78</v>
      </c>
      <c r="AV180" s="152" t="s">
        <v>78</v>
      </c>
      <c r="AW180" s="152" t="s">
        <v>28</v>
      </c>
      <c r="AX180" s="152" t="s">
        <v>72</v>
      </c>
      <c r="AY180" s="160" t="s">
        <v>156</v>
      </c>
    </row>
    <row r="181" spans="2:65" s="152" customFormat="1" ht="16.5" customHeight="1" x14ac:dyDescent="0.45">
      <c r="B181" s="153"/>
      <c r="C181" s="154"/>
      <c r="D181" s="154"/>
      <c r="E181" s="155"/>
      <c r="F181" s="254" t="s">
        <v>5023</v>
      </c>
      <c r="G181" s="254"/>
      <c r="H181" s="254"/>
      <c r="I181" s="254"/>
      <c r="J181" s="154"/>
      <c r="K181" s="156">
        <v>1.607</v>
      </c>
      <c r="L181" s="154"/>
      <c r="M181" s="154"/>
      <c r="N181" s="154"/>
      <c r="O181" s="154"/>
      <c r="P181" s="154"/>
      <c r="Q181" s="154"/>
      <c r="R181" s="157"/>
      <c r="T181" s="158"/>
      <c r="U181" s="154"/>
      <c r="V181" s="154"/>
      <c r="W181" s="154"/>
      <c r="X181" s="154"/>
      <c r="Y181" s="154"/>
      <c r="Z181" s="154"/>
      <c r="AA181" s="159"/>
      <c r="AT181" s="160" t="s">
        <v>168</v>
      </c>
      <c r="AU181" s="160" t="s">
        <v>78</v>
      </c>
      <c r="AV181" s="152" t="s">
        <v>78</v>
      </c>
      <c r="AW181" s="152" t="s">
        <v>28</v>
      </c>
      <c r="AX181" s="152" t="s">
        <v>72</v>
      </c>
      <c r="AY181" s="160" t="s">
        <v>156</v>
      </c>
    </row>
    <row r="182" spans="2:65" s="152" customFormat="1" ht="16.5" customHeight="1" x14ac:dyDescent="0.45">
      <c r="B182" s="153"/>
      <c r="C182" s="154"/>
      <c r="D182" s="154"/>
      <c r="E182" s="155"/>
      <c r="F182" s="254" t="s">
        <v>5024</v>
      </c>
      <c r="G182" s="254"/>
      <c r="H182" s="254"/>
      <c r="I182" s="254"/>
      <c r="J182" s="154"/>
      <c r="K182" s="156">
        <v>0.35599999999999998</v>
      </c>
      <c r="L182" s="154"/>
      <c r="M182" s="154"/>
      <c r="N182" s="154"/>
      <c r="O182" s="154"/>
      <c r="P182" s="154"/>
      <c r="Q182" s="154"/>
      <c r="R182" s="157"/>
      <c r="T182" s="158"/>
      <c r="U182" s="154"/>
      <c r="V182" s="154"/>
      <c r="W182" s="154"/>
      <c r="X182" s="154"/>
      <c r="Y182" s="154"/>
      <c r="Z182" s="154"/>
      <c r="AA182" s="159"/>
      <c r="AT182" s="160" t="s">
        <v>168</v>
      </c>
      <c r="AU182" s="160" t="s">
        <v>78</v>
      </c>
      <c r="AV182" s="152" t="s">
        <v>78</v>
      </c>
      <c r="AW182" s="152" t="s">
        <v>28</v>
      </c>
      <c r="AX182" s="152" t="s">
        <v>72</v>
      </c>
      <c r="AY182" s="160" t="s">
        <v>156</v>
      </c>
    </row>
    <row r="183" spans="2:65" s="152" customFormat="1" ht="16.5" customHeight="1" x14ac:dyDescent="0.45">
      <c r="B183" s="153"/>
      <c r="C183" s="154"/>
      <c r="D183" s="154"/>
      <c r="E183" s="155"/>
      <c r="F183" s="254" t="s">
        <v>5025</v>
      </c>
      <c r="G183" s="254"/>
      <c r="H183" s="254"/>
      <c r="I183" s="254"/>
      <c r="J183" s="154"/>
      <c r="K183" s="156">
        <v>2.6150000000000002</v>
      </c>
      <c r="L183" s="154"/>
      <c r="M183" s="154"/>
      <c r="N183" s="154"/>
      <c r="O183" s="154"/>
      <c r="P183" s="154"/>
      <c r="Q183" s="154"/>
      <c r="R183" s="157"/>
      <c r="T183" s="158"/>
      <c r="U183" s="154"/>
      <c r="V183" s="154"/>
      <c r="W183" s="154"/>
      <c r="X183" s="154"/>
      <c r="Y183" s="154"/>
      <c r="Z183" s="154"/>
      <c r="AA183" s="159"/>
      <c r="AT183" s="160" t="s">
        <v>168</v>
      </c>
      <c r="AU183" s="160" t="s">
        <v>78</v>
      </c>
      <c r="AV183" s="152" t="s">
        <v>78</v>
      </c>
      <c r="AW183" s="152" t="s">
        <v>28</v>
      </c>
      <c r="AX183" s="152" t="s">
        <v>72</v>
      </c>
      <c r="AY183" s="160" t="s">
        <v>156</v>
      </c>
    </row>
    <row r="184" spans="2:65" s="152" customFormat="1" ht="16.5" customHeight="1" x14ac:dyDescent="0.45">
      <c r="B184" s="153"/>
      <c r="C184" s="154"/>
      <c r="D184" s="154"/>
      <c r="E184" s="155"/>
      <c r="F184" s="254" t="s">
        <v>5026</v>
      </c>
      <c r="G184" s="254"/>
      <c r="H184" s="254"/>
      <c r="I184" s="254"/>
      <c r="J184" s="154"/>
      <c r="K184" s="156">
        <v>6.19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168</v>
      </c>
      <c r="AU184" s="160" t="s">
        <v>78</v>
      </c>
      <c r="AV184" s="152" t="s">
        <v>78</v>
      </c>
      <c r="AW184" s="152" t="s">
        <v>28</v>
      </c>
      <c r="AX184" s="152" t="s">
        <v>72</v>
      </c>
      <c r="AY184" s="160" t="s">
        <v>156</v>
      </c>
    </row>
    <row r="185" spans="2:65" s="161" customFormat="1" ht="16.5" customHeight="1" x14ac:dyDescent="0.45">
      <c r="B185" s="162"/>
      <c r="C185" s="163"/>
      <c r="D185" s="163"/>
      <c r="E185" s="164"/>
      <c r="F185" s="255" t="s">
        <v>170</v>
      </c>
      <c r="G185" s="255"/>
      <c r="H185" s="255"/>
      <c r="I185" s="255"/>
      <c r="J185" s="163"/>
      <c r="K185" s="165">
        <v>16.853999999999999</v>
      </c>
      <c r="L185" s="163"/>
      <c r="M185" s="163"/>
      <c r="N185" s="163"/>
      <c r="O185" s="163"/>
      <c r="P185" s="163"/>
      <c r="Q185" s="163"/>
      <c r="R185" s="166"/>
      <c r="T185" s="167"/>
      <c r="U185" s="163"/>
      <c r="V185" s="163"/>
      <c r="W185" s="163"/>
      <c r="X185" s="163"/>
      <c r="Y185" s="163"/>
      <c r="Z185" s="163"/>
      <c r="AA185" s="168"/>
      <c r="AT185" s="169" t="s">
        <v>168</v>
      </c>
      <c r="AU185" s="169" t="s">
        <v>78</v>
      </c>
      <c r="AV185" s="161" t="s">
        <v>161</v>
      </c>
      <c r="AW185" s="161" t="s">
        <v>28</v>
      </c>
      <c r="AX185" s="161" t="s">
        <v>80</v>
      </c>
      <c r="AY185" s="169" t="s">
        <v>156</v>
      </c>
    </row>
    <row r="186" spans="2:65" s="23" customFormat="1" ht="25.5" customHeight="1" x14ac:dyDescent="0.45">
      <c r="B186" s="134"/>
      <c r="C186" s="135" t="s">
        <v>231</v>
      </c>
      <c r="D186" s="135" t="s">
        <v>157</v>
      </c>
      <c r="E186" s="136" t="s">
        <v>5062</v>
      </c>
      <c r="F186" s="251" t="s">
        <v>5063</v>
      </c>
      <c r="G186" s="251"/>
      <c r="H186" s="251"/>
      <c r="I186" s="251"/>
      <c r="J186" s="137" t="s">
        <v>165</v>
      </c>
      <c r="K186" s="138">
        <v>8.6509999999999998</v>
      </c>
      <c r="L186" s="252"/>
      <c r="M186" s="252"/>
      <c r="N186" s="252">
        <f>ROUND(L186*K186,2)</f>
        <v>0</v>
      </c>
      <c r="O186" s="252"/>
      <c r="P186" s="252"/>
      <c r="Q186" s="252"/>
      <c r="R186" s="139"/>
      <c r="T186" s="140"/>
      <c r="U186" s="34" t="s">
        <v>39</v>
      </c>
      <c r="V186" s="141">
        <v>0</v>
      </c>
      <c r="W186" s="141">
        <f>V186*K186</f>
        <v>0</v>
      </c>
      <c r="X186" s="141">
        <v>0</v>
      </c>
      <c r="Y186" s="141">
        <f>X186*K186</f>
        <v>0</v>
      </c>
      <c r="Z186" s="141">
        <v>0</v>
      </c>
      <c r="AA186" s="142">
        <f>Z186*K186</f>
        <v>0</v>
      </c>
      <c r="AR186" s="8" t="s">
        <v>161</v>
      </c>
      <c r="AT186" s="8" t="s">
        <v>157</v>
      </c>
      <c r="AU186" s="8" t="s">
        <v>78</v>
      </c>
      <c r="AY186" s="8" t="s">
        <v>156</v>
      </c>
      <c r="BE186" s="143">
        <f>IF(U186="základná",N186,0)</f>
        <v>0</v>
      </c>
      <c r="BF186" s="143">
        <f>IF(U186="znížená",N186,0)</f>
        <v>0</v>
      </c>
      <c r="BG186" s="143">
        <f>IF(U186="zákl. prenesená",N186,0)</f>
        <v>0</v>
      </c>
      <c r="BH186" s="143">
        <f>IF(U186="zníž. prenesená",N186,0)</f>
        <v>0</v>
      </c>
      <c r="BI186" s="143">
        <f>IF(U186="nulová",N186,0)</f>
        <v>0</v>
      </c>
      <c r="BJ186" s="8" t="s">
        <v>78</v>
      </c>
      <c r="BK186" s="121">
        <f>ROUND(L186*K186,3)</f>
        <v>0</v>
      </c>
      <c r="BL186" s="8" t="s">
        <v>161</v>
      </c>
      <c r="BM186" s="8" t="s">
        <v>5064</v>
      </c>
    </row>
    <row r="187" spans="2:65" s="144" customFormat="1" ht="16.5" customHeight="1" x14ac:dyDescent="0.45">
      <c r="B187" s="145"/>
      <c r="C187" s="146"/>
      <c r="D187" s="146"/>
      <c r="E187" s="147"/>
      <c r="F187" s="253" t="s">
        <v>5065</v>
      </c>
      <c r="G187" s="253"/>
      <c r="H187" s="253"/>
      <c r="I187" s="253"/>
      <c r="J187" s="146"/>
      <c r="K187" s="147"/>
      <c r="L187" s="146"/>
      <c r="M187" s="146"/>
      <c r="N187" s="146"/>
      <c r="O187" s="146"/>
      <c r="P187" s="146"/>
      <c r="Q187" s="146"/>
      <c r="R187" s="148"/>
      <c r="T187" s="149"/>
      <c r="U187" s="146"/>
      <c r="V187" s="146"/>
      <c r="W187" s="146"/>
      <c r="X187" s="146"/>
      <c r="Y187" s="146"/>
      <c r="Z187" s="146"/>
      <c r="AA187" s="150"/>
      <c r="AT187" s="151" t="s">
        <v>168</v>
      </c>
      <c r="AU187" s="151" t="s">
        <v>78</v>
      </c>
      <c r="AV187" s="144" t="s">
        <v>80</v>
      </c>
      <c r="AW187" s="144" t="s">
        <v>28</v>
      </c>
      <c r="AX187" s="144" t="s">
        <v>72</v>
      </c>
      <c r="AY187" s="151" t="s">
        <v>156</v>
      </c>
    </row>
    <row r="188" spans="2:65" s="152" customFormat="1" ht="16.5" customHeight="1" x14ac:dyDescent="0.45">
      <c r="B188" s="153"/>
      <c r="C188" s="154"/>
      <c r="D188" s="154"/>
      <c r="E188" s="155"/>
      <c r="F188" s="254" t="s">
        <v>5066</v>
      </c>
      <c r="G188" s="254"/>
      <c r="H188" s="254"/>
      <c r="I188" s="254"/>
      <c r="J188" s="154"/>
      <c r="K188" s="156">
        <v>0.81799999999999995</v>
      </c>
      <c r="L188" s="154"/>
      <c r="M188" s="154"/>
      <c r="N188" s="154"/>
      <c r="O188" s="154"/>
      <c r="P188" s="154"/>
      <c r="Q188" s="154"/>
      <c r="R188" s="157"/>
      <c r="T188" s="158"/>
      <c r="U188" s="154"/>
      <c r="V188" s="154"/>
      <c r="W188" s="154"/>
      <c r="X188" s="154"/>
      <c r="Y188" s="154"/>
      <c r="Z188" s="154"/>
      <c r="AA188" s="159"/>
      <c r="AT188" s="160" t="s">
        <v>168</v>
      </c>
      <c r="AU188" s="160" t="s">
        <v>78</v>
      </c>
      <c r="AV188" s="152" t="s">
        <v>78</v>
      </c>
      <c r="AW188" s="152" t="s">
        <v>28</v>
      </c>
      <c r="AX188" s="152" t="s">
        <v>72</v>
      </c>
      <c r="AY188" s="160" t="s">
        <v>156</v>
      </c>
    </row>
    <row r="189" spans="2:65" s="152" customFormat="1" ht="16.5" customHeight="1" x14ac:dyDescent="0.45">
      <c r="B189" s="153"/>
      <c r="C189" s="154"/>
      <c r="D189" s="154"/>
      <c r="E189" s="155"/>
      <c r="F189" s="254" t="s">
        <v>5067</v>
      </c>
      <c r="G189" s="254"/>
      <c r="H189" s="254"/>
      <c r="I189" s="254"/>
      <c r="J189" s="154"/>
      <c r="K189" s="156">
        <v>0.35599999999999998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168</v>
      </c>
      <c r="AU189" s="160" t="s">
        <v>78</v>
      </c>
      <c r="AV189" s="152" t="s">
        <v>78</v>
      </c>
      <c r="AW189" s="152" t="s">
        <v>28</v>
      </c>
      <c r="AX189" s="152" t="s">
        <v>72</v>
      </c>
      <c r="AY189" s="160" t="s">
        <v>156</v>
      </c>
    </row>
    <row r="190" spans="2:65" s="152" customFormat="1" ht="16.5" customHeight="1" x14ac:dyDescent="0.45">
      <c r="B190" s="153"/>
      <c r="C190" s="154"/>
      <c r="D190" s="154"/>
      <c r="E190" s="155"/>
      <c r="F190" s="254" t="s">
        <v>5068</v>
      </c>
      <c r="G190" s="254"/>
      <c r="H190" s="254"/>
      <c r="I190" s="254"/>
      <c r="J190" s="154"/>
      <c r="K190" s="156">
        <v>1.9239999999999999</v>
      </c>
      <c r="L190" s="154"/>
      <c r="M190" s="154"/>
      <c r="N190" s="154"/>
      <c r="O190" s="154"/>
      <c r="P190" s="154"/>
      <c r="Q190" s="154"/>
      <c r="R190" s="157"/>
      <c r="T190" s="158"/>
      <c r="U190" s="154"/>
      <c r="V190" s="154"/>
      <c r="W190" s="154"/>
      <c r="X190" s="154"/>
      <c r="Y190" s="154"/>
      <c r="Z190" s="154"/>
      <c r="AA190" s="159"/>
      <c r="AT190" s="160" t="s">
        <v>168</v>
      </c>
      <c r="AU190" s="160" t="s">
        <v>78</v>
      </c>
      <c r="AV190" s="152" t="s">
        <v>78</v>
      </c>
      <c r="AW190" s="152" t="s">
        <v>28</v>
      </c>
      <c r="AX190" s="152" t="s">
        <v>72</v>
      </c>
      <c r="AY190" s="160" t="s">
        <v>156</v>
      </c>
    </row>
    <row r="191" spans="2:65" s="152" customFormat="1" ht="16.5" customHeight="1" x14ac:dyDescent="0.45">
      <c r="B191" s="153"/>
      <c r="C191" s="154"/>
      <c r="D191" s="154"/>
      <c r="E191" s="155"/>
      <c r="F191" s="254" t="s">
        <v>5069</v>
      </c>
      <c r="G191" s="254"/>
      <c r="H191" s="254"/>
      <c r="I191" s="254"/>
      <c r="J191" s="154"/>
      <c r="K191" s="156">
        <v>0.19500000000000001</v>
      </c>
      <c r="L191" s="154"/>
      <c r="M191" s="154"/>
      <c r="N191" s="154"/>
      <c r="O191" s="154"/>
      <c r="P191" s="154"/>
      <c r="Q191" s="154"/>
      <c r="R191" s="157"/>
      <c r="T191" s="158"/>
      <c r="U191" s="154"/>
      <c r="V191" s="154"/>
      <c r="W191" s="154"/>
      <c r="X191" s="154"/>
      <c r="Y191" s="154"/>
      <c r="Z191" s="154"/>
      <c r="AA191" s="159"/>
      <c r="AT191" s="160" t="s">
        <v>168</v>
      </c>
      <c r="AU191" s="160" t="s">
        <v>78</v>
      </c>
      <c r="AV191" s="152" t="s">
        <v>78</v>
      </c>
      <c r="AW191" s="152" t="s">
        <v>28</v>
      </c>
      <c r="AX191" s="152" t="s">
        <v>72</v>
      </c>
      <c r="AY191" s="160" t="s">
        <v>156</v>
      </c>
    </row>
    <row r="192" spans="2:65" s="144" customFormat="1" ht="16.5" customHeight="1" x14ac:dyDescent="0.45">
      <c r="B192" s="145"/>
      <c r="C192" s="146"/>
      <c r="D192" s="146"/>
      <c r="E192" s="147"/>
      <c r="F192" s="258" t="s">
        <v>5070</v>
      </c>
      <c r="G192" s="258"/>
      <c r="H192" s="258"/>
      <c r="I192" s="258"/>
      <c r="J192" s="146"/>
      <c r="K192" s="147"/>
      <c r="L192" s="146"/>
      <c r="M192" s="146"/>
      <c r="N192" s="146"/>
      <c r="O192" s="146"/>
      <c r="P192" s="146"/>
      <c r="Q192" s="146"/>
      <c r="R192" s="148"/>
      <c r="T192" s="149"/>
      <c r="U192" s="146"/>
      <c r="V192" s="146"/>
      <c r="W192" s="146"/>
      <c r="X192" s="146"/>
      <c r="Y192" s="146"/>
      <c r="Z192" s="146"/>
      <c r="AA192" s="150"/>
      <c r="AT192" s="151" t="s">
        <v>168</v>
      </c>
      <c r="AU192" s="151" t="s">
        <v>78</v>
      </c>
      <c r="AV192" s="144" t="s">
        <v>80</v>
      </c>
      <c r="AW192" s="144" t="s">
        <v>28</v>
      </c>
      <c r="AX192" s="144" t="s">
        <v>72</v>
      </c>
      <c r="AY192" s="151" t="s">
        <v>156</v>
      </c>
    </row>
    <row r="193" spans="2:65" s="152" customFormat="1" ht="16.5" customHeight="1" x14ac:dyDescent="0.45">
      <c r="B193" s="153"/>
      <c r="C193" s="154"/>
      <c r="D193" s="154"/>
      <c r="E193" s="155"/>
      <c r="F193" s="254" t="s">
        <v>5071</v>
      </c>
      <c r="G193" s="254"/>
      <c r="H193" s="254"/>
      <c r="I193" s="254"/>
      <c r="J193" s="154"/>
      <c r="K193" s="156">
        <v>1.401</v>
      </c>
      <c r="L193" s="154"/>
      <c r="M193" s="154"/>
      <c r="N193" s="154"/>
      <c r="O193" s="154"/>
      <c r="P193" s="154"/>
      <c r="Q193" s="154"/>
      <c r="R193" s="157"/>
      <c r="T193" s="158"/>
      <c r="U193" s="154"/>
      <c r="V193" s="154"/>
      <c r="W193" s="154"/>
      <c r="X193" s="154"/>
      <c r="Y193" s="154"/>
      <c r="Z193" s="154"/>
      <c r="AA193" s="159"/>
      <c r="AT193" s="160" t="s">
        <v>168</v>
      </c>
      <c r="AU193" s="160" t="s">
        <v>78</v>
      </c>
      <c r="AV193" s="152" t="s">
        <v>78</v>
      </c>
      <c r="AW193" s="152" t="s">
        <v>28</v>
      </c>
      <c r="AX193" s="152" t="s">
        <v>72</v>
      </c>
      <c r="AY193" s="160" t="s">
        <v>156</v>
      </c>
    </row>
    <row r="194" spans="2:65" s="152" customFormat="1" ht="16.5" customHeight="1" x14ac:dyDescent="0.45">
      <c r="B194" s="153"/>
      <c r="C194" s="154"/>
      <c r="D194" s="154"/>
      <c r="E194" s="155"/>
      <c r="F194" s="254" t="s">
        <v>5072</v>
      </c>
      <c r="G194" s="254"/>
      <c r="H194" s="254"/>
      <c r="I194" s="254"/>
      <c r="J194" s="154"/>
      <c r="K194" s="156">
        <v>3.5550000000000002</v>
      </c>
      <c r="L194" s="154"/>
      <c r="M194" s="154"/>
      <c r="N194" s="154"/>
      <c r="O194" s="154"/>
      <c r="P194" s="154"/>
      <c r="Q194" s="154"/>
      <c r="R194" s="157"/>
      <c r="T194" s="158"/>
      <c r="U194" s="154"/>
      <c r="V194" s="154"/>
      <c r="W194" s="154"/>
      <c r="X194" s="154"/>
      <c r="Y194" s="154"/>
      <c r="Z194" s="154"/>
      <c r="AA194" s="159"/>
      <c r="AT194" s="160" t="s">
        <v>168</v>
      </c>
      <c r="AU194" s="160" t="s">
        <v>78</v>
      </c>
      <c r="AV194" s="152" t="s">
        <v>78</v>
      </c>
      <c r="AW194" s="152" t="s">
        <v>28</v>
      </c>
      <c r="AX194" s="152" t="s">
        <v>72</v>
      </c>
      <c r="AY194" s="160" t="s">
        <v>156</v>
      </c>
    </row>
    <row r="195" spans="2:65" s="152" customFormat="1" ht="16.5" customHeight="1" x14ac:dyDescent="0.45">
      <c r="B195" s="153"/>
      <c r="C195" s="154"/>
      <c r="D195" s="154"/>
      <c r="E195" s="155"/>
      <c r="F195" s="254" t="s">
        <v>5073</v>
      </c>
      <c r="G195" s="254"/>
      <c r="H195" s="254"/>
      <c r="I195" s="254"/>
      <c r="J195" s="154"/>
      <c r="K195" s="156">
        <v>0.40200000000000002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168</v>
      </c>
      <c r="AU195" s="160" t="s">
        <v>78</v>
      </c>
      <c r="AV195" s="152" t="s">
        <v>78</v>
      </c>
      <c r="AW195" s="152" t="s">
        <v>28</v>
      </c>
      <c r="AX195" s="152" t="s">
        <v>72</v>
      </c>
      <c r="AY195" s="160" t="s">
        <v>156</v>
      </c>
    </row>
    <row r="196" spans="2:65" s="161" customFormat="1" ht="16.5" customHeight="1" x14ac:dyDescent="0.45">
      <c r="B196" s="162"/>
      <c r="C196" s="163"/>
      <c r="D196" s="163"/>
      <c r="E196" s="164"/>
      <c r="F196" s="255" t="s">
        <v>170</v>
      </c>
      <c r="G196" s="255"/>
      <c r="H196" s="255"/>
      <c r="I196" s="255"/>
      <c r="J196" s="163"/>
      <c r="K196" s="165">
        <v>8.6509999999999998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168</v>
      </c>
      <c r="AU196" s="169" t="s">
        <v>78</v>
      </c>
      <c r="AV196" s="161" t="s">
        <v>161</v>
      </c>
      <c r="AW196" s="161" t="s">
        <v>28</v>
      </c>
      <c r="AX196" s="161" t="s">
        <v>80</v>
      </c>
      <c r="AY196" s="169" t="s">
        <v>156</v>
      </c>
    </row>
    <row r="197" spans="2:65" s="23" customFormat="1" ht="25.5" customHeight="1" x14ac:dyDescent="0.45">
      <c r="B197" s="134"/>
      <c r="C197" s="135" t="s">
        <v>241</v>
      </c>
      <c r="D197" s="135" t="s">
        <v>157</v>
      </c>
      <c r="E197" s="136" t="s">
        <v>5074</v>
      </c>
      <c r="F197" s="251" t="s">
        <v>5075</v>
      </c>
      <c r="G197" s="251"/>
      <c r="H197" s="251"/>
      <c r="I197" s="251"/>
      <c r="J197" s="137" t="s">
        <v>160</v>
      </c>
      <c r="K197" s="138">
        <v>57.673000000000002</v>
      </c>
      <c r="L197" s="252"/>
      <c r="M197" s="252"/>
      <c r="N197" s="252">
        <f>ROUND(L197*K197,2)</f>
        <v>0</v>
      </c>
      <c r="O197" s="252"/>
      <c r="P197" s="252"/>
      <c r="Q197" s="252"/>
      <c r="R197" s="139"/>
      <c r="T197" s="140"/>
      <c r="U197" s="34" t="s">
        <v>39</v>
      </c>
      <c r="V197" s="141">
        <v>0</v>
      </c>
      <c r="W197" s="141">
        <f>V197*K197</f>
        <v>0</v>
      </c>
      <c r="X197" s="141">
        <v>0</v>
      </c>
      <c r="Y197" s="141">
        <f>X197*K197</f>
        <v>0</v>
      </c>
      <c r="Z197" s="141">
        <v>0</v>
      </c>
      <c r="AA197" s="142">
        <f>Z197*K197</f>
        <v>0</v>
      </c>
      <c r="AR197" s="8" t="s">
        <v>161</v>
      </c>
      <c r="AT197" s="8" t="s">
        <v>157</v>
      </c>
      <c r="AU197" s="8" t="s">
        <v>78</v>
      </c>
      <c r="AY197" s="8" t="s">
        <v>156</v>
      </c>
      <c r="BE197" s="143">
        <f>IF(U197="základná",N197,0)</f>
        <v>0</v>
      </c>
      <c r="BF197" s="143">
        <f>IF(U197="znížená",N197,0)</f>
        <v>0</v>
      </c>
      <c r="BG197" s="143">
        <f>IF(U197="zákl. prenesená",N197,0)</f>
        <v>0</v>
      </c>
      <c r="BH197" s="143">
        <f>IF(U197="zníž. prenesená",N197,0)</f>
        <v>0</v>
      </c>
      <c r="BI197" s="143">
        <f>IF(U197="nulová",N197,0)</f>
        <v>0</v>
      </c>
      <c r="BJ197" s="8" t="s">
        <v>78</v>
      </c>
      <c r="BK197" s="121">
        <f>ROUND(L197*K197,3)</f>
        <v>0</v>
      </c>
      <c r="BL197" s="8" t="s">
        <v>161</v>
      </c>
      <c r="BM197" s="8" t="s">
        <v>5076</v>
      </c>
    </row>
    <row r="198" spans="2:65" s="144" customFormat="1" ht="16.5" customHeight="1" x14ac:dyDescent="0.45">
      <c r="B198" s="145"/>
      <c r="C198" s="146"/>
      <c r="D198" s="146"/>
      <c r="E198" s="147"/>
      <c r="F198" s="253" t="s">
        <v>5065</v>
      </c>
      <c r="G198" s="253"/>
      <c r="H198" s="253"/>
      <c r="I198" s="253"/>
      <c r="J198" s="146"/>
      <c r="K198" s="147"/>
      <c r="L198" s="146"/>
      <c r="M198" s="146"/>
      <c r="N198" s="146"/>
      <c r="O198" s="146"/>
      <c r="P198" s="146"/>
      <c r="Q198" s="146"/>
      <c r="R198" s="148"/>
      <c r="T198" s="149"/>
      <c r="U198" s="146"/>
      <c r="V198" s="146"/>
      <c r="W198" s="146"/>
      <c r="X198" s="146"/>
      <c r="Y198" s="146"/>
      <c r="Z198" s="146"/>
      <c r="AA198" s="150"/>
      <c r="AT198" s="151" t="s">
        <v>168</v>
      </c>
      <c r="AU198" s="151" t="s">
        <v>78</v>
      </c>
      <c r="AV198" s="144" t="s">
        <v>80</v>
      </c>
      <c r="AW198" s="144" t="s">
        <v>28</v>
      </c>
      <c r="AX198" s="144" t="s">
        <v>72</v>
      </c>
      <c r="AY198" s="151" t="s">
        <v>156</v>
      </c>
    </row>
    <row r="199" spans="2:65" s="152" customFormat="1" ht="16.5" customHeight="1" x14ac:dyDescent="0.45">
      <c r="B199" s="153"/>
      <c r="C199" s="154"/>
      <c r="D199" s="154"/>
      <c r="E199" s="155"/>
      <c r="F199" s="254" t="s">
        <v>5077</v>
      </c>
      <c r="G199" s="254"/>
      <c r="H199" s="254"/>
      <c r="I199" s="254"/>
      <c r="J199" s="154"/>
      <c r="K199" s="156">
        <v>5.4509999999999996</v>
      </c>
      <c r="L199" s="154"/>
      <c r="M199" s="154"/>
      <c r="N199" s="154"/>
      <c r="O199" s="154"/>
      <c r="P199" s="154"/>
      <c r="Q199" s="154"/>
      <c r="R199" s="157"/>
      <c r="T199" s="158"/>
      <c r="U199" s="154"/>
      <c r="V199" s="154"/>
      <c r="W199" s="154"/>
      <c r="X199" s="154"/>
      <c r="Y199" s="154"/>
      <c r="Z199" s="154"/>
      <c r="AA199" s="159"/>
      <c r="AT199" s="160" t="s">
        <v>168</v>
      </c>
      <c r="AU199" s="160" t="s">
        <v>78</v>
      </c>
      <c r="AV199" s="152" t="s">
        <v>78</v>
      </c>
      <c r="AW199" s="152" t="s">
        <v>28</v>
      </c>
      <c r="AX199" s="152" t="s">
        <v>72</v>
      </c>
      <c r="AY199" s="160" t="s">
        <v>156</v>
      </c>
    </row>
    <row r="200" spans="2:65" s="152" customFormat="1" ht="16.5" customHeight="1" x14ac:dyDescent="0.45">
      <c r="B200" s="153"/>
      <c r="C200" s="154"/>
      <c r="D200" s="154"/>
      <c r="E200" s="155"/>
      <c r="F200" s="254" t="s">
        <v>5078</v>
      </c>
      <c r="G200" s="254"/>
      <c r="H200" s="254"/>
      <c r="I200" s="254"/>
      <c r="J200" s="154"/>
      <c r="K200" s="156">
        <v>2.37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168</v>
      </c>
      <c r="AU200" s="160" t="s">
        <v>78</v>
      </c>
      <c r="AV200" s="152" t="s">
        <v>78</v>
      </c>
      <c r="AW200" s="152" t="s">
        <v>28</v>
      </c>
      <c r="AX200" s="152" t="s">
        <v>72</v>
      </c>
      <c r="AY200" s="160" t="s">
        <v>156</v>
      </c>
    </row>
    <row r="201" spans="2:65" s="152" customFormat="1" ht="16.5" customHeight="1" x14ac:dyDescent="0.45">
      <c r="B201" s="153"/>
      <c r="C201" s="154"/>
      <c r="D201" s="154"/>
      <c r="E201" s="155"/>
      <c r="F201" s="254" t="s">
        <v>5079</v>
      </c>
      <c r="G201" s="254"/>
      <c r="H201" s="254"/>
      <c r="I201" s="254"/>
      <c r="J201" s="154"/>
      <c r="K201" s="156">
        <v>12.827</v>
      </c>
      <c r="L201" s="154"/>
      <c r="M201" s="154"/>
      <c r="N201" s="154"/>
      <c r="O201" s="154"/>
      <c r="P201" s="154"/>
      <c r="Q201" s="154"/>
      <c r="R201" s="157"/>
      <c r="T201" s="158"/>
      <c r="U201" s="154"/>
      <c r="V201" s="154"/>
      <c r="W201" s="154"/>
      <c r="X201" s="154"/>
      <c r="Y201" s="154"/>
      <c r="Z201" s="154"/>
      <c r="AA201" s="159"/>
      <c r="AT201" s="160" t="s">
        <v>168</v>
      </c>
      <c r="AU201" s="160" t="s">
        <v>78</v>
      </c>
      <c r="AV201" s="152" t="s">
        <v>78</v>
      </c>
      <c r="AW201" s="152" t="s">
        <v>28</v>
      </c>
      <c r="AX201" s="152" t="s">
        <v>72</v>
      </c>
      <c r="AY201" s="160" t="s">
        <v>156</v>
      </c>
    </row>
    <row r="202" spans="2:65" s="152" customFormat="1" ht="16.5" customHeight="1" x14ac:dyDescent="0.45">
      <c r="B202" s="153"/>
      <c r="C202" s="154"/>
      <c r="D202" s="154"/>
      <c r="E202" s="155"/>
      <c r="F202" s="254" t="s">
        <v>5080</v>
      </c>
      <c r="G202" s="254"/>
      <c r="H202" s="254"/>
      <c r="I202" s="254"/>
      <c r="J202" s="154"/>
      <c r="K202" s="156">
        <v>1.3</v>
      </c>
      <c r="L202" s="154"/>
      <c r="M202" s="154"/>
      <c r="N202" s="154"/>
      <c r="O202" s="154"/>
      <c r="P202" s="154"/>
      <c r="Q202" s="154"/>
      <c r="R202" s="157"/>
      <c r="T202" s="158"/>
      <c r="U202" s="154"/>
      <c r="V202" s="154"/>
      <c r="W202" s="154"/>
      <c r="X202" s="154"/>
      <c r="Y202" s="154"/>
      <c r="Z202" s="154"/>
      <c r="AA202" s="159"/>
      <c r="AT202" s="160" t="s">
        <v>168</v>
      </c>
      <c r="AU202" s="160" t="s">
        <v>78</v>
      </c>
      <c r="AV202" s="152" t="s">
        <v>78</v>
      </c>
      <c r="AW202" s="152" t="s">
        <v>28</v>
      </c>
      <c r="AX202" s="152" t="s">
        <v>72</v>
      </c>
      <c r="AY202" s="160" t="s">
        <v>156</v>
      </c>
    </row>
    <row r="203" spans="2:65" s="144" customFormat="1" ht="16.5" customHeight="1" x14ac:dyDescent="0.45">
      <c r="B203" s="145"/>
      <c r="C203" s="146"/>
      <c r="D203" s="146"/>
      <c r="E203" s="147"/>
      <c r="F203" s="258" t="s">
        <v>5070</v>
      </c>
      <c r="G203" s="258"/>
      <c r="H203" s="258"/>
      <c r="I203" s="258"/>
      <c r="J203" s="146"/>
      <c r="K203" s="147"/>
      <c r="L203" s="146"/>
      <c r="M203" s="146"/>
      <c r="N203" s="146"/>
      <c r="O203" s="146"/>
      <c r="P203" s="146"/>
      <c r="Q203" s="146"/>
      <c r="R203" s="148"/>
      <c r="T203" s="149"/>
      <c r="U203" s="146"/>
      <c r="V203" s="146"/>
      <c r="W203" s="146"/>
      <c r="X203" s="146"/>
      <c r="Y203" s="146"/>
      <c r="Z203" s="146"/>
      <c r="AA203" s="150"/>
      <c r="AT203" s="151" t="s">
        <v>168</v>
      </c>
      <c r="AU203" s="151" t="s">
        <v>78</v>
      </c>
      <c r="AV203" s="144" t="s">
        <v>80</v>
      </c>
      <c r="AW203" s="144" t="s">
        <v>28</v>
      </c>
      <c r="AX203" s="144" t="s">
        <v>72</v>
      </c>
      <c r="AY203" s="151" t="s">
        <v>156</v>
      </c>
    </row>
    <row r="204" spans="2:65" s="152" customFormat="1" ht="16.5" customHeight="1" x14ac:dyDescent="0.45">
      <c r="B204" s="153"/>
      <c r="C204" s="154"/>
      <c r="D204" s="154"/>
      <c r="E204" s="155"/>
      <c r="F204" s="254" t="s">
        <v>5081</v>
      </c>
      <c r="G204" s="254"/>
      <c r="H204" s="254"/>
      <c r="I204" s="254"/>
      <c r="J204" s="154"/>
      <c r="K204" s="156">
        <v>9.3420000000000005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168</v>
      </c>
      <c r="AU204" s="160" t="s">
        <v>78</v>
      </c>
      <c r="AV204" s="152" t="s">
        <v>78</v>
      </c>
      <c r="AW204" s="152" t="s">
        <v>28</v>
      </c>
      <c r="AX204" s="152" t="s">
        <v>72</v>
      </c>
      <c r="AY204" s="160" t="s">
        <v>156</v>
      </c>
    </row>
    <row r="205" spans="2:65" s="152" customFormat="1" ht="16.5" customHeight="1" x14ac:dyDescent="0.45">
      <c r="B205" s="153"/>
      <c r="C205" s="154"/>
      <c r="D205" s="154"/>
      <c r="E205" s="155"/>
      <c r="F205" s="254" t="s">
        <v>5082</v>
      </c>
      <c r="G205" s="254"/>
      <c r="H205" s="254"/>
      <c r="I205" s="254"/>
      <c r="J205" s="154"/>
      <c r="K205" s="156">
        <v>23.701000000000001</v>
      </c>
      <c r="L205" s="154"/>
      <c r="M205" s="154"/>
      <c r="N205" s="154"/>
      <c r="O205" s="154"/>
      <c r="P205" s="154"/>
      <c r="Q205" s="154"/>
      <c r="R205" s="157"/>
      <c r="T205" s="158"/>
      <c r="U205" s="154"/>
      <c r="V205" s="154"/>
      <c r="W205" s="154"/>
      <c r="X205" s="154"/>
      <c r="Y205" s="154"/>
      <c r="Z205" s="154"/>
      <c r="AA205" s="159"/>
      <c r="AT205" s="160" t="s">
        <v>168</v>
      </c>
      <c r="AU205" s="160" t="s">
        <v>78</v>
      </c>
      <c r="AV205" s="152" t="s">
        <v>78</v>
      </c>
      <c r="AW205" s="152" t="s">
        <v>28</v>
      </c>
      <c r="AX205" s="152" t="s">
        <v>72</v>
      </c>
      <c r="AY205" s="160" t="s">
        <v>156</v>
      </c>
    </row>
    <row r="206" spans="2:65" s="152" customFormat="1" ht="16.5" customHeight="1" x14ac:dyDescent="0.45">
      <c r="B206" s="153"/>
      <c r="C206" s="154"/>
      <c r="D206" s="154"/>
      <c r="E206" s="155"/>
      <c r="F206" s="254" t="s">
        <v>5083</v>
      </c>
      <c r="G206" s="254"/>
      <c r="H206" s="254"/>
      <c r="I206" s="254"/>
      <c r="J206" s="154"/>
      <c r="K206" s="156">
        <v>2.6819999999999999</v>
      </c>
      <c r="L206" s="154"/>
      <c r="M206" s="154"/>
      <c r="N206" s="154"/>
      <c r="O206" s="154"/>
      <c r="P206" s="154"/>
      <c r="Q206" s="154"/>
      <c r="R206" s="157"/>
      <c r="T206" s="158"/>
      <c r="U206" s="154"/>
      <c r="V206" s="154"/>
      <c r="W206" s="154"/>
      <c r="X206" s="154"/>
      <c r="Y206" s="154"/>
      <c r="Z206" s="154"/>
      <c r="AA206" s="159"/>
      <c r="AT206" s="160" t="s">
        <v>168</v>
      </c>
      <c r="AU206" s="160" t="s">
        <v>78</v>
      </c>
      <c r="AV206" s="152" t="s">
        <v>78</v>
      </c>
      <c r="AW206" s="152" t="s">
        <v>28</v>
      </c>
      <c r="AX206" s="152" t="s">
        <v>72</v>
      </c>
      <c r="AY206" s="160" t="s">
        <v>156</v>
      </c>
    </row>
    <row r="207" spans="2:65" s="161" customFormat="1" ht="16.5" customHeight="1" x14ac:dyDescent="0.45">
      <c r="B207" s="162"/>
      <c r="C207" s="163"/>
      <c r="D207" s="163"/>
      <c r="E207" s="164"/>
      <c r="F207" s="255" t="s">
        <v>170</v>
      </c>
      <c r="G207" s="255"/>
      <c r="H207" s="255"/>
      <c r="I207" s="255"/>
      <c r="J207" s="163"/>
      <c r="K207" s="165">
        <v>57.673000000000002</v>
      </c>
      <c r="L207" s="163"/>
      <c r="M207" s="163"/>
      <c r="N207" s="163"/>
      <c r="O207" s="163"/>
      <c r="P207" s="163"/>
      <c r="Q207" s="163"/>
      <c r="R207" s="166"/>
      <c r="T207" s="167"/>
      <c r="U207" s="163"/>
      <c r="V207" s="163"/>
      <c r="W207" s="163"/>
      <c r="X207" s="163"/>
      <c r="Y207" s="163"/>
      <c r="Z207" s="163"/>
      <c r="AA207" s="168"/>
      <c r="AT207" s="169" t="s">
        <v>168</v>
      </c>
      <c r="AU207" s="169" t="s">
        <v>78</v>
      </c>
      <c r="AV207" s="161" t="s">
        <v>161</v>
      </c>
      <c r="AW207" s="161" t="s">
        <v>28</v>
      </c>
      <c r="AX207" s="161" t="s">
        <v>80</v>
      </c>
      <c r="AY207" s="169" t="s">
        <v>156</v>
      </c>
    </row>
    <row r="208" spans="2:65" s="23" customFormat="1" ht="25.5" customHeight="1" x14ac:dyDescent="0.45">
      <c r="B208" s="134"/>
      <c r="C208" s="135" t="s">
        <v>247</v>
      </c>
      <c r="D208" s="135" t="s">
        <v>157</v>
      </c>
      <c r="E208" s="136" t="s">
        <v>5084</v>
      </c>
      <c r="F208" s="251" t="s">
        <v>5085</v>
      </c>
      <c r="G208" s="251"/>
      <c r="H208" s="251"/>
      <c r="I208" s="251"/>
      <c r="J208" s="137" t="s">
        <v>160</v>
      </c>
      <c r="K208" s="138">
        <v>57.673000000000002</v>
      </c>
      <c r="L208" s="252"/>
      <c r="M208" s="252"/>
      <c r="N208" s="252">
        <f>ROUND(L208*K208,2)</f>
        <v>0</v>
      </c>
      <c r="O208" s="252"/>
      <c r="P208" s="252"/>
      <c r="Q208" s="252"/>
      <c r="R208" s="139"/>
      <c r="T208" s="140"/>
      <c r="U208" s="34" t="s">
        <v>39</v>
      </c>
      <c r="V208" s="141">
        <v>0</v>
      </c>
      <c r="W208" s="141">
        <f>V208*K208</f>
        <v>0</v>
      </c>
      <c r="X208" s="141">
        <v>0</v>
      </c>
      <c r="Y208" s="141">
        <f>X208*K208</f>
        <v>0</v>
      </c>
      <c r="Z208" s="141">
        <v>0</v>
      </c>
      <c r="AA208" s="142">
        <f>Z208*K208</f>
        <v>0</v>
      </c>
      <c r="AR208" s="8" t="s">
        <v>161</v>
      </c>
      <c r="AT208" s="8" t="s">
        <v>157</v>
      </c>
      <c r="AU208" s="8" t="s">
        <v>78</v>
      </c>
      <c r="AY208" s="8" t="s">
        <v>156</v>
      </c>
      <c r="BE208" s="143">
        <f>IF(U208="základná",N208,0)</f>
        <v>0</v>
      </c>
      <c r="BF208" s="143">
        <f>IF(U208="znížená",N208,0)</f>
        <v>0</v>
      </c>
      <c r="BG208" s="143">
        <f>IF(U208="zákl. prenesená",N208,0)</f>
        <v>0</v>
      </c>
      <c r="BH208" s="143">
        <f>IF(U208="zníž. prenesená",N208,0)</f>
        <v>0</v>
      </c>
      <c r="BI208" s="143">
        <f>IF(U208="nulová",N208,0)</f>
        <v>0</v>
      </c>
      <c r="BJ208" s="8" t="s">
        <v>78</v>
      </c>
      <c r="BK208" s="121">
        <f>ROUND(L208*K208,3)</f>
        <v>0</v>
      </c>
      <c r="BL208" s="8" t="s">
        <v>161</v>
      </c>
      <c r="BM208" s="8" t="s">
        <v>5086</v>
      </c>
    </row>
    <row r="209" spans="2:65" s="122" customFormat="1" ht="29.85" customHeight="1" x14ac:dyDescent="0.5">
      <c r="B209" s="123"/>
      <c r="C209" s="124"/>
      <c r="D209" s="133" t="s">
        <v>108</v>
      </c>
      <c r="E209" s="133"/>
      <c r="F209" s="133"/>
      <c r="G209" s="133"/>
      <c r="H209" s="133"/>
      <c r="I209" s="133"/>
      <c r="J209" s="133"/>
      <c r="K209" s="133"/>
      <c r="L209" s="133"/>
      <c r="M209" s="133"/>
      <c r="N209" s="257">
        <f>BK209</f>
        <v>0</v>
      </c>
      <c r="O209" s="257"/>
      <c r="P209" s="257"/>
      <c r="Q209" s="257"/>
      <c r="R209" s="126"/>
      <c r="T209" s="127"/>
      <c r="U209" s="124"/>
      <c r="V209" s="124"/>
      <c r="W209" s="128">
        <f>SUM(W210:W223)</f>
        <v>0</v>
      </c>
      <c r="X209" s="124"/>
      <c r="Y209" s="128">
        <f>SUM(Y210:Y223)</f>
        <v>0</v>
      </c>
      <c r="Z209" s="124"/>
      <c r="AA209" s="129">
        <f>SUM(AA210:AA223)</f>
        <v>0</v>
      </c>
      <c r="AR209" s="130" t="s">
        <v>80</v>
      </c>
      <c r="AT209" s="131" t="s">
        <v>71</v>
      </c>
      <c r="AU209" s="131" t="s">
        <v>80</v>
      </c>
      <c r="AY209" s="130" t="s">
        <v>156</v>
      </c>
      <c r="BK209" s="132">
        <f>SUM(BK210:BK223)</f>
        <v>0</v>
      </c>
    </row>
    <row r="210" spans="2:65" s="23" customFormat="1" ht="25.5" customHeight="1" x14ac:dyDescent="0.45">
      <c r="B210" s="134"/>
      <c r="C210" s="135" t="s">
        <v>257</v>
      </c>
      <c r="D210" s="135" t="s">
        <v>157</v>
      </c>
      <c r="E210" s="136" t="s">
        <v>5087</v>
      </c>
      <c r="F210" s="251" t="s">
        <v>5088</v>
      </c>
      <c r="G210" s="251"/>
      <c r="H210" s="251"/>
      <c r="I210" s="251"/>
      <c r="J210" s="137" t="s">
        <v>165</v>
      </c>
      <c r="K210" s="138">
        <v>4.62</v>
      </c>
      <c r="L210" s="252"/>
      <c r="M210" s="252"/>
      <c r="N210" s="252">
        <f>ROUND(L210*K210,2)</f>
        <v>0</v>
      </c>
      <c r="O210" s="252"/>
      <c r="P210" s="252"/>
      <c r="Q210" s="252"/>
      <c r="R210" s="139"/>
      <c r="T210" s="140"/>
      <c r="U210" s="34" t="s">
        <v>39</v>
      </c>
      <c r="V210" s="141">
        <v>0</v>
      </c>
      <c r="W210" s="141">
        <f>V210*K210</f>
        <v>0</v>
      </c>
      <c r="X210" s="141">
        <v>0</v>
      </c>
      <c r="Y210" s="141">
        <f>X210*K210</f>
        <v>0</v>
      </c>
      <c r="Z210" s="141">
        <v>0</v>
      </c>
      <c r="AA210" s="142">
        <f>Z210*K210</f>
        <v>0</v>
      </c>
      <c r="AR210" s="8" t="s">
        <v>161</v>
      </c>
      <c r="AT210" s="8" t="s">
        <v>157</v>
      </c>
      <c r="AU210" s="8" t="s">
        <v>78</v>
      </c>
      <c r="AY210" s="8" t="s">
        <v>156</v>
      </c>
      <c r="BE210" s="143">
        <f>IF(U210="základná",N210,0)</f>
        <v>0</v>
      </c>
      <c r="BF210" s="143">
        <f>IF(U210="znížená",N210,0)</f>
        <v>0</v>
      </c>
      <c r="BG210" s="143">
        <f>IF(U210="zákl. prenesená",N210,0)</f>
        <v>0</v>
      </c>
      <c r="BH210" s="143">
        <f>IF(U210="zníž. prenesená",N210,0)</f>
        <v>0</v>
      </c>
      <c r="BI210" s="143">
        <f>IF(U210="nulová",N210,0)</f>
        <v>0</v>
      </c>
      <c r="BJ210" s="8" t="s">
        <v>78</v>
      </c>
      <c r="BK210" s="121">
        <f>ROUND(L210*K210,3)</f>
        <v>0</v>
      </c>
      <c r="BL210" s="8" t="s">
        <v>161</v>
      </c>
      <c r="BM210" s="8" t="s">
        <v>5089</v>
      </c>
    </row>
    <row r="211" spans="2:65" s="144" customFormat="1" ht="16.5" customHeight="1" x14ac:dyDescent="0.45">
      <c r="B211" s="145"/>
      <c r="C211" s="146"/>
      <c r="D211" s="146"/>
      <c r="E211" s="147"/>
      <c r="F211" s="253" t="s">
        <v>5090</v>
      </c>
      <c r="G211" s="253"/>
      <c r="H211" s="253"/>
      <c r="I211" s="253"/>
      <c r="J211" s="146"/>
      <c r="K211" s="147"/>
      <c r="L211" s="146"/>
      <c r="M211" s="146"/>
      <c r="N211" s="146"/>
      <c r="O211" s="146"/>
      <c r="P211" s="146"/>
      <c r="Q211" s="146"/>
      <c r="R211" s="148"/>
      <c r="T211" s="149"/>
      <c r="U211" s="146"/>
      <c r="V211" s="146"/>
      <c r="W211" s="146"/>
      <c r="X211" s="146"/>
      <c r="Y211" s="146"/>
      <c r="Z211" s="146"/>
      <c r="AA211" s="150"/>
      <c r="AT211" s="151" t="s">
        <v>168</v>
      </c>
      <c r="AU211" s="151" t="s">
        <v>78</v>
      </c>
      <c r="AV211" s="144" t="s">
        <v>80</v>
      </c>
      <c r="AW211" s="144" t="s">
        <v>28</v>
      </c>
      <c r="AX211" s="144" t="s">
        <v>72</v>
      </c>
      <c r="AY211" s="151" t="s">
        <v>156</v>
      </c>
    </row>
    <row r="212" spans="2:65" s="152" customFormat="1" ht="16.5" customHeight="1" x14ac:dyDescent="0.45">
      <c r="B212" s="153"/>
      <c r="C212" s="154"/>
      <c r="D212" s="154"/>
      <c r="E212" s="155"/>
      <c r="F212" s="254" t="s">
        <v>5091</v>
      </c>
      <c r="G212" s="254"/>
      <c r="H212" s="254"/>
      <c r="I212" s="254"/>
      <c r="J212" s="154"/>
      <c r="K212" s="156">
        <v>2.7650000000000001</v>
      </c>
      <c r="L212" s="154"/>
      <c r="M212" s="154"/>
      <c r="N212" s="154"/>
      <c r="O212" s="154"/>
      <c r="P212" s="154"/>
      <c r="Q212" s="154"/>
      <c r="R212" s="157"/>
      <c r="T212" s="158"/>
      <c r="U212" s="154"/>
      <c r="V212" s="154"/>
      <c r="W212" s="154"/>
      <c r="X212" s="154"/>
      <c r="Y212" s="154"/>
      <c r="Z212" s="154"/>
      <c r="AA212" s="159"/>
      <c r="AT212" s="160" t="s">
        <v>168</v>
      </c>
      <c r="AU212" s="160" t="s">
        <v>78</v>
      </c>
      <c r="AV212" s="152" t="s">
        <v>78</v>
      </c>
      <c r="AW212" s="152" t="s">
        <v>28</v>
      </c>
      <c r="AX212" s="152" t="s">
        <v>72</v>
      </c>
      <c r="AY212" s="160" t="s">
        <v>156</v>
      </c>
    </row>
    <row r="213" spans="2:65" s="152" customFormat="1" ht="16.5" customHeight="1" x14ac:dyDescent="0.45">
      <c r="B213" s="153"/>
      <c r="C213" s="154"/>
      <c r="D213" s="154"/>
      <c r="E213" s="155"/>
      <c r="F213" s="254" t="s">
        <v>5092</v>
      </c>
      <c r="G213" s="254"/>
      <c r="H213" s="254"/>
      <c r="I213" s="254"/>
      <c r="J213" s="154"/>
      <c r="K213" s="156">
        <v>1.175</v>
      </c>
      <c r="L213" s="154"/>
      <c r="M213" s="154"/>
      <c r="N213" s="154"/>
      <c r="O213" s="154"/>
      <c r="P213" s="154"/>
      <c r="Q213" s="154"/>
      <c r="R213" s="157"/>
      <c r="T213" s="158"/>
      <c r="U213" s="154"/>
      <c r="V213" s="154"/>
      <c r="W213" s="154"/>
      <c r="X213" s="154"/>
      <c r="Y213" s="154"/>
      <c r="Z213" s="154"/>
      <c r="AA213" s="159"/>
      <c r="AT213" s="160" t="s">
        <v>168</v>
      </c>
      <c r="AU213" s="160" t="s">
        <v>78</v>
      </c>
      <c r="AV213" s="152" t="s">
        <v>78</v>
      </c>
      <c r="AW213" s="152" t="s">
        <v>28</v>
      </c>
      <c r="AX213" s="152" t="s">
        <v>72</v>
      </c>
      <c r="AY213" s="160" t="s">
        <v>156</v>
      </c>
    </row>
    <row r="214" spans="2:65" s="152" customFormat="1" ht="16.5" customHeight="1" x14ac:dyDescent="0.45">
      <c r="B214" s="153"/>
      <c r="C214" s="154"/>
      <c r="D214" s="154"/>
      <c r="E214" s="155"/>
      <c r="F214" s="254" t="s">
        <v>5093</v>
      </c>
      <c r="G214" s="254"/>
      <c r="H214" s="254"/>
      <c r="I214" s="254"/>
      <c r="J214" s="154"/>
      <c r="K214" s="156">
        <v>0.68</v>
      </c>
      <c r="L214" s="154"/>
      <c r="M214" s="154"/>
      <c r="N214" s="154"/>
      <c r="O214" s="154"/>
      <c r="P214" s="154"/>
      <c r="Q214" s="154"/>
      <c r="R214" s="157"/>
      <c r="T214" s="158"/>
      <c r="U214" s="154"/>
      <c r="V214" s="154"/>
      <c r="W214" s="154"/>
      <c r="X214" s="154"/>
      <c r="Y214" s="154"/>
      <c r="Z214" s="154"/>
      <c r="AA214" s="159"/>
      <c r="AT214" s="160" t="s">
        <v>168</v>
      </c>
      <c r="AU214" s="160" t="s">
        <v>78</v>
      </c>
      <c r="AV214" s="152" t="s">
        <v>78</v>
      </c>
      <c r="AW214" s="152" t="s">
        <v>28</v>
      </c>
      <c r="AX214" s="152" t="s">
        <v>72</v>
      </c>
      <c r="AY214" s="160" t="s">
        <v>156</v>
      </c>
    </row>
    <row r="215" spans="2:65" s="161" customFormat="1" ht="16.5" customHeight="1" x14ac:dyDescent="0.45">
      <c r="B215" s="162"/>
      <c r="C215" s="163"/>
      <c r="D215" s="163"/>
      <c r="E215" s="164"/>
      <c r="F215" s="255" t="s">
        <v>170</v>
      </c>
      <c r="G215" s="255"/>
      <c r="H215" s="255"/>
      <c r="I215" s="255"/>
      <c r="J215" s="163"/>
      <c r="K215" s="165">
        <v>4.62</v>
      </c>
      <c r="L215" s="163"/>
      <c r="M215" s="163"/>
      <c r="N215" s="163"/>
      <c r="O215" s="163"/>
      <c r="P215" s="163"/>
      <c r="Q215" s="163"/>
      <c r="R215" s="166"/>
      <c r="T215" s="167"/>
      <c r="U215" s="163"/>
      <c r="V215" s="163"/>
      <c r="W215" s="163"/>
      <c r="X215" s="163"/>
      <c r="Y215" s="163"/>
      <c r="Z215" s="163"/>
      <c r="AA215" s="168"/>
      <c r="AT215" s="169" t="s">
        <v>168</v>
      </c>
      <c r="AU215" s="169" t="s">
        <v>78</v>
      </c>
      <c r="AV215" s="161" t="s">
        <v>161</v>
      </c>
      <c r="AW215" s="161" t="s">
        <v>28</v>
      </c>
      <c r="AX215" s="161" t="s">
        <v>80</v>
      </c>
      <c r="AY215" s="169" t="s">
        <v>156</v>
      </c>
    </row>
    <row r="216" spans="2:65" s="23" customFormat="1" ht="25.5" customHeight="1" x14ac:dyDescent="0.45">
      <c r="B216" s="134"/>
      <c r="C216" s="135" t="s">
        <v>9</v>
      </c>
      <c r="D216" s="135" t="s">
        <v>157</v>
      </c>
      <c r="E216" s="136" t="s">
        <v>5094</v>
      </c>
      <c r="F216" s="251" t="s">
        <v>5095</v>
      </c>
      <c r="G216" s="251"/>
      <c r="H216" s="251"/>
      <c r="I216" s="251"/>
      <c r="J216" s="137" t="s">
        <v>160</v>
      </c>
      <c r="K216" s="138">
        <v>61.593000000000004</v>
      </c>
      <c r="L216" s="252"/>
      <c r="M216" s="252"/>
      <c r="N216" s="252">
        <f>ROUND(L216*K216,2)</f>
        <v>0</v>
      </c>
      <c r="O216" s="252"/>
      <c r="P216" s="252"/>
      <c r="Q216" s="252"/>
      <c r="R216" s="139"/>
      <c r="T216" s="140"/>
      <c r="U216" s="34" t="s">
        <v>39</v>
      </c>
      <c r="V216" s="141">
        <v>0</v>
      </c>
      <c r="W216" s="141">
        <f>V216*K216</f>
        <v>0</v>
      </c>
      <c r="X216" s="141">
        <v>0</v>
      </c>
      <c r="Y216" s="141">
        <f>X216*K216</f>
        <v>0</v>
      </c>
      <c r="Z216" s="141">
        <v>0</v>
      </c>
      <c r="AA216" s="142">
        <f>Z216*K216</f>
        <v>0</v>
      </c>
      <c r="AR216" s="8" t="s">
        <v>161</v>
      </c>
      <c r="AT216" s="8" t="s">
        <v>157</v>
      </c>
      <c r="AU216" s="8" t="s">
        <v>78</v>
      </c>
      <c r="AY216" s="8" t="s">
        <v>156</v>
      </c>
      <c r="BE216" s="143">
        <f>IF(U216="základná",N216,0)</f>
        <v>0</v>
      </c>
      <c r="BF216" s="143">
        <f>IF(U216="znížená",N216,0)</f>
        <v>0</v>
      </c>
      <c r="BG216" s="143">
        <f>IF(U216="zákl. prenesená",N216,0)</f>
        <v>0</v>
      </c>
      <c r="BH216" s="143">
        <f>IF(U216="zníž. prenesená",N216,0)</f>
        <v>0</v>
      </c>
      <c r="BI216" s="143">
        <f>IF(U216="nulová",N216,0)</f>
        <v>0</v>
      </c>
      <c r="BJ216" s="8" t="s">
        <v>78</v>
      </c>
      <c r="BK216" s="121">
        <f>ROUND(L216*K216,3)</f>
        <v>0</v>
      </c>
      <c r="BL216" s="8" t="s">
        <v>161</v>
      </c>
      <c r="BM216" s="8" t="s">
        <v>5096</v>
      </c>
    </row>
    <row r="217" spans="2:65" s="144" customFormat="1" ht="16.5" customHeight="1" x14ac:dyDescent="0.45">
      <c r="B217" s="145"/>
      <c r="C217" s="146"/>
      <c r="D217" s="146"/>
      <c r="E217" s="147"/>
      <c r="F217" s="253" t="s">
        <v>5090</v>
      </c>
      <c r="G217" s="253"/>
      <c r="H217" s="253"/>
      <c r="I217" s="253"/>
      <c r="J217" s="146"/>
      <c r="K217" s="147"/>
      <c r="L217" s="146"/>
      <c r="M217" s="146"/>
      <c r="N217" s="146"/>
      <c r="O217" s="146"/>
      <c r="P217" s="146"/>
      <c r="Q217" s="146"/>
      <c r="R217" s="148"/>
      <c r="T217" s="149"/>
      <c r="U217" s="146"/>
      <c r="V217" s="146"/>
      <c r="W217" s="146"/>
      <c r="X217" s="146"/>
      <c r="Y217" s="146"/>
      <c r="Z217" s="146"/>
      <c r="AA217" s="150"/>
      <c r="AT217" s="151" t="s">
        <v>168</v>
      </c>
      <c r="AU217" s="151" t="s">
        <v>78</v>
      </c>
      <c r="AV217" s="144" t="s">
        <v>80</v>
      </c>
      <c r="AW217" s="144" t="s">
        <v>28</v>
      </c>
      <c r="AX217" s="144" t="s">
        <v>72</v>
      </c>
      <c r="AY217" s="151" t="s">
        <v>156</v>
      </c>
    </row>
    <row r="218" spans="2:65" s="152" customFormat="1" ht="16.5" customHeight="1" x14ac:dyDescent="0.45">
      <c r="B218" s="153"/>
      <c r="C218" s="154"/>
      <c r="D218" s="154"/>
      <c r="E218" s="155"/>
      <c r="F218" s="254" t="s">
        <v>5097</v>
      </c>
      <c r="G218" s="254"/>
      <c r="H218" s="254"/>
      <c r="I218" s="254"/>
      <c r="J218" s="154"/>
      <c r="K218" s="156">
        <v>36.863</v>
      </c>
      <c r="L218" s="154"/>
      <c r="M218" s="154"/>
      <c r="N218" s="154"/>
      <c r="O218" s="154"/>
      <c r="P218" s="154"/>
      <c r="Q218" s="154"/>
      <c r="R218" s="157"/>
      <c r="T218" s="158"/>
      <c r="U218" s="154"/>
      <c r="V218" s="154"/>
      <c r="W218" s="154"/>
      <c r="X218" s="154"/>
      <c r="Y218" s="154"/>
      <c r="Z218" s="154"/>
      <c r="AA218" s="159"/>
      <c r="AT218" s="160" t="s">
        <v>168</v>
      </c>
      <c r="AU218" s="160" t="s">
        <v>78</v>
      </c>
      <c r="AV218" s="152" t="s">
        <v>78</v>
      </c>
      <c r="AW218" s="152" t="s">
        <v>28</v>
      </c>
      <c r="AX218" s="152" t="s">
        <v>72</v>
      </c>
      <c r="AY218" s="160" t="s">
        <v>156</v>
      </c>
    </row>
    <row r="219" spans="2:65" s="152" customFormat="1" ht="16.5" customHeight="1" x14ac:dyDescent="0.45">
      <c r="B219" s="153"/>
      <c r="C219" s="154"/>
      <c r="D219" s="154"/>
      <c r="E219" s="155"/>
      <c r="F219" s="254" t="s">
        <v>5098</v>
      </c>
      <c r="G219" s="254"/>
      <c r="H219" s="254"/>
      <c r="I219" s="254"/>
      <c r="J219" s="154"/>
      <c r="K219" s="156">
        <v>15.669</v>
      </c>
      <c r="L219" s="154"/>
      <c r="M219" s="154"/>
      <c r="N219" s="154"/>
      <c r="O219" s="154"/>
      <c r="P219" s="154"/>
      <c r="Q219" s="154"/>
      <c r="R219" s="157"/>
      <c r="T219" s="158"/>
      <c r="U219" s="154"/>
      <c r="V219" s="154"/>
      <c r="W219" s="154"/>
      <c r="X219" s="154"/>
      <c r="Y219" s="154"/>
      <c r="Z219" s="154"/>
      <c r="AA219" s="159"/>
      <c r="AT219" s="160" t="s">
        <v>168</v>
      </c>
      <c r="AU219" s="160" t="s">
        <v>78</v>
      </c>
      <c r="AV219" s="152" t="s">
        <v>78</v>
      </c>
      <c r="AW219" s="152" t="s">
        <v>28</v>
      </c>
      <c r="AX219" s="152" t="s">
        <v>72</v>
      </c>
      <c r="AY219" s="160" t="s">
        <v>156</v>
      </c>
    </row>
    <row r="220" spans="2:65" s="152" customFormat="1" ht="16.5" customHeight="1" x14ac:dyDescent="0.45">
      <c r="B220" s="153"/>
      <c r="C220" s="154"/>
      <c r="D220" s="154"/>
      <c r="E220" s="155"/>
      <c r="F220" s="254" t="s">
        <v>5099</v>
      </c>
      <c r="G220" s="254"/>
      <c r="H220" s="254"/>
      <c r="I220" s="254"/>
      <c r="J220" s="154"/>
      <c r="K220" s="156">
        <v>9.0609999999999999</v>
      </c>
      <c r="L220" s="154"/>
      <c r="M220" s="154"/>
      <c r="N220" s="154"/>
      <c r="O220" s="154"/>
      <c r="P220" s="154"/>
      <c r="Q220" s="154"/>
      <c r="R220" s="157"/>
      <c r="T220" s="158"/>
      <c r="U220" s="154"/>
      <c r="V220" s="154"/>
      <c r="W220" s="154"/>
      <c r="X220" s="154"/>
      <c r="Y220" s="154"/>
      <c r="Z220" s="154"/>
      <c r="AA220" s="159"/>
      <c r="AT220" s="160" t="s">
        <v>168</v>
      </c>
      <c r="AU220" s="160" t="s">
        <v>78</v>
      </c>
      <c r="AV220" s="152" t="s">
        <v>78</v>
      </c>
      <c r="AW220" s="152" t="s">
        <v>28</v>
      </c>
      <c r="AX220" s="152" t="s">
        <v>72</v>
      </c>
      <c r="AY220" s="160" t="s">
        <v>156</v>
      </c>
    </row>
    <row r="221" spans="2:65" s="161" customFormat="1" ht="16.5" customHeight="1" x14ac:dyDescent="0.45">
      <c r="B221" s="162"/>
      <c r="C221" s="163"/>
      <c r="D221" s="163"/>
      <c r="E221" s="164"/>
      <c r="F221" s="255" t="s">
        <v>170</v>
      </c>
      <c r="G221" s="255"/>
      <c r="H221" s="255"/>
      <c r="I221" s="255"/>
      <c r="J221" s="163"/>
      <c r="K221" s="165">
        <v>61.593000000000004</v>
      </c>
      <c r="L221" s="163"/>
      <c r="M221" s="163"/>
      <c r="N221" s="163"/>
      <c r="O221" s="163"/>
      <c r="P221" s="163"/>
      <c r="Q221" s="163"/>
      <c r="R221" s="166"/>
      <c r="T221" s="167"/>
      <c r="U221" s="163"/>
      <c r="V221" s="163"/>
      <c r="W221" s="163"/>
      <c r="X221" s="163"/>
      <c r="Y221" s="163"/>
      <c r="Z221" s="163"/>
      <c r="AA221" s="168"/>
      <c r="AT221" s="169" t="s">
        <v>168</v>
      </c>
      <c r="AU221" s="169" t="s">
        <v>78</v>
      </c>
      <c r="AV221" s="161" t="s">
        <v>161</v>
      </c>
      <c r="AW221" s="161" t="s">
        <v>28</v>
      </c>
      <c r="AX221" s="161" t="s">
        <v>80</v>
      </c>
      <c r="AY221" s="169" t="s">
        <v>156</v>
      </c>
    </row>
    <row r="222" spans="2:65" s="23" customFormat="1" ht="25.5" customHeight="1" x14ac:dyDescent="0.45">
      <c r="B222" s="134"/>
      <c r="C222" s="135" t="s">
        <v>265</v>
      </c>
      <c r="D222" s="135" t="s">
        <v>157</v>
      </c>
      <c r="E222" s="136" t="s">
        <v>5100</v>
      </c>
      <c r="F222" s="251" t="s">
        <v>5101</v>
      </c>
      <c r="G222" s="251"/>
      <c r="H222" s="251"/>
      <c r="I222" s="251"/>
      <c r="J222" s="137" t="s">
        <v>160</v>
      </c>
      <c r="K222" s="138">
        <v>61.593000000000004</v>
      </c>
      <c r="L222" s="252"/>
      <c r="M222" s="252"/>
      <c r="N222" s="252">
        <f t="shared" ref="N222:N223" si="4">ROUND(L222*K222,2)</f>
        <v>0</v>
      </c>
      <c r="O222" s="252"/>
      <c r="P222" s="252"/>
      <c r="Q222" s="252"/>
      <c r="R222" s="139"/>
      <c r="T222" s="140"/>
      <c r="U222" s="34" t="s">
        <v>39</v>
      </c>
      <c r="V222" s="141">
        <v>0</v>
      </c>
      <c r="W222" s="141">
        <f>V222*K222</f>
        <v>0</v>
      </c>
      <c r="X222" s="141">
        <v>0</v>
      </c>
      <c r="Y222" s="141">
        <f>X222*K222</f>
        <v>0</v>
      </c>
      <c r="Z222" s="141">
        <v>0</v>
      </c>
      <c r="AA222" s="142">
        <f>Z222*K222</f>
        <v>0</v>
      </c>
      <c r="AR222" s="8" t="s">
        <v>161</v>
      </c>
      <c r="AT222" s="8" t="s">
        <v>157</v>
      </c>
      <c r="AU222" s="8" t="s">
        <v>78</v>
      </c>
      <c r="AY222" s="8" t="s">
        <v>156</v>
      </c>
      <c r="BE222" s="143">
        <f>IF(U222="základná",N222,0)</f>
        <v>0</v>
      </c>
      <c r="BF222" s="143">
        <f>IF(U222="znížená",N222,0)</f>
        <v>0</v>
      </c>
      <c r="BG222" s="143">
        <f>IF(U222="zákl. prenesená",N222,0)</f>
        <v>0</v>
      </c>
      <c r="BH222" s="143">
        <f>IF(U222="zníž. prenesená",N222,0)</f>
        <v>0</v>
      </c>
      <c r="BI222" s="143">
        <f>IF(U222="nulová",N222,0)</f>
        <v>0</v>
      </c>
      <c r="BJ222" s="8" t="s">
        <v>78</v>
      </c>
      <c r="BK222" s="121">
        <f>ROUND(L222*K222,3)</f>
        <v>0</v>
      </c>
      <c r="BL222" s="8" t="s">
        <v>161</v>
      </c>
      <c r="BM222" s="8" t="s">
        <v>5102</v>
      </c>
    </row>
    <row r="223" spans="2:65" s="23" customFormat="1" ht="25.5" customHeight="1" x14ac:dyDescent="0.45">
      <c r="B223" s="134"/>
      <c r="C223" s="135" t="s">
        <v>269</v>
      </c>
      <c r="D223" s="135" t="s">
        <v>157</v>
      </c>
      <c r="E223" s="136" t="s">
        <v>5103</v>
      </c>
      <c r="F223" s="251" t="s">
        <v>5104</v>
      </c>
      <c r="G223" s="251"/>
      <c r="H223" s="251"/>
      <c r="I223" s="251"/>
      <c r="J223" s="137" t="s">
        <v>160</v>
      </c>
      <c r="K223" s="138">
        <v>61.593000000000004</v>
      </c>
      <c r="L223" s="252"/>
      <c r="M223" s="252"/>
      <c r="N223" s="252">
        <f t="shared" si="4"/>
        <v>0</v>
      </c>
      <c r="O223" s="252"/>
      <c r="P223" s="252"/>
      <c r="Q223" s="252"/>
      <c r="R223" s="139"/>
      <c r="T223" s="140"/>
      <c r="U223" s="34" t="s">
        <v>39</v>
      </c>
      <c r="V223" s="141">
        <v>0</v>
      </c>
      <c r="W223" s="141">
        <f>V223*K223</f>
        <v>0</v>
      </c>
      <c r="X223" s="141">
        <v>0</v>
      </c>
      <c r="Y223" s="141">
        <f>X223*K223</f>
        <v>0</v>
      </c>
      <c r="Z223" s="141">
        <v>0</v>
      </c>
      <c r="AA223" s="142">
        <f>Z223*K223</f>
        <v>0</v>
      </c>
      <c r="AR223" s="8" t="s">
        <v>161</v>
      </c>
      <c r="AT223" s="8" t="s">
        <v>157</v>
      </c>
      <c r="AU223" s="8" t="s">
        <v>78</v>
      </c>
      <c r="AY223" s="8" t="s">
        <v>156</v>
      </c>
      <c r="BE223" s="143">
        <f>IF(U223="základná",N223,0)</f>
        <v>0</v>
      </c>
      <c r="BF223" s="143">
        <f>IF(U223="znížená",N223,0)</f>
        <v>0</v>
      </c>
      <c r="BG223" s="143">
        <f>IF(U223="zákl. prenesená",N223,0)</f>
        <v>0</v>
      </c>
      <c r="BH223" s="143">
        <f>IF(U223="zníž. prenesená",N223,0)</f>
        <v>0</v>
      </c>
      <c r="BI223" s="143">
        <f>IF(U223="nulová",N223,0)</f>
        <v>0</v>
      </c>
      <c r="BJ223" s="8" t="s">
        <v>78</v>
      </c>
      <c r="BK223" s="121">
        <f>ROUND(L223*K223,3)</f>
        <v>0</v>
      </c>
      <c r="BL223" s="8" t="s">
        <v>161</v>
      </c>
      <c r="BM223" s="8" t="s">
        <v>5105</v>
      </c>
    </row>
    <row r="224" spans="2:65" s="122" customFormat="1" ht="29.85" customHeight="1" x14ac:dyDescent="0.5">
      <c r="B224" s="123"/>
      <c r="C224" s="124"/>
      <c r="D224" s="133" t="s">
        <v>109</v>
      </c>
      <c r="E224" s="133"/>
      <c r="F224" s="133"/>
      <c r="G224" s="133"/>
      <c r="H224" s="133"/>
      <c r="I224" s="133"/>
      <c r="J224" s="133"/>
      <c r="K224" s="133"/>
      <c r="L224" s="133"/>
      <c r="M224" s="133"/>
      <c r="N224" s="257">
        <f>BK224</f>
        <v>0</v>
      </c>
      <c r="O224" s="257"/>
      <c r="P224" s="257"/>
      <c r="Q224" s="257"/>
      <c r="R224" s="126"/>
      <c r="T224" s="127"/>
      <c r="U224" s="124"/>
      <c r="V224" s="124"/>
      <c r="W224" s="128">
        <f>SUM(W225:W238)</f>
        <v>0</v>
      </c>
      <c r="X224" s="124"/>
      <c r="Y224" s="128">
        <f>SUM(Y225:Y238)</f>
        <v>0</v>
      </c>
      <c r="Z224" s="124"/>
      <c r="AA224" s="129">
        <f>SUM(AA225:AA238)</f>
        <v>0</v>
      </c>
      <c r="AR224" s="130" t="s">
        <v>80</v>
      </c>
      <c r="AT224" s="131" t="s">
        <v>71</v>
      </c>
      <c r="AU224" s="131" t="s">
        <v>80</v>
      </c>
      <c r="AY224" s="130" t="s">
        <v>156</v>
      </c>
      <c r="BK224" s="132">
        <f>SUM(BK225:BK238)</f>
        <v>0</v>
      </c>
    </row>
    <row r="225" spans="2:65" s="23" customFormat="1" ht="25.5" customHeight="1" x14ac:dyDescent="0.45">
      <c r="B225" s="134"/>
      <c r="C225" s="135" t="s">
        <v>273</v>
      </c>
      <c r="D225" s="135" t="s">
        <v>157</v>
      </c>
      <c r="E225" s="136" t="s">
        <v>5106</v>
      </c>
      <c r="F225" s="251" t="s">
        <v>5107</v>
      </c>
      <c r="G225" s="251"/>
      <c r="H225" s="251"/>
      <c r="I225" s="251"/>
      <c r="J225" s="137" t="s">
        <v>165</v>
      </c>
      <c r="K225" s="138">
        <v>3.327</v>
      </c>
      <c r="L225" s="252"/>
      <c r="M225" s="252"/>
      <c r="N225" s="252">
        <f>ROUND(L225*K225,2)</f>
        <v>0</v>
      </c>
      <c r="O225" s="252"/>
      <c r="P225" s="252"/>
      <c r="Q225" s="252"/>
      <c r="R225" s="139"/>
      <c r="T225" s="140"/>
      <c r="U225" s="34" t="s">
        <v>39</v>
      </c>
      <c r="V225" s="141">
        <v>0</v>
      </c>
      <c r="W225" s="141">
        <f>V225*K225</f>
        <v>0</v>
      </c>
      <c r="X225" s="141">
        <v>0</v>
      </c>
      <c r="Y225" s="141">
        <f>X225*K225</f>
        <v>0</v>
      </c>
      <c r="Z225" s="141">
        <v>0</v>
      </c>
      <c r="AA225" s="142">
        <f>Z225*K225</f>
        <v>0</v>
      </c>
      <c r="AR225" s="8" t="s">
        <v>161</v>
      </c>
      <c r="AT225" s="8" t="s">
        <v>157</v>
      </c>
      <c r="AU225" s="8" t="s">
        <v>78</v>
      </c>
      <c r="AY225" s="8" t="s">
        <v>156</v>
      </c>
      <c r="BE225" s="143">
        <f>IF(U225="základná",N225,0)</f>
        <v>0</v>
      </c>
      <c r="BF225" s="143">
        <f>IF(U225="znížená",N225,0)</f>
        <v>0</v>
      </c>
      <c r="BG225" s="143">
        <f>IF(U225="zákl. prenesená",N225,0)</f>
        <v>0</v>
      </c>
      <c r="BH225" s="143">
        <f>IF(U225="zníž. prenesená",N225,0)</f>
        <v>0</v>
      </c>
      <c r="BI225" s="143">
        <f>IF(U225="nulová",N225,0)</f>
        <v>0</v>
      </c>
      <c r="BJ225" s="8" t="s">
        <v>78</v>
      </c>
      <c r="BK225" s="121">
        <f>ROUND(L225*K225,3)</f>
        <v>0</v>
      </c>
      <c r="BL225" s="8" t="s">
        <v>161</v>
      </c>
      <c r="BM225" s="8" t="s">
        <v>5108</v>
      </c>
    </row>
    <row r="226" spans="2:65" s="152" customFormat="1" ht="16.5" customHeight="1" x14ac:dyDescent="0.45">
      <c r="B226" s="153"/>
      <c r="C226" s="154"/>
      <c r="D226" s="154"/>
      <c r="E226" s="155"/>
      <c r="F226" s="256" t="s">
        <v>5109</v>
      </c>
      <c r="G226" s="256"/>
      <c r="H226" s="256"/>
      <c r="I226" s="256"/>
      <c r="J226" s="154"/>
      <c r="K226" s="156">
        <v>2.347</v>
      </c>
      <c r="L226" s="154"/>
      <c r="M226" s="154"/>
      <c r="N226" s="154"/>
      <c r="O226" s="154"/>
      <c r="P226" s="154"/>
      <c r="Q226" s="154"/>
      <c r="R226" s="157"/>
      <c r="T226" s="158"/>
      <c r="U226" s="154"/>
      <c r="V226" s="154"/>
      <c r="W226" s="154"/>
      <c r="X226" s="154"/>
      <c r="Y226" s="154"/>
      <c r="Z226" s="154"/>
      <c r="AA226" s="159"/>
      <c r="AT226" s="160" t="s">
        <v>168</v>
      </c>
      <c r="AU226" s="160" t="s">
        <v>78</v>
      </c>
      <c r="AV226" s="152" t="s">
        <v>78</v>
      </c>
      <c r="AW226" s="152" t="s">
        <v>28</v>
      </c>
      <c r="AX226" s="152" t="s">
        <v>72</v>
      </c>
      <c r="AY226" s="160" t="s">
        <v>156</v>
      </c>
    </row>
    <row r="227" spans="2:65" s="152" customFormat="1" ht="16.5" customHeight="1" x14ac:dyDescent="0.45">
      <c r="B227" s="153"/>
      <c r="C227" s="154"/>
      <c r="D227" s="154"/>
      <c r="E227" s="155"/>
      <c r="F227" s="254" t="s">
        <v>5110</v>
      </c>
      <c r="G227" s="254"/>
      <c r="H227" s="254"/>
      <c r="I227" s="254"/>
      <c r="J227" s="154"/>
      <c r="K227" s="156">
        <v>0.98</v>
      </c>
      <c r="L227" s="154"/>
      <c r="M227" s="154"/>
      <c r="N227" s="154"/>
      <c r="O227" s="154"/>
      <c r="P227" s="154"/>
      <c r="Q227" s="154"/>
      <c r="R227" s="157"/>
      <c r="T227" s="158"/>
      <c r="U227" s="154"/>
      <c r="V227" s="154"/>
      <c r="W227" s="154"/>
      <c r="X227" s="154"/>
      <c r="Y227" s="154"/>
      <c r="Z227" s="154"/>
      <c r="AA227" s="159"/>
      <c r="AT227" s="160" t="s">
        <v>168</v>
      </c>
      <c r="AU227" s="160" t="s">
        <v>78</v>
      </c>
      <c r="AV227" s="152" t="s">
        <v>78</v>
      </c>
      <c r="AW227" s="152" t="s">
        <v>28</v>
      </c>
      <c r="AX227" s="152" t="s">
        <v>72</v>
      </c>
      <c r="AY227" s="160" t="s">
        <v>156</v>
      </c>
    </row>
    <row r="228" spans="2:65" s="161" customFormat="1" ht="16.5" customHeight="1" x14ac:dyDescent="0.45">
      <c r="B228" s="162"/>
      <c r="C228" s="163"/>
      <c r="D228" s="163"/>
      <c r="E228" s="164"/>
      <c r="F228" s="255" t="s">
        <v>170</v>
      </c>
      <c r="G228" s="255"/>
      <c r="H228" s="255"/>
      <c r="I228" s="255"/>
      <c r="J228" s="163"/>
      <c r="K228" s="165">
        <v>3.327</v>
      </c>
      <c r="L228" s="163"/>
      <c r="M228" s="163"/>
      <c r="N228" s="163"/>
      <c r="O228" s="163"/>
      <c r="P228" s="163"/>
      <c r="Q228" s="163"/>
      <c r="R228" s="166"/>
      <c r="T228" s="167"/>
      <c r="U228" s="163"/>
      <c r="V228" s="163"/>
      <c r="W228" s="163"/>
      <c r="X228" s="163"/>
      <c r="Y228" s="163"/>
      <c r="Z228" s="163"/>
      <c r="AA228" s="168"/>
      <c r="AT228" s="169" t="s">
        <v>168</v>
      </c>
      <c r="AU228" s="169" t="s">
        <v>78</v>
      </c>
      <c r="AV228" s="161" t="s">
        <v>161</v>
      </c>
      <c r="AW228" s="161" t="s">
        <v>28</v>
      </c>
      <c r="AX228" s="161" t="s">
        <v>80</v>
      </c>
      <c r="AY228" s="169" t="s">
        <v>156</v>
      </c>
    </row>
    <row r="229" spans="2:65" s="23" customFormat="1" ht="38.25" customHeight="1" x14ac:dyDescent="0.45">
      <c r="B229" s="134"/>
      <c r="C229" s="135" t="s">
        <v>277</v>
      </c>
      <c r="D229" s="135" t="s">
        <v>157</v>
      </c>
      <c r="E229" s="136" t="s">
        <v>5111</v>
      </c>
      <c r="F229" s="251" t="s">
        <v>5112</v>
      </c>
      <c r="G229" s="251"/>
      <c r="H229" s="251"/>
      <c r="I229" s="251"/>
      <c r="J229" s="137" t="s">
        <v>160</v>
      </c>
      <c r="K229" s="138">
        <v>15.645</v>
      </c>
      <c r="L229" s="252"/>
      <c r="M229" s="252"/>
      <c r="N229" s="252">
        <f>ROUND(L229*K229,2)</f>
        <v>0</v>
      </c>
      <c r="O229" s="252"/>
      <c r="P229" s="252"/>
      <c r="Q229" s="252"/>
      <c r="R229" s="139"/>
      <c r="T229" s="140"/>
      <c r="U229" s="34" t="s">
        <v>39</v>
      </c>
      <c r="V229" s="141">
        <v>0</v>
      </c>
      <c r="W229" s="141">
        <f>V229*K229</f>
        <v>0</v>
      </c>
      <c r="X229" s="141">
        <v>0</v>
      </c>
      <c r="Y229" s="141">
        <f>X229*K229</f>
        <v>0</v>
      </c>
      <c r="Z229" s="141">
        <v>0</v>
      </c>
      <c r="AA229" s="142">
        <f>Z229*K229</f>
        <v>0</v>
      </c>
      <c r="AR229" s="8" t="s">
        <v>161</v>
      </c>
      <c r="AT229" s="8" t="s">
        <v>157</v>
      </c>
      <c r="AU229" s="8" t="s">
        <v>78</v>
      </c>
      <c r="AY229" s="8" t="s">
        <v>156</v>
      </c>
      <c r="BE229" s="143">
        <f>IF(U229="základná",N229,0)</f>
        <v>0</v>
      </c>
      <c r="BF229" s="143">
        <f>IF(U229="znížená",N229,0)</f>
        <v>0</v>
      </c>
      <c r="BG229" s="143">
        <f>IF(U229="zákl. prenesená",N229,0)</f>
        <v>0</v>
      </c>
      <c r="BH229" s="143">
        <f>IF(U229="zníž. prenesená",N229,0)</f>
        <v>0</v>
      </c>
      <c r="BI229" s="143">
        <f>IF(U229="nulová",N229,0)</f>
        <v>0</v>
      </c>
      <c r="BJ229" s="8" t="s">
        <v>78</v>
      </c>
      <c r="BK229" s="121">
        <f>ROUND(L229*K229,3)</f>
        <v>0</v>
      </c>
      <c r="BL229" s="8" t="s">
        <v>161</v>
      </c>
      <c r="BM229" s="8" t="s">
        <v>5113</v>
      </c>
    </row>
    <row r="230" spans="2:65" s="152" customFormat="1" ht="16.5" customHeight="1" x14ac:dyDescent="0.45">
      <c r="B230" s="153"/>
      <c r="C230" s="154"/>
      <c r="D230" s="154"/>
      <c r="E230" s="155"/>
      <c r="F230" s="256" t="s">
        <v>5114</v>
      </c>
      <c r="G230" s="256"/>
      <c r="H230" s="256"/>
      <c r="I230" s="256"/>
      <c r="J230" s="154"/>
      <c r="K230" s="156">
        <v>15.645</v>
      </c>
      <c r="L230" s="154"/>
      <c r="M230" s="154"/>
      <c r="N230" s="154"/>
      <c r="O230" s="154"/>
      <c r="P230" s="154"/>
      <c r="Q230" s="154"/>
      <c r="R230" s="157"/>
      <c r="T230" s="158"/>
      <c r="U230" s="154"/>
      <c r="V230" s="154"/>
      <c r="W230" s="154"/>
      <c r="X230" s="154"/>
      <c r="Y230" s="154"/>
      <c r="Z230" s="154"/>
      <c r="AA230" s="159"/>
      <c r="AT230" s="160" t="s">
        <v>168</v>
      </c>
      <c r="AU230" s="160" t="s">
        <v>78</v>
      </c>
      <c r="AV230" s="152" t="s">
        <v>78</v>
      </c>
      <c r="AW230" s="152" t="s">
        <v>28</v>
      </c>
      <c r="AX230" s="152" t="s">
        <v>72</v>
      </c>
      <c r="AY230" s="160" t="s">
        <v>156</v>
      </c>
    </row>
    <row r="231" spans="2:65" s="161" customFormat="1" ht="16.5" customHeight="1" x14ac:dyDescent="0.45">
      <c r="B231" s="162"/>
      <c r="C231" s="163"/>
      <c r="D231" s="163"/>
      <c r="E231" s="164"/>
      <c r="F231" s="255" t="s">
        <v>170</v>
      </c>
      <c r="G231" s="255"/>
      <c r="H231" s="255"/>
      <c r="I231" s="255"/>
      <c r="J231" s="163"/>
      <c r="K231" s="165">
        <v>15.645</v>
      </c>
      <c r="L231" s="163"/>
      <c r="M231" s="163"/>
      <c r="N231" s="163"/>
      <c r="O231" s="163"/>
      <c r="P231" s="163"/>
      <c r="Q231" s="163"/>
      <c r="R231" s="166"/>
      <c r="T231" s="167"/>
      <c r="U231" s="163"/>
      <c r="V231" s="163"/>
      <c r="W231" s="163"/>
      <c r="X231" s="163"/>
      <c r="Y231" s="163"/>
      <c r="Z231" s="163"/>
      <c r="AA231" s="168"/>
      <c r="AT231" s="169" t="s">
        <v>168</v>
      </c>
      <c r="AU231" s="169" t="s">
        <v>78</v>
      </c>
      <c r="AV231" s="161" t="s">
        <v>161</v>
      </c>
      <c r="AW231" s="161" t="s">
        <v>28</v>
      </c>
      <c r="AX231" s="161" t="s">
        <v>80</v>
      </c>
      <c r="AY231" s="169" t="s">
        <v>156</v>
      </c>
    </row>
    <row r="232" spans="2:65" s="23" customFormat="1" ht="38.25" customHeight="1" x14ac:dyDescent="0.45">
      <c r="B232" s="134"/>
      <c r="C232" s="135" t="s">
        <v>281</v>
      </c>
      <c r="D232" s="135" t="s">
        <v>157</v>
      </c>
      <c r="E232" s="136" t="s">
        <v>5115</v>
      </c>
      <c r="F232" s="251" t="s">
        <v>5116</v>
      </c>
      <c r="G232" s="251"/>
      <c r="H232" s="251"/>
      <c r="I232" s="251"/>
      <c r="J232" s="137" t="s">
        <v>160</v>
      </c>
      <c r="K232" s="138">
        <v>1.26</v>
      </c>
      <c r="L232" s="252"/>
      <c r="M232" s="252"/>
      <c r="N232" s="252">
        <f t="shared" ref="N232:N234" si="5">ROUND(L232*K232,2)</f>
        <v>0</v>
      </c>
      <c r="O232" s="252"/>
      <c r="P232" s="252"/>
      <c r="Q232" s="252"/>
      <c r="R232" s="139"/>
      <c r="T232" s="140"/>
      <c r="U232" s="34" t="s">
        <v>39</v>
      </c>
      <c r="V232" s="141">
        <v>0</v>
      </c>
      <c r="W232" s="141">
        <f>V232*K232</f>
        <v>0</v>
      </c>
      <c r="X232" s="141">
        <v>0</v>
      </c>
      <c r="Y232" s="141">
        <f>X232*K232</f>
        <v>0</v>
      </c>
      <c r="Z232" s="141">
        <v>0</v>
      </c>
      <c r="AA232" s="142">
        <f>Z232*K232</f>
        <v>0</v>
      </c>
      <c r="AR232" s="8" t="s">
        <v>161</v>
      </c>
      <c r="AT232" s="8" t="s">
        <v>157</v>
      </c>
      <c r="AU232" s="8" t="s">
        <v>78</v>
      </c>
      <c r="AY232" s="8" t="s">
        <v>156</v>
      </c>
      <c r="BE232" s="143">
        <f>IF(U232="základná",N232,0)</f>
        <v>0</v>
      </c>
      <c r="BF232" s="143">
        <f>IF(U232="znížená",N232,0)</f>
        <v>0</v>
      </c>
      <c r="BG232" s="143">
        <f>IF(U232="zákl. prenesená",N232,0)</f>
        <v>0</v>
      </c>
      <c r="BH232" s="143">
        <f>IF(U232="zníž. prenesená",N232,0)</f>
        <v>0</v>
      </c>
      <c r="BI232" s="143">
        <f>IF(U232="nulová",N232,0)</f>
        <v>0</v>
      </c>
      <c r="BJ232" s="8" t="s">
        <v>78</v>
      </c>
      <c r="BK232" s="121">
        <f>ROUND(L232*K232,3)</f>
        <v>0</v>
      </c>
      <c r="BL232" s="8" t="s">
        <v>161</v>
      </c>
      <c r="BM232" s="8" t="s">
        <v>5117</v>
      </c>
    </row>
    <row r="233" spans="2:65" s="23" customFormat="1" ht="38.25" customHeight="1" x14ac:dyDescent="0.45">
      <c r="B233" s="134"/>
      <c r="C233" s="135" t="s">
        <v>285</v>
      </c>
      <c r="D233" s="135" t="s">
        <v>157</v>
      </c>
      <c r="E233" s="136" t="s">
        <v>5118</v>
      </c>
      <c r="F233" s="251" t="s">
        <v>5119</v>
      </c>
      <c r="G233" s="251"/>
      <c r="H233" s="251"/>
      <c r="I233" s="251"/>
      <c r="J233" s="137" t="s">
        <v>160</v>
      </c>
      <c r="K233" s="138">
        <v>1.26</v>
      </c>
      <c r="L233" s="252"/>
      <c r="M233" s="252"/>
      <c r="N233" s="252">
        <f t="shared" si="5"/>
        <v>0</v>
      </c>
      <c r="O233" s="252"/>
      <c r="P233" s="252"/>
      <c r="Q233" s="252"/>
      <c r="R233" s="139"/>
      <c r="T233" s="140"/>
      <c r="U233" s="34" t="s">
        <v>39</v>
      </c>
      <c r="V233" s="141">
        <v>0</v>
      </c>
      <c r="W233" s="141">
        <f>V233*K233</f>
        <v>0</v>
      </c>
      <c r="X233" s="141">
        <v>0</v>
      </c>
      <c r="Y233" s="141">
        <f>X233*K233</f>
        <v>0</v>
      </c>
      <c r="Z233" s="141">
        <v>0</v>
      </c>
      <c r="AA233" s="142">
        <f>Z233*K233</f>
        <v>0</v>
      </c>
      <c r="AR233" s="8" t="s">
        <v>161</v>
      </c>
      <c r="AT233" s="8" t="s">
        <v>157</v>
      </c>
      <c r="AU233" s="8" t="s">
        <v>78</v>
      </c>
      <c r="AY233" s="8" t="s">
        <v>156</v>
      </c>
      <c r="BE233" s="143">
        <f>IF(U233="základná",N233,0)</f>
        <v>0</v>
      </c>
      <c r="BF233" s="143">
        <f>IF(U233="znížená",N233,0)</f>
        <v>0</v>
      </c>
      <c r="BG233" s="143">
        <f>IF(U233="zákl. prenesená",N233,0)</f>
        <v>0</v>
      </c>
      <c r="BH233" s="143">
        <f>IF(U233="zníž. prenesená",N233,0)</f>
        <v>0</v>
      </c>
      <c r="BI233" s="143">
        <f>IF(U233="nulová",N233,0)</f>
        <v>0</v>
      </c>
      <c r="BJ233" s="8" t="s">
        <v>78</v>
      </c>
      <c r="BK233" s="121">
        <f>ROUND(L233*K233,3)</f>
        <v>0</v>
      </c>
      <c r="BL233" s="8" t="s">
        <v>161</v>
      </c>
      <c r="BM233" s="8" t="s">
        <v>5120</v>
      </c>
    </row>
    <row r="234" spans="2:65" s="23" customFormat="1" ht="38.25" customHeight="1" x14ac:dyDescent="0.45">
      <c r="B234" s="134"/>
      <c r="C234" s="135" t="s">
        <v>289</v>
      </c>
      <c r="D234" s="135" t="s">
        <v>157</v>
      </c>
      <c r="E234" s="136" t="s">
        <v>5121</v>
      </c>
      <c r="F234" s="251" t="s">
        <v>5122</v>
      </c>
      <c r="G234" s="251"/>
      <c r="H234" s="251"/>
      <c r="I234" s="251"/>
      <c r="J234" s="137" t="s">
        <v>160</v>
      </c>
      <c r="K234" s="138">
        <v>6.2210000000000001</v>
      </c>
      <c r="L234" s="252"/>
      <c r="M234" s="252"/>
      <c r="N234" s="252">
        <f t="shared" si="5"/>
        <v>0</v>
      </c>
      <c r="O234" s="252"/>
      <c r="P234" s="252"/>
      <c r="Q234" s="252"/>
      <c r="R234" s="139"/>
      <c r="T234" s="140"/>
      <c r="U234" s="34" t="s">
        <v>39</v>
      </c>
      <c r="V234" s="141">
        <v>0</v>
      </c>
      <c r="W234" s="141">
        <f>V234*K234</f>
        <v>0</v>
      </c>
      <c r="X234" s="141">
        <v>0</v>
      </c>
      <c r="Y234" s="141">
        <f>X234*K234</f>
        <v>0</v>
      </c>
      <c r="Z234" s="141">
        <v>0</v>
      </c>
      <c r="AA234" s="142">
        <f>Z234*K234</f>
        <v>0</v>
      </c>
      <c r="AR234" s="8" t="s">
        <v>161</v>
      </c>
      <c r="AT234" s="8" t="s">
        <v>157</v>
      </c>
      <c r="AU234" s="8" t="s">
        <v>78</v>
      </c>
      <c r="AY234" s="8" t="s">
        <v>156</v>
      </c>
      <c r="BE234" s="143">
        <f>IF(U234="základná",N234,0)</f>
        <v>0</v>
      </c>
      <c r="BF234" s="143">
        <f>IF(U234="znížená",N234,0)</f>
        <v>0</v>
      </c>
      <c r="BG234" s="143">
        <f>IF(U234="zákl. prenesená",N234,0)</f>
        <v>0</v>
      </c>
      <c r="BH234" s="143">
        <f>IF(U234="zníž. prenesená",N234,0)</f>
        <v>0</v>
      </c>
      <c r="BI234" s="143">
        <f>IF(U234="nulová",N234,0)</f>
        <v>0</v>
      </c>
      <c r="BJ234" s="8" t="s">
        <v>78</v>
      </c>
      <c r="BK234" s="121">
        <f>ROUND(L234*K234,3)</f>
        <v>0</v>
      </c>
      <c r="BL234" s="8" t="s">
        <v>161</v>
      </c>
      <c r="BM234" s="8" t="s">
        <v>5123</v>
      </c>
    </row>
    <row r="235" spans="2:65" s="152" customFormat="1" ht="16.5" customHeight="1" x14ac:dyDescent="0.45">
      <c r="B235" s="153"/>
      <c r="C235" s="154"/>
      <c r="D235" s="154"/>
      <c r="E235" s="155"/>
      <c r="F235" s="256" t="s">
        <v>5124</v>
      </c>
      <c r="G235" s="256"/>
      <c r="H235" s="256"/>
      <c r="I235" s="256"/>
      <c r="J235" s="154"/>
      <c r="K235" s="156">
        <v>6.2210000000000001</v>
      </c>
      <c r="L235" s="154"/>
      <c r="M235" s="154"/>
      <c r="N235" s="154"/>
      <c r="O235" s="154"/>
      <c r="P235" s="154"/>
      <c r="Q235" s="154"/>
      <c r="R235" s="157"/>
      <c r="T235" s="158"/>
      <c r="U235" s="154"/>
      <c r="V235" s="154"/>
      <c r="W235" s="154"/>
      <c r="X235" s="154"/>
      <c r="Y235" s="154"/>
      <c r="Z235" s="154"/>
      <c r="AA235" s="159"/>
      <c r="AT235" s="160" t="s">
        <v>168</v>
      </c>
      <c r="AU235" s="160" t="s">
        <v>78</v>
      </c>
      <c r="AV235" s="152" t="s">
        <v>78</v>
      </c>
      <c r="AW235" s="152" t="s">
        <v>28</v>
      </c>
      <c r="AX235" s="152" t="s">
        <v>72</v>
      </c>
      <c r="AY235" s="160" t="s">
        <v>156</v>
      </c>
    </row>
    <row r="236" spans="2:65" s="161" customFormat="1" ht="16.5" customHeight="1" x14ac:dyDescent="0.45">
      <c r="B236" s="162"/>
      <c r="C236" s="163"/>
      <c r="D236" s="163"/>
      <c r="E236" s="164"/>
      <c r="F236" s="255" t="s">
        <v>170</v>
      </c>
      <c r="G236" s="255"/>
      <c r="H236" s="255"/>
      <c r="I236" s="255"/>
      <c r="J236" s="163"/>
      <c r="K236" s="165">
        <v>6.2210000000000001</v>
      </c>
      <c r="L236" s="163"/>
      <c r="M236" s="163"/>
      <c r="N236" s="163"/>
      <c r="O236" s="163"/>
      <c r="P236" s="163"/>
      <c r="Q236" s="163"/>
      <c r="R236" s="166"/>
      <c r="T236" s="167"/>
      <c r="U236" s="163"/>
      <c r="V236" s="163"/>
      <c r="W236" s="163"/>
      <c r="X236" s="163"/>
      <c r="Y236" s="163"/>
      <c r="Z236" s="163"/>
      <c r="AA236" s="168"/>
      <c r="AT236" s="169" t="s">
        <v>168</v>
      </c>
      <c r="AU236" s="169" t="s">
        <v>78</v>
      </c>
      <c r="AV236" s="161" t="s">
        <v>161</v>
      </c>
      <c r="AW236" s="161" t="s">
        <v>28</v>
      </c>
      <c r="AX236" s="161" t="s">
        <v>80</v>
      </c>
      <c r="AY236" s="169" t="s">
        <v>156</v>
      </c>
    </row>
    <row r="237" spans="2:65" s="23" customFormat="1" ht="38.25" customHeight="1" x14ac:dyDescent="0.45">
      <c r="B237" s="134"/>
      <c r="C237" s="135" t="s">
        <v>293</v>
      </c>
      <c r="D237" s="135" t="s">
        <v>157</v>
      </c>
      <c r="E237" s="136" t="s">
        <v>5125</v>
      </c>
      <c r="F237" s="251" t="s">
        <v>5126</v>
      </c>
      <c r="G237" s="251"/>
      <c r="H237" s="251"/>
      <c r="I237" s="251"/>
      <c r="J237" s="137" t="s">
        <v>160</v>
      </c>
      <c r="K237" s="138">
        <v>6.2210000000000001</v>
      </c>
      <c r="L237" s="252"/>
      <c r="M237" s="252"/>
      <c r="N237" s="252">
        <f t="shared" ref="N237:N238" si="6">ROUND(L237*K237,2)</f>
        <v>0</v>
      </c>
      <c r="O237" s="252"/>
      <c r="P237" s="252"/>
      <c r="Q237" s="252"/>
      <c r="R237" s="139"/>
      <c r="T237" s="140"/>
      <c r="U237" s="34" t="s">
        <v>39</v>
      </c>
      <c r="V237" s="141">
        <v>0</v>
      </c>
      <c r="W237" s="141">
        <f>V237*K237</f>
        <v>0</v>
      </c>
      <c r="X237" s="141">
        <v>0</v>
      </c>
      <c r="Y237" s="141">
        <f>X237*K237</f>
        <v>0</v>
      </c>
      <c r="Z237" s="141">
        <v>0</v>
      </c>
      <c r="AA237" s="142">
        <f>Z237*K237</f>
        <v>0</v>
      </c>
      <c r="AR237" s="8" t="s">
        <v>161</v>
      </c>
      <c r="AT237" s="8" t="s">
        <v>157</v>
      </c>
      <c r="AU237" s="8" t="s">
        <v>78</v>
      </c>
      <c r="AY237" s="8" t="s">
        <v>156</v>
      </c>
      <c r="BE237" s="143">
        <f>IF(U237="základná",N237,0)</f>
        <v>0</v>
      </c>
      <c r="BF237" s="143">
        <f>IF(U237="znížená",N237,0)</f>
        <v>0</v>
      </c>
      <c r="BG237" s="143">
        <f>IF(U237="zákl. prenesená",N237,0)</f>
        <v>0</v>
      </c>
      <c r="BH237" s="143">
        <f>IF(U237="zníž. prenesená",N237,0)</f>
        <v>0</v>
      </c>
      <c r="BI237" s="143">
        <f>IF(U237="nulová",N237,0)</f>
        <v>0</v>
      </c>
      <c r="BJ237" s="8" t="s">
        <v>78</v>
      </c>
      <c r="BK237" s="121">
        <f>ROUND(L237*K237,3)</f>
        <v>0</v>
      </c>
      <c r="BL237" s="8" t="s">
        <v>161</v>
      </c>
      <c r="BM237" s="8" t="s">
        <v>5127</v>
      </c>
    </row>
    <row r="238" spans="2:65" s="23" customFormat="1" ht="38.25" customHeight="1" x14ac:dyDescent="0.45">
      <c r="B238" s="134"/>
      <c r="C238" s="135" t="s">
        <v>297</v>
      </c>
      <c r="D238" s="135" t="s">
        <v>157</v>
      </c>
      <c r="E238" s="136" t="s">
        <v>5128</v>
      </c>
      <c r="F238" s="251" t="s">
        <v>5129</v>
      </c>
      <c r="G238" s="251"/>
      <c r="H238" s="251"/>
      <c r="I238" s="251"/>
      <c r="J238" s="137" t="s">
        <v>160</v>
      </c>
      <c r="K238" s="138">
        <v>115.3</v>
      </c>
      <c r="L238" s="252"/>
      <c r="M238" s="252"/>
      <c r="N238" s="252">
        <f t="shared" si="6"/>
        <v>0</v>
      </c>
      <c r="O238" s="252"/>
      <c r="P238" s="252"/>
      <c r="Q238" s="252"/>
      <c r="R238" s="139"/>
      <c r="T238" s="140"/>
      <c r="U238" s="34" t="s">
        <v>39</v>
      </c>
      <c r="V238" s="141">
        <v>0</v>
      </c>
      <c r="W238" s="141">
        <f>V238*K238</f>
        <v>0</v>
      </c>
      <c r="X238" s="141">
        <v>0</v>
      </c>
      <c r="Y238" s="141">
        <f>X238*K238</f>
        <v>0</v>
      </c>
      <c r="Z238" s="141">
        <v>0</v>
      </c>
      <c r="AA238" s="142">
        <f>Z238*K238</f>
        <v>0</v>
      </c>
      <c r="AR238" s="8" t="s">
        <v>161</v>
      </c>
      <c r="AT238" s="8" t="s">
        <v>157</v>
      </c>
      <c r="AU238" s="8" t="s">
        <v>78</v>
      </c>
      <c r="AY238" s="8" t="s">
        <v>156</v>
      </c>
      <c r="BE238" s="143">
        <f>IF(U238="základná",N238,0)</f>
        <v>0</v>
      </c>
      <c r="BF238" s="143">
        <f>IF(U238="znížená",N238,0)</f>
        <v>0</v>
      </c>
      <c r="BG238" s="143">
        <f>IF(U238="zákl. prenesená",N238,0)</f>
        <v>0</v>
      </c>
      <c r="BH238" s="143">
        <f>IF(U238="zníž. prenesená",N238,0)</f>
        <v>0</v>
      </c>
      <c r="BI238" s="143">
        <f>IF(U238="nulová",N238,0)</f>
        <v>0</v>
      </c>
      <c r="BJ238" s="8" t="s">
        <v>78</v>
      </c>
      <c r="BK238" s="121">
        <f>ROUND(L238*K238,3)</f>
        <v>0</v>
      </c>
      <c r="BL238" s="8" t="s">
        <v>161</v>
      </c>
      <c r="BM238" s="8" t="s">
        <v>5130</v>
      </c>
    </row>
    <row r="239" spans="2:65" s="122" customFormat="1" ht="29.85" customHeight="1" x14ac:dyDescent="0.5">
      <c r="B239" s="123"/>
      <c r="C239" s="124"/>
      <c r="D239" s="133" t="s">
        <v>110</v>
      </c>
      <c r="E239" s="133"/>
      <c r="F239" s="133"/>
      <c r="G239" s="133"/>
      <c r="H239" s="133"/>
      <c r="I239" s="133"/>
      <c r="J239" s="133"/>
      <c r="K239" s="133"/>
      <c r="L239" s="133"/>
      <c r="M239" s="133"/>
      <c r="N239" s="257">
        <f>BK239</f>
        <v>0</v>
      </c>
      <c r="O239" s="257"/>
      <c r="P239" s="257"/>
      <c r="Q239" s="257"/>
      <c r="R239" s="126"/>
      <c r="T239" s="127"/>
      <c r="U239" s="124"/>
      <c r="V239" s="124"/>
      <c r="W239" s="128">
        <f>SUM(W240:W258)</f>
        <v>0</v>
      </c>
      <c r="X239" s="124"/>
      <c r="Y239" s="128">
        <f>SUM(Y240:Y258)</f>
        <v>0</v>
      </c>
      <c r="Z239" s="124"/>
      <c r="AA239" s="129">
        <f>SUM(AA240:AA258)</f>
        <v>0</v>
      </c>
      <c r="AR239" s="130" t="s">
        <v>80</v>
      </c>
      <c r="AT239" s="131" t="s">
        <v>71</v>
      </c>
      <c r="AU239" s="131" t="s">
        <v>80</v>
      </c>
      <c r="AY239" s="130" t="s">
        <v>156</v>
      </c>
      <c r="BK239" s="132">
        <f>SUM(BK240:BK258)</f>
        <v>0</v>
      </c>
    </row>
    <row r="240" spans="2:65" s="23" customFormat="1" ht="25.5" customHeight="1" x14ac:dyDescent="0.45">
      <c r="B240" s="134"/>
      <c r="C240" s="135" t="s">
        <v>302</v>
      </c>
      <c r="D240" s="135" t="s">
        <v>157</v>
      </c>
      <c r="E240" s="136" t="s">
        <v>5131</v>
      </c>
      <c r="F240" s="251" t="s">
        <v>5132</v>
      </c>
      <c r="G240" s="251"/>
      <c r="H240" s="251"/>
      <c r="I240" s="251"/>
      <c r="J240" s="137" t="s">
        <v>160</v>
      </c>
      <c r="K240" s="138">
        <v>58.393999999999998</v>
      </c>
      <c r="L240" s="252"/>
      <c r="M240" s="252"/>
      <c r="N240" s="252">
        <f>ROUND(L240*K240,2)</f>
        <v>0</v>
      </c>
      <c r="O240" s="252"/>
      <c r="P240" s="252"/>
      <c r="Q240" s="252"/>
      <c r="R240" s="139"/>
      <c r="T240" s="140"/>
      <c r="U240" s="34" t="s">
        <v>39</v>
      </c>
      <c r="V240" s="141">
        <v>0</v>
      </c>
      <c r="W240" s="141">
        <f>V240*K240</f>
        <v>0</v>
      </c>
      <c r="X240" s="141">
        <v>0</v>
      </c>
      <c r="Y240" s="141">
        <f>X240*K240</f>
        <v>0</v>
      </c>
      <c r="Z240" s="141">
        <v>0</v>
      </c>
      <c r="AA240" s="142">
        <f>Z240*K240</f>
        <v>0</v>
      </c>
      <c r="AR240" s="8" t="s">
        <v>161</v>
      </c>
      <c r="AT240" s="8" t="s">
        <v>157</v>
      </c>
      <c r="AU240" s="8" t="s">
        <v>78</v>
      </c>
      <c r="AY240" s="8" t="s">
        <v>156</v>
      </c>
      <c r="BE240" s="143">
        <f>IF(U240="základná",N240,0)</f>
        <v>0</v>
      </c>
      <c r="BF240" s="143">
        <f>IF(U240="znížená",N240,0)</f>
        <v>0</v>
      </c>
      <c r="BG240" s="143">
        <f>IF(U240="zákl. prenesená",N240,0)</f>
        <v>0</v>
      </c>
      <c r="BH240" s="143">
        <f>IF(U240="zníž. prenesená",N240,0)</f>
        <v>0</v>
      </c>
      <c r="BI240" s="143">
        <f>IF(U240="nulová",N240,0)</f>
        <v>0</v>
      </c>
      <c r="BJ240" s="8" t="s">
        <v>78</v>
      </c>
      <c r="BK240" s="121">
        <f>ROUND(L240*K240,3)</f>
        <v>0</v>
      </c>
      <c r="BL240" s="8" t="s">
        <v>161</v>
      </c>
      <c r="BM240" s="8" t="s">
        <v>5133</v>
      </c>
    </row>
    <row r="241" spans="2:65" s="23" customFormat="1" ht="16.5" customHeight="1" x14ac:dyDescent="0.45">
      <c r="B241" s="134"/>
      <c r="C241" s="179" t="s">
        <v>306</v>
      </c>
      <c r="D241" s="179" t="s">
        <v>311</v>
      </c>
      <c r="E241" s="180" t="s">
        <v>5134</v>
      </c>
      <c r="F241" s="263" t="s">
        <v>5135</v>
      </c>
      <c r="G241" s="263"/>
      <c r="H241" s="263"/>
      <c r="I241" s="263"/>
      <c r="J241" s="181" t="s">
        <v>160</v>
      </c>
      <c r="K241" s="182">
        <v>22.036999999999999</v>
      </c>
      <c r="L241" s="264"/>
      <c r="M241" s="264"/>
      <c r="N241" s="264">
        <f>ROUND(L241*K241,2)</f>
        <v>0</v>
      </c>
      <c r="O241" s="264"/>
      <c r="P241" s="264"/>
      <c r="Q241" s="264"/>
      <c r="R241" s="139"/>
      <c r="T241" s="140"/>
      <c r="U241" s="34" t="s">
        <v>39</v>
      </c>
      <c r="V241" s="141">
        <v>0</v>
      </c>
      <c r="W241" s="141">
        <f>V241*K241</f>
        <v>0</v>
      </c>
      <c r="X241" s="141">
        <v>0</v>
      </c>
      <c r="Y241" s="141">
        <f>X241*K241</f>
        <v>0</v>
      </c>
      <c r="Z241" s="141">
        <v>0</v>
      </c>
      <c r="AA241" s="142">
        <f>Z241*K241</f>
        <v>0</v>
      </c>
      <c r="AR241" s="8" t="s">
        <v>190</v>
      </c>
      <c r="AT241" s="8" t="s">
        <v>311</v>
      </c>
      <c r="AU241" s="8" t="s">
        <v>78</v>
      </c>
      <c r="AY241" s="8" t="s">
        <v>156</v>
      </c>
      <c r="BE241" s="143">
        <f>IF(U241="základná",N241,0)</f>
        <v>0</v>
      </c>
      <c r="BF241" s="143">
        <f>IF(U241="znížená",N241,0)</f>
        <v>0</v>
      </c>
      <c r="BG241" s="143">
        <f>IF(U241="zákl. prenesená",N241,0)</f>
        <v>0</v>
      </c>
      <c r="BH241" s="143">
        <f>IF(U241="zníž. prenesená",N241,0)</f>
        <v>0</v>
      </c>
      <c r="BI241" s="143">
        <f>IF(U241="nulová",N241,0)</f>
        <v>0</v>
      </c>
      <c r="BJ241" s="8" t="s">
        <v>78</v>
      </c>
      <c r="BK241" s="121">
        <f>ROUND(L241*K241,3)</f>
        <v>0</v>
      </c>
      <c r="BL241" s="8" t="s">
        <v>161</v>
      </c>
      <c r="BM241" s="8" t="s">
        <v>5136</v>
      </c>
    </row>
    <row r="242" spans="2:65" s="23" customFormat="1" ht="25.5" customHeight="1" x14ac:dyDescent="0.45">
      <c r="B242" s="134"/>
      <c r="C242" s="135" t="s">
        <v>310</v>
      </c>
      <c r="D242" s="135" t="s">
        <v>157</v>
      </c>
      <c r="E242" s="136" t="s">
        <v>318</v>
      </c>
      <c r="F242" s="251" t="s">
        <v>319</v>
      </c>
      <c r="G242" s="251"/>
      <c r="H242" s="251"/>
      <c r="I242" s="251"/>
      <c r="J242" s="137" t="s">
        <v>160</v>
      </c>
      <c r="K242" s="138">
        <v>69</v>
      </c>
      <c r="L242" s="252"/>
      <c r="M242" s="252"/>
      <c r="N242" s="252">
        <f>ROUND(L242*K242,2)</f>
        <v>0</v>
      </c>
      <c r="O242" s="252"/>
      <c r="P242" s="252"/>
      <c r="Q242" s="252"/>
      <c r="R242" s="139"/>
      <c r="T242" s="140"/>
      <c r="U242" s="34" t="s">
        <v>39</v>
      </c>
      <c r="V242" s="141">
        <v>0</v>
      </c>
      <c r="W242" s="141">
        <f>V242*K242</f>
        <v>0</v>
      </c>
      <c r="X242" s="141">
        <v>0</v>
      </c>
      <c r="Y242" s="141">
        <f>X242*K242</f>
        <v>0</v>
      </c>
      <c r="Z242" s="141">
        <v>0</v>
      </c>
      <c r="AA242" s="142">
        <f>Z242*K242</f>
        <v>0</v>
      </c>
      <c r="AR242" s="8" t="s">
        <v>161</v>
      </c>
      <c r="AT242" s="8" t="s">
        <v>157</v>
      </c>
      <c r="AU242" s="8" t="s">
        <v>78</v>
      </c>
      <c r="AY242" s="8" t="s">
        <v>156</v>
      </c>
      <c r="BE242" s="143">
        <f>IF(U242="základná",N242,0)</f>
        <v>0</v>
      </c>
      <c r="BF242" s="143">
        <f>IF(U242="znížená",N242,0)</f>
        <v>0</v>
      </c>
      <c r="BG242" s="143">
        <f>IF(U242="zákl. prenesená",N242,0)</f>
        <v>0</v>
      </c>
      <c r="BH242" s="143">
        <f>IF(U242="zníž. prenesená",N242,0)</f>
        <v>0</v>
      </c>
      <c r="BI242" s="143">
        <f>IF(U242="nulová",N242,0)</f>
        <v>0</v>
      </c>
      <c r="BJ242" s="8" t="s">
        <v>78</v>
      </c>
      <c r="BK242" s="121">
        <f>ROUND(L242*K242,3)</f>
        <v>0</v>
      </c>
      <c r="BL242" s="8" t="s">
        <v>161</v>
      </c>
      <c r="BM242" s="8" t="s">
        <v>5137</v>
      </c>
    </row>
    <row r="243" spans="2:65" s="23" customFormat="1" ht="16.5" customHeight="1" x14ac:dyDescent="0.45">
      <c r="B243" s="134"/>
      <c r="C243" s="179" t="s">
        <v>317</v>
      </c>
      <c r="D243" s="179" t="s">
        <v>311</v>
      </c>
      <c r="E243" s="180" t="s">
        <v>322</v>
      </c>
      <c r="F243" s="263" t="s">
        <v>323</v>
      </c>
      <c r="G243" s="263"/>
      <c r="H243" s="263"/>
      <c r="I243" s="263"/>
      <c r="J243" s="181" t="s">
        <v>160</v>
      </c>
      <c r="K243" s="182">
        <v>75.900000000000006</v>
      </c>
      <c r="L243" s="264"/>
      <c r="M243" s="264"/>
      <c r="N243" s="264">
        <f>ROUND(L243*K243,2)</f>
        <v>0</v>
      </c>
      <c r="O243" s="264"/>
      <c r="P243" s="264"/>
      <c r="Q243" s="264"/>
      <c r="R243" s="139"/>
      <c r="T243" s="140"/>
      <c r="U243" s="34" t="s">
        <v>39</v>
      </c>
      <c r="V243" s="141">
        <v>0</v>
      </c>
      <c r="W243" s="141">
        <f>V243*K243</f>
        <v>0</v>
      </c>
      <c r="X243" s="141">
        <v>0</v>
      </c>
      <c r="Y243" s="141">
        <f>X243*K243</f>
        <v>0</v>
      </c>
      <c r="Z243" s="141">
        <v>0</v>
      </c>
      <c r="AA243" s="142">
        <f>Z243*K243</f>
        <v>0</v>
      </c>
      <c r="AR243" s="8" t="s">
        <v>190</v>
      </c>
      <c r="AT243" s="8" t="s">
        <v>311</v>
      </c>
      <c r="AU243" s="8" t="s">
        <v>78</v>
      </c>
      <c r="AY243" s="8" t="s">
        <v>156</v>
      </c>
      <c r="BE243" s="143">
        <f>IF(U243="základná",N243,0)</f>
        <v>0</v>
      </c>
      <c r="BF243" s="143">
        <f>IF(U243="znížená",N243,0)</f>
        <v>0</v>
      </c>
      <c r="BG243" s="143">
        <f>IF(U243="zákl. prenesená",N243,0)</f>
        <v>0</v>
      </c>
      <c r="BH243" s="143">
        <f>IF(U243="zníž. prenesená",N243,0)</f>
        <v>0</v>
      </c>
      <c r="BI243" s="143">
        <f>IF(U243="nulová",N243,0)</f>
        <v>0</v>
      </c>
      <c r="BJ243" s="8" t="s">
        <v>78</v>
      </c>
      <c r="BK243" s="121">
        <f>ROUND(L243*K243,3)</f>
        <v>0</v>
      </c>
      <c r="BL243" s="8" t="s">
        <v>161</v>
      </c>
      <c r="BM243" s="8" t="s">
        <v>5138</v>
      </c>
    </row>
    <row r="244" spans="2:65" s="152" customFormat="1" ht="16.5" customHeight="1" x14ac:dyDescent="0.45">
      <c r="B244" s="153"/>
      <c r="C244" s="154"/>
      <c r="D244" s="154"/>
      <c r="E244" s="155"/>
      <c r="F244" s="256" t="s">
        <v>5139</v>
      </c>
      <c r="G244" s="256"/>
      <c r="H244" s="256"/>
      <c r="I244" s="256"/>
      <c r="J244" s="154"/>
      <c r="K244" s="156">
        <v>75.900000000000006</v>
      </c>
      <c r="L244" s="154"/>
      <c r="M244" s="154"/>
      <c r="N244" s="154"/>
      <c r="O244" s="154"/>
      <c r="P244" s="154"/>
      <c r="Q244" s="154"/>
      <c r="R244" s="157"/>
      <c r="T244" s="158"/>
      <c r="U244" s="154"/>
      <c r="V244" s="154"/>
      <c r="W244" s="154"/>
      <c r="X244" s="154"/>
      <c r="Y244" s="154"/>
      <c r="Z244" s="154"/>
      <c r="AA244" s="159"/>
      <c r="AT244" s="160" t="s">
        <v>168</v>
      </c>
      <c r="AU244" s="160" t="s">
        <v>78</v>
      </c>
      <c r="AV244" s="152" t="s">
        <v>78</v>
      </c>
      <c r="AW244" s="152" t="s">
        <v>28</v>
      </c>
      <c r="AX244" s="152" t="s">
        <v>72</v>
      </c>
      <c r="AY244" s="160" t="s">
        <v>156</v>
      </c>
    </row>
    <row r="245" spans="2:65" s="161" customFormat="1" ht="16.5" customHeight="1" x14ac:dyDescent="0.45">
      <c r="B245" s="162"/>
      <c r="C245" s="163"/>
      <c r="D245" s="163"/>
      <c r="E245" s="164"/>
      <c r="F245" s="255" t="s">
        <v>170</v>
      </c>
      <c r="G245" s="255"/>
      <c r="H245" s="255"/>
      <c r="I245" s="255"/>
      <c r="J245" s="163"/>
      <c r="K245" s="165">
        <v>75.900000000000006</v>
      </c>
      <c r="L245" s="163"/>
      <c r="M245" s="163"/>
      <c r="N245" s="163"/>
      <c r="O245" s="163"/>
      <c r="P245" s="163"/>
      <c r="Q245" s="163"/>
      <c r="R245" s="166"/>
      <c r="T245" s="167"/>
      <c r="U245" s="163"/>
      <c r="V245" s="163"/>
      <c r="W245" s="163"/>
      <c r="X245" s="163"/>
      <c r="Y245" s="163"/>
      <c r="Z245" s="163"/>
      <c r="AA245" s="168"/>
      <c r="AT245" s="169" t="s">
        <v>168</v>
      </c>
      <c r="AU245" s="169" t="s">
        <v>78</v>
      </c>
      <c r="AV245" s="161" t="s">
        <v>161</v>
      </c>
      <c r="AW245" s="161" t="s">
        <v>28</v>
      </c>
      <c r="AX245" s="161" t="s">
        <v>80</v>
      </c>
      <c r="AY245" s="169" t="s">
        <v>156</v>
      </c>
    </row>
    <row r="246" spans="2:65" s="23" customFormat="1" ht="38.25" customHeight="1" x14ac:dyDescent="0.45">
      <c r="B246" s="134"/>
      <c r="C246" s="135" t="s">
        <v>321</v>
      </c>
      <c r="D246" s="135" t="s">
        <v>157</v>
      </c>
      <c r="E246" s="136" t="s">
        <v>327</v>
      </c>
      <c r="F246" s="251" t="s">
        <v>328</v>
      </c>
      <c r="G246" s="251"/>
      <c r="H246" s="251"/>
      <c r="I246" s="251"/>
      <c r="J246" s="137" t="s">
        <v>160</v>
      </c>
      <c r="K246" s="138">
        <v>69</v>
      </c>
      <c r="L246" s="252"/>
      <c r="M246" s="252"/>
      <c r="N246" s="252">
        <f>ROUND(L246*K246,2)</f>
        <v>0</v>
      </c>
      <c r="O246" s="252"/>
      <c r="P246" s="252"/>
      <c r="Q246" s="252"/>
      <c r="R246" s="139"/>
      <c r="T246" s="140"/>
      <c r="U246" s="34" t="s">
        <v>39</v>
      </c>
      <c r="V246" s="141">
        <v>0</v>
      </c>
      <c r="W246" s="141">
        <f t="shared" ref="W246:W252" si="7">V246*K246</f>
        <v>0</v>
      </c>
      <c r="X246" s="141">
        <v>0</v>
      </c>
      <c r="Y246" s="141">
        <f t="shared" ref="Y246:Y252" si="8">X246*K246</f>
        <v>0</v>
      </c>
      <c r="Z246" s="141">
        <v>0</v>
      </c>
      <c r="AA246" s="142">
        <f t="shared" ref="AA246:AA252" si="9">Z246*K246</f>
        <v>0</v>
      </c>
      <c r="AR246" s="8" t="s">
        <v>161</v>
      </c>
      <c r="AT246" s="8" t="s">
        <v>157</v>
      </c>
      <c r="AU246" s="8" t="s">
        <v>78</v>
      </c>
      <c r="AY246" s="8" t="s">
        <v>156</v>
      </c>
      <c r="BE246" s="143">
        <f t="shared" ref="BE246:BE252" si="10">IF(U246="základná",N246,0)</f>
        <v>0</v>
      </c>
      <c r="BF246" s="143">
        <f t="shared" ref="BF246:BF252" si="11">IF(U246="znížená",N246,0)</f>
        <v>0</v>
      </c>
      <c r="BG246" s="143">
        <f t="shared" ref="BG246:BG252" si="12">IF(U246="zákl. prenesená",N246,0)</f>
        <v>0</v>
      </c>
      <c r="BH246" s="143">
        <f t="shared" ref="BH246:BH252" si="13">IF(U246="zníž. prenesená",N246,0)</f>
        <v>0</v>
      </c>
      <c r="BI246" s="143">
        <f t="shared" ref="BI246:BI252" si="14">IF(U246="nulová",N246,0)</f>
        <v>0</v>
      </c>
      <c r="BJ246" s="8" t="s">
        <v>78</v>
      </c>
      <c r="BK246" s="121">
        <f t="shared" ref="BK246:BK252" si="15">ROUND(L246*K246,3)</f>
        <v>0</v>
      </c>
      <c r="BL246" s="8" t="s">
        <v>161</v>
      </c>
      <c r="BM246" s="8" t="s">
        <v>5140</v>
      </c>
    </row>
    <row r="247" spans="2:65" s="23" customFormat="1" ht="38.25" customHeight="1" x14ac:dyDescent="0.45">
      <c r="B247" s="134"/>
      <c r="C247" s="135" t="s">
        <v>326</v>
      </c>
      <c r="D247" s="135" t="s">
        <v>157</v>
      </c>
      <c r="E247" s="136" t="s">
        <v>331</v>
      </c>
      <c r="F247" s="251" t="s">
        <v>332</v>
      </c>
      <c r="G247" s="251"/>
      <c r="H247" s="251"/>
      <c r="I247" s="251"/>
      <c r="J247" s="137" t="s">
        <v>160</v>
      </c>
      <c r="K247" s="138">
        <v>69</v>
      </c>
      <c r="L247" s="252"/>
      <c r="M247" s="252"/>
      <c r="N247" s="252">
        <f t="shared" ref="N247:N250" si="16">ROUND(L247*K247,2)</f>
        <v>0</v>
      </c>
      <c r="O247" s="252"/>
      <c r="P247" s="252"/>
      <c r="Q247" s="252"/>
      <c r="R247" s="139"/>
      <c r="T247" s="140"/>
      <c r="U247" s="34" t="s">
        <v>39</v>
      </c>
      <c r="V247" s="141">
        <v>0</v>
      </c>
      <c r="W247" s="141">
        <f t="shared" si="7"/>
        <v>0</v>
      </c>
      <c r="X247" s="141">
        <v>0</v>
      </c>
      <c r="Y247" s="141">
        <f t="shared" si="8"/>
        <v>0</v>
      </c>
      <c r="Z247" s="141">
        <v>0</v>
      </c>
      <c r="AA247" s="142">
        <f t="shared" si="9"/>
        <v>0</v>
      </c>
      <c r="AR247" s="8" t="s">
        <v>161</v>
      </c>
      <c r="AT247" s="8" t="s">
        <v>157</v>
      </c>
      <c r="AU247" s="8" t="s">
        <v>78</v>
      </c>
      <c r="AY247" s="8" t="s">
        <v>156</v>
      </c>
      <c r="BE247" s="143">
        <f t="shared" si="10"/>
        <v>0</v>
      </c>
      <c r="BF247" s="143">
        <f t="shared" si="11"/>
        <v>0</v>
      </c>
      <c r="BG247" s="143">
        <f t="shared" si="12"/>
        <v>0</v>
      </c>
      <c r="BH247" s="143">
        <f t="shared" si="13"/>
        <v>0</v>
      </c>
      <c r="BI247" s="143">
        <f t="shared" si="14"/>
        <v>0</v>
      </c>
      <c r="BJ247" s="8" t="s">
        <v>78</v>
      </c>
      <c r="BK247" s="121">
        <f t="shared" si="15"/>
        <v>0</v>
      </c>
      <c r="BL247" s="8" t="s">
        <v>161</v>
      </c>
      <c r="BM247" s="8" t="s">
        <v>5141</v>
      </c>
    </row>
    <row r="248" spans="2:65" s="23" customFormat="1" ht="38.25" customHeight="1" x14ac:dyDescent="0.45">
      <c r="B248" s="134"/>
      <c r="C248" s="135" t="s">
        <v>330</v>
      </c>
      <c r="D248" s="135" t="s">
        <v>157</v>
      </c>
      <c r="E248" s="136" t="s">
        <v>335</v>
      </c>
      <c r="F248" s="251" t="s">
        <v>336</v>
      </c>
      <c r="G248" s="251"/>
      <c r="H248" s="251"/>
      <c r="I248" s="251"/>
      <c r="J248" s="137" t="s">
        <v>160</v>
      </c>
      <c r="K248" s="138">
        <v>69</v>
      </c>
      <c r="L248" s="252"/>
      <c r="M248" s="252"/>
      <c r="N248" s="252">
        <f t="shared" si="16"/>
        <v>0</v>
      </c>
      <c r="O248" s="252"/>
      <c r="P248" s="252"/>
      <c r="Q248" s="252"/>
      <c r="R248" s="139"/>
      <c r="T248" s="140"/>
      <c r="U248" s="34" t="s">
        <v>39</v>
      </c>
      <c r="V248" s="141">
        <v>0</v>
      </c>
      <c r="W248" s="141">
        <f t="shared" si="7"/>
        <v>0</v>
      </c>
      <c r="X248" s="141">
        <v>0</v>
      </c>
      <c r="Y248" s="141">
        <f t="shared" si="8"/>
        <v>0</v>
      </c>
      <c r="Z248" s="141">
        <v>0</v>
      </c>
      <c r="AA248" s="142">
        <f t="shared" si="9"/>
        <v>0</v>
      </c>
      <c r="AR248" s="8" t="s">
        <v>161</v>
      </c>
      <c r="AT248" s="8" t="s">
        <v>157</v>
      </c>
      <c r="AU248" s="8" t="s">
        <v>78</v>
      </c>
      <c r="AY248" s="8" t="s">
        <v>156</v>
      </c>
      <c r="BE248" s="143">
        <f t="shared" si="10"/>
        <v>0</v>
      </c>
      <c r="BF248" s="143">
        <f t="shared" si="11"/>
        <v>0</v>
      </c>
      <c r="BG248" s="143">
        <f t="shared" si="12"/>
        <v>0</v>
      </c>
      <c r="BH248" s="143">
        <f t="shared" si="13"/>
        <v>0</v>
      </c>
      <c r="BI248" s="143">
        <f t="shared" si="14"/>
        <v>0</v>
      </c>
      <c r="BJ248" s="8" t="s">
        <v>78</v>
      </c>
      <c r="BK248" s="121">
        <f t="shared" si="15"/>
        <v>0</v>
      </c>
      <c r="BL248" s="8" t="s">
        <v>161</v>
      </c>
      <c r="BM248" s="8" t="s">
        <v>5142</v>
      </c>
    </row>
    <row r="249" spans="2:65" s="23" customFormat="1" ht="25.5" customHeight="1" x14ac:dyDescent="0.45">
      <c r="B249" s="134"/>
      <c r="C249" s="135" t="s">
        <v>334</v>
      </c>
      <c r="D249" s="135" t="s">
        <v>157</v>
      </c>
      <c r="E249" s="136" t="s">
        <v>339</v>
      </c>
      <c r="F249" s="251" t="s">
        <v>340</v>
      </c>
      <c r="G249" s="251"/>
      <c r="H249" s="251"/>
      <c r="I249" s="251"/>
      <c r="J249" s="137" t="s">
        <v>160</v>
      </c>
      <c r="K249" s="138">
        <v>69</v>
      </c>
      <c r="L249" s="252"/>
      <c r="M249" s="252"/>
      <c r="N249" s="252">
        <f t="shared" si="16"/>
        <v>0</v>
      </c>
      <c r="O249" s="252"/>
      <c r="P249" s="252"/>
      <c r="Q249" s="252"/>
      <c r="R249" s="139"/>
      <c r="T249" s="140"/>
      <c r="U249" s="34" t="s">
        <v>39</v>
      </c>
      <c r="V249" s="141">
        <v>0</v>
      </c>
      <c r="W249" s="141">
        <f t="shared" si="7"/>
        <v>0</v>
      </c>
      <c r="X249" s="141">
        <v>0</v>
      </c>
      <c r="Y249" s="141">
        <f t="shared" si="8"/>
        <v>0</v>
      </c>
      <c r="Z249" s="141">
        <v>0</v>
      </c>
      <c r="AA249" s="142">
        <f t="shared" si="9"/>
        <v>0</v>
      </c>
      <c r="AR249" s="8" t="s">
        <v>161</v>
      </c>
      <c r="AT249" s="8" t="s">
        <v>157</v>
      </c>
      <c r="AU249" s="8" t="s">
        <v>78</v>
      </c>
      <c r="AY249" s="8" t="s">
        <v>156</v>
      </c>
      <c r="BE249" s="143">
        <f t="shared" si="10"/>
        <v>0</v>
      </c>
      <c r="BF249" s="143">
        <f t="shared" si="11"/>
        <v>0</v>
      </c>
      <c r="BG249" s="143">
        <f t="shared" si="12"/>
        <v>0</v>
      </c>
      <c r="BH249" s="143">
        <f t="shared" si="13"/>
        <v>0</v>
      </c>
      <c r="BI249" s="143">
        <f t="shared" si="14"/>
        <v>0</v>
      </c>
      <c r="BJ249" s="8" t="s">
        <v>78</v>
      </c>
      <c r="BK249" s="121">
        <f t="shared" si="15"/>
        <v>0</v>
      </c>
      <c r="BL249" s="8" t="s">
        <v>161</v>
      </c>
      <c r="BM249" s="8" t="s">
        <v>5143</v>
      </c>
    </row>
    <row r="250" spans="2:65" s="23" customFormat="1" ht="16.5" customHeight="1" x14ac:dyDescent="0.45">
      <c r="B250" s="134"/>
      <c r="C250" s="135" t="s">
        <v>338</v>
      </c>
      <c r="D250" s="135" t="s">
        <v>157</v>
      </c>
      <c r="E250" s="136" t="s">
        <v>343</v>
      </c>
      <c r="F250" s="251" t="s">
        <v>344</v>
      </c>
      <c r="G250" s="251"/>
      <c r="H250" s="251"/>
      <c r="I250" s="251"/>
      <c r="J250" s="137" t="s">
        <v>160</v>
      </c>
      <c r="K250" s="138">
        <v>69</v>
      </c>
      <c r="L250" s="252"/>
      <c r="M250" s="252"/>
      <c r="N250" s="252">
        <f t="shared" si="16"/>
        <v>0</v>
      </c>
      <c r="O250" s="252"/>
      <c r="P250" s="252"/>
      <c r="Q250" s="252"/>
      <c r="R250" s="139"/>
      <c r="T250" s="140"/>
      <c r="U250" s="34" t="s">
        <v>39</v>
      </c>
      <c r="V250" s="141">
        <v>0</v>
      </c>
      <c r="W250" s="141">
        <f t="shared" si="7"/>
        <v>0</v>
      </c>
      <c r="X250" s="141">
        <v>0</v>
      </c>
      <c r="Y250" s="141">
        <f t="shared" si="8"/>
        <v>0</v>
      </c>
      <c r="Z250" s="141">
        <v>0</v>
      </c>
      <c r="AA250" s="142">
        <f t="shared" si="9"/>
        <v>0</v>
      </c>
      <c r="AR250" s="8" t="s">
        <v>161</v>
      </c>
      <c r="AT250" s="8" t="s">
        <v>157</v>
      </c>
      <c r="AU250" s="8" t="s">
        <v>78</v>
      </c>
      <c r="AY250" s="8" t="s">
        <v>156</v>
      </c>
      <c r="BE250" s="143">
        <f t="shared" si="10"/>
        <v>0</v>
      </c>
      <c r="BF250" s="143">
        <f t="shared" si="11"/>
        <v>0</v>
      </c>
      <c r="BG250" s="143">
        <f t="shared" si="12"/>
        <v>0</v>
      </c>
      <c r="BH250" s="143">
        <f t="shared" si="13"/>
        <v>0</v>
      </c>
      <c r="BI250" s="143">
        <f t="shared" si="14"/>
        <v>0</v>
      </c>
      <c r="BJ250" s="8" t="s">
        <v>78</v>
      </c>
      <c r="BK250" s="121">
        <f t="shared" si="15"/>
        <v>0</v>
      </c>
      <c r="BL250" s="8" t="s">
        <v>161</v>
      </c>
      <c r="BM250" s="8" t="s">
        <v>5144</v>
      </c>
    </row>
    <row r="251" spans="2:65" s="23" customFormat="1" ht="16.5" customHeight="1" x14ac:dyDescent="0.45">
      <c r="B251" s="134"/>
      <c r="C251" s="179" t="s">
        <v>342</v>
      </c>
      <c r="D251" s="179" t="s">
        <v>311</v>
      </c>
      <c r="E251" s="180" t="s">
        <v>347</v>
      </c>
      <c r="F251" s="263" t="s">
        <v>348</v>
      </c>
      <c r="G251" s="263"/>
      <c r="H251" s="263"/>
      <c r="I251" s="263"/>
      <c r="J251" s="181" t="s">
        <v>160</v>
      </c>
      <c r="K251" s="182">
        <v>70.38</v>
      </c>
      <c r="L251" s="264"/>
      <c r="M251" s="264"/>
      <c r="N251" s="264">
        <f>ROUND(L251*K251,2)</f>
        <v>0</v>
      </c>
      <c r="O251" s="264"/>
      <c r="P251" s="264"/>
      <c r="Q251" s="264"/>
      <c r="R251" s="139"/>
      <c r="T251" s="140"/>
      <c r="U251" s="34" t="s">
        <v>39</v>
      </c>
      <c r="V251" s="141">
        <v>0</v>
      </c>
      <c r="W251" s="141">
        <f t="shared" si="7"/>
        <v>0</v>
      </c>
      <c r="X251" s="141">
        <v>0</v>
      </c>
      <c r="Y251" s="141">
        <f t="shared" si="8"/>
        <v>0</v>
      </c>
      <c r="Z251" s="141">
        <v>0</v>
      </c>
      <c r="AA251" s="142">
        <f t="shared" si="9"/>
        <v>0</v>
      </c>
      <c r="AR251" s="8" t="s">
        <v>190</v>
      </c>
      <c r="AT251" s="8" t="s">
        <v>311</v>
      </c>
      <c r="AU251" s="8" t="s">
        <v>78</v>
      </c>
      <c r="AY251" s="8" t="s">
        <v>156</v>
      </c>
      <c r="BE251" s="143">
        <f t="shared" si="10"/>
        <v>0</v>
      </c>
      <c r="BF251" s="143">
        <f t="shared" si="11"/>
        <v>0</v>
      </c>
      <c r="BG251" s="143">
        <f t="shared" si="12"/>
        <v>0</v>
      </c>
      <c r="BH251" s="143">
        <f t="shared" si="13"/>
        <v>0</v>
      </c>
      <c r="BI251" s="143">
        <f t="shared" si="14"/>
        <v>0</v>
      </c>
      <c r="BJ251" s="8" t="s">
        <v>78</v>
      </c>
      <c r="BK251" s="121">
        <f t="shared" si="15"/>
        <v>0</v>
      </c>
      <c r="BL251" s="8" t="s">
        <v>161</v>
      </c>
      <c r="BM251" s="8" t="s">
        <v>5145</v>
      </c>
    </row>
    <row r="252" spans="2:65" s="23" customFormat="1" ht="38.25" customHeight="1" x14ac:dyDescent="0.45">
      <c r="B252" s="134"/>
      <c r="C252" s="135" t="s">
        <v>346</v>
      </c>
      <c r="D252" s="135" t="s">
        <v>157</v>
      </c>
      <c r="E252" s="136" t="s">
        <v>351</v>
      </c>
      <c r="F252" s="251" t="s">
        <v>352</v>
      </c>
      <c r="G252" s="251"/>
      <c r="H252" s="251"/>
      <c r="I252" s="251"/>
      <c r="J252" s="137" t="s">
        <v>165</v>
      </c>
      <c r="K252" s="138">
        <v>1.0089999999999999</v>
      </c>
      <c r="L252" s="252"/>
      <c r="M252" s="252"/>
      <c r="N252" s="252">
        <f>ROUND(L252*K252,2)</f>
        <v>0</v>
      </c>
      <c r="O252" s="252"/>
      <c r="P252" s="252"/>
      <c r="Q252" s="252"/>
      <c r="R252" s="139"/>
      <c r="T252" s="140"/>
      <c r="U252" s="34" t="s">
        <v>39</v>
      </c>
      <c r="V252" s="141">
        <v>0</v>
      </c>
      <c r="W252" s="141">
        <f t="shared" si="7"/>
        <v>0</v>
      </c>
      <c r="X252" s="141">
        <v>0</v>
      </c>
      <c r="Y252" s="141">
        <f t="shared" si="8"/>
        <v>0</v>
      </c>
      <c r="Z252" s="141">
        <v>0</v>
      </c>
      <c r="AA252" s="142">
        <f t="shared" si="9"/>
        <v>0</v>
      </c>
      <c r="AR252" s="8" t="s">
        <v>161</v>
      </c>
      <c r="AT252" s="8" t="s">
        <v>157</v>
      </c>
      <c r="AU252" s="8" t="s">
        <v>78</v>
      </c>
      <c r="AY252" s="8" t="s">
        <v>156</v>
      </c>
      <c r="BE252" s="143">
        <f t="shared" si="10"/>
        <v>0</v>
      </c>
      <c r="BF252" s="143">
        <f t="shared" si="11"/>
        <v>0</v>
      </c>
      <c r="BG252" s="143">
        <f t="shared" si="12"/>
        <v>0</v>
      </c>
      <c r="BH252" s="143">
        <f t="shared" si="13"/>
        <v>0</v>
      </c>
      <c r="BI252" s="143">
        <f t="shared" si="14"/>
        <v>0</v>
      </c>
      <c r="BJ252" s="8" t="s">
        <v>78</v>
      </c>
      <c r="BK252" s="121">
        <f t="shared" si="15"/>
        <v>0</v>
      </c>
      <c r="BL252" s="8" t="s">
        <v>161</v>
      </c>
      <c r="BM252" s="8" t="s">
        <v>5146</v>
      </c>
    </row>
    <row r="253" spans="2:65" s="152" customFormat="1" ht="16.5" customHeight="1" x14ac:dyDescent="0.45">
      <c r="B253" s="153"/>
      <c r="C253" s="154"/>
      <c r="D253" s="154"/>
      <c r="E253" s="155"/>
      <c r="F253" s="256" t="s">
        <v>5147</v>
      </c>
      <c r="G253" s="256"/>
      <c r="H253" s="256"/>
      <c r="I253" s="256"/>
      <c r="J253" s="154"/>
      <c r="K253" s="156">
        <v>1.0089999999999999</v>
      </c>
      <c r="L253" s="154"/>
      <c r="M253" s="154"/>
      <c r="N253" s="154"/>
      <c r="O253" s="154"/>
      <c r="P253" s="154"/>
      <c r="Q253" s="154"/>
      <c r="R253" s="157"/>
      <c r="T253" s="158"/>
      <c r="U253" s="154"/>
      <c r="V253" s="154"/>
      <c r="W253" s="154"/>
      <c r="X253" s="154"/>
      <c r="Y253" s="154"/>
      <c r="Z253" s="154"/>
      <c r="AA253" s="159"/>
      <c r="AT253" s="160" t="s">
        <v>168</v>
      </c>
      <c r="AU253" s="160" t="s">
        <v>78</v>
      </c>
      <c r="AV253" s="152" t="s">
        <v>78</v>
      </c>
      <c r="AW253" s="152" t="s">
        <v>28</v>
      </c>
      <c r="AX253" s="152" t="s">
        <v>72</v>
      </c>
      <c r="AY253" s="160" t="s">
        <v>156</v>
      </c>
    </row>
    <row r="254" spans="2:65" s="161" customFormat="1" ht="16.5" customHeight="1" x14ac:dyDescent="0.45">
      <c r="B254" s="162"/>
      <c r="C254" s="163"/>
      <c r="D254" s="163"/>
      <c r="E254" s="164"/>
      <c r="F254" s="255" t="s">
        <v>170</v>
      </c>
      <c r="G254" s="255"/>
      <c r="H254" s="255"/>
      <c r="I254" s="255"/>
      <c r="J254" s="163"/>
      <c r="K254" s="165">
        <v>1.0089999999999999</v>
      </c>
      <c r="L254" s="163"/>
      <c r="M254" s="163"/>
      <c r="N254" s="163"/>
      <c r="O254" s="163"/>
      <c r="P254" s="163"/>
      <c r="Q254" s="163"/>
      <c r="R254" s="166"/>
      <c r="T254" s="167"/>
      <c r="U254" s="163"/>
      <c r="V254" s="163"/>
      <c r="W254" s="163"/>
      <c r="X254" s="163"/>
      <c r="Y254" s="163"/>
      <c r="Z254" s="163"/>
      <c r="AA254" s="168"/>
      <c r="AT254" s="169" t="s">
        <v>168</v>
      </c>
      <c r="AU254" s="169" t="s">
        <v>78</v>
      </c>
      <c r="AV254" s="161" t="s">
        <v>161</v>
      </c>
      <c r="AW254" s="161" t="s">
        <v>28</v>
      </c>
      <c r="AX254" s="161" t="s">
        <v>80</v>
      </c>
      <c r="AY254" s="169" t="s">
        <v>156</v>
      </c>
    </row>
    <row r="255" spans="2:65" s="23" customFormat="1" ht="38.25" customHeight="1" x14ac:dyDescent="0.45">
      <c r="B255" s="134"/>
      <c r="C255" s="135" t="s">
        <v>350</v>
      </c>
      <c r="D255" s="135" t="s">
        <v>157</v>
      </c>
      <c r="E255" s="136" t="s">
        <v>356</v>
      </c>
      <c r="F255" s="251" t="s">
        <v>357</v>
      </c>
      <c r="G255" s="251"/>
      <c r="H255" s="251"/>
      <c r="I255" s="251"/>
      <c r="J255" s="137" t="s">
        <v>358</v>
      </c>
      <c r="K255" s="138">
        <v>33.630000000000003</v>
      </c>
      <c r="L255" s="252"/>
      <c r="M255" s="252"/>
      <c r="N255" s="252">
        <f>ROUND(L255*K255,2)</f>
        <v>0</v>
      </c>
      <c r="O255" s="252"/>
      <c r="P255" s="252"/>
      <c r="Q255" s="252"/>
      <c r="R255" s="139"/>
      <c r="T255" s="140"/>
      <c r="U255" s="34" t="s">
        <v>39</v>
      </c>
      <c r="V255" s="141">
        <v>0</v>
      </c>
      <c r="W255" s="141">
        <f>V255*K255</f>
        <v>0</v>
      </c>
      <c r="X255" s="141">
        <v>0</v>
      </c>
      <c r="Y255" s="141">
        <f>X255*K255</f>
        <v>0</v>
      </c>
      <c r="Z255" s="141">
        <v>0</v>
      </c>
      <c r="AA255" s="142">
        <f>Z255*K255</f>
        <v>0</v>
      </c>
      <c r="AR255" s="8" t="s">
        <v>161</v>
      </c>
      <c r="AT255" s="8" t="s">
        <v>157</v>
      </c>
      <c r="AU255" s="8" t="s">
        <v>78</v>
      </c>
      <c r="AY255" s="8" t="s">
        <v>156</v>
      </c>
      <c r="BE255" s="143">
        <f>IF(U255="základná",N255,0)</f>
        <v>0</v>
      </c>
      <c r="BF255" s="143">
        <f>IF(U255="znížená",N255,0)</f>
        <v>0</v>
      </c>
      <c r="BG255" s="143">
        <f>IF(U255="zákl. prenesená",N255,0)</f>
        <v>0</v>
      </c>
      <c r="BH255" s="143">
        <f>IF(U255="zníž. prenesená",N255,0)</f>
        <v>0</v>
      </c>
      <c r="BI255" s="143">
        <f>IF(U255="nulová",N255,0)</f>
        <v>0</v>
      </c>
      <c r="BJ255" s="8" t="s">
        <v>78</v>
      </c>
      <c r="BK255" s="121">
        <f>ROUND(L255*K255,3)</f>
        <v>0</v>
      </c>
      <c r="BL255" s="8" t="s">
        <v>161</v>
      </c>
      <c r="BM255" s="8" t="s">
        <v>5148</v>
      </c>
    </row>
    <row r="256" spans="2:65" s="23" customFormat="1" ht="16.5" customHeight="1" x14ac:dyDescent="0.45">
      <c r="B256" s="134"/>
      <c r="C256" s="179" t="s">
        <v>355</v>
      </c>
      <c r="D256" s="179" t="s">
        <v>311</v>
      </c>
      <c r="E256" s="180" t="s">
        <v>361</v>
      </c>
      <c r="F256" s="263" t="s">
        <v>362</v>
      </c>
      <c r="G256" s="263"/>
      <c r="H256" s="263"/>
      <c r="I256" s="263"/>
      <c r="J256" s="181" t="s">
        <v>358</v>
      </c>
      <c r="K256" s="182">
        <v>34.302999999999997</v>
      </c>
      <c r="L256" s="264"/>
      <c r="M256" s="264"/>
      <c r="N256" s="264">
        <f>ROUND(L256*K256,2)</f>
        <v>0</v>
      </c>
      <c r="O256" s="264"/>
      <c r="P256" s="264"/>
      <c r="Q256" s="264"/>
      <c r="R256" s="139"/>
      <c r="T256" s="140"/>
      <c r="U256" s="34" t="s">
        <v>39</v>
      </c>
      <c r="V256" s="141">
        <v>0</v>
      </c>
      <c r="W256" s="141">
        <f>V256*K256</f>
        <v>0</v>
      </c>
      <c r="X256" s="141">
        <v>0</v>
      </c>
      <c r="Y256" s="141">
        <f>X256*K256</f>
        <v>0</v>
      </c>
      <c r="Z256" s="141">
        <v>0</v>
      </c>
      <c r="AA256" s="142">
        <f>Z256*K256</f>
        <v>0</v>
      </c>
      <c r="AR256" s="8" t="s">
        <v>190</v>
      </c>
      <c r="AT256" s="8" t="s">
        <v>311</v>
      </c>
      <c r="AU256" s="8" t="s">
        <v>78</v>
      </c>
      <c r="AY256" s="8" t="s">
        <v>156</v>
      </c>
      <c r="BE256" s="143">
        <f>IF(U256="základná",N256,0)</f>
        <v>0</v>
      </c>
      <c r="BF256" s="143">
        <f>IF(U256="znížená",N256,0)</f>
        <v>0</v>
      </c>
      <c r="BG256" s="143">
        <f>IF(U256="zákl. prenesená",N256,0)</f>
        <v>0</v>
      </c>
      <c r="BH256" s="143">
        <f>IF(U256="zníž. prenesená",N256,0)</f>
        <v>0</v>
      </c>
      <c r="BI256" s="143">
        <f>IF(U256="nulová",N256,0)</f>
        <v>0</v>
      </c>
      <c r="BJ256" s="8" t="s">
        <v>78</v>
      </c>
      <c r="BK256" s="121">
        <f>ROUND(L256*K256,3)</f>
        <v>0</v>
      </c>
      <c r="BL256" s="8" t="s">
        <v>161</v>
      </c>
      <c r="BM256" s="8" t="s">
        <v>5149</v>
      </c>
    </row>
    <row r="257" spans="2:65" s="152" customFormat="1" ht="16.5" customHeight="1" x14ac:dyDescent="0.45">
      <c r="B257" s="153"/>
      <c r="C257" s="154"/>
      <c r="D257" s="154"/>
      <c r="E257" s="155"/>
      <c r="F257" s="256" t="s">
        <v>5150</v>
      </c>
      <c r="G257" s="256"/>
      <c r="H257" s="256"/>
      <c r="I257" s="256"/>
      <c r="J257" s="154"/>
      <c r="K257" s="156">
        <v>34.302999999999997</v>
      </c>
      <c r="L257" s="154"/>
      <c r="M257" s="154"/>
      <c r="N257" s="154"/>
      <c r="O257" s="154"/>
      <c r="P257" s="154"/>
      <c r="Q257" s="154"/>
      <c r="R257" s="157"/>
      <c r="T257" s="158"/>
      <c r="U257" s="154"/>
      <c r="V257" s="154"/>
      <c r="W257" s="154"/>
      <c r="X257" s="154"/>
      <c r="Y257" s="154"/>
      <c r="Z257" s="154"/>
      <c r="AA257" s="159"/>
      <c r="AT257" s="160" t="s">
        <v>168</v>
      </c>
      <c r="AU257" s="160" t="s">
        <v>78</v>
      </c>
      <c r="AV257" s="152" t="s">
        <v>78</v>
      </c>
      <c r="AW257" s="152" t="s">
        <v>28</v>
      </c>
      <c r="AX257" s="152" t="s">
        <v>72</v>
      </c>
      <c r="AY257" s="160" t="s">
        <v>156</v>
      </c>
    </row>
    <row r="258" spans="2:65" s="161" customFormat="1" ht="16.5" customHeight="1" x14ac:dyDescent="0.45">
      <c r="B258" s="162"/>
      <c r="C258" s="163"/>
      <c r="D258" s="163"/>
      <c r="E258" s="164"/>
      <c r="F258" s="255" t="s">
        <v>170</v>
      </c>
      <c r="G258" s="255"/>
      <c r="H258" s="255"/>
      <c r="I258" s="255"/>
      <c r="J258" s="163"/>
      <c r="K258" s="165">
        <v>34.302999999999997</v>
      </c>
      <c r="L258" s="163"/>
      <c r="M258" s="163"/>
      <c r="N258" s="163"/>
      <c r="O258" s="163"/>
      <c r="P258" s="163"/>
      <c r="Q258" s="163"/>
      <c r="R258" s="166"/>
      <c r="T258" s="167"/>
      <c r="U258" s="163"/>
      <c r="V258" s="163"/>
      <c r="W258" s="163"/>
      <c r="X258" s="163"/>
      <c r="Y258" s="163"/>
      <c r="Z258" s="163"/>
      <c r="AA258" s="168"/>
      <c r="AT258" s="169" t="s">
        <v>168</v>
      </c>
      <c r="AU258" s="169" t="s">
        <v>78</v>
      </c>
      <c r="AV258" s="161" t="s">
        <v>161</v>
      </c>
      <c r="AW258" s="161" t="s">
        <v>28</v>
      </c>
      <c r="AX258" s="161" t="s">
        <v>80</v>
      </c>
      <c r="AY258" s="169" t="s">
        <v>156</v>
      </c>
    </row>
    <row r="259" spans="2:65" s="122" customFormat="1" ht="29.85" customHeight="1" x14ac:dyDescent="0.5">
      <c r="B259" s="123"/>
      <c r="C259" s="124"/>
      <c r="D259" s="133" t="s">
        <v>111</v>
      </c>
      <c r="E259" s="133"/>
      <c r="F259" s="133"/>
      <c r="G259" s="133"/>
      <c r="H259" s="133"/>
      <c r="I259" s="133"/>
      <c r="J259" s="133"/>
      <c r="K259" s="133"/>
      <c r="L259" s="133"/>
      <c r="M259" s="133"/>
      <c r="N259" s="250">
        <f>BK259</f>
        <v>0</v>
      </c>
      <c r="O259" s="250"/>
      <c r="P259" s="250"/>
      <c r="Q259" s="250"/>
      <c r="R259" s="126"/>
      <c r="T259" s="127"/>
      <c r="U259" s="124"/>
      <c r="V259" s="124"/>
      <c r="W259" s="128">
        <f>SUM(W260:W262)</f>
        <v>0</v>
      </c>
      <c r="X259" s="124"/>
      <c r="Y259" s="128">
        <f>SUM(Y260:Y262)</f>
        <v>0</v>
      </c>
      <c r="Z259" s="124"/>
      <c r="AA259" s="129">
        <f>SUM(AA260:AA262)</f>
        <v>0</v>
      </c>
      <c r="AR259" s="130" t="s">
        <v>80</v>
      </c>
      <c r="AT259" s="131" t="s">
        <v>71</v>
      </c>
      <c r="AU259" s="131" t="s">
        <v>80</v>
      </c>
      <c r="AY259" s="130" t="s">
        <v>156</v>
      </c>
      <c r="BK259" s="132">
        <f>SUM(BK260:BK262)</f>
        <v>0</v>
      </c>
    </row>
    <row r="260" spans="2:65" s="23" customFormat="1" ht="25.5" customHeight="1" x14ac:dyDescent="0.45">
      <c r="B260" s="134"/>
      <c r="C260" s="135" t="s">
        <v>360</v>
      </c>
      <c r="D260" s="135" t="s">
        <v>157</v>
      </c>
      <c r="E260" s="136" t="s">
        <v>5151</v>
      </c>
      <c r="F260" s="251" t="s">
        <v>5152</v>
      </c>
      <c r="G260" s="251"/>
      <c r="H260" s="251"/>
      <c r="I260" s="251"/>
      <c r="J260" s="137" t="s">
        <v>160</v>
      </c>
      <c r="K260" s="138">
        <v>56</v>
      </c>
      <c r="L260" s="252"/>
      <c r="M260" s="252"/>
      <c r="N260" s="252">
        <f>ROUND(L260*K260,2)</f>
        <v>0</v>
      </c>
      <c r="O260" s="252"/>
      <c r="P260" s="252"/>
      <c r="Q260" s="252"/>
      <c r="R260" s="139"/>
      <c r="T260" s="140"/>
      <c r="U260" s="34" t="s">
        <v>39</v>
      </c>
      <c r="V260" s="141">
        <v>0</v>
      </c>
      <c r="W260" s="141">
        <f>V260*K260</f>
        <v>0</v>
      </c>
      <c r="X260" s="141">
        <v>0</v>
      </c>
      <c r="Y260" s="141">
        <f>X260*K260</f>
        <v>0</v>
      </c>
      <c r="Z260" s="141">
        <v>0</v>
      </c>
      <c r="AA260" s="142">
        <f>Z260*K260</f>
        <v>0</v>
      </c>
      <c r="AR260" s="8" t="s">
        <v>161</v>
      </c>
      <c r="AT260" s="8" t="s">
        <v>157</v>
      </c>
      <c r="AU260" s="8" t="s">
        <v>78</v>
      </c>
      <c r="AY260" s="8" t="s">
        <v>156</v>
      </c>
      <c r="BE260" s="143">
        <f>IF(U260="základná",N260,0)</f>
        <v>0</v>
      </c>
      <c r="BF260" s="143">
        <f>IF(U260="znížená",N260,0)</f>
        <v>0</v>
      </c>
      <c r="BG260" s="143">
        <f>IF(U260="zákl. prenesená",N260,0)</f>
        <v>0</v>
      </c>
      <c r="BH260" s="143">
        <f>IF(U260="zníž. prenesená",N260,0)</f>
        <v>0</v>
      </c>
      <c r="BI260" s="143">
        <f>IF(U260="nulová",N260,0)</f>
        <v>0</v>
      </c>
      <c r="BJ260" s="8" t="s">
        <v>78</v>
      </c>
      <c r="BK260" s="121">
        <f>ROUND(L260*K260,3)</f>
        <v>0</v>
      </c>
      <c r="BL260" s="8" t="s">
        <v>161</v>
      </c>
      <c r="BM260" s="8" t="s">
        <v>5153</v>
      </c>
    </row>
    <row r="261" spans="2:65" s="23" customFormat="1" ht="25.5" customHeight="1" x14ac:dyDescent="0.45">
      <c r="B261" s="134"/>
      <c r="C261" s="179" t="s">
        <v>365</v>
      </c>
      <c r="D261" s="179" t="s">
        <v>311</v>
      </c>
      <c r="E261" s="180" t="s">
        <v>5154</v>
      </c>
      <c r="F261" s="263" t="s">
        <v>5155</v>
      </c>
      <c r="G261" s="263"/>
      <c r="H261" s="263"/>
      <c r="I261" s="263"/>
      <c r="J261" s="181" t="s">
        <v>160</v>
      </c>
      <c r="K261" s="182">
        <v>56</v>
      </c>
      <c r="L261" s="264"/>
      <c r="M261" s="264"/>
      <c r="N261" s="264">
        <f>ROUND(L261*K261,2)</f>
        <v>0</v>
      </c>
      <c r="O261" s="264"/>
      <c r="P261" s="264"/>
      <c r="Q261" s="264"/>
      <c r="R261" s="139"/>
      <c r="T261" s="140"/>
      <c r="U261" s="34" t="s">
        <v>39</v>
      </c>
      <c r="V261" s="141">
        <v>0</v>
      </c>
      <c r="W261" s="141">
        <f>V261*K261</f>
        <v>0</v>
      </c>
      <c r="X261" s="141">
        <v>0</v>
      </c>
      <c r="Y261" s="141">
        <f>X261*K261</f>
        <v>0</v>
      </c>
      <c r="Z261" s="141">
        <v>0</v>
      </c>
      <c r="AA261" s="142">
        <f>Z261*K261</f>
        <v>0</v>
      </c>
      <c r="AR261" s="8" t="s">
        <v>190</v>
      </c>
      <c r="AT261" s="8" t="s">
        <v>311</v>
      </c>
      <c r="AU261" s="8" t="s">
        <v>78</v>
      </c>
      <c r="AY261" s="8" t="s">
        <v>156</v>
      </c>
      <c r="BE261" s="143">
        <f>IF(U261="základná",N261,0)</f>
        <v>0</v>
      </c>
      <c r="BF261" s="143">
        <f>IF(U261="znížená",N261,0)</f>
        <v>0</v>
      </c>
      <c r="BG261" s="143">
        <f>IF(U261="zákl. prenesená",N261,0)</f>
        <v>0</v>
      </c>
      <c r="BH261" s="143">
        <f>IF(U261="zníž. prenesená",N261,0)</f>
        <v>0</v>
      </c>
      <c r="BI261" s="143">
        <f>IF(U261="nulová",N261,0)</f>
        <v>0</v>
      </c>
      <c r="BJ261" s="8" t="s">
        <v>78</v>
      </c>
      <c r="BK261" s="121">
        <f>ROUND(L261*K261,3)</f>
        <v>0</v>
      </c>
      <c r="BL261" s="8" t="s">
        <v>161</v>
      </c>
      <c r="BM261" s="8" t="s">
        <v>5156</v>
      </c>
    </row>
    <row r="262" spans="2:65" s="23" customFormat="1" ht="16.5" customHeight="1" x14ac:dyDescent="0.45">
      <c r="B262" s="134"/>
      <c r="C262" s="135" t="s">
        <v>369</v>
      </c>
      <c r="D262" s="135" t="s">
        <v>157</v>
      </c>
      <c r="E262" s="136" t="s">
        <v>5157</v>
      </c>
      <c r="F262" s="251" t="s">
        <v>5158</v>
      </c>
      <c r="G262" s="251"/>
      <c r="H262" s="251"/>
      <c r="I262" s="251"/>
      <c r="J262" s="137" t="s">
        <v>160</v>
      </c>
      <c r="K262" s="138">
        <v>58.393999999999998</v>
      </c>
      <c r="L262" s="252"/>
      <c r="M262" s="252"/>
      <c r="N262" s="252">
        <f>ROUND(L262*K262,2)</f>
        <v>0</v>
      </c>
      <c r="O262" s="252"/>
      <c r="P262" s="252"/>
      <c r="Q262" s="252"/>
      <c r="R262" s="139"/>
      <c r="T262" s="140"/>
      <c r="U262" s="34" t="s">
        <v>39</v>
      </c>
      <c r="V262" s="141">
        <v>0</v>
      </c>
      <c r="W262" s="141">
        <f>V262*K262</f>
        <v>0</v>
      </c>
      <c r="X262" s="141">
        <v>0</v>
      </c>
      <c r="Y262" s="141">
        <f>X262*K262</f>
        <v>0</v>
      </c>
      <c r="Z262" s="141">
        <v>0</v>
      </c>
      <c r="AA262" s="142">
        <f>Z262*K262</f>
        <v>0</v>
      </c>
      <c r="AR262" s="8" t="s">
        <v>161</v>
      </c>
      <c r="AT262" s="8" t="s">
        <v>157</v>
      </c>
      <c r="AU262" s="8" t="s">
        <v>78</v>
      </c>
      <c r="AY262" s="8" t="s">
        <v>156</v>
      </c>
      <c r="BE262" s="143">
        <f>IF(U262="základná",N262,0)</f>
        <v>0</v>
      </c>
      <c r="BF262" s="143">
        <f>IF(U262="znížená",N262,0)</f>
        <v>0</v>
      </c>
      <c r="BG262" s="143">
        <f>IF(U262="zákl. prenesená",N262,0)</f>
        <v>0</v>
      </c>
      <c r="BH262" s="143">
        <f>IF(U262="zníž. prenesená",N262,0)</f>
        <v>0</v>
      </c>
      <c r="BI262" s="143">
        <f>IF(U262="nulová",N262,0)</f>
        <v>0</v>
      </c>
      <c r="BJ262" s="8" t="s">
        <v>78</v>
      </c>
      <c r="BK262" s="121">
        <f>ROUND(L262*K262,3)</f>
        <v>0</v>
      </c>
      <c r="BL262" s="8" t="s">
        <v>161</v>
      </c>
      <c r="BM262" s="8" t="s">
        <v>5159</v>
      </c>
    </row>
    <row r="263" spans="2:65" s="122" customFormat="1" ht="29.85" customHeight="1" x14ac:dyDescent="0.5">
      <c r="B263" s="123"/>
      <c r="C263" s="124"/>
      <c r="D263" s="133" t="s">
        <v>112</v>
      </c>
      <c r="E263" s="133"/>
      <c r="F263" s="133"/>
      <c r="G263" s="133"/>
      <c r="H263" s="133"/>
      <c r="I263" s="133"/>
      <c r="J263" s="133"/>
      <c r="K263" s="133"/>
      <c r="L263" s="133"/>
      <c r="M263" s="133"/>
      <c r="N263" s="257">
        <f>BK263</f>
        <v>0</v>
      </c>
      <c r="O263" s="257"/>
      <c r="P263" s="257"/>
      <c r="Q263" s="257"/>
      <c r="R263" s="126"/>
      <c r="T263" s="127"/>
      <c r="U263" s="124"/>
      <c r="V263" s="124"/>
      <c r="W263" s="128">
        <f>SUM(W264:W280)</f>
        <v>0</v>
      </c>
      <c r="X263" s="124"/>
      <c r="Y263" s="128">
        <f>SUM(Y264:Y280)</f>
        <v>0</v>
      </c>
      <c r="Z263" s="124"/>
      <c r="AA263" s="129">
        <f>SUM(AA264:AA280)</f>
        <v>0</v>
      </c>
      <c r="AR263" s="130" t="s">
        <v>80</v>
      </c>
      <c r="AT263" s="131" t="s">
        <v>71</v>
      </c>
      <c r="AU263" s="131" t="s">
        <v>80</v>
      </c>
      <c r="AY263" s="130" t="s">
        <v>156</v>
      </c>
      <c r="BK263" s="132">
        <f>SUM(BK264:BK280)</f>
        <v>0</v>
      </c>
    </row>
    <row r="264" spans="2:65" s="23" customFormat="1" ht="25.5" customHeight="1" x14ac:dyDescent="0.45">
      <c r="B264" s="134"/>
      <c r="C264" s="135" t="s">
        <v>426</v>
      </c>
      <c r="D264" s="135" t="s">
        <v>157</v>
      </c>
      <c r="E264" s="136" t="s">
        <v>5160</v>
      </c>
      <c r="F264" s="251" t="s">
        <v>5161</v>
      </c>
      <c r="G264" s="251"/>
      <c r="H264" s="251"/>
      <c r="I264" s="251"/>
      <c r="J264" s="137" t="s">
        <v>165</v>
      </c>
      <c r="K264" s="138">
        <v>30.436</v>
      </c>
      <c r="L264" s="252"/>
      <c r="M264" s="252"/>
      <c r="N264" s="252">
        <f>ROUND(L264*K264,2)</f>
        <v>0</v>
      </c>
      <c r="O264" s="252"/>
      <c r="P264" s="252"/>
      <c r="Q264" s="252"/>
      <c r="R264" s="139"/>
      <c r="T264" s="140"/>
      <c r="U264" s="34" t="s">
        <v>39</v>
      </c>
      <c r="V264" s="141">
        <v>0</v>
      </c>
      <c r="W264" s="141">
        <f>V264*K264</f>
        <v>0</v>
      </c>
      <c r="X264" s="141">
        <v>0</v>
      </c>
      <c r="Y264" s="141">
        <f>X264*K264</f>
        <v>0</v>
      </c>
      <c r="Z264" s="141">
        <v>0</v>
      </c>
      <c r="AA264" s="142">
        <f>Z264*K264</f>
        <v>0</v>
      </c>
      <c r="AR264" s="8" t="s">
        <v>161</v>
      </c>
      <c r="AT264" s="8" t="s">
        <v>157</v>
      </c>
      <c r="AU264" s="8" t="s">
        <v>78</v>
      </c>
      <c r="AY264" s="8" t="s">
        <v>156</v>
      </c>
      <c r="BE264" s="143">
        <f>IF(U264="základná",N264,0)</f>
        <v>0</v>
      </c>
      <c r="BF264" s="143">
        <f>IF(U264="znížená",N264,0)</f>
        <v>0</v>
      </c>
      <c r="BG264" s="143">
        <f>IF(U264="zákl. prenesená",N264,0)</f>
        <v>0</v>
      </c>
      <c r="BH264" s="143">
        <f>IF(U264="zníž. prenesená",N264,0)</f>
        <v>0</v>
      </c>
      <c r="BI264" s="143">
        <f>IF(U264="nulová",N264,0)</f>
        <v>0</v>
      </c>
      <c r="BJ264" s="8" t="s">
        <v>78</v>
      </c>
      <c r="BK264" s="121">
        <f>ROUND(L264*K264,3)</f>
        <v>0</v>
      </c>
      <c r="BL264" s="8" t="s">
        <v>161</v>
      </c>
      <c r="BM264" s="8" t="s">
        <v>5162</v>
      </c>
    </row>
    <row r="265" spans="2:65" s="144" customFormat="1" ht="16.5" customHeight="1" x14ac:dyDescent="0.45">
      <c r="B265" s="145"/>
      <c r="C265" s="146"/>
      <c r="D265" s="146"/>
      <c r="E265" s="147"/>
      <c r="F265" s="253" t="s">
        <v>5163</v>
      </c>
      <c r="G265" s="253"/>
      <c r="H265" s="253"/>
      <c r="I265" s="253"/>
      <c r="J265" s="146"/>
      <c r="K265" s="147"/>
      <c r="L265" s="146"/>
      <c r="M265" s="146"/>
      <c r="N265" s="146"/>
      <c r="O265" s="146"/>
      <c r="P265" s="146"/>
      <c r="Q265" s="146"/>
      <c r="R265" s="148"/>
      <c r="T265" s="149"/>
      <c r="U265" s="146"/>
      <c r="V265" s="146"/>
      <c r="W265" s="146"/>
      <c r="X265" s="146"/>
      <c r="Y265" s="146"/>
      <c r="Z265" s="146"/>
      <c r="AA265" s="150"/>
      <c r="AT265" s="151" t="s">
        <v>168</v>
      </c>
      <c r="AU265" s="151" t="s">
        <v>78</v>
      </c>
      <c r="AV265" s="144" t="s">
        <v>80</v>
      </c>
      <c r="AW265" s="144" t="s">
        <v>28</v>
      </c>
      <c r="AX265" s="144" t="s">
        <v>72</v>
      </c>
      <c r="AY265" s="151" t="s">
        <v>156</v>
      </c>
    </row>
    <row r="266" spans="2:65" s="152" customFormat="1" ht="16.5" customHeight="1" x14ac:dyDescent="0.45">
      <c r="B266" s="153"/>
      <c r="C266" s="154"/>
      <c r="D266" s="154"/>
      <c r="E266" s="155"/>
      <c r="F266" s="254" t="s">
        <v>5164</v>
      </c>
      <c r="G266" s="254"/>
      <c r="H266" s="254"/>
      <c r="I266" s="254"/>
      <c r="J266" s="154"/>
      <c r="K266" s="156">
        <v>26.486999999999998</v>
      </c>
      <c r="L266" s="154"/>
      <c r="M266" s="154"/>
      <c r="N266" s="154"/>
      <c r="O266" s="154"/>
      <c r="P266" s="154"/>
      <c r="Q266" s="154"/>
      <c r="R266" s="157"/>
      <c r="T266" s="158"/>
      <c r="U266" s="154"/>
      <c r="V266" s="154"/>
      <c r="W266" s="154"/>
      <c r="X266" s="154"/>
      <c r="Y266" s="154"/>
      <c r="Z266" s="154"/>
      <c r="AA266" s="159"/>
      <c r="AT266" s="160" t="s">
        <v>168</v>
      </c>
      <c r="AU266" s="160" t="s">
        <v>78</v>
      </c>
      <c r="AV266" s="152" t="s">
        <v>78</v>
      </c>
      <c r="AW266" s="152" t="s">
        <v>28</v>
      </c>
      <c r="AX266" s="152" t="s">
        <v>72</v>
      </c>
      <c r="AY266" s="160" t="s">
        <v>156</v>
      </c>
    </row>
    <row r="267" spans="2:65" s="152" customFormat="1" ht="16.5" customHeight="1" x14ac:dyDescent="0.45">
      <c r="B267" s="153"/>
      <c r="C267" s="154"/>
      <c r="D267" s="154"/>
      <c r="E267" s="155"/>
      <c r="F267" s="254" t="s">
        <v>5165</v>
      </c>
      <c r="G267" s="254"/>
      <c r="H267" s="254"/>
      <c r="I267" s="254"/>
      <c r="J267" s="154"/>
      <c r="K267" s="156">
        <v>3.9489999999999998</v>
      </c>
      <c r="L267" s="154"/>
      <c r="M267" s="154"/>
      <c r="N267" s="154"/>
      <c r="O267" s="154"/>
      <c r="P267" s="154"/>
      <c r="Q267" s="154"/>
      <c r="R267" s="157"/>
      <c r="T267" s="158"/>
      <c r="U267" s="154"/>
      <c r="V267" s="154"/>
      <c r="W267" s="154"/>
      <c r="X267" s="154"/>
      <c r="Y267" s="154"/>
      <c r="Z267" s="154"/>
      <c r="AA267" s="159"/>
      <c r="AT267" s="160" t="s">
        <v>168</v>
      </c>
      <c r="AU267" s="160" t="s">
        <v>78</v>
      </c>
      <c r="AV267" s="152" t="s">
        <v>78</v>
      </c>
      <c r="AW267" s="152" t="s">
        <v>28</v>
      </c>
      <c r="AX267" s="152" t="s">
        <v>72</v>
      </c>
      <c r="AY267" s="160" t="s">
        <v>156</v>
      </c>
    </row>
    <row r="268" spans="2:65" s="161" customFormat="1" ht="16.5" customHeight="1" x14ac:dyDescent="0.45">
      <c r="B268" s="162"/>
      <c r="C268" s="163"/>
      <c r="D268" s="163"/>
      <c r="E268" s="164"/>
      <c r="F268" s="255" t="s">
        <v>170</v>
      </c>
      <c r="G268" s="255"/>
      <c r="H268" s="255"/>
      <c r="I268" s="255"/>
      <c r="J268" s="163"/>
      <c r="K268" s="165">
        <v>30.436</v>
      </c>
      <c r="L268" s="163"/>
      <c r="M268" s="163"/>
      <c r="N268" s="163"/>
      <c r="O268" s="163"/>
      <c r="P268" s="163"/>
      <c r="Q268" s="163"/>
      <c r="R268" s="166"/>
      <c r="T268" s="167"/>
      <c r="U268" s="163"/>
      <c r="V268" s="163"/>
      <c r="W268" s="163"/>
      <c r="X268" s="163"/>
      <c r="Y268" s="163"/>
      <c r="Z268" s="163"/>
      <c r="AA268" s="168"/>
      <c r="AT268" s="169" t="s">
        <v>168</v>
      </c>
      <c r="AU268" s="169" t="s">
        <v>78</v>
      </c>
      <c r="AV268" s="161" t="s">
        <v>161</v>
      </c>
      <c r="AW268" s="161" t="s">
        <v>28</v>
      </c>
      <c r="AX268" s="161" t="s">
        <v>80</v>
      </c>
      <c r="AY268" s="169" t="s">
        <v>156</v>
      </c>
    </row>
    <row r="269" spans="2:65" s="23" customFormat="1" ht="38.25" customHeight="1" x14ac:dyDescent="0.45">
      <c r="B269" s="134"/>
      <c r="C269" s="135" t="s">
        <v>510</v>
      </c>
      <c r="D269" s="135" t="s">
        <v>157</v>
      </c>
      <c r="E269" s="136" t="s">
        <v>1012</v>
      </c>
      <c r="F269" s="251" t="s">
        <v>1013</v>
      </c>
      <c r="G269" s="251"/>
      <c r="H269" s="251"/>
      <c r="I269" s="251"/>
      <c r="J269" s="137" t="s">
        <v>358</v>
      </c>
      <c r="K269" s="138">
        <v>130.80000000000001</v>
      </c>
      <c r="L269" s="252"/>
      <c r="M269" s="252"/>
      <c r="N269" s="252">
        <f>ROUND(L269*K269,2)</f>
        <v>0</v>
      </c>
      <c r="O269" s="252"/>
      <c r="P269" s="252"/>
      <c r="Q269" s="252"/>
      <c r="R269" s="139"/>
      <c r="T269" s="140"/>
      <c r="U269" s="34" t="s">
        <v>39</v>
      </c>
      <c r="V269" s="141">
        <v>0</v>
      </c>
      <c r="W269" s="141">
        <f>V269*K269</f>
        <v>0</v>
      </c>
      <c r="X269" s="141">
        <v>0</v>
      </c>
      <c r="Y269" s="141">
        <f>X269*K269</f>
        <v>0</v>
      </c>
      <c r="Z269" s="141">
        <v>0</v>
      </c>
      <c r="AA269" s="142">
        <f>Z269*K269</f>
        <v>0</v>
      </c>
      <c r="AR269" s="8" t="s">
        <v>161</v>
      </c>
      <c r="AT269" s="8" t="s">
        <v>157</v>
      </c>
      <c r="AU269" s="8" t="s">
        <v>78</v>
      </c>
      <c r="AY269" s="8" t="s">
        <v>156</v>
      </c>
      <c r="BE269" s="143">
        <f>IF(U269="základná",N269,0)</f>
        <v>0</v>
      </c>
      <c r="BF269" s="143">
        <f>IF(U269="znížená",N269,0)</f>
        <v>0</v>
      </c>
      <c r="BG269" s="143">
        <f>IF(U269="zákl. prenesená",N269,0)</f>
        <v>0</v>
      </c>
      <c r="BH269" s="143">
        <f>IF(U269="zníž. prenesená",N269,0)</f>
        <v>0</v>
      </c>
      <c r="BI269" s="143">
        <f>IF(U269="nulová",N269,0)</f>
        <v>0</v>
      </c>
      <c r="BJ269" s="8" t="s">
        <v>78</v>
      </c>
      <c r="BK269" s="121">
        <f>ROUND(L269*K269,3)</f>
        <v>0</v>
      </c>
      <c r="BL269" s="8" t="s">
        <v>161</v>
      </c>
      <c r="BM269" s="8" t="s">
        <v>5166</v>
      </c>
    </row>
    <row r="270" spans="2:65" s="152" customFormat="1" ht="16.5" customHeight="1" x14ac:dyDescent="0.45">
      <c r="B270" s="153"/>
      <c r="C270" s="154"/>
      <c r="D270" s="154"/>
      <c r="E270" s="155"/>
      <c r="F270" s="256" t="s">
        <v>5167</v>
      </c>
      <c r="G270" s="256"/>
      <c r="H270" s="256"/>
      <c r="I270" s="256"/>
      <c r="J270" s="154"/>
      <c r="K270" s="156">
        <v>130.80000000000001</v>
      </c>
      <c r="L270" s="154"/>
      <c r="M270" s="154"/>
      <c r="N270" s="154"/>
      <c r="O270" s="154"/>
      <c r="P270" s="154"/>
      <c r="Q270" s="154"/>
      <c r="R270" s="157"/>
      <c r="T270" s="158"/>
      <c r="U270" s="154"/>
      <c r="V270" s="154"/>
      <c r="W270" s="154"/>
      <c r="X270" s="154"/>
      <c r="Y270" s="154"/>
      <c r="Z270" s="154"/>
      <c r="AA270" s="159"/>
      <c r="AT270" s="160" t="s">
        <v>168</v>
      </c>
      <c r="AU270" s="160" t="s">
        <v>78</v>
      </c>
      <c r="AV270" s="152" t="s">
        <v>78</v>
      </c>
      <c r="AW270" s="152" t="s">
        <v>28</v>
      </c>
      <c r="AX270" s="152" t="s">
        <v>72</v>
      </c>
      <c r="AY270" s="160" t="s">
        <v>156</v>
      </c>
    </row>
    <row r="271" spans="2:65" s="161" customFormat="1" ht="16.5" customHeight="1" x14ac:dyDescent="0.45">
      <c r="B271" s="162"/>
      <c r="C271" s="163"/>
      <c r="D271" s="163"/>
      <c r="E271" s="164"/>
      <c r="F271" s="255" t="s">
        <v>170</v>
      </c>
      <c r="G271" s="255"/>
      <c r="H271" s="255"/>
      <c r="I271" s="255"/>
      <c r="J271" s="163"/>
      <c r="K271" s="165">
        <v>130.80000000000001</v>
      </c>
      <c r="L271" s="163"/>
      <c r="M271" s="163"/>
      <c r="N271" s="163"/>
      <c r="O271" s="163"/>
      <c r="P271" s="163"/>
      <c r="Q271" s="163"/>
      <c r="R271" s="166"/>
      <c r="T271" s="167"/>
      <c r="U271" s="163"/>
      <c r="V271" s="163"/>
      <c r="W271" s="163"/>
      <c r="X271" s="163"/>
      <c r="Y271" s="163"/>
      <c r="Z271" s="163"/>
      <c r="AA271" s="168"/>
      <c r="AT271" s="169" t="s">
        <v>168</v>
      </c>
      <c r="AU271" s="169" t="s">
        <v>78</v>
      </c>
      <c r="AV271" s="161" t="s">
        <v>161</v>
      </c>
      <c r="AW271" s="161" t="s">
        <v>28</v>
      </c>
      <c r="AX271" s="161" t="s">
        <v>80</v>
      </c>
      <c r="AY271" s="169" t="s">
        <v>156</v>
      </c>
    </row>
    <row r="272" spans="2:65" s="23" customFormat="1" ht="16.5" customHeight="1" x14ac:dyDescent="0.45">
      <c r="B272" s="134"/>
      <c r="C272" s="135" t="s">
        <v>514</v>
      </c>
      <c r="D272" s="135" t="s">
        <v>157</v>
      </c>
      <c r="E272" s="136" t="s">
        <v>5168</v>
      </c>
      <c r="F272" s="251" t="s">
        <v>5169</v>
      </c>
      <c r="G272" s="251"/>
      <c r="H272" s="251"/>
      <c r="I272" s="251"/>
      <c r="J272" s="137" t="s">
        <v>260</v>
      </c>
      <c r="K272" s="138">
        <v>2</v>
      </c>
      <c r="L272" s="252"/>
      <c r="M272" s="252"/>
      <c r="N272" s="252">
        <f t="shared" ref="N272:N277" si="17">ROUND(L272*K272,2)</f>
        <v>0</v>
      </c>
      <c r="O272" s="252"/>
      <c r="P272" s="252"/>
      <c r="Q272" s="252"/>
      <c r="R272" s="139"/>
      <c r="T272" s="140"/>
      <c r="U272" s="34" t="s">
        <v>39</v>
      </c>
      <c r="V272" s="141">
        <v>0</v>
      </c>
      <c r="W272" s="141">
        <f t="shared" ref="W272:W277" si="18">V272*K272</f>
        <v>0</v>
      </c>
      <c r="X272" s="141">
        <v>0</v>
      </c>
      <c r="Y272" s="141">
        <f t="shared" ref="Y272:Y277" si="19">X272*K272</f>
        <v>0</v>
      </c>
      <c r="Z272" s="141">
        <v>0</v>
      </c>
      <c r="AA272" s="142">
        <f t="shared" ref="AA272:AA277" si="20">Z272*K272</f>
        <v>0</v>
      </c>
      <c r="AR272" s="8" t="s">
        <v>161</v>
      </c>
      <c r="AT272" s="8" t="s">
        <v>157</v>
      </c>
      <c r="AU272" s="8" t="s">
        <v>78</v>
      </c>
      <c r="AY272" s="8" t="s">
        <v>156</v>
      </c>
      <c r="BE272" s="143">
        <f t="shared" ref="BE272:BE277" si="21">IF(U272="základná",N272,0)</f>
        <v>0</v>
      </c>
      <c r="BF272" s="143">
        <f t="shared" ref="BF272:BF277" si="22">IF(U272="znížená",N272,0)</f>
        <v>0</v>
      </c>
      <c r="BG272" s="143">
        <f t="shared" ref="BG272:BG277" si="23">IF(U272="zákl. prenesená",N272,0)</f>
        <v>0</v>
      </c>
      <c r="BH272" s="143">
        <f t="shared" ref="BH272:BH277" si="24">IF(U272="zníž. prenesená",N272,0)</f>
        <v>0</v>
      </c>
      <c r="BI272" s="143">
        <f t="shared" ref="BI272:BI277" si="25">IF(U272="nulová",N272,0)</f>
        <v>0</v>
      </c>
      <c r="BJ272" s="8" t="s">
        <v>78</v>
      </c>
      <c r="BK272" s="121">
        <f t="shared" ref="BK272:BK277" si="26">ROUND(L272*K272,3)</f>
        <v>0</v>
      </c>
      <c r="BL272" s="8" t="s">
        <v>161</v>
      </c>
      <c r="BM272" s="8" t="s">
        <v>5170</v>
      </c>
    </row>
    <row r="273" spans="2:65" s="23" customFormat="1" ht="25.5" customHeight="1" x14ac:dyDescent="0.45">
      <c r="B273" s="134"/>
      <c r="C273" s="135" t="s">
        <v>518</v>
      </c>
      <c r="D273" s="135" t="s">
        <v>157</v>
      </c>
      <c r="E273" s="136" t="s">
        <v>5171</v>
      </c>
      <c r="F273" s="251" t="s">
        <v>5172</v>
      </c>
      <c r="G273" s="251"/>
      <c r="H273" s="251"/>
      <c r="I273" s="251"/>
      <c r="J273" s="137" t="s">
        <v>358</v>
      </c>
      <c r="K273" s="138">
        <v>6.5</v>
      </c>
      <c r="L273" s="252"/>
      <c r="M273" s="252"/>
      <c r="N273" s="252">
        <f t="shared" si="17"/>
        <v>0</v>
      </c>
      <c r="O273" s="252"/>
      <c r="P273" s="252"/>
      <c r="Q273" s="252"/>
      <c r="R273" s="139"/>
      <c r="T273" s="140"/>
      <c r="U273" s="34" t="s">
        <v>39</v>
      </c>
      <c r="V273" s="141">
        <v>0</v>
      </c>
      <c r="W273" s="141">
        <f t="shared" si="18"/>
        <v>0</v>
      </c>
      <c r="X273" s="141">
        <v>0</v>
      </c>
      <c r="Y273" s="141">
        <f t="shared" si="19"/>
        <v>0</v>
      </c>
      <c r="Z273" s="141">
        <v>0</v>
      </c>
      <c r="AA273" s="142">
        <f t="shared" si="20"/>
        <v>0</v>
      </c>
      <c r="AR273" s="8" t="s">
        <v>161</v>
      </c>
      <c r="AT273" s="8" t="s">
        <v>157</v>
      </c>
      <c r="AU273" s="8" t="s">
        <v>78</v>
      </c>
      <c r="AY273" s="8" t="s">
        <v>156</v>
      </c>
      <c r="BE273" s="143">
        <f t="shared" si="21"/>
        <v>0</v>
      </c>
      <c r="BF273" s="143">
        <f t="shared" si="22"/>
        <v>0</v>
      </c>
      <c r="BG273" s="143">
        <f t="shared" si="23"/>
        <v>0</v>
      </c>
      <c r="BH273" s="143">
        <f t="shared" si="24"/>
        <v>0</v>
      </c>
      <c r="BI273" s="143">
        <f t="shared" si="25"/>
        <v>0</v>
      </c>
      <c r="BJ273" s="8" t="s">
        <v>78</v>
      </c>
      <c r="BK273" s="121">
        <f t="shared" si="26"/>
        <v>0</v>
      </c>
      <c r="BL273" s="8" t="s">
        <v>161</v>
      </c>
      <c r="BM273" s="8" t="s">
        <v>5173</v>
      </c>
    </row>
    <row r="274" spans="2:65" s="23" customFormat="1" ht="25.5" customHeight="1" x14ac:dyDescent="0.45">
      <c r="B274" s="134"/>
      <c r="C274" s="135" t="s">
        <v>532</v>
      </c>
      <c r="D274" s="135" t="s">
        <v>157</v>
      </c>
      <c r="E274" s="136" t="s">
        <v>1165</v>
      </c>
      <c r="F274" s="251" t="s">
        <v>1166</v>
      </c>
      <c r="G274" s="251"/>
      <c r="H274" s="251"/>
      <c r="I274" s="251"/>
      <c r="J274" s="137" t="s">
        <v>201</v>
      </c>
      <c r="K274" s="138">
        <v>76.174000000000007</v>
      </c>
      <c r="L274" s="252"/>
      <c r="M274" s="252"/>
      <c r="N274" s="252">
        <f t="shared" si="17"/>
        <v>0</v>
      </c>
      <c r="O274" s="252"/>
      <c r="P274" s="252"/>
      <c r="Q274" s="252"/>
      <c r="R274" s="139"/>
      <c r="T274" s="140"/>
      <c r="U274" s="34" t="s">
        <v>39</v>
      </c>
      <c r="V274" s="141">
        <v>0</v>
      </c>
      <c r="W274" s="141">
        <f t="shared" si="18"/>
        <v>0</v>
      </c>
      <c r="X274" s="141">
        <v>0</v>
      </c>
      <c r="Y274" s="141">
        <f t="shared" si="19"/>
        <v>0</v>
      </c>
      <c r="Z274" s="141">
        <v>0</v>
      </c>
      <c r="AA274" s="142">
        <f t="shared" si="20"/>
        <v>0</v>
      </c>
      <c r="AR274" s="8" t="s">
        <v>161</v>
      </c>
      <c r="AT274" s="8" t="s">
        <v>157</v>
      </c>
      <c r="AU274" s="8" t="s">
        <v>78</v>
      </c>
      <c r="AY274" s="8" t="s">
        <v>156</v>
      </c>
      <c r="BE274" s="143">
        <f t="shared" si="21"/>
        <v>0</v>
      </c>
      <c r="BF274" s="143">
        <f t="shared" si="22"/>
        <v>0</v>
      </c>
      <c r="BG274" s="143">
        <f t="shared" si="23"/>
        <v>0</v>
      </c>
      <c r="BH274" s="143">
        <f t="shared" si="24"/>
        <v>0</v>
      </c>
      <c r="BI274" s="143">
        <f t="shared" si="25"/>
        <v>0</v>
      </c>
      <c r="BJ274" s="8" t="s">
        <v>78</v>
      </c>
      <c r="BK274" s="121">
        <f t="shared" si="26"/>
        <v>0</v>
      </c>
      <c r="BL274" s="8" t="s">
        <v>161</v>
      </c>
      <c r="BM274" s="8" t="s">
        <v>5174</v>
      </c>
    </row>
    <row r="275" spans="2:65" s="23" customFormat="1" ht="25.5" customHeight="1" x14ac:dyDescent="0.45">
      <c r="B275" s="134"/>
      <c r="C275" s="135" t="s">
        <v>536</v>
      </c>
      <c r="D275" s="135" t="s">
        <v>157</v>
      </c>
      <c r="E275" s="136" t="s">
        <v>1169</v>
      </c>
      <c r="F275" s="251" t="s">
        <v>1170</v>
      </c>
      <c r="G275" s="251"/>
      <c r="H275" s="251"/>
      <c r="I275" s="251"/>
      <c r="J275" s="137" t="s">
        <v>201</v>
      </c>
      <c r="K275" s="138">
        <v>76.174000000000007</v>
      </c>
      <c r="L275" s="252"/>
      <c r="M275" s="252"/>
      <c r="N275" s="252">
        <f t="shared" si="17"/>
        <v>0</v>
      </c>
      <c r="O275" s="252"/>
      <c r="P275" s="252"/>
      <c r="Q275" s="252"/>
      <c r="R275" s="139"/>
      <c r="T275" s="140"/>
      <c r="U275" s="34" t="s">
        <v>39</v>
      </c>
      <c r="V275" s="141">
        <v>0</v>
      </c>
      <c r="W275" s="141">
        <f t="shared" si="18"/>
        <v>0</v>
      </c>
      <c r="X275" s="141">
        <v>0</v>
      </c>
      <c r="Y275" s="141">
        <f t="shared" si="19"/>
        <v>0</v>
      </c>
      <c r="Z275" s="141">
        <v>0</v>
      </c>
      <c r="AA275" s="142">
        <f t="shared" si="20"/>
        <v>0</v>
      </c>
      <c r="AR275" s="8" t="s">
        <v>161</v>
      </c>
      <c r="AT275" s="8" t="s">
        <v>157</v>
      </c>
      <c r="AU275" s="8" t="s">
        <v>78</v>
      </c>
      <c r="AY275" s="8" t="s">
        <v>156</v>
      </c>
      <c r="BE275" s="143">
        <f t="shared" si="21"/>
        <v>0</v>
      </c>
      <c r="BF275" s="143">
        <f t="shared" si="22"/>
        <v>0</v>
      </c>
      <c r="BG275" s="143">
        <f t="shared" si="23"/>
        <v>0</v>
      </c>
      <c r="BH275" s="143">
        <f t="shared" si="24"/>
        <v>0</v>
      </c>
      <c r="BI275" s="143">
        <f t="shared" si="25"/>
        <v>0</v>
      </c>
      <c r="BJ275" s="8" t="s">
        <v>78</v>
      </c>
      <c r="BK275" s="121">
        <f t="shared" si="26"/>
        <v>0</v>
      </c>
      <c r="BL275" s="8" t="s">
        <v>161</v>
      </c>
      <c r="BM275" s="8" t="s">
        <v>5175</v>
      </c>
    </row>
    <row r="276" spans="2:65" s="23" customFormat="1" ht="25.5" customHeight="1" x14ac:dyDescent="0.45">
      <c r="B276" s="134"/>
      <c r="C276" s="135" t="s">
        <v>540</v>
      </c>
      <c r="D276" s="135" t="s">
        <v>157</v>
      </c>
      <c r="E276" s="136" t="s">
        <v>1173</v>
      </c>
      <c r="F276" s="251" t="s">
        <v>1174</v>
      </c>
      <c r="G276" s="251"/>
      <c r="H276" s="251"/>
      <c r="I276" s="251"/>
      <c r="J276" s="137" t="s">
        <v>201</v>
      </c>
      <c r="K276" s="138">
        <v>76.174000000000007</v>
      </c>
      <c r="L276" s="252"/>
      <c r="M276" s="252"/>
      <c r="N276" s="252">
        <f t="shared" si="17"/>
        <v>0</v>
      </c>
      <c r="O276" s="252"/>
      <c r="P276" s="252"/>
      <c r="Q276" s="252"/>
      <c r="R276" s="139"/>
      <c r="T276" s="140"/>
      <c r="U276" s="34" t="s">
        <v>39</v>
      </c>
      <c r="V276" s="141">
        <v>0</v>
      </c>
      <c r="W276" s="141">
        <f t="shared" si="18"/>
        <v>0</v>
      </c>
      <c r="X276" s="141">
        <v>0</v>
      </c>
      <c r="Y276" s="141">
        <f t="shared" si="19"/>
        <v>0</v>
      </c>
      <c r="Z276" s="141">
        <v>0</v>
      </c>
      <c r="AA276" s="142">
        <f t="shared" si="20"/>
        <v>0</v>
      </c>
      <c r="AR276" s="8" t="s">
        <v>161</v>
      </c>
      <c r="AT276" s="8" t="s">
        <v>157</v>
      </c>
      <c r="AU276" s="8" t="s">
        <v>78</v>
      </c>
      <c r="AY276" s="8" t="s">
        <v>156</v>
      </c>
      <c r="BE276" s="143">
        <f t="shared" si="21"/>
        <v>0</v>
      </c>
      <c r="BF276" s="143">
        <f t="shared" si="22"/>
        <v>0</v>
      </c>
      <c r="BG276" s="143">
        <f t="shared" si="23"/>
        <v>0</v>
      </c>
      <c r="BH276" s="143">
        <f t="shared" si="24"/>
        <v>0</v>
      </c>
      <c r="BI276" s="143">
        <f t="shared" si="25"/>
        <v>0</v>
      </c>
      <c r="BJ276" s="8" t="s">
        <v>78</v>
      </c>
      <c r="BK276" s="121">
        <f t="shared" si="26"/>
        <v>0</v>
      </c>
      <c r="BL276" s="8" t="s">
        <v>161</v>
      </c>
      <c r="BM276" s="8" t="s">
        <v>5176</v>
      </c>
    </row>
    <row r="277" spans="2:65" s="23" customFormat="1" ht="25.5" customHeight="1" x14ac:dyDescent="0.45">
      <c r="B277" s="134"/>
      <c r="C277" s="135" t="s">
        <v>544</v>
      </c>
      <c r="D277" s="135" t="s">
        <v>157</v>
      </c>
      <c r="E277" s="136" t="s">
        <v>1181</v>
      </c>
      <c r="F277" s="251" t="s">
        <v>1182</v>
      </c>
      <c r="G277" s="251"/>
      <c r="H277" s="251"/>
      <c r="I277" s="251"/>
      <c r="J277" s="137" t="s">
        <v>201</v>
      </c>
      <c r="K277" s="138">
        <v>76.114999999999995</v>
      </c>
      <c r="L277" s="252"/>
      <c r="M277" s="252"/>
      <c r="N277" s="252">
        <f t="shared" si="17"/>
        <v>0</v>
      </c>
      <c r="O277" s="252"/>
      <c r="P277" s="252"/>
      <c r="Q277" s="252"/>
      <c r="R277" s="139"/>
      <c r="T277" s="140"/>
      <c r="U277" s="34" t="s">
        <v>39</v>
      </c>
      <c r="V277" s="141">
        <v>0</v>
      </c>
      <c r="W277" s="141">
        <f t="shared" si="18"/>
        <v>0</v>
      </c>
      <c r="X277" s="141">
        <v>0</v>
      </c>
      <c r="Y277" s="141">
        <f t="shared" si="19"/>
        <v>0</v>
      </c>
      <c r="Z277" s="141">
        <v>0</v>
      </c>
      <c r="AA277" s="142">
        <f t="shared" si="20"/>
        <v>0</v>
      </c>
      <c r="AR277" s="8" t="s">
        <v>161</v>
      </c>
      <c r="AT277" s="8" t="s">
        <v>157</v>
      </c>
      <c r="AU277" s="8" t="s">
        <v>78</v>
      </c>
      <c r="AY277" s="8" t="s">
        <v>156</v>
      </c>
      <c r="BE277" s="143">
        <f t="shared" si="21"/>
        <v>0</v>
      </c>
      <c r="BF277" s="143">
        <f t="shared" si="22"/>
        <v>0</v>
      </c>
      <c r="BG277" s="143">
        <f t="shared" si="23"/>
        <v>0</v>
      </c>
      <c r="BH277" s="143">
        <f t="shared" si="24"/>
        <v>0</v>
      </c>
      <c r="BI277" s="143">
        <f t="shared" si="25"/>
        <v>0</v>
      </c>
      <c r="BJ277" s="8" t="s">
        <v>78</v>
      </c>
      <c r="BK277" s="121">
        <f t="shared" si="26"/>
        <v>0</v>
      </c>
      <c r="BL277" s="8" t="s">
        <v>161</v>
      </c>
      <c r="BM277" s="8" t="s">
        <v>5177</v>
      </c>
    </row>
    <row r="278" spans="2:65" s="152" customFormat="1" ht="16.5" customHeight="1" x14ac:dyDescent="0.45">
      <c r="B278" s="153"/>
      <c r="C278" s="154"/>
      <c r="D278" s="154"/>
      <c r="E278" s="155"/>
      <c r="F278" s="256" t="s">
        <v>5178</v>
      </c>
      <c r="G278" s="256"/>
      <c r="H278" s="256"/>
      <c r="I278" s="256"/>
      <c r="J278" s="154"/>
      <c r="K278" s="156">
        <v>76.114999999999995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168</v>
      </c>
      <c r="AU278" s="160" t="s">
        <v>78</v>
      </c>
      <c r="AV278" s="152" t="s">
        <v>78</v>
      </c>
      <c r="AW278" s="152" t="s">
        <v>28</v>
      </c>
      <c r="AX278" s="152" t="s">
        <v>72</v>
      </c>
      <c r="AY278" s="160" t="s">
        <v>156</v>
      </c>
    </row>
    <row r="279" spans="2:65" s="161" customFormat="1" ht="16.5" customHeight="1" x14ac:dyDescent="0.45">
      <c r="B279" s="162"/>
      <c r="C279" s="163"/>
      <c r="D279" s="163"/>
      <c r="E279" s="164"/>
      <c r="F279" s="255" t="s">
        <v>170</v>
      </c>
      <c r="G279" s="255"/>
      <c r="H279" s="255"/>
      <c r="I279" s="255"/>
      <c r="J279" s="163"/>
      <c r="K279" s="165">
        <v>76.114999999999995</v>
      </c>
      <c r="L279" s="163"/>
      <c r="M279" s="163"/>
      <c r="N279" s="163"/>
      <c r="O279" s="163"/>
      <c r="P279" s="163"/>
      <c r="Q279" s="163"/>
      <c r="R279" s="166"/>
      <c r="T279" s="167"/>
      <c r="U279" s="163"/>
      <c r="V279" s="163"/>
      <c r="W279" s="163"/>
      <c r="X279" s="163"/>
      <c r="Y279" s="163"/>
      <c r="Z279" s="163"/>
      <c r="AA279" s="168"/>
      <c r="AT279" s="169" t="s">
        <v>168</v>
      </c>
      <c r="AU279" s="169" t="s">
        <v>78</v>
      </c>
      <c r="AV279" s="161" t="s">
        <v>161</v>
      </c>
      <c r="AW279" s="161" t="s">
        <v>28</v>
      </c>
      <c r="AX279" s="161" t="s">
        <v>80</v>
      </c>
      <c r="AY279" s="169" t="s">
        <v>156</v>
      </c>
    </row>
    <row r="280" spans="2:65" s="23" customFormat="1" ht="25.5" customHeight="1" x14ac:dyDescent="0.45">
      <c r="B280" s="134"/>
      <c r="C280" s="135" t="s">
        <v>548</v>
      </c>
      <c r="D280" s="135" t="s">
        <v>157</v>
      </c>
      <c r="E280" s="136" t="s">
        <v>1190</v>
      </c>
      <c r="F280" s="251" t="s">
        <v>1191</v>
      </c>
      <c r="G280" s="251"/>
      <c r="H280" s="251"/>
      <c r="I280" s="251"/>
      <c r="J280" s="137" t="s">
        <v>201</v>
      </c>
      <c r="K280" s="138">
        <v>5.8999999999999997E-2</v>
      </c>
      <c r="L280" s="252"/>
      <c r="M280" s="252"/>
      <c r="N280" s="252">
        <f t="shared" ref="N280" si="27">ROUND(L280*K280,2)</f>
        <v>0</v>
      </c>
      <c r="O280" s="252"/>
      <c r="P280" s="252"/>
      <c r="Q280" s="252"/>
      <c r="R280" s="139"/>
      <c r="T280" s="140"/>
      <c r="U280" s="34" t="s">
        <v>39</v>
      </c>
      <c r="V280" s="141">
        <v>0</v>
      </c>
      <c r="W280" s="141">
        <f>V280*K280</f>
        <v>0</v>
      </c>
      <c r="X280" s="141">
        <v>0</v>
      </c>
      <c r="Y280" s="141">
        <f>X280*K280</f>
        <v>0</v>
      </c>
      <c r="Z280" s="141">
        <v>0</v>
      </c>
      <c r="AA280" s="142">
        <f>Z280*K280</f>
        <v>0</v>
      </c>
      <c r="AR280" s="8" t="s">
        <v>161</v>
      </c>
      <c r="AT280" s="8" t="s">
        <v>157</v>
      </c>
      <c r="AU280" s="8" t="s">
        <v>78</v>
      </c>
      <c r="AY280" s="8" t="s">
        <v>156</v>
      </c>
      <c r="BE280" s="143">
        <f>IF(U280="základná",N280,0)</f>
        <v>0</v>
      </c>
      <c r="BF280" s="143">
        <f>IF(U280="znížená",N280,0)</f>
        <v>0</v>
      </c>
      <c r="BG280" s="143">
        <f>IF(U280="zákl. prenesená",N280,0)</f>
        <v>0</v>
      </c>
      <c r="BH280" s="143">
        <f>IF(U280="zníž. prenesená",N280,0)</f>
        <v>0</v>
      </c>
      <c r="BI280" s="143">
        <f>IF(U280="nulová",N280,0)</f>
        <v>0</v>
      </c>
      <c r="BJ280" s="8" t="s">
        <v>78</v>
      </c>
      <c r="BK280" s="121">
        <f>ROUND(L280*K280,3)</f>
        <v>0</v>
      </c>
      <c r="BL280" s="8" t="s">
        <v>161</v>
      </c>
      <c r="BM280" s="8" t="s">
        <v>5179</v>
      </c>
    </row>
    <row r="281" spans="2:65" s="122" customFormat="1" ht="29.85" customHeight="1" x14ac:dyDescent="0.5">
      <c r="B281" s="123"/>
      <c r="C281" s="124"/>
      <c r="D281" s="133" t="s">
        <v>113</v>
      </c>
      <c r="E281" s="133"/>
      <c r="F281" s="133"/>
      <c r="G281" s="133"/>
      <c r="H281" s="133"/>
      <c r="I281" s="133"/>
      <c r="J281" s="133"/>
      <c r="K281" s="133"/>
      <c r="L281" s="133"/>
      <c r="M281" s="133"/>
      <c r="N281" s="257">
        <f>BK281</f>
        <v>0</v>
      </c>
      <c r="O281" s="257"/>
      <c r="P281" s="257"/>
      <c r="Q281" s="257"/>
      <c r="R281" s="126"/>
      <c r="T281" s="127"/>
      <c r="U281" s="124"/>
      <c r="V281" s="124"/>
      <c r="W281" s="128">
        <f>W282</f>
        <v>0</v>
      </c>
      <c r="X281" s="124"/>
      <c r="Y281" s="128">
        <f>Y282</f>
        <v>0</v>
      </c>
      <c r="Z281" s="124"/>
      <c r="AA281" s="129">
        <f>AA282</f>
        <v>0</v>
      </c>
      <c r="AR281" s="130" t="s">
        <v>80</v>
      </c>
      <c r="AT281" s="131" t="s">
        <v>71</v>
      </c>
      <c r="AU281" s="131" t="s">
        <v>80</v>
      </c>
      <c r="AY281" s="130" t="s">
        <v>156</v>
      </c>
      <c r="BK281" s="132">
        <f>BK282</f>
        <v>0</v>
      </c>
    </row>
    <row r="282" spans="2:65" s="23" customFormat="1" ht="38.25" customHeight="1" x14ac:dyDescent="0.45">
      <c r="B282" s="134"/>
      <c r="C282" s="135" t="s">
        <v>552</v>
      </c>
      <c r="D282" s="135" t="s">
        <v>157</v>
      </c>
      <c r="E282" s="136" t="s">
        <v>5180</v>
      </c>
      <c r="F282" s="251" t="s">
        <v>5181</v>
      </c>
      <c r="G282" s="251"/>
      <c r="H282" s="251"/>
      <c r="I282" s="251"/>
      <c r="J282" s="137" t="s">
        <v>201</v>
      </c>
      <c r="K282" s="138">
        <v>223.90600000000001</v>
      </c>
      <c r="L282" s="252"/>
      <c r="M282" s="252"/>
      <c r="N282" s="252">
        <f t="shared" ref="N282" si="28">ROUND(L282*K282,2)</f>
        <v>0</v>
      </c>
      <c r="O282" s="252"/>
      <c r="P282" s="252"/>
      <c r="Q282" s="252"/>
      <c r="R282" s="139"/>
      <c r="T282" s="140"/>
      <c r="U282" s="34" t="s">
        <v>39</v>
      </c>
      <c r="V282" s="141">
        <v>0</v>
      </c>
      <c r="W282" s="141">
        <f>V282*K282</f>
        <v>0</v>
      </c>
      <c r="X282" s="141">
        <v>0</v>
      </c>
      <c r="Y282" s="141">
        <f>X282*K282</f>
        <v>0</v>
      </c>
      <c r="Z282" s="141">
        <v>0</v>
      </c>
      <c r="AA282" s="142">
        <f>Z282*K282</f>
        <v>0</v>
      </c>
      <c r="AR282" s="8" t="s">
        <v>161</v>
      </c>
      <c r="AT282" s="8" t="s">
        <v>157</v>
      </c>
      <c r="AU282" s="8" t="s">
        <v>78</v>
      </c>
      <c r="AY282" s="8" t="s">
        <v>156</v>
      </c>
      <c r="BE282" s="143">
        <f>IF(U282="základná",N282,0)</f>
        <v>0</v>
      </c>
      <c r="BF282" s="143">
        <f>IF(U282="znížená",N282,0)</f>
        <v>0</v>
      </c>
      <c r="BG282" s="143">
        <f>IF(U282="zákl. prenesená",N282,0)</f>
        <v>0</v>
      </c>
      <c r="BH282" s="143">
        <f>IF(U282="zníž. prenesená",N282,0)</f>
        <v>0</v>
      </c>
      <c r="BI282" s="143">
        <f>IF(U282="nulová",N282,0)</f>
        <v>0</v>
      </c>
      <c r="BJ282" s="8" t="s">
        <v>78</v>
      </c>
      <c r="BK282" s="121">
        <f>ROUND(L282*K282,3)</f>
        <v>0</v>
      </c>
      <c r="BL282" s="8" t="s">
        <v>161</v>
      </c>
      <c r="BM282" s="8" t="s">
        <v>5182</v>
      </c>
    </row>
    <row r="283" spans="2:65" s="122" customFormat="1" ht="37.35" customHeight="1" x14ac:dyDescent="0.55000000000000004">
      <c r="B283" s="123"/>
      <c r="C283" s="124"/>
      <c r="D283" s="125" t="s">
        <v>114</v>
      </c>
      <c r="E283" s="125"/>
      <c r="F283" s="125"/>
      <c r="G283" s="125"/>
      <c r="H283" s="125"/>
      <c r="I283" s="125"/>
      <c r="J283" s="125"/>
      <c r="K283" s="125"/>
      <c r="L283" s="125"/>
      <c r="M283" s="125"/>
      <c r="N283" s="268">
        <f>BK283</f>
        <v>0</v>
      </c>
      <c r="O283" s="268"/>
      <c r="P283" s="268"/>
      <c r="Q283" s="268"/>
      <c r="R283" s="126"/>
      <c r="T283" s="127"/>
      <c r="U283" s="124"/>
      <c r="V283" s="124"/>
      <c r="W283" s="128">
        <f>W284+W296+W304+W327+W331+W342+W346</f>
        <v>0</v>
      </c>
      <c r="X283" s="124"/>
      <c r="Y283" s="128">
        <f>Y284+Y296+Y304+Y327+Y331+Y342+Y346</f>
        <v>0</v>
      </c>
      <c r="Z283" s="124"/>
      <c r="AA283" s="129">
        <f>AA284+AA296+AA304+AA327+AA331+AA342+AA346</f>
        <v>0</v>
      </c>
      <c r="AR283" s="130" t="s">
        <v>78</v>
      </c>
      <c r="AT283" s="131" t="s">
        <v>71</v>
      </c>
      <c r="AU283" s="131" t="s">
        <v>72</v>
      </c>
      <c r="AY283" s="130" t="s">
        <v>156</v>
      </c>
      <c r="BK283" s="132">
        <f>BK284+BK296+BK304+BK327+BK331+BK342+BK346</f>
        <v>0</v>
      </c>
    </row>
    <row r="284" spans="2:65" s="122" customFormat="1" ht="19.899999999999999" customHeight="1" x14ac:dyDescent="0.5">
      <c r="B284" s="123"/>
      <c r="C284" s="124"/>
      <c r="D284" s="133" t="s">
        <v>115</v>
      </c>
      <c r="E284" s="133"/>
      <c r="F284" s="133"/>
      <c r="G284" s="133"/>
      <c r="H284" s="133"/>
      <c r="I284" s="133"/>
      <c r="J284" s="133"/>
      <c r="K284" s="133"/>
      <c r="L284" s="133"/>
      <c r="M284" s="133"/>
      <c r="N284" s="250">
        <f>BK284</f>
        <v>0</v>
      </c>
      <c r="O284" s="250"/>
      <c r="P284" s="250"/>
      <c r="Q284" s="250"/>
      <c r="R284" s="126"/>
      <c r="T284" s="127"/>
      <c r="U284" s="124"/>
      <c r="V284" s="124"/>
      <c r="W284" s="128">
        <f>SUM(W285:W295)</f>
        <v>0</v>
      </c>
      <c r="X284" s="124"/>
      <c r="Y284" s="128">
        <f>SUM(Y285:Y295)</f>
        <v>0</v>
      </c>
      <c r="Z284" s="124"/>
      <c r="AA284" s="129">
        <f>SUM(AA285:AA295)</f>
        <v>0</v>
      </c>
      <c r="AR284" s="130" t="s">
        <v>78</v>
      </c>
      <c r="AT284" s="131" t="s">
        <v>71</v>
      </c>
      <c r="AU284" s="131" t="s">
        <v>80</v>
      </c>
      <c r="AY284" s="130" t="s">
        <v>156</v>
      </c>
      <c r="BK284" s="132">
        <f>SUM(BK285:BK295)</f>
        <v>0</v>
      </c>
    </row>
    <row r="285" spans="2:65" s="23" customFormat="1" ht="25.5" customHeight="1" x14ac:dyDescent="0.45">
      <c r="B285" s="134"/>
      <c r="C285" s="135" t="s">
        <v>556</v>
      </c>
      <c r="D285" s="135" t="s">
        <v>157</v>
      </c>
      <c r="E285" s="136" t="s">
        <v>1198</v>
      </c>
      <c r="F285" s="251" t="s">
        <v>1199</v>
      </c>
      <c r="G285" s="251"/>
      <c r="H285" s="251"/>
      <c r="I285" s="251"/>
      <c r="J285" s="137" t="s">
        <v>160</v>
      </c>
      <c r="K285" s="138">
        <v>24.074999999999999</v>
      </c>
      <c r="L285" s="252"/>
      <c r="M285" s="252"/>
      <c r="N285" s="252">
        <f t="shared" ref="N285" si="29">ROUND(L285*K285,2)</f>
        <v>0</v>
      </c>
      <c r="O285" s="252"/>
      <c r="P285" s="252"/>
      <c r="Q285" s="252"/>
      <c r="R285" s="139"/>
      <c r="T285" s="140"/>
      <c r="U285" s="34" t="s">
        <v>39</v>
      </c>
      <c r="V285" s="141">
        <v>0</v>
      </c>
      <c r="W285" s="141">
        <f>V285*K285</f>
        <v>0</v>
      </c>
      <c r="X285" s="141">
        <v>0</v>
      </c>
      <c r="Y285" s="141">
        <f>X285*K285</f>
        <v>0</v>
      </c>
      <c r="Z285" s="141">
        <v>0</v>
      </c>
      <c r="AA285" s="142">
        <f>Z285*K285</f>
        <v>0</v>
      </c>
      <c r="AR285" s="8" t="s">
        <v>231</v>
      </c>
      <c r="AT285" s="8" t="s">
        <v>157</v>
      </c>
      <c r="AU285" s="8" t="s">
        <v>78</v>
      </c>
      <c r="AY285" s="8" t="s">
        <v>156</v>
      </c>
      <c r="BE285" s="143">
        <f>IF(U285="základná",N285,0)</f>
        <v>0</v>
      </c>
      <c r="BF285" s="143">
        <f>IF(U285="znížená",N285,0)</f>
        <v>0</v>
      </c>
      <c r="BG285" s="143">
        <f>IF(U285="zákl. prenesená",N285,0)</f>
        <v>0</v>
      </c>
      <c r="BH285" s="143">
        <f>IF(U285="zníž. prenesená",N285,0)</f>
        <v>0</v>
      </c>
      <c r="BI285" s="143">
        <f>IF(U285="nulová",N285,0)</f>
        <v>0</v>
      </c>
      <c r="BJ285" s="8" t="s">
        <v>78</v>
      </c>
      <c r="BK285" s="121">
        <f>ROUND(L285*K285,3)</f>
        <v>0</v>
      </c>
      <c r="BL285" s="8" t="s">
        <v>231</v>
      </c>
      <c r="BM285" s="8" t="s">
        <v>5183</v>
      </c>
    </row>
    <row r="286" spans="2:65" s="23" customFormat="1" ht="16.5" customHeight="1" x14ac:dyDescent="0.45">
      <c r="B286" s="134"/>
      <c r="C286" s="179" t="s">
        <v>560</v>
      </c>
      <c r="D286" s="179" t="s">
        <v>311</v>
      </c>
      <c r="E286" s="180" t="s">
        <v>1205</v>
      </c>
      <c r="F286" s="263" t="s">
        <v>1206</v>
      </c>
      <c r="G286" s="263"/>
      <c r="H286" s="263"/>
      <c r="I286" s="263"/>
      <c r="J286" s="181" t="s">
        <v>201</v>
      </c>
      <c r="K286" s="182">
        <v>7.0000000000000001E-3</v>
      </c>
      <c r="L286" s="264"/>
      <c r="M286" s="264"/>
      <c r="N286" s="264">
        <f>ROUND(L286*K286,2)</f>
        <v>0</v>
      </c>
      <c r="O286" s="264"/>
      <c r="P286" s="264"/>
      <c r="Q286" s="264"/>
      <c r="R286" s="139"/>
      <c r="T286" s="140"/>
      <c r="U286" s="34" t="s">
        <v>39</v>
      </c>
      <c r="V286" s="141">
        <v>0</v>
      </c>
      <c r="W286" s="141">
        <f>V286*K286</f>
        <v>0</v>
      </c>
      <c r="X286" s="141">
        <v>0</v>
      </c>
      <c r="Y286" s="141">
        <f>X286*K286</f>
        <v>0</v>
      </c>
      <c r="Z286" s="141">
        <v>0</v>
      </c>
      <c r="AA286" s="142">
        <f>Z286*K286</f>
        <v>0</v>
      </c>
      <c r="AR286" s="8" t="s">
        <v>310</v>
      </c>
      <c r="AT286" s="8" t="s">
        <v>311</v>
      </c>
      <c r="AU286" s="8" t="s">
        <v>78</v>
      </c>
      <c r="AY286" s="8" t="s">
        <v>156</v>
      </c>
      <c r="BE286" s="143">
        <f>IF(U286="základná",N286,0)</f>
        <v>0</v>
      </c>
      <c r="BF286" s="143">
        <f>IF(U286="znížená",N286,0)</f>
        <v>0</v>
      </c>
      <c r="BG286" s="143">
        <f>IF(U286="zákl. prenesená",N286,0)</f>
        <v>0</v>
      </c>
      <c r="BH286" s="143">
        <f>IF(U286="zníž. prenesená",N286,0)</f>
        <v>0</v>
      </c>
      <c r="BI286" s="143">
        <f>IF(U286="nulová",N286,0)</f>
        <v>0</v>
      </c>
      <c r="BJ286" s="8" t="s">
        <v>78</v>
      </c>
      <c r="BK286" s="121">
        <f>ROUND(L286*K286,3)</f>
        <v>0</v>
      </c>
      <c r="BL286" s="8" t="s">
        <v>231</v>
      </c>
      <c r="BM286" s="8" t="s">
        <v>5184</v>
      </c>
    </row>
    <row r="287" spans="2:65" s="152" customFormat="1" ht="16.5" customHeight="1" x14ac:dyDescent="0.45">
      <c r="B287" s="153"/>
      <c r="C287" s="154"/>
      <c r="D287" s="154"/>
      <c r="E287" s="155"/>
      <c r="F287" s="256" t="s">
        <v>5185</v>
      </c>
      <c r="G287" s="256"/>
      <c r="H287" s="256"/>
      <c r="I287" s="256"/>
      <c r="J287" s="154"/>
      <c r="K287" s="156">
        <v>7.0000000000000001E-3</v>
      </c>
      <c r="L287" s="154"/>
      <c r="M287" s="154"/>
      <c r="N287" s="154"/>
      <c r="O287" s="154"/>
      <c r="P287" s="154"/>
      <c r="Q287" s="154"/>
      <c r="R287" s="157"/>
      <c r="T287" s="158"/>
      <c r="U287" s="154"/>
      <c r="V287" s="154"/>
      <c r="W287" s="154"/>
      <c r="X287" s="154"/>
      <c r="Y287" s="154"/>
      <c r="Z287" s="154"/>
      <c r="AA287" s="159"/>
      <c r="AT287" s="160" t="s">
        <v>168</v>
      </c>
      <c r="AU287" s="160" t="s">
        <v>78</v>
      </c>
      <c r="AV287" s="152" t="s">
        <v>78</v>
      </c>
      <c r="AW287" s="152" t="s">
        <v>28</v>
      </c>
      <c r="AX287" s="152" t="s">
        <v>72</v>
      </c>
      <c r="AY287" s="160" t="s">
        <v>156</v>
      </c>
    </row>
    <row r="288" spans="2:65" s="161" customFormat="1" ht="16.5" customHeight="1" x14ac:dyDescent="0.45">
      <c r="B288" s="162"/>
      <c r="C288" s="163"/>
      <c r="D288" s="163"/>
      <c r="E288" s="164"/>
      <c r="F288" s="255" t="s">
        <v>170</v>
      </c>
      <c r="G288" s="255"/>
      <c r="H288" s="255"/>
      <c r="I288" s="255"/>
      <c r="J288" s="163"/>
      <c r="K288" s="165">
        <v>7.0000000000000001E-3</v>
      </c>
      <c r="L288" s="163"/>
      <c r="M288" s="163"/>
      <c r="N288" s="163"/>
      <c r="O288" s="163"/>
      <c r="P288" s="163"/>
      <c r="Q288" s="163"/>
      <c r="R288" s="166"/>
      <c r="T288" s="167"/>
      <c r="U288" s="163"/>
      <c r="V288" s="163"/>
      <c r="W288" s="163"/>
      <c r="X288" s="163"/>
      <c r="Y288" s="163"/>
      <c r="Z288" s="163"/>
      <c r="AA288" s="168"/>
      <c r="AT288" s="169" t="s">
        <v>168</v>
      </c>
      <c r="AU288" s="169" t="s">
        <v>78</v>
      </c>
      <c r="AV288" s="161" t="s">
        <v>161</v>
      </c>
      <c r="AW288" s="161" t="s">
        <v>28</v>
      </c>
      <c r="AX288" s="161" t="s">
        <v>80</v>
      </c>
      <c r="AY288" s="169" t="s">
        <v>156</v>
      </c>
    </row>
    <row r="289" spans="2:65" s="23" customFormat="1" ht="25.5" customHeight="1" x14ac:dyDescent="0.45">
      <c r="B289" s="134"/>
      <c r="C289" s="135" t="s">
        <v>569</v>
      </c>
      <c r="D289" s="135" t="s">
        <v>157</v>
      </c>
      <c r="E289" s="136" t="s">
        <v>5186</v>
      </c>
      <c r="F289" s="251" t="s">
        <v>5187</v>
      </c>
      <c r="G289" s="251"/>
      <c r="H289" s="251"/>
      <c r="I289" s="251"/>
      <c r="J289" s="137" t="s">
        <v>160</v>
      </c>
      <c r="K289" s="138">
        <v>37.514000000000003</v>
      </c>
      <c r="L289" s="252"/>
      <c r="M289" s="252"/>
      <c r="N289" s="252">
        <f t="shared" ref="N289" si="30">ROUND(L289*K289,2)</f>
        <v>0</v>
      </c>
      <c r="O289" s="252"/>
      <c r="P289" s="252"/>
      <c r="Q289" s="252"/>
      <c r="R289" s="139"/>
      <c r="T289" s="140"/>
      <c r="U289" s="34" t="s">
        <v>39</v>
      </c>
      <c r="V289" s="141">
        <v>0</v>
      </c>
      <c r="W289" s="141">
        <f t="shared" ref="W289:W295" si="31">V289*K289</f>
        <v>0</v>
      </c>
      <c r="X289" s="141">
        <v>0</v>
      </c>
      <c r="Y289" s="141">
        <f t="shared" ref="Y289:Y295" si="32">X289*K289</f>
        <v>0</v>
      </c>
      <c r="Z289" s="141">
        <v>0</v>
      </c>
      <c r="AA289" s="142">
        <f t="shared" ref="AA289:AA295" si="33">Z289*K289</f>
        <v>0</v>
      </c>
      <c r="AR289" s="8" t="s">
        <v>231</v>
      </c>
      <c r="AT289" s="8" t="s">
        <v>157</v>
      </c>
      <c r="AU289" s="8" t="s">
        <v>78</v>
      </c>
      <c r="AY289" s="8" t="s">
        <v>156</v>
      </c>
      <c r="BE289" s="143">
        <f t="shared" ref="BE289:BE295" si="34">IF(U289="základná",N289,0)</f>
        <v>0</v>
      </c>
      <c r="BF289" s="143">
        <f t="shared" ref="BF289:BF295" si="35">IF(U289="znížená",N289,0)</f>
        <v>0</v>
      </c>
      <c r="BG289" s="143">
        <f t="shared" ref="BG289:BG295" si="36">IF(U289="zákl. prenesená",N289,0)</f>
        <v>0</v>
      </c>
      <c r="BH289" s="143">
        <f t="shared" ref="BH289:BH295" si="37">IF(U289="zníž. prenesená",N289,0)</f>
        <v>0</v>
      </c>
      <c r="BI289" s="143">
        <f t="shared" ref="BI289:BI295" si="38">IF(U289="nulová",N289,0)</f>
        <v>0</v>
      </c>
      <c r="BJ289" s="8" t="s">
        <v>78</v>
      </c>
      <c r="BK289" s="121">
        <f t="shared" ref="BK289:BK295" si="39">ROUND(L289*K289,3)</f>
        <v>0</v>
      </c>
      <c r="BL289" s="8" t="s">
        <v>231</v>
      </c>
      <c r="BM289" s="8" t="s">
        <v>5188</v>
      </c>
    </row>
    <row r="290" spans="2:65" s="23" customFormat="1" ht="16.5" customHeight="1" x14ac:dyDescent="0.45">
      <c r="B290" s="134"/>
      <c r="C290" s="179" t="s">
        <v>573</v>
      </c>
      <c r="D290" s="179" t="s">
        <v>311</v>
      </c>
      <c r="E290" s="180" t="s">
        <v>1205</v>
      </c>
      <c r="F290" s="263" t="s">
        <v>1206</v>
      </c>
      <c r="G290" s="263"/>
      <c r="H290" s="263"/>
      <c r="I290" s="263"/>
      <c r="J290" s="181" t="s">
        <v>201</v>
      </c>
      <c r="K290" s="182">
        <v>1.2999999999999999E-2</v>
      </c>
      <c r="L290" s="264"/>
      <c r="M290" s="264"/>
      <c r="N290" s="264">
        <f>ROUND(L290*K290,2)</f>
        <v>0</v>
      </c>
      <c r="O290" s="264"/>
      <c r="P290" s="264"/>
      <c r="Q290" s="264"/>
      <c r="R290" s="139"/>
      <c r="T290" s="140"/>
      <c r="U290" s="34" t="s">
        <v>39</v>
      </c>
      <c r="V290" s="141">
        <v>0</v>
      </c>
      <c r="W290" s="141">
        <f t="shared" si="31"/>
        <v>0</v>
      </c>
      <c r="X290" s="141">
        <v>0</v>
      </c>
      <c r="Y290" s="141">
        <f t="shared" si="32"/>
        <v>0</v>
      </c>
      <c r="Z290" s="141">
        <v>0</v>
      </c>
      <c r="AA290" s="142">
        <f t="shared" si="33"/>
        <v>0</v>
      </c>
      <c r="AR290" s="8" t="s">
        <v>310</v>
      </c>
      <c r="AT290" s="8" t="s">
        <v>311</v>
      </c>
      <c r="AU290" s="8" t="s">
        <v>78</v>
      </c>
      <c r="AY290" s="8" t="s">
        <v>156</v>
      </c>
      <c r="BE290" s="143">
        <f t="shared" si="34"/>
        <v>0</v>
      </c>
      <c r="BF290" s="143">
        <f t="shared" si="35"/>
        <v>0</v>
      </c>
      <c r="BG290" s="143">
        <f t="shared" si="36"/>
        <v>0</v>
      </c>
      <c r="BH290" s="143">
        <f t="shared" si="37"/>
        <v>0</v>
      </c>
      <c r="BI290" s="143">
        <f t="shared" si="38"/>
        <v>0</v>
      </c>
      <c r="BJ290" s="8" t="s">
        <v>78</v>
      </c>
      <c r="BK290" s="121">
        <f t="shared" si="39"/>
        <v>0</v>
      </c>
      <c r="BL290" s="8" t="s">
        <v>231</v>
      </c>
      <c r="BM290" s="8" t="s">
        <v>5189</v>
      </c>
    </row>
    <row r="291" spans="2:65" s="23" customFormat="1" ht="38.25" customHeight="1" x14ac:dyDescent="0.45">
      <c r="B291" s="134"/>
      <c r="C291" s="135" t="s">
        <v>577</v>
      </c>
      <c r="D291" s="135" t="s">
        <v>157</v>
      </c>
      <c r="E291" s="136" t="s">
        <v>1210</v>
      </c>
      <c r="F291" s="251" t="s">
        <v>1211</v>
      </c>
      <c r="G291" s="251"/>
      <c r="H291" s="251"/>
      <c r="I291" s="251"/>
      <c r="J291" s="137" t="s">
        <v>160</v>
      </c>
      <c r="K291" s="138">
        <v>24.074999999999999</v>
      </c>
      <c r="L291" s="252"/>
      <c r="M291" s="252"/>
      <c r="N291" s="252">
        <f t="shared" ref="N291" si="40">ROUND(L291*K291,2)</f>
        <v>0</v>
      </c>
      <c r="O291" s="252"/>
      <c r="P291" s="252"/>
      <c r="Q291" s="252"/>
      <c r="R291" s="139"/>
      <c r="T291" s="140"/>
      <c r="U291" s="34" t="s">
        <v>39</v>
      </c>
      <c r="V291" s="141">
        <v>0</v>
      </c>
      <c r="W291" s="141">
        <f t="shared" si="31"/>
        <v>0</v>
      </c>
      <c r="X291" s="141">
        <v>0</v>
      </c>
      <c r="Y291" s="141">
        <f t="shared" si="32"/>
        <v>0</v>
      </c>
      <c r="Z291" s="141">
        <v>0</v>
      </c>
      <c r="AA291" s="142">
        <f t="shared" si="33"/>
        <v>0</v>
      </c>
      <c r="AR291" s="8" t="s">
        <v>231</v>
      </c>
      <c r="AT291" s="8" t="s">
        <v>157</v>
      </c>
      <c r="AU291" s="8" t="s">
        <v>78</v>
      </c>
      <c r="AY291" s="8" t="s">
        <v>156</v>
      </c>
      <c r="BE291" s="143">
        <f t="shared" si="34"/>
        <v>0</v>
      </c>
      <c r="BF291" s="143">
        <f t="shared" si="35"/>
        <v>0</v>
      </c>
      <c r="BG291" s="143">
        <f t="shared" si="36"/>
        <v>0</v>
      </c>
      <c r="BH291" s="143">
        <f t="shared" si="37"/>
        <v>0</v>
      </c>
      <c r="BI291" s="143">
        <f t="shared" si="38"/>
        <v>0</v>
      </c>
      <c r="BJ291" s="8" t="s">
        <v>78</v>
      </c>
      <c r="BK291" s="121">
        <f t="shared" si="39"/>
        <v>0</v>
      </c>
      <c r="BL291" s="8" t="s">
        <v>231</v>
      </c>
      <c r="BM291" s="8" t="s">
        <v>5190</v>
      </c>
    </row>
    <row r="292" spans="2:65" s="23" customFormat="1" ht="63.75" customHeight="1" x14ac:dyDescent="0.45">
      <c r="B292" s="134"/>
      <c r="C292" s="179" t="s">
        <v>586</v>
      </c>
      <c r="D292" s="179" t="s">
        <v>311</v>
      </c>
      <c r="E292" s="180" t="s">
        <v>1214</v>
      </c>
      <c r="F292" s="263" t="s">
        <v>1215</v>
      </c>
      <c r="G292" s="263"/>
      <c r="H292" s="263"/>
      <c r="I292" s="263"/>
      <c r="J292" s="181" t="s">
        <v>160</v>
      </c>
      <c r="K292" s="182">
        <v>24.074999999999999</v>
      </c>
      <c r="L292" s="264"/>
      <c r="M292" s="264"/>
      <c r="N292" s="264">
        <f>ROUND(L292*K292,2)</f>
        <v>0</v>
      </c>
      <c r="O292" s="264"/>
      <c r="P292" s="264"/>
      <c r="Q292" s="264"/>
      <c r="R292" s="139"/>
      <c r="T292" s="140"/>
      <c r="U292" s="34" t="s">
        <v>39</v>
      </c>
      <c r="V292" s="141">
        <v>0</v>
      </c>
      <c r="W292" s="141">
        <f t="shared" si="31"/>
        <v>0</v>
      </c>
      <c r="X292" s="141">
        <v>0</v>
      </c>
      <c r="Y292" s="141">
        <f t="shared" si="32"/>
        <v>0</v>
      </c>
      <c r="Z292" s="141">
        <v>0</v>
      </c>
      <c r="AA292" s="142">
        <f t="shared" si="33"/>
        <v>0</v>
      </c>
      <c r="AR292" s="8" t="s">
        <v>310</v>
      </c>
      <c r="AT292" s="8" t="s">
        <v>311</v>
      </c>
      <c r="AU292" s="8" t="s">
        <v>78</v>
      </c>
      <c r="AY292" s="8" t="s">
        <v>156</v>
      </c>
      <c r="BE292" s="143">
        <f t="shared" si="34"/>
        <v>0</v>
      </c>
      <c r="BF292" s="143">
        <f t="shared" si="35"/>
        <v>0</v>
      </c>
      <c r="BG292" s="143">
        <f t="shared" si="36"/>
        <v>0</v>
      </c>
      <c r="BH292" s="143">
        <f t="shared" si="37"/>
        <v>0</v>
      </c>
      <c r="BI292" s="143">
        <f t="shared" si="38"/>
        <v>0</v>
      </c>
      <c r="BJ292" s="8" t="s">
        <v>78</v>
      </c>
      <c r="BK292" s="121">
        <f t="shared" si="39"/>
        <v>0</v>
      </c>
      <c r="BL292" s="8" t="s">
        <v>231</v>
      </c>
      <c r="BM292" s="8" t="s">
        <v>5191</v>
      </c>
    </row>
    <row r="293" spans="2:65" s="23" customFormat="1" ht="25.5" customHeight="1" x14ac:dyDescent="0.45">
      <c r="B293" s="134"/>
      <c r="C293" s="135" t="s">
        <v>590</v>
      </c>
      <c r="D293" s="135" t="s">
        <v>157</v>
      </c>
      <c r="E293" s="136" t="s">
        <v>5192</v>
      </c>
      <c r="F293" s="251" t="s">
        <v>5193</v>
      </c>
      <c r="G293" s="251"/>
      <c r="H293" s="251"/>
      <c r="I293" s="251"/>
      <c r="J293" s="137" t="s">
        <v>160</v>
      </c>
      <c r="K293" s="138">
        <v>37.514000000000003</v>
      </c>
      <c r="L293" s="252"/>
      <c r="M293" s="252"/>
      <c r="N293" s="252">
        <f t="shared" ref="N293" si="41">ROUND(L293*K293,2)</f>
        <v>0</v>
      </c>
      <c r="O293" s="252"/>
      <c r="P293" s="252"/>
      <c r="Q293" s="252"/>
      <c r="R293" s="139"/>
      <c r="T293" s="140"/>
      <c r="U293" s="34" t="s">
        <v>39</v>
      </c>
      <c r="V293" s="141">
        <v>0</v>
      </c>
      <c r="W293" s="141">
        <f t="shared" si="31"/>
        <v>0</v>
      </c>
      <c r="X293" s="141">
        <v>0</v>
      </c>
      <c r="Y293" s="141">
        <f t="shared" si="32"/>
        <v>0</v>
      </c>
      <c r="Z293" s="141">
        <v>0</v>
      </c>
      <c r="AA293" s="142">
        <f t="shared" si="33"/>
        <v>0</v>
      </c>
      <c r="AR293" s="8" t="s">
        <v>231</v>
      </c>
      <c r="AT293" s="8" t="s">
        <v>157</v>
      </c>
      <c r="AU293" s="8" t="s">
        <v>78</v>
      </c>
      <c r="AY293" s="8" t="s">
        <v>156</v>
      </c>
      <c r="BE293" s="143">
        <f t="shared" si="34"/>
        <v>0</v>
      </c>
      <c r="BF293" s="143">
        <f t="shared" si="35"/>
        <v>0</v>
      </c>
      <c r="BG293" s="143">
        <f t="shared" si="36"/>
        <v>0</v>
      </c>
      <c r="BH293" s="143">
        <f t="shared" si="37"/>
        <v>0</v>
      </c>
      <c r="BI293" s="143">
        <f t="shared" si="38"/>
        <v>0</v>
      </c>
      <c r="BJ293" s="8" t="s">
        <v>78</v>
      </c>
      <c r="BK293" s="121">
        <f t="shared" si="39"/>
        <v>0</v>
      </c>
      <c r="BL293" s="8" t="s">
        <v>231</v>
      </c>
      <c r="BM293" s="8" t="s">
        <v>5194</v>
      </c>
    </row>
    <row r="294" spans="2:65" s="23" customFormat="1" ht="63.75" customHeight="1" x14ac:dyDescent="0.45">
      <c r="B294" s="134"/>
      <c r="C294" s="179" t="s">
        <v>594</v>
      </c>
      <c r="D294" s="179" t="s">
        <v>311</v>
      </c>
      <c r="E294" s="180" t="s">
        <v>5195</v>
      </c>
      <c r="F294" s="263" t="s">
        <v>1215</v>
      </c>
      <c r="G294" s="263"/>
      <c r="H294" s="263"/>
      <c r="I294" s="263"/>
      <c r="J294" s="181" t="s">
        <v>160</v>
      </c>
      <c r="K294" s="182">
        <v>45.017000000000003</v>
      </c>
      <c r="L294" s="264"/>
      <c r="M294" s="264"/>
      <c r="N294" s="264">
        <f>ROUND(L294*K294,2)</f>
        <v>0</v>
      </c>
      <c r="O294" s="264"/>
      <c r="P294" s="264"/>
      <c r="Q294" s="264"/>
      <c r="R294" s="139"/>
      <c r="T294" s="140"/>
      <c r="U294" s="34" t="s">
        <v>39</v>
      </c>
      <c r="V294" s="141">
        <v>0</v>
      </c>
      <c r="W294" s="141">
        <f t="shared" si="31"/>
        <v>0</v>
      </c>
      <c r="X294" s="141">
        <v>0</v>
      </c>
      <c r="Y294" s="141">
        <f t="shared" si="32"/>
        <v>0</v>
      </c>
      <c r="Z294" s="141">
        <v>0</v>
      </c>
      <c r="AA294" s="142">
        <f t="shared" si="33"/>
        <v>0</v>
      </c>
      <c r="AR294" s="8" t="s">
        <v>310</v>
      </c>
      <c r="AT294" s="8" t="s">
        <v>311</v>
      </c>
      <c r="AU294" s="8" t="s">
        <v>78</v>
      </c>
      <c r="AY294" s="8" t="s">
        <v>156</v>
      </c>
      <c r="BE294" s="143">
        <f t="shared" si="34"/>
        <v>0</v>
      </c>
      <c r="BF294" s="143">
        <f t="shared" si="35"/>
        <v>0</v>
      </c>
      <c r="BG294" s="143">
        <f t="shared" si="36"/>
        <v>0</v>
      </c>
      <c r="BH294" s="143">
        <f t="shared" si="37"/>
        <v>0</v>
      </c>
      <c r="BI294" s="143">
        <f t="shared" si="38"/>
        <v>0</v>
      </c>
      <c r="BJ294" s="8" t="s">
        <v>78</v>
      </c>
      <c r="BK294" s="121">
        <f t="shared" si="39"/>
        <v>0</v>
      </c>
      <c r="BL294" s="8" t="s">
        <v>231</v>
      </c>
      <c r="BM294" s="8" t="s">
        <v>5196</v>
      </c>
    </row>
    <row r="295" spans="2:65" s="23" customFormat="1" ht="25.5" customHeight="1" x14ac:dyDescent="0.45">
      <c r="B295" s="134"/>
      <c r="C295" s="135" t="s">
        <v>600</v>
      </c>
      <c r="D295" s="135" t="s">
        <v>157</v>
      </c>
      <c r="E295" s="136" t="s">
        <v>5197</v>
      </c>
      <c r="F295" s="251" t="s">
        <v>5198</v>
      </c>
      <c r="G295" s="251"/>
      <c r="H295" s="251"/>
      <c r="I295" s="251"/>
      <c r="J295" s="137" t="s">
        <v>1240</v>
      </c>
      <c r="K295" s="138">
        <v>6.3490000000000002</v>
      </c>
      <c r="L295" s="252"/>
      <c r="M295" s="252"/>
      <c r="N295" s="252">
        <f t="shared" ref="N295" si="42">ROUND(L295*K295,2)</f>
        <v>0</v>
      </c>
      <c r="O295" s="252"/>
      <c r="P295" s="252"/>
      <c r="Q295" s="252"/>
      <c r="R295" s="139"/>
      <c r="T295" s="140"/>
      <c r="U295" s="34" t="s">
        <v>39</v>
      </c>
      <c r="V295" s="141">
        <v>0</v>
      </c>
      <c r="W295" s="141">
        <f t="shared" si="31"/>
        <v>0</v>
      </c>
      <c r="X295" s="141">
        <v>0</v>
      </c>
      <c r="Y295" s="141">
        <f t="shared" si="32"/>
        <v>0</v>
      </c>
      <c r="Z295" s="141">
        <v>0</v>
      </c>
      <c r="AA295" s="142">
        <f t="shared" si="33"/>
        <v>0</v>
      </c>
      <c r="AR295" s="8" t="s">
        <v>231</v>
      </c>
      <c r="AT295" s="8" t="s">
        <v>157</v>
      </c>
      <c r="AU295" s="8" t="s">
        <v>78</v>
      </c>
      <c r="AY295" s="8" t="s">
        <v>156</v>
      </c>
      <c r="BE295" s="143">
        <f t="shared" si="34"/>
        <v>0</v>
      </c>
      <c r="BF295" s="143">
        <f t="shared" si="35"/>
        <v>0</v>
      </c>
      <c r="BG295" s="143">
        <f t="shared" si="36"/>
        <v>0</v>
      </c>
      <c r="BH295" s="143">
        <f t="shared" si="37"/>
        <v>0</v>
      </c>
      <c r="BI295" s="143">
        <f t="shared" si="38"/>
        <v>0</v>
      </c>
      <c r="BJ295" s="8" t="s">
        <v>78</v>
      </c>
      <c r="BK295" s="121">
        <f t="shared" si="39"/>
        <v>0</v>
      </c>
      <c r="BL295" s="8" t="s">
        <v>231</v>
      </c>
      <c r="BM295" s="8" t="s">
        <v>5199</v>
      </c>
    </row>
    <row r="296" spans="2:65" s="122" customFormat="1" ht="29.85" customHeight="1" x14ac:dyDescent="0.5">
      <c r="B296" s="123"/>
      <c r="C296" s="124"/>
      <c r="D296" s="133" t="s">
        <v>5012</v>
      </c>
      <c r="E296" s="133"/>
      <c r="F296" s="133"/>
      <c r="G296" s="133"/>
      <c r="H296" s="133"/>
      <c r="I296" s="133"/>
      <c r="J296" s="133"/>
      <c r="K296" s="133"/>
      <c r="L296" s="133"/>
      <c r="M296" s="133"/>
      <c r="N296" s="257">
        <f>BK296</f>
        <v>0</v>
      </c>
      <c r="O296" s="257"/>
      <c r="P296" s="257"/>
      <c r="Q296" s="257"/>
      <c r="R296" s="126"/>
      <c r="T296" s="127"/>
      <c r="U296" s="124"/>
      <c r="V296" s="124"/>
      <c r="W296" s="128">
        <f>SUM(W297:W303)</f>
        <v>0</v>
      </c>
      <c r="X296" s="124"/>
      <c r="Y296" s="128">
        <f>SUM(Y297:Y303)</f>
        <v>0</v>
      </c>
      <c r="Z296" s="124"/>
      <c r="AA296" s="129">
        <f>SUM(AA297:AA303)</f>
        <v>0</v>
      </c>
      <c r="AR296" s="130" t="s">
        <v>78</v>
      </c>
      <c r="AT296" s="131" t="s">
        <v>71</v>
      </c>
      <c r="AU296" s="131" t="s">
        <v>80</v>
      </c>
      <c r="AY296" s="130" t="s">
        <v>156</v>
      </c>
      <c r="BK296" s="132">
        <f>SUM(BK297:BK303)</f>
        <v>0</v>
      </c>
    </row>
    <row r="297" spans="2:65" s="23" customFormat="1" ht="38.25" customHeight="1" x14ac:dyDescent="0.45">
      <c r="B297" s="134"/>
      <c r="C297" s="135" t="s">
        <v>604</v>
      </c>
      <c r="D297" s="135" t="s">
        <v>157</v>
      </c>
      <c r="E297" s="136" t="s">
        <v>5200</v>
      </c>
      <c r="F297" s="251" t="s">
        <v>5201</v>
      </c>
      <c r="G297" s="251"/>
      <c r="H297" s="251"/>
      <c r="I297" s="251"/>
      <c r="J297" s="137" t="s">
        <v>160</v>
      </c>
      <c r="K297" s="138">
        <v>58</v>
      </c>
      <c r="L297" s="252"/>
      <c r="M297" s="252"/>
      <c r="N297" s="252">
        <f t="shared" ref="N297" si="43">ROUND(L297*K297,2)</f>
        <v>0</v>
      </c>
      <c r="O297" s="252"/>
      <c r="P297" s="252"/>
      <c r="Q297" s="252"/>
      <c r="R297" s="139"/>
      <c r="T297" s="140"/>
      <c r="U297" s="34" t="s">
        <v>39</v>
      </c>
      <c r="V297" s="141">
        <v>0</v>
      </c>
      <c r="W297" s="141">
        <f>V297*K297</f>
        <v>0</v>
      </c>
      <c r="X297" s="141">
        <v>0</v>
      </c>
      <c r="Y297" s="141">
        <f>X297*K297</f>
        <v>0</v>
      </c>
      <c r="Z297" s="141">
        <v>0</v>
      </c>
      <c r="AA297" s="142">
        <f>Z297*K297</f>
        <v>0</v>
      </c>
      <c r="AR297" s="8" t="s">
        <v>231</v>
      </c>
      <c r="AT297" s="8" t="s">
        <v>157</v>
      </c>
      <c r="AU297" s="8" t="s">
        <v>78</v>
      </c>
      <c r="AY297" s="8" t="s">
        <v>156</v>
      </c>
      <c r="BE297" s="143">
        <f>IF(U297="základná",N297,0)</f>
        <v>0</v>
      </c>
      <c r="BF297" s="143">
        <f>IF(U297="znížená",N297,0)</f>
        <v>0</v>
      </c>
      <c r="BG297" s="143">
        <f>IF(U297="zákl. prenesená",N297,0)</f>
        <v>0</v>
      </c>
      <c r="BH297" s="143">
        <f>IF(U297="zníž. prenesená",N297,0)</f>
        <v>0</v>
      </c>
      <c r="BI297" s="143">
        <f>IF(U297="nulová",N297,0)</f>
        <v>0</v>
      </c>
      <c r="BJ297" s="8" t="s">
        <v>78</v>
      </c>
      <c r="BK297" s="121">
        <f>ROUND(L297*K297,3)</f>
        <v>0</v>
      </c>
      <c r="BL297" s="8" t="s">
        <v>231</v>
      </c>
      <c r="BM297" s="8" t="s">
        <v>5202</v>
      </c>
    </row>
    <row r="298" spans="2:65" s="23" customFormat="1" ht="25.5" customHeight="1" x14ac:dyDescent="0.45">
      <c r="B298" s="134"/>
      <c r="C298" s="179" t="s">
        <v>608</v>
      </c>
      <c r="D298" s="179" t="s">
        <v>311</v>
      </c>
      <c r="E298" s="180" t="s">
        <v>5203</v>
      </c>
      <c r="F298" s="263" t="s">
        <v>5204</v>
      </c>
      <c r="G298" s="263"/>
      <c r="H298" s="263"/>
      <c r="I298" s="263"/>
      <c r="J298" s="181" t="s">
        <v>160</v>
      </c>
      <c r="K298" s="182">
        <v>66.7</v>
      </c>
      <c r="L298" s="264"/>
      <c r="M298" s="264"/>
      <c r="N298" s="264">
        <f>ROUND(L298*K298,2)</f>
        <v>0</v>
      </c>
      <c r="O298" s="264"/>
      <c r="P298" s="264"/>
      <c r="Q298" s="264"/>
      <c r="R298" s="139"/>
      <c r="T298" s="140"/>
      <c r="U298" s="34" t="s">
        <v>39</v>
      </c>
      <c r="V298" s="141">
        <v>0</v>
      </c>
      <c r="W298" s="141">
        <f>V298*K298</f>
        <v>0</v>
      </c>
      <c r="X298" s="141">
        <v>0</v>
      </c>
      <c r="Y298" s="141">
        <f>X298*K298</f>
        <v>0</v>
      </c>
      <c r="Z298" s="141">
        <v>0</v>
      </c>
      <c r="AA298" s="142">
        <f>Z298*K298</f>
        <v>0</v>
      </c>
      <c r="AR298" s="8" t="s">
        <v>310</v>
      </c>
      <c r="AT298" s="8" t="s">
        <v>311</v>
      </c>
      <c r="AU298" s="8" t="s">
        <v>78</v>
      </c>
      <c r="AY298" s="8" t="s">
        <v>156</v>
      </c>
      <c r="BE298" s="143">
        <f>IF(U298="základná",N298,0)</f>
        <v>0</v>
      </c>
      <c r="BF298" s="143">
        <f>IF(U298="znížená",N298,0)</f>
        <v>0</v>
      </c>
      <c r="BG298" s="143">
        <f>IF(U298="zákl. prenesená",N298,0)</f>
        <v>0</v>
      </c>
      <c r="BH298" s="143">
        <f>IF(U298="zníž. prenesená",N298,0)</f>
        <v>0</v>
      </c>
      <c r="BI298" s="143">
        <f>IF(U298="nulová",N298,0)</f>
        <v>0</v>
      </c>
      <c r="BJ298" s="8" t="s">
        <v>78</v>
      </c>
      <c r="BK298" s="121">
        <f>ROUND(L298*K298,3)</f>
        <v>0</v>
      </c>
      <c r="BL298" s="8" t="s">
        <v>231</v>
      </c>
      <c r="BM298" s="8" t="s">
        <v>5205</v>
      </c>
    </row>
    <row r="299" spans="2:65" s="152" customFormat="1" ht="16.5" customHeight="1" x14ac:dyDescent="0.45">
      <c r="B299" s="153"/>
      <c r="C299" s="154"/>
      <c r="D299" s="154"/>
      <c r="E299" s="155"/>
      <c r="F299" s="256" t="s">
        <v>5206</v>
      </c>
      <c r="G299" s="256"/>
      <c r="H299" s="256"/>
      <c r="I299" s="256"/>
      <c r="J299" s="154"/>
      <c r="K299" s="156">
        <v>66.7</v>
      </c>
      <c r="L299" s="154"/>
      <c r="M299" s="154"/>
      <c r="N299" s="154"/>
      <c r="O299" s="154"/>
      <c r="P299" s="154"/>
      <c r="Q299" s="154"/>
      <c r="R299" s="157"/>
      <c r="T299" s="158"/>
      <c r="U299" s="154"/>
      <c r="V299" s="154"/>
      <c r="W299" s="154"/>
      <c r="X299" s="154"/>
      <c r="Y299" s="154"/>
      <c r="Z299" s="154"/>
      <c r="AA299" s="159"/>
      <c r="AT299" s="160" t="s">
        <v>168</v>
      </c>
      <c r="AU299" s="160" t="s">
        <v>78</v>
      </c>
      <c r="AV299" s="152" t="s">
        <v>78</v>
      </c>
      <c r="AW299" s="152" t="s">
        <v>28</v>
      </c>
      <c r="AX299" s="152" t="s">
        <v>72</v>
      </c>
      <c r="AY299" s="160" t="s">
        <v>156</v>
      </c>
    </row>
    <row r="300" spans="2:65" s="161" customFormat="1" ht="16.5" customHeight="1" x14ac:dyDescent="0.45">
      <c r="B300" s="162"/>
      <c r="C300" s="163"/>
      <c r="D300" s="163"/>
      <c r="E300" s="164"/>
      <c r="F300" s="255" t="s">
        <v>170</v>
      </c>
      <c r="G300" s="255"/>
      <c r="H300" s="255"/>
      <c r="I300" s="255"/>
      <c r="J300" s="163"/>
      <c r="K300" s="165">
        <v>66.7</v>
      </c>
      <c r="L300" s="163"/>
      <c r="M300" s="163"/>
      <c r="N300" s="163"/>
      <c r="O300" s="163"/>
      <c r="P300" s="163"/>
      <c r="Q300" s="163"/>
      <c r="R300" s="166"/>
      <c r="T300" s="167"/>
      <c r="U300" s="163"/>
      <c r="V300" s="163"/>
      <c r="W300" s="163"/>
      <c r="X300" s="163"/>
      <c r="Y300" s="163"/>
      <c r="Z300" s="163"/>
      <c r="AA300" s="168"/>
      <c r="AT300" s="169" t="s">
        <v>168</v>
      </c>
      <c r="AU300" s="169" t="s">
        <v>78</v>
      </c>
      <c r="AV300" s="161" t="s">
        <v>161</v>
      </c>
      <c r="AW300" s="161" t="s">
        <v>28</v>
      </c>
      <c r="AX300" s="161" t="s">
        <v>80</v>
      </c>
      <c r="AY300" s="169" t="s">
        <v>156</v>
      </c>
    </row>
    <row r="301" spans="2:65" s="23" customFormat="1" ht="38.25" customHeight="1" x14ac:dyDescent="0.45">
      <c r="B301" s="134"/>
      <c r="C301" s="135" t="s">
        <v>622</v>
      </c>
      <c r="D301" s="135" t="s">
        <v>157</v>
      </c>
      <c r="E301" s="136" t="s">
        <v>5200</v>
      </c>
      <c r="F301" s="251" t="s">
        <v>5201</v>
      </c>
      <c r="G301" s="251"/>
      <c r="H301" s="251"/>
      <c r="I301" s="251"/>
      <c r="J301" s="137" t="s">
        <v>160</v>
      </c>
      <c r="K301" s="138">
        <v>55</v>
      </c>
      <c r="L301" s="252"/>
      <c r="M301" s="252"/>
      <c r="N301" s="252">
        <f t="shared" ref="N301" si="44">ROUND(L301*K301,2)</f>
        <v>0</v>
      </c>
      <c r="O301" s="252"/>
      <c r="P301" s="252"/>
      <c r="Q301" s="252"/>
      <c r="R301" s="139"/>
      <c r="T301" s="140"/>
      <c r="U301" s="34" t="s">
        <v>39</v>
      </c>
      <c r="V301" s="141">
        <v>0</v>
      </c>
      <c r="W301" s="141">
        <f>V301*K301</f>
        <v>0</v>
      </c>
      <c r="X301" s="141">
        <v>0</v>
      </c>
      <c r="Y301" s="141">
        <f>X301*K301</f>
        <v>0</v>
      </c>
      <c r="Z301" s="141">
        <v>0</v>
      </c>
      <c r="AA301" s="142">
        <f>Z301*K301</f>
        <v>0</v>
      </c>
      <c r="AR301" s="8" t="s">
        <v>231</v>
      </c>
      <c r="AT301" s="8" t="s">
        <v>157</v>
      </c>
      <c r="AU301" s="8" t="s">
        <v>78</v>
      </c>
      <c r="AY301" s="8" t="s">
        <v>156</v>
      </c>
      <c r="BE301" s="143">
        <f>IF(U301="základná",N301,0)</f>
        <v>0</v>
      </c>
      <c r="BF301" s="143">
        <f>IF(U301="znížená",N301,0)</f>
        <v>0</v>
      </c>
      <c r="BG301" s="143">
        <f>IF(U301="zákl. prenesená",N301,0)</f>
        <v>0</v>
      </c>
      <c r="BH301" s="143">
        <f>IF(U301="zníž. prenesená",N301,0)</f>
        <v>0</v>
      </c>
      <c r="BI301" s="143">
        <f>IF(U301="nulová",N301,0)</f>
        <v>0</v>
      </c>
      <c r="BJ301" s="8" t="s">
        <v>78</v>
      </c>
      <c r="BK301" s="121">
        <f>ROUND(L301*K301,3)</f>
        <v>0</v>
      </c>
      <c r="BL301" s="8" t="s">
        <v>231</v>
      </c>
      <c r="BM301" s="8" t="s">
        <v>5207</v>
      </c>
    </row>
    <row r="302" spans="2:65" s="23" customFormat="1" ht="25.5" customHeight="1" x14ac:dyDescent="0.45">
      <c r="B302" s="134"/>
      <c r="C302" s="179" t="s">
        <v>626</v>
      </c>
      <c r="D302" s="179" t="s">
        <v>311</v>
      </c>
      <c r="E302" s="180" t="s">
        <v>5208</v>
      </c>
      <c r="F302" s="263" t="s">
        <v>5209</v>
      </c>
      <c r="G302" s="263"/>
      <c r="H302" s="263"/>
      <c r="I302" s="263"/>
      <c r="J302" s="181" t="s">
        <v>160</v>
      </c>
      <c r="K302" s="182">
        <v>63.25</v>
      </c>
      <c r="L302" s="264"/>
      <c r="M302" s="264"/>
      <c r="N302" s="264">
        <f>ROUND(L302*K302,2)</f>
        <v>0</v>
      </c>
      <c r="O302" s="264"/>
      <c r="P302" s="264"/>
      <c r="Q302" s="264"/>
      <c r="R302" s="139"/>
      <c r="T302" s="140"/>
      <c r="U302" s="34" t="s">
        <v>39</v>
      </c>
      <c r="V302" s="141">
        <v>0</v>
      </c>
      <c r="W302" s="141">
        <f>V302*K302</f>
        <v>0</v>
      </c>
      <c r="X302" s="141">
        <v>0</v>
      </c>
      <c r="Y302" s="141">
        <f>X302*K302</f>
        <v>0</v>
      </c>
      <c r="Z302" s="141">
        <v>0</v>
      </c>
      <c r="AA302" s="142">
        <f>Z302*K302</f>
        <v>0</v>
      </c>
      <c r="AR302" s="8" t="s">
        <v>310</v>
      </c>
      <c r="AT302" s="8" t="s">
        <v>311</v>
      </c>
      <c r="AU302" s="8" t="s">
        <v>78</v>
      </c>
      <c r="AY302" s="8" t="s">
        <v>156</v>
      </c>
      <c r="BE302" s="143">
        <f>IF(U302="základná",N302,0)</f>
        <v>0</v>
      </c>
      <c r="BF302" s="143">
        <f>IF(U302="znížená",N302,0)</f>
        <v>0</v>
      </c>
      <c r="BG302" s="143">
        <f>IF(U302="zákl. prenesená",N302,0)</f>
        <v>0</v>
      </c>
      <c r="BH302" s="143">
        <f>IF(U302="zníž. prenesená",N302,0)</f>
        <v>0</v>
      </c>
      <c r="BI302" s="143">
        <f>IF(U302="nulová",N302,0)</f>
        <v>0</v>
      </c>
      <c r="BJ302" s="8" t="s">
        <v>78</v>
      </c>
      <c r="BK302" s="121">
        <f>ROUND(L302*K302,3)</f>
        <v>0</v>
      </c>
      <c r="BL302" s="8" t="s">
        <v>231</v>
      </c>
      <c r="BM302" s="8" t="s">
        <v>5210</v>
      </c>
    </row>
    <row r="303" spans="2:65" s="23" customFormat="1" ht="25.5" customHeight="1" x14ac:dyDescent="0.45">
      <c r="B303" s="134"/>
      <c r="C303" s="135" t="s">
        <v>630</v>
      </c>
      <c r="D303" s="135" t="s">
        <v>157</v>
      </c>
      <c r="E303" s="136" t="s">
        <v>5211</v>
      </c>
      <c r="F303" s="251" t="s">
        <v>5212</v>
      </c>
      <c r="G303" s="251"/>
      <c r="H303" s="251"/>
      <c r="I303" s="251"/>
      <c r="J303" s="137" t="s">
        <v>1240</v>
      </c>
      <c r="K303" s="138">
        <v>6.8840000000000003</v>
      </c>
      <c r="L303" s="252"/>
      <c r="M303" s="252"/>
      <c r="N303" s="252">
        <f t="shared" ref="N303" si="45">ROUND(L303*K303,2)</f>
        <v>0</v>
      </c>
      <c r="O303" s="252"/>
      <c r="P303" s="252"/>
      <c r="Q303" s="252"/>
      <c r="R303" s="139"/>
      <c r="T303" s="140"/>
      <c r="U303" s="34" t="s">
        <v>39</v>
      </c>
      <c r="V303" s="141">
        <v>0</v>
      </c>
      <c r="W303" s="141">
        <f>V303*K303</f>
        <v>0</v>
      </c>
      <c r="X303" s="141">
        <v>0</v>
      </c>
      <c r="Y303" s="141">
        <f>X303*K303</f>
        <v>0</v>
      </c>
      <c r="Z303" s="141">
        <v>0</v>
      </c>
      <c r="AA303" s="142">
        <f>Z303*K303</f>
        <v>0</v>
      </c>
      <c r="AR303" s="8" t="s">
        <v>231</v>
      </c>
      <c r="AT303" s="8" t="s">
        <v>157</v>
      </c>
      <c r="AU303" s="8" t="s">
        <v>78</v>
      </c>
      <c r="AY303" s="8" t="s">
        <v>156</v>
      </c>
      <c r="BE303" s="143">
        <f>IF(U303="základná",N303,0)</f>
        <v>0</v>
      </c>
      <c r="BF303" s="143">
        <f>IF(U303="znížená",N303,0)</f>
        <v>0</v>
      </c>
      <c r="BG303" s="143">
        <f>IF(U303="zákl. prenesená",N303,0)</f>
        <v>0</v>
      </c>
      <c r="BH303" s="143">
        <f>IF(U303="zníž. prenesená",N303,0)</f>
        <v>0</v>
      </c>
      <c r="BI303" s="143">
        <f>IF(U303="nulová",N303,0)</f>
        <v>0</v>
      </c>
      <c r="BJ303" s="8" t="s">
        <v>78</v>
      </c>
      <c r="BK303" s="121">
        <f>ROUND(L303*K303,3)</f>
        <v>0</v>
      </c>
      <c r="BL303" s="8" t="s">
        <v>231</v>
      </c>
      <c r="BM303" s="8" t="s">
        <v>5213</v>
      </c>
    </row>
    <row r="304" spans="2:65" s="122" customFormat="1" ht="29.85" customHeight="1" x14ac:dyDescent="0.5">
      <c r="B304" s="123"/>
      <c r="C304" s="124"/>
      <c r="D304" s="133" t="s">
        <v>5013</v>
      </c>
      <c r="E304" s="133"/>
      <c r="F304" s="133"/>
      <c r="G304" s="133"/>
      <c r="H304" s="133"/>
      <c r="I304" s="133"/>
      <c r="J304" s="133"/>
      <c r="K304" s="133"/>
      <c r="L304" s="133"/>
      <c r="M304" s="133"/>
      <c r="N304" s="257">
        <f>BK304</f>
        <v>0</v>
      </c>
      <c r="O304" s="257"/>
      <c r="P304" s="257"/>
      <c r="Q304" s="257"/>
      <c r="R304" s="126"/>
      <c r="T304" s="127"/>
      <c r="U304" s="124"/>
      <c r="V304" s="124"/>
      <c r="W304" s="128">
        <f>SUM(W305:W326)</f>
        <v>0</v>
      </c>
      <c r="X304" s="124"/>
      <c r="Y304" s="128">
        <f>SUM(Y305:Y326)</f>
        <v>0</v>
      </c>
      <c r="Z304" s="124"/>
      <c r="AA304" s="129">
        <f>SUM(AA305:AA326)</f>
        <v>0</v>
      </c>
      <c r="AR304" s="130" t="s">
        <v>78</v>
      </c>
      <c r="AT304" s="131" t="s">
        <v>71</v>
      </c>
      <c r="AU304" s="131" t="s">
        <v>80</v>
      </c>
      <c r="AY304" s="130" t="s">
        <v>156</v>
      </c>
      <c r="BK304" s="132">
        <f>SUM(BK305:BK326)</f>
        <v>0</v>
      </c>
    </row>
    <row r="305" spans="2:65" s="23" customFormat="1" ht="38.25" customHeight="1" x14ac:dyDescent="0.45">
      <c r="B305" s="134"/>
      <c r="C305" s="135" t="s">
        <v>634</v>
      </c>
      <c r="D305" s="135" t="s">
        <v>157</v>
      </c>
      <c r="E305" s="136" t="s">
        <v>5214</v>
      </c>
      <c r="F305" s="251" t="s">
        <v>5215</v>
      </c>
      <c r="G305" s="251"/>
      <c r="H305" s="251"/>
      <c r="I305" s="251"/>
      <c r="J305" s="137" t="s">
        <v>358</v>
      </c>
      <c r="K305" s="138">
        <v>26.4</v>
      </c>
      <c r="L305" s="252"/>
      <c r="M305" s="252"/>
      <c r="N305" s="252">
        <f>ROUND(L305*K305,3)</f>
        <v>0</v>
      </c>
      <c r="O305" s="252"/>
      <c r="P305" s="252"/>
      <c r="Q305" s="252"/>
      <c r="R305" s="139"/>
      <c r="T305" s="140"/>
      <c r="U305" s="34" t="s">
        <v>39</v>
      </c>
      <c r="V305" s="141">
        <v>0</v>
      </c>
      <c r="W305" s="141">
        <f>V305*K305</f>
        <v>0</v>
      </c>
      <c r="X305" s="141">
        <v>0</v>
      </c>
      <c r="Y305" s="141">
        <f>X305*K305</f>
        <v>0</v>
      </c>
      <c r="Z305" s="141">
        <v>0</v>
      </c>
      <c r="AA305" s="142">
        <f>Z305*K305</f>
        <v>0</v>
      </c>
      <c r="AR305" s="8" t="s">
        <v>231</v>
      </c>
      <c r="AT305" s="8" t="s">
        <v>157</v>
      </c>
      <c r="AU305" s="8" t="s">
        <v>78</v>
      </c>
      <c r="AY305" s="8" t="s">
        <v>156</v>
      </c>
      <c r="BE305" s="143">
        <f>IF(U305="základná",N305,0)</f>
        <v>0</v>
      </c>
      <c r="BF305" s="143">
        <f>IF(U305="znížená",N305,0)</f>
        <v>0</v>
      </c>
      <c r="BG305" s="143">
        <f>IF(U305="zákl. prenesená",N305,0)</f>
        <v>0</v>
      </c>
      <c r="BH305" s="143">
        <f>IF(U305="zníž. prenesená",N305,0)</f>
        <v>0</v>
      </c>
      <c r="BI305" s="143">
        <f>IF(U305="nulová",N305,0)</f>
        <v>0</v>
      </c>
      <c r="BJ305" s="8" t="s">
        <v>78</v>
      </c>
      <c r="BK305" s="121">
        <f>ROUND(L305*K305,3)</f>
        <v>0</v>
      </c>
      <c r="BL305" s="8" t="s">
        <v>231</v>
      </c>
      <c r="BM305" s="8" t="s">
        <v>5216</v>
      </c>
    </row>
    <row r="306" spans="2:65" s="144" customFormat="1" ht="16.5" customHeight="1" x14ac:dyDescent="0.45">
      <c r="B306" s="145"/>
      <c r="C306" s="146"/>
      <c r="D306" s="146"/>
      <c r="E306" s="147"/>
      <c r="F306" s="253" t="s">
        <v>5217</v>
      </c>
      <c r="G306" s="253"/>
      <c r="H306" s="253"/>
      <c r="I306" s="253"/>
      <c r="J306" s="146"/>
      <c r="K306" s="147"/>
      <c r="L306" s="146"/>
      <c r="M306" s="146"/>
      <c r="N306" s="146"/>
      <c r="O306" s="146"/>
      <c r="P306" s="146"/>
      <c r="Q306" s="146"/>
      <c r="R306" s="148"/>
      <c r="T306" s="149"/>
      <c r="U306" s="146"/>
      <c r="V306" s="146"/>
      <c r="W306" s="146"/>
      <c r="X306" s="146"/>
      <c r="Y306" s="146"/>
      <c r="Z306" s="146"/>
      <c r="AA306" s="150"/>
      <c r="AT306" s="151" t="s">
        <v>168</v>
      </c>
      <c r="AU306" s="151" t="s">
        <v>78</v>
      </c>
      <c r="AV306" s="144" t="s">
        <v>80</v>
      </c>
      <c r="AW306" s="144" t="s">
        <v>28</v>
      </c>
      <c r="AX306" s="144" t="s">
        <v>72</v>
      </c>
      <c r="AY306" s="151" t="s">
        <v>156</v>
      </c>
    </row>
    <row r="307" spans="2:65" s="152" customFormat="1" ht="16.5" customHeight="1" x14ac:dyDescent="0.45">
      <c r="B307" s="153"/>
      <c r="C307" s="154"/>
      <c r="D307" s="154"/>
      <c r="E307" s="155"/>
      <c r="F307" s="254" t="s">
        <v>5218</v>
      </c>
      <c r="G307" s="254"/>
      <c r="H307" s="254"/>
      <c r="I307" s="254"/>
      <c r="J307" s="154"/>
      <c r="K307" s="156">
        <v>10.8</v>
      </c>
      <c r="L307" s="154"/>
      <c r="M307" s="154"/>
      <c r="N307" s="154"/>
      <c r="O307" s="154"/>
      <c r="P307" s="154"/>
      <c r="Q307" s="154"/>
      <c r="R307" s="157"/>
      <c r="T307" s="158"/>
      <c r="U307" s="154"/>
      <c r="V307" s="154"/>
      <c r="W307" s="154"/>
      <c r="X307" s="154"/>
      <c r="Y307" s="154"/>
      <c r="Z307" s="154"/>
      <c r="AA307" s="159"/>
      <c r="AT307" s="160" t="s">
        <v>168</v>
      </c>
      <c r="AU307" s="160" t="s">
        <v>78</v>
      </c>
      <c r="AV307" s="152" t="s">
        <v>78</v>
      </c>
      <c r="AW307" s="152" t="s">
        <v>28</v>
      </c>
      <c r="AX307" s="152" t="s">
        <v>72</v>
      </c>
      <c r="AY307" s="160" t="s">
        <v>156</v>
      </c>
    </row>
    <row r="308" spans="2:65" s="144" customFormat="1" ht="16.5" customHeight="1" x14ac:dyDescent="0.45">
      <c r="B308" s="145"/>
      <c r="C308" s="146"/>
      <c r="D308" s="146"/>
      <c r="E308" s="147"/>
      <c r="F308" s="258" t="s">
        <v>5219</v>
      </c>
      <c r="G308" s="258"/>
      <c r="H308" s="258"/>
      <c r="I308" s="258"/>
      <c r="J308" s="146"/>
      <c r="K308" s="147"/>
      <c r="L308" s="146"/>
      <c r="M308" s="146"/>
      <c r="N308" s="146"/>
      <c r="O308" s="146"/>
      <c r="P308" s="146"/>
      <c r="Q308" s="146"/>
      <c r="R308" s="148"/>
      <c r="T308" s="149"/>
      <c r="U308" s="146"/>
      <c r="V308" s="146"/>
      <c r="W308" s="146"/>
      <c r="X308" s="146"/>
      <c r="Y308" s="146"/>
      <c r="Z308" s="146"/>
      <c r="AA308" s="150"/>
      <c r="AT308" s="151" t="s">
        <v>168</v>
      </c>
      <c r="AU308" s="151" t="s">
        <v>78</v>
      </c>
      <c r="AV308" s="144" t="s">
        <v>80</v>
      </c>
      <c r="AW308" s="144" t="s">
        <v>28</v>
      </c>
      <c r="AX308" s="144" t="s">
        <v>72</v>
      </c>
      <c r="AY308" s="151" t="s">
        <v>156</v>
      </c>
    </row>
    <row r="309" spans="2:65" s="152" customFormat="1" ht="16.5" customHeight="1" x14ac:dyDescent="0.45">
      <c r="B309" s="153"/>
      <c r="C309" s="154"/>
      <c r="D309" s="154"/>
      <c r="E309" s="155"/>
      <c r="F309" s="254" t="s">
        <v>5220</v>
      </c>
      <c r="G309" s="254"/>
      <c r="H309" s="254"/>
      <c r="I309" s="254"/>
      <c r="J309" s="154"/>
      <c r="K309" s="156">
        <v>15.6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168</v>
      </c>
      <c r="AU309" s="160" t="s">
        <v>78</v>
      </c>
      <c r="AV309" s="152" t="s">
        <v>78</v>
      </c>
      <c r="AW309" s="152" t="s">
        <v>28</v>
      </c>
      <c r="AX309" s="152" t="s">
        <v>72</v>
      </c>
      <c r="AY309" s="160" t="s">
        <v>156</v>
      </c>
    </row>
    <row r="310" spans="2:65" s="161" customFormat="1" ht="16.5" customHeight="1" x14ac:dyDescent="0.45">
      <c r="B310" s="162"/>
      <c r="C310" s="163"/>
      <c r="D310" s="163"/>
      <c r="E310" s="164"/>
      <c r="F310" s="255" t="s">
        <v>170</v>
      </c>
      <c r="G310" s="255"/>
      <c r="H310" s="255"/>
      <c r="I310" s="255"/>
      <c r="J310" s="163"/>
      <c r="K310" s="165">
        <v>26.4</v>
      </c>
      <c r="L310" s="163"/>
      <c r="M310" s="163"/>
      <c r="N310" s="163"/>
      <c r="O310" s="163"/>
      <c r="P310" s="163"/>
      <c r="Q310" s="163"/>
      <c r="R310" s="166"/>
      <c r="T310" s="167"/>
      <c r="U310" s="163"/>
      <c r="V310" s="163"/>
      <c r="W310" s="163"/>
      <c r="X310" s="163"/>
      <c r="Y310" s="163"/>
      <c r="Z310" s="163"/>
      <c r="AA310" s="168"/>
      <c r="AT310" s="169" t="s">
        <v>168</v>
      </c>
      <c r="AU310" s="169" t="s">
        <v>78</v>
      </c>
      <c r="AV310" s="161" t="s">
        <v>161</v>
      </c>
      <c r="AW310" s="161" t="s">
        <v>28</v>
      </c>
      <c r="AX310" s="161" t="s">
        <v>80</v>
      </c>
      <c r="AY310" s="169" t="s">
        <v>156</v>
      </c>
    </row>
    <row r="311" spans="2:65" s="23" customFormat="1" ht="25.5" customHeight="1" x14ac:dyDescent="0.45">
      <c r="B311" s="134"/>
      <c r="C311" s="179" t="s">
        <v>638</v>
      </c>
      <c r="D311" s="179" t="s">
        <v>311</v>
      </c>
      <c r="E311" s="180" t="s">
        <v>5221</v>
      </c>
      <c r="F311" s="263" t="s">
        <v>5222</v>
      </c>
      <c r="G311" s="263"/>
      <c r="H311" s="263"/>
      <c r="I311" s="263"/>
      <c r="J311" s="181" t="s">
        <v>165</v>
      </c>
      <c r="K311" s="182">
        <v>6.8000000000000005E-2</v>
      </c>
      <c r="L311" s="264"/>
      <c r="M311" s="264"/>
      <c r="N311" s="264">
        <f>ROUND(L311*K311,2)</f>
        <v>0</v>
      </c>
      <c r="O311" s="264"/>
      <c r="P311" s="264"/>
      <c r="Q311" s="264"/>
      <c r="R311" s="139"/>
      <c r="T311" s="140"/>
      <c r="U311" s="34" t="s">
        <v>39</v>
      </c>
      <c r="V311" s="141">
        <v>0</v>
      </c>
      <c r="W311" s="141">
        <f>V311*K311</f>
        <v>0</v>
      </c>
      <c r="X311" s="141">
        <v>0</v>
      </c>
      <c r="Y311" s="141">
        <f>X311*K311</f>
        <v>0</v>
      </c>
      <c r="Z311" s="141">
        <v>0</v>
      </c>
      <c r="AA311" s="142">
        <f>Z311*K311</f>
        <v>0</v>
      </c>
      <c r="AR311" s="8" t="s">
        <v>310</v>
      </c>
      <c r="AT311" s="8" t="s">
        <v>311</v>
      </c>
      <c r="AU311" s="8" t="s">
        <v>78</v>
      </c>
      <c r="AY311" s="8" t="s">
        <v>156</v>
      </c>
      <c r="BE311" s="143">
        <f>IF(U311="základná",N311,0)</f>
        <v>0</v>
      </c>
      <c r="BF311" s="143">
        <f>IF(U311="znížená",N311,0)</f>
        <v>0</v>
      </c>
      <c r="BG311" s="143">
        <f>IF(U311="zákl. prenesená",N311,0)</f>
        <v>0</v>
      </c>
      <c r="BH311" s="143">
        <f>IF(U311="zníž. prenesená",N311,0)</f>
        <v>0</v>
      </c>
      <c r="BI311" s="143">
        <f>IF(U311="nulová",N311,0)</f>
        <v>0</v>
      </c>
      <c r="BJ311" s="8" t="s">
        <v>78</v>
      </c>
      <c r="BK311" s="121">
        <f>ROUND(L311*K311,3)</f>
        <v>0</v>
      </c>
      <c r="BL311" s="8" t="s">
        <v>231</v>
      </c>
      <c r="BM311" s="8" t="s">
        <v>5223</v>
      </c>
    </row>
    <row r="312" spans="2:65" s="152" customFormat="1" ht="16.5" customHeight="1" x14ac:dyDescent="0.45">
      <c r="B312" s="153"/>
      <c r="C312" s="154"/>
      <c r="D312" s="154"/>
      <c r="E312" s="155"/>
      <c r="F312" s="256" t="s">
        <v>5224</v>
      </c>
      <c r="G312" s="256"/>
      <c r="H312" s="256"/>
      <c r="I312" s="256"/>
      <c r="J312" s="154"/>
      <c r="K312" s="156">
        <v>6.8000000000000005E-2</v>
      </c>
      <c r="L312" s="154"/>
      <c r="M312" s="154"/>
      <c r="N312" s="154"/>
      <c r="O312" s="154"/>
      <c r="P312" s="154"/>
      <c r="Q312" s="154"/>
      <c r="R312" s="157"/>
      <c r="T312" s="158"/>
      <c r="U312" s="154"/>
      <c r="V312" s="154"/>
      <c r="W312" s="154"/>
      <c r="X312" s="154"/>
      <c r="Y312" s="154"/>
      <c r="Z312" s="154"/>
      <c r="AA312" s="159"/>
      <c r="AT312" s="160" t="s">
        <v>168</v>
      </c>
      <c r="AU312" s="160" t="s">
        <v>78</v>
      </c>
      <c r="AV312" s="152" t="s">
        <v>78</v>
      </c>
      <c r="AW312" s="152" t="s">
        <v>28</v>
      </c>
      <c r="AX312" s="152" t="s">
        <v>72</v>
      </c>
      <c r="AY312" s="160" t="s">
        <v>156</v>
      </c>
    </row>
    <row r="313" spans="2:65" s="161" customFormat="1" ht="16.5" customHeight="1" x14ac:dyDescent="0.45">
      <c r="B313" s="162"/>
      <c r="C313" s="163"/>
      <c r="D313" s="163"/>
      <c r="E313" s="164"/>
      <c r="F313" s="255" t="s">
        <v>170</v>
      </c>
      <c r="G313" s="255"/>
      <c r="H313" s="255"/>
      <c r="I313" s="255"/>
      <c r="J313" s="163"/>
      <c r="K313" s="165">
        <v>6.8000000000000005E-2</v>
      </c>
      <c r="L313" s="163"/>
      <c r="M313" s="163"/>
      <c r="N313" s="163"/>
      <c r="O313" s="163"/>
      <c r="P313" s="163"/>
      <c r="Q313" s="163"/>
      <c r="R313" s="166"/>
      <c r="T313" s="167"/>
      <c r="U313" s="163"/>
      <c r="V313" s="163"/>
      <c r="W313" s="163"/>
      <c r="X313" s="163"/>
      <c r="Y313" s="163"/>
      <c r="Z313" s="163"/>
      <c r="AA313" s="168"/>
      <c r="AT313" s="169" t="s">
        <v>168</v>
      </c>
      <c r="AU313" s="169" t="s">
        <v>78</v>
      </c>
      <c r="AV313" s="161" t="s">
        <v>161</v>
      </c>
      <c r="AW313" s="161" t="s">
        <v>28</v>
      </c>
      <c r="AX313" s="161" t="s">
        <v>80</v>
      </c>
      <c r="AY313" s="169" t="s">
        <v>156</v>
      </c>
    </row>
    <row r="314" spans="2:65" s="23" customFormat="1" ht="16.5" customHeight="1" x14ac:dyDescent="0.45">
      <c r="B314" s="134"/>
      <c r="C314" s="179" t="s">
        <v>642</v>
      </c>
      <c r="D314" s="179" t="s">
        <v>311</v>
      </c>
      <c r="E314" s="180" t="s">
        <v>5225</v>
      </c>
      <c r="F314" s="263" t="s">
        <v>5226</v>
      </c>
      <c r="G314" s="263"/>
      <c r="H314" s="263"/>
      <c r="I314" s="263"/>
      <c r="J314" s="181" t="s">
        <v>165</v>
      </c>
      <c r="K314" s="182">
        <v>0.02</v>
      </c>
      <c r="L314" s="264"/>
      <c r="M314" s="264"/>
      <c r="N314" s="264">
        <f>ROUND(L314*K314,2)</f>
        <v>0</v>
      </c>
      <c r="O314" s="264"/>
      <c r="P314" s="264"/>
      <c r="Q314" s="264"/>
      <c r="R314" s="139"/>
      <c r="T314" s="140"/>
      <c r="U314" s="34" t="s">
        <v>39</v>
      </c>
      <c r="V314" s="141">
        <v>0</v>
      </c>
      <c r="W314" s="141">
        <f>V314*K314</f>
        <v>0</v>
      </c>
      <c r="X314" s="141">
        <v>0</v>
      </c>
      <c r="Y314" s="141">
        <f>X314*K314</f>
        <v>0</v>
      </c>
      <c r="Z314" s="141">
        <v>0</v>
      </c>
      <c r="AA314" s="142">
        <f>Z314*K314</f>
        <v>0</v>
      </c>
      <c r="AR314" s="8" t="s">
        <v>310</v>
      </c>
      <c r="AT314" s="8" t="s">
        <v>311</v>
      </c>
      <c r="AU314" s="8" t="s">
        <v>78</v>
      </c>
      <c r="AY314" s="8" t="s">
        <v>156</v>
      </c>
      <c r="BE314" s="143">
        <f>IF(U314="základná",N314,0)</f>
        <v>0</v>
      </c>
      <c r="BF314" s="143">
        <f>IF(U314="znížená",N314,0)</f>
        <v>0</v>
      </c>
      <c r="BG314" s="143">
        <f>IF(U314="zákl. prenesená",N314,0)</f>
        <v>0</v>
      </c>
      <c r="BH314" s="143">
        <f>IF(U314="zníž. prenesená",N314,0)</f>
        <v>0</v>
      </c>
      <c r="BI314" s="143">
        <f>IF(U314="nulová",N314,0)</f>
        <v>0</v>
      </c>
      <c r="BJ314" s="8" t="s">
        <v>78</v>
      </c>
      <c r="BK314" s="121">
        <f>ROUND(L314*K314,3)</f>
        <v>0</v>
      </c>
      <c r="BL314" s="8" t="s">
        <v>231</v>
      </c>
      <c r="BM314" s="8" t="s">
        <v>5227</v>
      </c>
    </row>
    <row r="315" spans="2:65" s="23" customFormat="1" ht="38.25" customHeight="1" x14ac:dyDescent="0.45">
      <c r="B315" s="134"/>
      <c r="C315" s="135" t="s">
        <v>646</v>
      </c>
      <c r="D315" s="135" t="s">
        <v>157</v>
      </c>
      <c r="E315" s="136" t="s">
        <v>5228</v>
      </c>
      <c r="F315" s="251" t="s">
        <v>5229</v>
      </c>
      <c r="G315" s="251"/>
      <c r="H315" s="251"/>
      <c r="I315" s="251"/>
      <c r="J315" s="137" t="s">
        <v>358</v>
      </c>
      <c r="K315" s="138">
        <v>51.3</v>
      </c>
      <c r="L315" s="252"/>
      <c r="M315" s="252"/>
      <c r="N315" s="252">
        <f t="shared" ref="N315" si="46">ROUND(L315*K315,2)</f>
        <v>0</v>
      </c>
      <c r="O315" s="252"/>
      <c r="P315" s="252"/>
      <c r="Q315" s="252"/>
      <c r="R315" s="139"/>
      <c r="T315" s="140"/>
      <c r="U315" s="34" t="s">
        <v>39</v>
      </c>
      <c r="V315" s="141">
        <v>0</v>
      </c>
      <c r="W315" s="141">
        <f>V315*K315</f>
        <v>0</v>
      </c>
      <c r="X315" s="141">
        <v>0</v>
      </c>
      <c r="Y315" s="141">
        <f>X315*K315</f>
        <v>0</v>
      </c>
      <c r="Z315" s="141">
        <v>0</v>
      </c>
      <c r="AA315" s="142">
        <f>Z315*K315</f>
        <v>0</v>
      </c>
      <c r="AR315" s="8" t="s">
        <v>231</v>
      </c>
      <c r="AT315" s="8" t="s">
        <v>157</v>
      </c>
      <c r="AU315" s="8" t="s">
        <v>78</v>
      </c>
      <c r="AY315" s="8" t="s">
        <v>156</v>
      </c>
      <c r="BE315" s="143">
        <f>IF(U315="základná",N315,0)</f>
        <v>0</v>
      </c>
      <c r="BF315" s="143">
        <f>IF(U315="znížená",N315,0)</f>
        <v>0</v>
      </c>
      <c r="BG315" s="143">
        <f>IF(U315="zákl. prenesená",N315,0)</f>
        <v>0</v>
      </c>
      <c r="BH315" s="143">
        <f>IF(U315="zníž. prenesená",N315,0)</f>
        <v>0</v>
      </c>
      <c r="BI315" s="143">
        <f>IF(U315="nulová",N315,0)</f>
        <v>0</v>
      </c>
      <c r="BJ315" s="8" t="s">
        <v>78</v>
      </c>
      <c r="BK315" s="121">
        <f>ROUND(L315*K315,3)</f>
        <v>0</v>
      </c>
      <c r="BL315" s="8" t="s">
        <v>231</v>
      </c>
      <c r="BM315" s="8" t="s">
        <v>5230</v>
      </c>
    </row>
    <row r="316" spans="2:65" s="23" customFormat="1" ht="25.5" customHeight="1" x14ac:dyDescent="0.45">
      <c r="B316" s="134"/>
      <c r="C316" s="179" t="s">
        <v>650</v>
      </c>
      <c r="D316" s="179" t="s">
        <v>311</v>
      </c>
      <c r="E316" s="180" t="s">
        <v>5231</v>
      </c>
      <c r="F316" s="263" t="s">
        <v>5232</v>
      </c>
      <c r="G316" s="263"/>
      <c r="H316" s="263"/>
      <c r="I316" s="263"/>
      <c r="J316" s="181" t="s">
        <v>165</v>
      </c>
      <c r="K316" s="182">
        <v>0.97</v>
      </c>
      <c r="L316" s="264"/>
      <c r="M316" s="264"/>
      <c r="N316" s="264">
        <f>ROUND(L316*K316,2)</f>
        <v>0</v>
      </c>
      <c r="O316" s="264"/>
      <c r="P316" s="264"/>
      <c r="Q316" s="264"/>
      <c r="R316" s="139"/>
      <c r="T316" s="140"/>
      <c r="U316" s="34" t="s">
        <v>39</v>
      </c>
      <c r="V316" s="141">
        <v>0</v>
      </c>
      <c r="W316" s="141">
        <f>V316*K316</f>
        <v>0</v>
      </c>
      <c r="X316" s="141">
        <v>0</v>
      </c>
      <c r="Y316" s="141">
        <f>X316*K316</f>
        <v>0</v>
      </c>
      <c r="Z316" s="141">
        <v>0</v>
      </c>
      <c r="AA316" s="142">
        <f>Z316*K316</f>
        <v>0</v>
      </c>
      <c r="AR316" s="8" t="s">
        <v>310</v>
      </c>
      <c r="AT316" s="8" t="s">
        <v>311</v>
      </c>
      <c r="AU316" s="8" t="s">
        <v>78</v>
      </c>
      <c r="AY316" s="8" t="s">
        <v>156</v>
      </c>
      <c r="BE316" s="143">
        <f>IF(U316="základná",N316,0)</f>
        <v>0</v>
      </c>
      <c r="BF316" s="143">
        <f>IF(U316="znížená",N316,0)</f>
        <v>0</v>
      </c>
      <c r="BG316" s="143">
        <f>IF(U316="zákl. prenesená",N316,0)</f>
        <v>0</v>
      </c>
      <c r="BH316" s="143">
        <f>IF(U316="zníž. prenesená",N316,0)</f>
        <v>0</v>
      </c>
      <c r="BI316" s="143">
        <f>IF(U316="nulová",N316,0)</f>
        <v>0</v>
      </c>
      <c r="BJ316" s="8" t="s">
        <v>78</v>
      </c>
      <c r="BK316" s="121">
        <f>ROUND(L316*K316,3)</f>
        <v>0</v>
      </c>
      <c r="BL316" s="8" t="s">
        <v>231</v>
      </c>
      <c r="BM316" s="8" t="s">
        <v>5233</v>
      </c>
    </row>
    <row r="317" spans="2:65" s="152" customFormat="1" ht="16.5" customHeight="1" x14ac:dyDescent="0.45">
      <c r="B317" s="153"/>
      <c r="C317" s="154"/>
      <c r="D317" s="154"/>
      <c r="E317" s="155"/>
      <c r="F317" s="256" t="s">
        <v>5234</v>
      </c>
      <c r="G317" s="256"/>
      <c r="H317" s="256"/>
      <c r="I317" s="256"/>
      <c r="J317" s="154"/>
      <c r="K317" s="156">
        <v>0.97</v>
      </c>
      <c r="L317" s="154"/>
      <c r="M317" s="154"/>
      <c r="N317" s="154"/>
      <c r="O317" s="154"/>
      <c r="P317" s="154"/>
      <c r="Q317" s="154"/>
      <c r="R317" s="157"/>
      <c r="T317" s="158"/>
      <c r="U317" s="154"/>
      <c r="V317" s="154"/>
      <c r="W317" s="154"/>
      <c r="X317" s="154"/>
      <c r="Y317" s="154"/>
      <c r="Z317" s="154"/>
      <c r="AA317" s="159"/>
      <c r="AT317" s="160" t="s">
        <v>168</v>
      </c>
      <c r="AU317" s="160" t="s">
        <v>78</v>
      </c>
      <c r="AV317" s="152" t="s">
        <v>78</v>
      </c>
      <c r="AW317" s="152" t="s">
        <v>28</v>
      </c>
      <c r="AX317" s="152" t="s">
        <v>72</v>
      </c>
      <c r="AY317" s="160" t="s">
        <v>156</v>
      </c>
    </row>
    <row r="318" spans="2:65" s="161" customFormat="1" ht="16.5" customHeight="1" x14ac:dyDescent="0.45">
      <c r="B318" s="162"/>
      <c r="C318" s="163"/>
      <c r="D318" s="163"/>
      <c r="E318" s="164"/>
      <c r="F318" s="255" t="s">
        <v>170</v>
      </c>
      <c r="G318" s="255"/>
      <c r="H318" s="255"/>
      <c r="I318" s="255"/>
      <c r="J318" s="163"/>
      <c r="K318" s="165">
        <v>0.97</v>
      </c>
      <c r="L318" s="163"/>
      <c r="M318" s="163"/>
      <c r="N318" s="163"/>
      <c r="O318" s="163"/>
      <c r="P318" s="163"/>
      <c r="Q318" s="163"/>
      <c r="R318" s="166"/>
      <c r="T318" s="167"/>
      <c r="U318" s="163"/>
      <c r="V318" s="163"/>
      <c r="W318" s="163"/>
      <c r="X318" s="163"/>
      <c r="Y318" s="163"/>
      <c r="Z318" s="163"/>
      <c r="AA318" s="168"/>
      <c r="AT318" s="169" t="s">
        <v>168</v>
      </c>
      <c r="AU318" s="169" t="s">
        <v>78</v>
      </c>
      <c r="AV318" s="161" t="s">
        <v>161</v>
      </c>
      <c r="AW318" s="161" t="s">
        <v>28</v>
      </c>
      <c r="AX318" s="161" t="s">
        <v>80</v>
      </c>
      <c r="AY318" s="169" t="s">
        <v>156</v>
      </c>
    </row>
    <row r="319" spans="2:65" s="23" customFormat="1" ht="38.25" customHeight="1" x14ac:dyDescent="0.45">
      <c r="B319" s="134"/>
      <c r="C319" s="135" t="s">
        <v>654</v>
      </c>
      <c r="D319" s="135" t="s">
        <v>157</v>
      </c>
      <c r="E319" s="136" t="s">
        <v>5235</v>
      </c>
      <c r="F319" s="251" t="s">
        <v>5236</v>
      </c>
      <c r="G319" s="251"/>
      <c r="H319" s="251"/>
      <c r="I319" s="251"/>
      <c r="J319" s="137" t="s">
        <v>358</v>
      </c>
      <c r="K319" s="138">
        <v>21.22</v>
      </c>
      <c r="L319" s="252"/>
      <c r="M319" s="252"/>
      <c r="N319" s="252">
        <f t="shared" ref="N319" si="47">ROUND(L319*K319,2)</f>
        <v>0</v>
      </c>
      <c r="O319" s="252"/>
      <c r="P319" s="252"/>
      <c r="Q319" s="252"/>
      <c r="R319" s="139"/>
      <c r="T319" s="140"/>
      <c r="U319" s="34" t="s">
        <v>39</v>
      </c>
      <c r="V319" s="141">
        <v>0</v>
      </c>
      <c r="W319" s="141">
        <f>V319*K319</f>
        <v>0</v>
      </c>
      <c r="X319" s="141">
        <v>0</v>
      </c>
      <c r="Y319" s="141">
        <f>X319*K319</f>
        <v>0</v>
      </c>
      <c r="Z319" s="141">
        <v>0</v>
      </c>
      <c r="AA319" s="142">
        <f>Z319*K319</f>
        <v>0</v>
      </c>
      <c r="AR319" s="8" t="s">
        <v>231</v>
      </c>
      <c r="AT319" s="8" t="s">
        <v>157</v>
      </c>
      <c r="AU319" s="8" t="s">
        <v>78</v>
      </c>
      <c r="AY319" s="8" t="s">
        <v>156</v>
      </c>
      <c r="BE319" s="143">
        <f>IF(U319="základná",N319,0)</f>
        <v>0</v>
      </c>
      <c r="BF319" s="143">
        <f>IF(U319="znížená",N319,0)</f>
        <v>0</v>
      </c>
      <c r="BG319" s="143">
        <f>IF(U319="zákl. prenesená",N319,0)</f>
        <v>0</v>
      </c>
      <c r="BH319" s="143">
        <f>IF(U319="zníž. prenesená",N319,0)</f>
        <v>0</v>
      </c>
      <c r="BI319" s="143">
        <f>IF(U319="nulová",N319,0)</f>
        <v>0</v>
      </c>
      <c r="BJ319" s="8" t="s">
        <v>78</v>
      </c>
      <c r="BK319" s="121">
        <f>ROUND(L319*K319,3)</f>
        <v>0</v>
      </c>
      <c r="BL319" s="8" t="s">
        <v>231</v>
      </c>
      <c r="BM319" s="8" t="s">
        <v>5237</v>
      </c>
    </row>
    <row r="320" spans="2:65" s="23" customFormat="1" ht="25.5" customHeight="1" x14ac:dyDescent="0.45">
      <c r="B320" s="134"/>
      <c r="C320" s="179" t="s">
        <v>658</v>
      </c>
      <c r="D320" s="179" t="s">
        <v>311</v>
      </c>
      <c r="E320" s="180" t="s">
        <v>5238</v>
      </c>
      <c r="F320" s="263" t="s">
        <v>5239</v>
      </c>
      <c r="G320" s="263"/>
      <c r="H320" s="263"/>
      <c r="I320" s="263"/>
      <c r="J320" s="181" t="s">
        <v>165</v>
      </c>
      <c r="K320" s="182">
        <v>0.53500000000000003</v>
      </c>
      <c r="L320" s="264"/>
      <c r="M320" s="264"/>
      <c r="N320" s="264">
        <f>ROUND(L320*K320,2)</f>
        <v>0</v>
      </c>
      <c r="O320" s="264"/>
      <c r="P320" s="264"/>
      <c r="Q320" s="264"/>
      <c r="R320" s="139"/>
      <c r="T320" s="140"/>
      <c r="U320" s="34" t="s">
        <v>39</v>
      </c>
      <c r="V320" s="141">
        <v>0</v>
      </c>
      <c r="W320" s="141">
        <f>V320*K320</f>
        <v>0</v>
      </c>
      <c r="X320" s="141">
        <v>0</v>
      </c>
      <c r="Y320" s="141">
        <f>X320*K320</f>
        <v>0</v>
      </c>
      <c r="Z320" s="141">
        <v>0</v>
      </c>
      <c r="AA320" s="142">
        <f>Z320*K320</f>
        <v>0</v>
      </c>
      <c r="AR320" s="8" t="s">
        <v>310</v>
      </c>
      <c r="AT320" s="8" t="s">
        <v>311</v>
      </c>
      <c r="AU320" s="8" t="s">
        <v>78</v>
      </c>
      <c r="AY320" s="8" t="s">
        <v>156</v>
      </c>
      <c r="BE320" s="143">
        <f>IF(U320="základná",N320,0)</f>
        <v>0</v>
      </c>
      <c r="BF320" s="143">
        <f>IF(U320="znížená",N320,0)</f>
        <v>0</v>
      </c>
      <c r="BG320" s="143">
        <f>IF(U320="zákl. prenesená",N320,0)</f>
        <v>0</v>
      </c>
      <c r="BH320" s="143">
        <f>IF(U320="zníž. prenesená",N320,0)</f>
        <v>0</v>
      </c>
      <c r="BI320" s="143">
        <f>IF(U320="nulová",N320,0)</f>
        <v>0</v>
      </c>
      <c r="BJ320" s="8" t="s">
        <v>78</v>
      </c>
      <c r="BK320" s="121">
        <f>ROUND(L320*K320,3)</f>
        <v>0</v>
      </c>
      <c r="BL320" s="8" t="s">
        <v>231</v>
      </c>
      <c r="BM320" s="8" t="s">
        <v>5240</v>
      </c>
    </row>
    <row r="321" spans="2:65" s="152" customFormat="1" ht="16.5" customHeight="1" x14ac:dyDescent="0.45">
      <c r="B321" s="153"/>
      <c r="C321" s="154"/>
      <c r="D321" s="154"/>
      <c r="E321" s="155"/>
      <c r="F321" s="256" t="s">
        <v>5241</v>
      </c>
      <c r="G321" s="256"/>
      <c r="H321" s="256"/>
      <c r="I321" s="256"/>
      <c r="J321" s="154"/>
      <c r="K321" s="156">
        <v>0.53500000000000003</v>
      </c>
      <c r="L321" s="154"/>
      <c r="M321" s="154"/>
      <c r="N321" s="154"/>
      <c r="O321" s="154"/>
      <c r="P321" s="154"/>
      <c r="Q321" s="154"/>
      <c r="R321" s="157"/>
      <c r="T321" s="158"/>
      <c r="U321" s="154"/>
      <c r="V321" s="154"/>
      <c r="W321" s="154"/>
      <c r="X321" s="154"/>
      <c r="Y321" s="154"/>
      <c r="Z321" s="154"/>
      <c r="AA321" s="159"/>
      <c r="AT321" s="160" t="s">
        <v>168</v>
      </c>
      <c r="AU321" s="160" t="s">
        <v>78</v>
      </c>
      <c r="AV321" s="152" t="s">
        <v>78</v>
      </c>
      <c r="AW321" s="152" t="s">
        <v>28</v>
      </c>
      <c r="AX321" s="152" t="s">
        <v>72</v>
      </c>
      <c r="AY321" s="160" t="s">
        <v>156</v>
      </c>
    </row>
    <row r="322" spans="2:65" s="161" customFormat="1" ht="16.5" customHeight="1" x14ac:dyDescent="0.45">
      <c r="B322" s="162"/>
      <c r="C322" s="163"/>
      <c r="D322" s="163"/>
      <c r="E322" s="164"/>
      <c r="F322" s="255" t="s">
        <v>170</v>
      </c>
      <c r="G322" s="255"/>
      <c r="H322" s="255"/>
      <c r="I322" s="255"/>
      <c r="J322" s="163"/>
      <c r="K322" s="165">
        <v>0.53500000000000003</v>
      </c>
      <c r="L322" s="163"/>
      <c r="M322" s="163"/>
      <c r="N322" s="163"/>
      <c r="O322" s="163"/>
      <c r="P322" s="163"/>
      <c r="Q322" s="163"/>
      <c r="R322" s="166"/>
      <c r="T322" s="167"/>
      <c r="U322" s="163"/>
      <c r="V322" s="163"/>
      <c r="W322" s="163"/>
      <c r="X322" s="163"/>
      <c r="Y322" s="163"/>
      <c r="Z322" s="163"/>
      <c r="AA322" s="168"/>
      <c r="AT322" s="169" t="s">
        <v>168</v>
      </c>
      <c r="AU322" s="169" t="s">
        <v>78</v>
      </c>
      <c r="AV322" s="161" t="s">
        <v>161</v>
      </c>
      <c r="AW322" s="161" t="s">
        <v>28</v>
      </c>
      <c r="AX322" s="161" t="s">
        <v>80</v>
      </c>
      <c r="AY322" s="169" t="s">
        <v>156</v>
      </c>
    </row>
    <row r="323" spans="2:65" s="23" customFormat="1" ht="51" customHeight="1" x14ac:dyDescent="0.45">
      <c r="B323" s="134"/>
      <c r="C323" s="135" t="s">
        <v>662</v>
      </c>
      <c r="D323" s="135" t="s">
        <v>157</v>
      </c>
      <c r="E323" s="136" t="s">
        <v>5242</v>
      </c>
      <c r="F323" s="251" t="s">
        <v>5243</v>
      </c>
      <c r="G323" s="251"/>
      <c r="H323" s="251"/>
      <c r="I323" s="251"/>
      <c r="J323" s="137" t="s">
        <v>165</v>
      </c>
      <c r="K323" s="138">
        <v>1.593</v>
      </c>
      <c r="L323" s="252"/>
      <c r="M323" s="252"/>
      <c r="N323" s="252">
        <f t="shared" ref="N323" si="48">ROUND(L323*K323,2)</f>
        <v>0</v>
      </c>
      <c r="O323" s="252"/>
      <c r="P323" s="252"/>
      <c r="Q323" s="252"/>
      <c r="R323" s="139"/>
      <c r="T323" s="140"/>
      <c r="U323" s="34" t="s">
        <v>39</v>
      </c>
      <c r="V323" s="141">
        <v>0</v>
      </c>
      <c r="W323" s="141">
        <f>V323*K323</f>
        <v>0</v>
      </c>
      <c r="X323" s="141">
        <v>0</v>
      </c>
      <c r="Y323" s="141">
        <f>X323*K323</f>
        <v>0</v>
      </c>
      <c r="Z323" s="141">
        <v>0</v>
      </c>
      <c r="AA323" s="142">
        <f>Z323*K323</f>
        <v>0</v>
      </c>
      <c r="AR323" s="8" t="s">
        <v>231</v>
      </c>
      <c r="AT323" s="8" t="s">
        <v>157</v>
      </c>
      <c r="AU323" s="8" t="s">
        <v>78</v>
      </c>
      <c r="AY323" s="8" t="s">
        <v>156</v>
      </c>
      <c r="BE323" s="143">
        <f>IF(U323="základná",N323,0)</f>
        <v>0</v>
      </c>
      <c r="BF323" s="143">
        <f>IF(U323="znížená",N323,0)</f>
        <v>0</v>
      </c>
      <c r="BG323" s="143">
        <f>IF(U323="zákl. prenesená",N323,0)</f>
        <v>0</v>
      </c>
      <c r="BH323" s="143">
        <f>IF(U323="zníž. prenesená",N323,0)</f>
        <v>0</v>
      </c>
      <c r="BI323" s="143">
        <f>IF(U323="nulová",N323,0)</f>
        <v>0</v>
      </c>
      <c r="BJ323" s="8" t="s">
        <v>78</v>
      </c>
      <c r="BK323" s="121">
        <f>ROUND(L323*K323,3)</f>
        <v>0</v>
      </c>
      <c r="BL323" s="8" t="s">
        <v>231</v>
      </c>
      <c r="BM323" s="8" t="s">
        <v>5244</v>
      </c>
    </row>
    <row r="324" spans="2:65" s="23" customFormat="1" ht="25.5" customHeight="1" x14ac:dyDescent="0.45">
      <c r="B324" s="134"/>
      <c r="C324" s="135" t="s">
        <v>666</v>
      </c>
      <c r="D324" s="135" t="s">
        <v>157</v>
      </c>
      <c r="E324" s="136" t="s">
        <v>5245</v>
      </c>
      <c r="F324" s="251" t="s">
        <v>5246</v>
      </c>
      <c r="G324" s="251"/>
      <c r="H324" s="251"/>
      <c r="I324" s="251"/>
      <c r="J324" s="137" t="s">
        <v>160</v>
      </c>
      <c r="K324" s="138">
        <v>50</v>
      </c>
      <c r="L324" s="252"/>
      <c r="M324" s="252"/>
      <c r="N324" s="252">
        <f t="shared" ref="N324:N326" si="49">ROUND(L324*K324,2)</f>
        <v>0</v>
      </c>
      <c r="O324" s="252"/>
      <c r="P324" s="252"/>
      <c r="Q324" s="252"/>
      <c r="R324" s="139"/>
      <c r="T324" s="140"/>
      <c r="U324" s="34" t="s">
        <v>39</v>
      </c>
      <c r="V324" s="141">
        <v>0</v>
      </c>
      <c r="W324" s="141">
        <f>V324*K324</f>
        <v>0</v>
      </c>
      <c r="X324" s="141">
        <v>0</v>
      </c>
      <c r="Y324" s="141">
        <f>X324*K324</f>
        <v>0</v>
      </c>
      <c r="Z324" s="141">
        <v>0</v>
      </c>
      <c r="AA324" s="142">
        <f>Z324*K324</f>
        <v>0</v>
      </c>
      <c r="AR324" s="8" t="s">
        <v>231</v>
      </c>
      <c r="AT324" s="8" t="s">
        <v>157</v>
      </c>
      <c r="AU324" s="8" t="s">
        <v>78</v>
      </c>
      <c r="AY324" s="8" t="s">
        <v>156</v>
      </c>
      <c r="BE324" s="143">
        <f>IF(U324="základná",N324,0)</f>
        <v>0</v>
      </c>
      <c r="BF324" s="143">
        <f>IF(U324="znížená",N324,0)</f>
        <v>0</v>
      </c>
      <c r="BG324" s="143">
        <f>IF(U324="zákl. prenesená",N324,0)</f>
        <v>0</v>
      </c>
      <c r="BH324" s="143">
        <f>IF(U324="zníž. prenesená",N324,0)</f>
        <v>0</v>
      </c>
      <c r="BI324" s="143">
        <f>IF(U324="nulová",N324,0)</f>
        <v>0</v>
      </c>
      <c r="BJ324" s="8" t="s">
        <v>78</v>
      </c>
      <c r="BK324" s="121">
        <f>ROUND(L324*K324,3)</f>
        <v>0</v>
      </c>
      <c r="BL324" s="8" t="s">
        <v>231</v>
      </c>
      <c r="BM324" s="8" t="s">
        <v>5247</v>
      </c>
    </row>
    <row r="325" spans="2:65" s="23" customFormat="1" ht="25.5" customHeight="1" x14ac:dyDescent="0.45">
      <c r="B325" s="134"/>
      <c r="C325" s="135" t="s">
        <v>670</v>
      </c>
      <c r="D325" s="135" t="s">
        <v>157</v>
      </c>
      <c r="E325" s="136" t="s">
        <v>5248</v>
      </c>
      <c r="F325" s="251" t="s">
        <v>5249</v>
      </c>
      <c r="G325" s="251"/>
      <c r="H325" s="251"/>
      <c r="I325" s="251"/>
      <c r="J325" s="137" t="s">
        <v>160</v>
      </c>
      <c r="K325" s="138">
        <v>56</v>
      </c>
      <c r="L325" s="252"/>
      <c r="M325" s="252"/>
      <c r="N325" s="252">
        <f t="shared" si="49"/>
        <v>0</v>
      </c>
      <c r="O325" s="252"/>
      <c r="P325" s="252"/>
      <c r="Q325" s="252"/>
      <c r="R325" s="139"/>
      <c r="T325" s="140"/>
      <c r="U325" s="34" t="s">
        <v>39</v>
      </c>
      <c r="V325" s="141">
        <v>0</v>
      </c>
      <c r="W325" s="141">
        <f>V325*K325</f>
        <v>0</v>
      </c>
      <c r="X325" s="141">
        <v>0</v>
      </c>
      <c r="Y325" s="141">
        <f>X325*K325</f>
        <v>0</v>
      </c>
      <c r="Z325" s="141">
        <v>0</v>
      </c>
      <c r="AA325" s="142">
        <f>Z325*K325</f>
        <v>0</v>
      </c>
      <c r="AR325" s="8" t="s">
        <v>231</v>
      </c>
      <c r="AT325" s="8" t="s">
        <v>157</v>
      </c>
      <c r="AU325" s="8" t="s">
        <v>78</v>
      </c>
      <c r="AY325" s="8" t="s">
        <v>156</v>
      </c>
      <c r="BE325" s="143">
        <f>IF(U325="základná",N325,0)</f>
        <v>0</v>
      </c>
      <c r="BF325" s="143">
        <f>IF(U325="znížená",N325,0)</f>
        <v>0</v>
      </c>
      <c r="BG325" s="143">
        <f>IF(U325="zákl. prenesená",N325,0)</f>
        <v>0</v>
      </c>
      <c r="BH325" s="143">
        <f>IF(U325="zníž. prenesená",N325,0)</f>
        <v>0</v>
      </c>
      <c r="BI325" s="143">
        <f>IF(U325="nulová",N325,0)</f>
        <v>0</v>
      </c>
      <c r="BJ325" s="8" t="s">
        <v>78</v>
      </c>
      <c r="BK325" s="121">
        <f>ROUND(L325*K325,3)</f>
        <v>0</v>
      </c>
      <c r="BL325" s="8" t="s">
        <v>231</v>
      </c>
      <c r="BM325" s="8" t="s">
        <v>5250</v>
      </c>
    </row>
    <row r="326" spans="2:65" s="23" customFormat="1" ht="25.5" customHeight="1" x14ac:dyDescent="0.45">
      <c r="B326" s="134"/>
      <c r="C326" s="135" t="s">
        <v>674</v>
      </c>
      <c r="D326" s="135" t="s">
        <v>157</v>
      </c>
      <c r="E326" s="136" t="s">
        <v>5251</v>
      </c>
      <c r="F326" s="251" t="s">
        <v>5252</v>
      </c>
      <c r="G326" s="251"/>
      <c r="H326" s="251"/>
      <c r="I326" s="251"/>
      <c r="J326" s="137" t="s">
        <v>1240</v>
      </c>
      <c r="K326" s="138">
        <v>41.003999999999998</v>
      </c>
      <c r="L326" s="252"/>
      <c r="M326" s="252"/>
      <c r="N326" s="252">
        <f t="shared" si="49"/>
        <v>0</v>
      </c>
      <c r="O326" s="252"/>
      <c r="P326" s="252"/>
      <c r="Q326" s="252"/>
      <c r="R326" s="139"/>
      <c r="T326" s="140"/>
      <c r="U326" s="34" t="s">
        <v>39</v>
      </c>
      <c r="V326" s="141">
        <v>0</v>
      </c>
      <c r="W326" s="141">
        <f>V326*K326</f>
        <v>0</v>
      </c>
      <c r="X326" s="141">
        <v>0</v>
      </c>
      <c r="Y326" s="141">
        <f>X326*K326</f>
        <v>0</v>
      </c>
      <c r="Z326" s="141">
        <v>0</v>
      </c>
      <c r="AA326" s="142">
        <f>Z326*K326</f>
        <v>0</v>
      </c>
      <c r="AR326" s="8" t="s">
        <v>231</v>
      </c>
      <c r="AT326" s="8" t="s">
        <v>157</v>
      </c>
      <c r="AU326" s="8" t="s">
        <v>78</v>
      </c>
      <c r="AY326" s="8" t="s">
        <v>156</v>
      </c>
      <c r="BE326" s="143">
        <f>IF(U326="základná",N326,0)</f>
        <v>0</v>
      </c>
      <c r="BF326" s="143">
        <f>IF(U326="znížená",N326,0)</f>
        <v>0</v>
      </c>
      <c r="BG326" s="143">
        <f>IF(U326="zákl. prenesená",N326,0)</f>
        <v>0</v>
      </c>
      <c r="BH326" s="143">
        <f>IF(U326="zníž. prenesená",N326,0)</f>
        <v>0</v>
      </c>
      <c r="BI326" s="143">
        <f>IF(U326="nulová",N326,0)</f>
        <v>0</v>
      </c>
      <c r="BJ326" s="8" t="s">
        <v>78</v>
      </c>
      <c r="BK326" s="121">
        <f>ROUND(L326*K326,3)</f>
        <v>0</v>
      </c>
      <c r="BL326" s="8" t="s">
        <v>231</v>
      </c>
      <c r="BM326" s="8" t="s">
        <v>5253</v>
      </c>
    </row>
    <row r="327" spans="2:65" s="122" customFormat="1" ht="29.85" customHeight="1" x14ac:dyDescent="0.5">
      <c r="B327" s="123"/>
      <c r="C327" s="124"/>
      <c r="D327" s="133" t="s">
        <v>120</v>
      </c>
      <c r="E327" s="133"/>
      <c r="F327" s="133"/>
      <c r="G327" s="133"/>
      <c r="H327" s="133"/>
      <c r="I327" s="133"/>
      <c r="J327" s="133"/>
      <c r="K327" s="133"/>
      <c r="L327" s="133"/>
      <c r="M327" s="133"/>
      <c r="N327" s="257">
        <f>BK327</f>
        <v>0</v>
      </c>
      <c r="O327" s="257"/>
      <c r="P327" s="257"/>
      <c r="Q327" s="257"/>
      <c r="R327" s="126"/>
      <c r="T327" s="127"/>
      <c r="U327" s="124"/>
      <c r="V327" s="124"/>
      <c r="W327" s="128">
        <f>SUM(W328:W330)</f>
        <v>0</v>
      </c>
      <c r="X327" s="124"/>
      <c r="Y327" s="128">
        <f>SUM(Y328:Y330)</f>
        <v>0</v>
      </c>
      <c r="Z327" s="124"/>
      <c r="AA327" s="129">
        <f>SUM(AA328:AA330)</f>
        <v>0</v>
      </c>
      <c r="AR327" s="130" t="s">
        <v>78</v>
      </c>
      <c r="AT327" s="131" t="s">
        <v>71</v>
      </c>
      <c r="AU327" s="131" t="s">
        <v>80</v>
      </c>
      <c r="AY327" s="130" t="s">
        <v>156</v>
      </c>
      <c r="BK327" s="132">
        <f>SUM(BK328:BK330)</f>
        <v>0</v>
      </c>
    </row>
    <row r="328" spans="2:65" s="23" customFormat="1" ht="38.25" customHeight="1" x14ac:dyDescent="0.45">
      <c r="B328" s="134"/>
      <c r="C328" s="135" t="s">
        <v>678</v>
      </c>
      <c r="D328" s="135" t="s">
        <v>157</v>
      </c>
      <c r="E328" s="136" t="s">
        <v>5254</v>
      </c>
      <c r="F328" s="251" t="s">
        <v>5255</v>
      </c>
      <c r="G328" s="251"/>
      <c r="H328" s="251"/>
      <c r="I328" s="251"/>
      <c r="J328" s="137" t="s">
        <v>358</v>
      </c>
      <c r="K328" s="138">
        <v>22</v>
      </c>
      <c r="L328" s="252"/>
      <c r="M328" s="252"/>
      <c r="N328" s="252">
        <f t="shared" ref="N328" si="50">ROUND(L328*K328,2)</f>
        <v>0</v>
      </c>
      <c r="O328" s="252"/>
      <c r="P328" s="252"/>
      <c r="Q328" s="252"/>
      <c r="R328" s="139"/>
      <c r="T328" s="140"/>
      <c r="U328" s="34" t="s">
        <v>39</v>
      </c>
      <c r="V328" s="141">
        <v>0</v>
      </c>
      <c r="W328" s="141">
        <f>V328*K328</f>
        <v>0</v>
      </c>
      <c r="X328" s="141">
        <v>0</v>
      </c>
      <c r="Y328" s="141">
        <f>X328*K328</f>
        <v>0</v>
      </c>
      <c r="Z328" s="141">
        <v>0</v>
      </c>
      <c r="AA328" s="142">
        <f>Z328*K328</f>
        <v>0</v>
      </c>
      <c r="AR328" s="8" t="s">
        <v>231</v>
      </c>
      <c r="AT328" s="8" t="s">
        <v>157</v>
      </c>
      <c r="AU328" s="8" t="s">
        <v>78</v>
      </c>
      <c r="AY328" s="8" t="s">
        <v>156</v>
      </c>
      <c r="BE328" s="143">
        <f>IF(U328="základná",N328,0)</f>
        <v>0</v>
      </c>
      <c r="BF328" s="143">
        <f>IF(U328="znížená",N328,0)</f>
        <v>0</v>
      </c>
      <c r="BG328" s="143">
        <f>IF(U328="zákl. prenesená",N328,0)</f>
        <v>0</v>
      </c>
      <c r="BH328" s="143">
        <f>IF(U328="zníž. prenesená",N328,0)</f>
        <v>0</v>
      </c>
      <c r="BI328" s="143">
        <f>IF(U328="nulová",N328,0)</f>
        <v>0</v>
      </c>
      <c r="BJ328" s="8" t="s">
        <v>78</v>
      </c>
      <c r="BK328" s="121">
        <f>ROUND(L328*K328,3)</f>
        <v>0</v>
      </c>
      <c r="BL328" s="8" t="s">
        <v>231</v>
      </c>
      <c r="BM328" s="8" t="s">
        <v>5256</v>
      </c>
    </row>
    <row r="329" spans="2:65" s="23" customFormat="1" ht="38.25" customHeight="1" x14ac:dyDescent="0.45">
      <c r="B329" s="134"/>
      <c r="C329" s="135" t="s">
        <v>682</v>
      </c>
      <c r="D329" s="135" t="s">
        <v>157</v>
      </c>
      <c r="E329" s="136" t="s">
        <v>5257</v>
      </c>
      <c r="F329" s="251" t="s">
        <v>5258</v>
      </c>
      <c r="G329" s="251"/>
      <c r="H329" s="251"/>
      <c r="I329" s="251"/>
      <c r="J329" s="137" t="s">
        <v>358</v>
      </c>
      <c r="K329" s="138">
        <v>15.5</v>
      </c>
      <c r="L329" s="252"/>
      <c r="M329" s="252"/>
      <c r="N329" s="252">
        <f t="shared" ref="N329:N330" si="51">ROUND(L329*K329,2)</f>
        <v>0</v>
      </c>
      <c r="O329" s="252"/>
      <c r="P329" s="252"/>
      <c r="Q329" s="252"/>
      <c r="R329" s="139"/>
      <c r="T329" s="140"/>
      <c r="U329" s="34" t="s">
        <v>39</v>
      </c>
      <c r="V329" s="141">
        <v>0</v>
      </c>
      <c r="W329" s="141">
        <f>V329*K329</f>
        <v>0</v>
      </c>
      <c r="X329" s="141">
        <v>0</v>
      </c>
      <c r="Y329" s="141">
        <f>X329*K329</f>
        <v>0</v>
      </c>
      <c r="Z329" s="141">
        <v>0</v>
      </c>
      <c r="AA329" s="142">
        <f>Z329*K329</f>
        <v>0</v>
      </c>
      <c r="AR329" s="8" t="s">
        <v>231</v>
      </c>
      <c r="AT329" s="8" t="s">
        <v>157</v>
      </c>
      <c r="AU329" s="8" t="s">
        <v>78</v>
      </c>
      <c r="AY329" s="8" t="s">
        <v>156</v>
      </c>
      <c r="BE329" s="143">
        <f>IF(U329="základná",N329,0)</f>
        <v>0</v>
      </c>
      <c r="BF329" s="143">
        <f>IF(U329="znížená",N329,0)</f>
        <v>0</v>
      </c>
      <c r="BG329" s="143">
        <f>IF(U329="zákl. prenesená",N329,0)</f>
        <v>0</v>
      </c>
      <c r="BH329" s="143">
        <f>IF(U329="zníž. prenesená",N329,0)</f>
        <v>0</v>
      </c>
      <c r="BI329" s="143">
        <f>IF(U329="nulová",N329,0)</f>
        <v>0</v>
      </c>
      <c r="BJ329" s="8" t="s">
        <v>78</v>
      </c>
      <c r="BK329" s="121">
        <f>ROUND(L329*K329,3)</f>
        <v>0</v>
      </c>
      <c r="BL329" s="8" t="s">
        <v>231</v>
      </c>
      <c r="BM329" s="8" t="s">
        <v>5259</v>
      </c>
    </row>
    <row r="330" spans="2:65" s="23" customFormat="1" ht="25.5" customHeight="1" x14ac:dyDescent="0.45">
      <c r="B330" s="134"/>
      <c r="C330" s="135" t="s">
        <v>686</v>
      </c>
      <c r="D330" s="135" t="s">
        <v>157</v>
      </c>
      <c r="E330" s="136" t="s">
        <v>5260</v>
      </c>
      <c r="F330" s="251" t="s">
        <v>5261</v>
      </c>
      <c r="G330" s="251"/>
      <c r="H330" s="251"/>
      <c r="I330" s="251"/>
      <c r="J330" s="137" t="s">
        <v>1240</v>
      </c>
      <c r="K330" s="138">
        <v>3.9809999999999999</v>
      </c>
      <c r="L330" s="252"/>
      <c r="M330" s="252"/>
      <c r="N330" s="252">
        <f t="shared" si="51"/>
        <v>0</v>
      </c>
      <c r="O330" s="252"/>
      <c r="P330" s="252"/>
      <c r="Q330" s="252"/>
      <c r="R330" s="139"/>
      <c r="T330" s="140"/>
      <c r="U330" s="34" t="s">
        <v>39</v>
      </c>
      <c r="V330" s="141">
        <v>0</v>
      </c>
      <c r="W330" s="141">
        <f>V330*K330</f>
        <v>0</v>
      </c>
      <c r="X330" s="141">
        <v>0</v>
      </c>
      <c r="Y330" s="141">
        <f>X330*K330</f>
        <v>0</v>
      </c>
      <c r="Z330" s="141">
        <v>0</v>
      </c>
      <c r="AA330" s="142">
        <f>Z330*K330</f>
        <v>0</v>
      </c>
      <c r="AR330" s="8" t="s">
        <v>231</v>
      </c>
      <c r="AT330" s="8" t="s">
        <v>157</v>
      </c>
      <c r="AU330" s="8" t="s">
        <v>78</v>
      </c>
      <c r="AY330" s="8" t="s">
        <v>156</v>
      </c>
      <c r="BE330" s="143">
        <f>IF(U330="základná",N330,0)</f>
        <v>0</v>
      </c>
      <c r="BF330" s="143">
        <f>IF(U330="znížená",N330,0)</f>
        <v>0</v>
      </c>
      <c r="BG330" s="143">
        <f>IF(U330="zákl. prenesená",N330,0)</f>
        <v>0</v>
      </c>
      <c r="BH330" s="143">
        <f>IF(U330="zníž. prenesená",N330,0)</f>
        <v>0</v>
      </c>
      <c r="BI330" s="143">
        <f>IF(U330="nulová",N330,0)</f>
        <v>0</v>
      </c>
      <c r="BJ330" s="8" t="s">
        <v>78</v>
      </c>
      <c r="BK330" s="121">
        <f>ROUND(L330*K330,3)</f>
        <v>0</v>
      </c>
      <c r="BL330" s="8" t="s">
        <v>231</v>
      </c>
      <c r="BM330" s="8" t="s">
        <v>5262</v>
      </c>
    </row>
    <row r="331" spans="2:65" s="122" customFormat="1" ht="29.85" customHeight="1" x14ac:dyDescent="0.5">
      <c r="B331" s="123"/>
      <c r="C331" s="124"/>
      <c r="D331" s="133" t="s">
        <v>122</v>
      </c>
      <c r="E331" s="133"/>
      <c r="F331" s="133"/>
      <c r="G331" s="133"/>
      <c r="H331" s="133"/>
      <c r="I331" s="133"/>
      <c r="J331" s="133"/>
      <c r="K331" s="133"/>
      <c r="L331" s="133"/>
      <c r="M331" s="133"/>
      <c r="N331" s="257">
        <f>BK331</f>
        <v>0</v>
      </c>
      <c r="O331" s="257"/>
      <c r="P331" s="257"/>
      <c r="Q331" s="257"/>
      <c r="R331" s="126"/>
      <c r="T331" s="127"/>
      <c r="U331" s="124"/>
      <c r="V331" s="124"/>
      <c r="W331" s="128">
        <f>SUM(W332:W341)</f>
        <v>0</v>
      </c>
      <c r="X331" s="124"/>
      <c r="Y331" s="128">
        <f>SUM(Y332:Y341)</f>
        <v>0</v>
      </c>
      <c r="Z331" s="124"/>
      <c r="AA331" s="129">
        <f>SUM(AA332:AA341)</f>
        <v>0</v>
      </c>
      <c r="AR331" s="130" t="s">
        <v>78</v>
      </c>
      <c r="AT331" s="131" t="s">
        <v>71</v>
      </c>
      <c r="AU331" s="131" t="s">
        <v>80</v>
      </c>
      <c r="AY331" s="130" t="s">
        <v>156</v>
      </c>
      <c r="BK331" s="132">
        <f>SUM(BK332:BK341)</f>
        <v>0</v>
      </c>
    </row>
    <row r="332" spans="2:65" s="23" customFormat="1" ht="38.25" customHeight="1" x14ac:dyDescent="0.45">
      <c r="B332" s="134"/>
      <c r="C332" s="135" t="s">
        <v>690</v>
      </c>
      <c r="D332" s="135" t="s">
        <v>157</v>
      </c>
      <c r="E332" s="136" t="s">
        <v>5263</v>
      </c>
      <c r="F332" s="251" t="s">
        <v>5264</v>
      </c>
      <c r="G332" s="251"/>
      <c r="H332" s="251"/>
      <c r="I332" s="251"/>
      <c r="J332" s="137" t="s">
        <v>1955</v>
      </c>
      <c r="K332" s="138">
        <v>242.12</v>
      </c>
      <c r="L332" s="252"/>
      <c r="M332" s="252"/>
      <c r="N332" s="252">
        <f t="shared" ref="N332" si="52">ROUND(L332*K332,2)</f>
        <v>0</v>
      </c>
      <c r="O332" s="252"/>
      <c r="P332" s="252"/>
      <c r="Q332" s="252"/>
      <c r="R332" s="139"/>
      <c r="T332" s="140"/>
      <c r="U332" s="34" t="s">
        <v>39</v>
      </c>
      <c r="V332" s="141">
        <v>0</v>
      </c>
      <c r="W332" s="141">
        <f>V332*K332</f>
        <v>0</v>
      </c>
      <c r="X332" s="141">
        <v>0</v>
      </c>
      <c r="Y332" s="141">
        <f>X332*K332</f>
        <v>0</v>
      </c>
      <c r="Z332" s="141">
        <v>0</v>
      </c>
      <c r="AA332" s="142">
        <f>Z332*K332</f>
        <v>0</v>
      </c>
      <c r="AR332" s="8" t="s">
        <v>231</v>
      </c>
      <c r="AT332" s="8" t="s">
        <v>157</v>
      </c>
      <c r="AU332" s="8" t="s">
        <v>78</v>
      </c>
      <c r="AY332" s="8" t="s">
        <v>156</v>
      </c>
      <c r="BE332" s="143">
        <f>IF(U332="základná",N332,0)</f>
        <v>0</v>
      </c>
      <c r="BF332" s="143">
        <f>IF(U332="znížená",N332,0)</f>
        <v>0</v>
      </c>
      <c r="BG332" s="143">
        <f>IF(U332="zákl. prenesená",N332,0)</f>
        <v>0</v>
      </c>
      <c r="BH332" s="143">
        <f>IF(U332="zníž. prenesená",N332,0)</f>
        <v>0</v>
      </c>
      <c r="BI332" s="143">
        <f>IF(U332="nulová",N332,0)</f>
        <v>0</v>
      </c>
      <c r="BJ332" s="8" t="s">
        <v>78</v>
      </c>
      <c r="BK332" s="121">
        <f>ROUND(L332*K332,3)</f>
        <v>0</v>
      </c>
      <c r="BL332" s="8" t="s">
        <v>231</v>
      </c>
      <c r="BM332" s="8" t="s">
        <v>5265</v>
      </c>
    </row>
    <row r="333" spans="2:65" s="152" customFormat="1" ht="16.5" customHeight="1" x14ac:dyDescent="0.45">
      <c r="B333" s="153"/>
      <c r="C333" s="154"/>
      <c r="D333" s="154"/>
      <c r="E333" s="155"/>
      <c r="F333" s="256" t="s">
        <v>5266</v>
      </c>
      <c r="G333" s="256"/>
      <c r="H333" s="256"/>
      <c r="I333" s="256"/>
      <c r="J333" s="154"/>
      <c r="K333" s="156">
        <v>242.12</v>
      </c>
      <c r="L333" s="154"/>
      <c r="M333" s="154"/>
      <c r="N333" s="154"/>
      <c r="O333" s="154"/>
      <c r="P333" s="154"/>
      <c r="Q333" s="154"/>
      <c r="R333" s="157"/>
      <c r="T333" s="158"/>
      <c r="U333" s="154"/>
      <c r="V333" s="154"/>
      <c r="W333" s="154"/>
      <c r="X333" s="154"/>
      <c r="Y333" s="154"/>
      <c r="Z333" s="154"/>
      <c r="AA333" s="159"/>
      <c r="AT333" s="160" t="s">
        <v>168</v>
      </c>
      <c r="AU333" s="160" t="s">
        <v>78</v>
      </c>
      <c r="AV333" s="152" t="s">
        <v>78</v>
      </c>
      <c r="AW333" s="152" t="s">
        <v>28</v>
      </c>
      <c r="AX333" s="152" t="s">
        <v>72</v>
      </c>
      <c r="AY333" s="160" t="s">
        <v>156</v>
      </c>
    </row>
    <row r="334" spans="2:65" s="161" customFormat="1" ht="16.5" customHeight="1" x14ac:dyDescent="0.45">
      <c r="B334" s="162"/>
      <c r="C334" s="163"/>
      <c r="D334" s="163"/>
      <c r="E334" s="164"/>
      <c r="F334" s="255" t="s">
        <v>170</v>
      </c>
      <c r="G334" s="255"/>
      <c r="H334" s="255"/>
      <c r="I334" s="255"/>
      <c r="J334" s="163"/>
      <c r="K334" s="165">
        <v>242.12</v>
      </c>
      <c r="L334" s="163"/>
      <c r="M334" s="163"/>
      <c r="N334" s="163"/>
      <c r="O334" s="163"/>
      <c r="P334" s="163"/>
      <c r="Q334" s="163"/>
      <c r="R334" s="166"/>
      <c r="T334" s="167"/>
      <c r="U334" s="163"/>
      <c r="V334" s="163"/>
      <c r="W334" s="163"/>
      <c r="X334" s="163"/>
      <c r="Y334" s="163"/>
      <c r="Z334" s="163"/>
      <c r="AA334" s="168"/>
      <c r="AT334" s="169" t="s">
        <v>168</v>
      </c>
      <c r="AU334" s="169" t="s">
        <v>78</v>
      </c>
      <c r="AV334" s="161" t="s">
        <v>161</v>
      </c>
      <c r="AW334" s="161" t="s">
        <v>28</v>
      </c>
      <c r="AX334" s="161" t="s">
        <v>80</v>
      </c>
      <c r="AY334" s="169" t="s">
        <v>156</v>
      </c>
    </row>
    <row r="335" spans="2:65" s="23" customFormat="1" ht="25.5" customHeight="1" x14ac:dyDescent="0.45">
      <c r="B335" s="134"/>
      <c r="C335" s="179" t="s">
        <v>694</v>
      </c>
      <c r="D335" s="179" t="s">
        <v>311</v>
      </c>
      <c r="E335" s="180" t="s">
        <v>5267</v>
      </c>
      <c r="F335" s="263" t="s">
        <v>5268</v>
      </c>
      <c r="G335" s="263"/>
      <c r="H335" s="263"/>
      <c r="I335" s="263"/>
      <c r="J335" s="181" t="s">
        <v>1955</v>
      </c>
      <c r="K335" s="182">
        <v>36.78</v>
      </c>
      <c r="L335" s="264"/>
      <c r="M335" s="264"/>
      <c r="N335" s="264">
        <f>ROUND(L335*K335,2)</f>
        <v>0</v>
      </c>
      <c r="O335" s="264"/>
      <c r="P335" s="264"/>
      <c r="Q335" s="264"/>
      <c r="R335" s="139"/>
      <c r="T335" s="140"/>
      <c r="U335" s="34" t="s">
        <v>39</v>
      </c>
      <c r="V335" s="141">
        <v>0</v>
      </c>
      <c r="W335" s="141">
        <f t="shared" ref="W335:W341" si="53">V335*K335</f>
        <v>0</v>
      </c>
      <c r="X335" s="141">
        <v>0</v>
      </c>
      <c r="Y335" s="141">
        <f t="shared" ref="Y335:Y341" si="54">X335*K335</f>
        <v>0</v>
      </c>
      <c r="Z335" s="141">
        <v>0</v>
      </c>
      <c r="AA335" s="142">
        <f t="shared" ref="AA335:AA341" si="55">Z335*K335</f>
        <v>0</v>
      </c>
      <c r="AR335" s="8" t="s">
        <v>310</v>
      </c>
      <c r="AT335" s="8" t="s">
        <v>311</v>
      </c>
      <c r="AU335" s="8" t="s">
        <v>78</v>
      </c>
      <c r="AY335" s="8" t="s">
        <v>156</v>
      </c>
      <c r="BE335" s="143">
        <f t="shared" ref="BE335:BE341" si="56">IF(U335="základná",N335,0)</f>
        <v>0</v>
      </c>
      <c r="BF335" s="143">
        <f t="shared" ref="BF335:BF341" si="57">IF(U335="znížená",N335,0)</f>
        <v>0</v>
      </c>
      <c r="BG335" s="143">
        <f t="shared" ref="BG335:BG341" si="58">IF(U335="zákl. prenesená",N335,0)</f>
        <v>0</v>
      </c>
      <c r="BH335" s="143">
        <f t="shared" ref="BH335:BH341" si="59">IF(U335="zníž. prenesená",N335,0)</f>
        <v>0</v>
      </c>
      <c r="BI335" s="143">
        <f t="shared" ref="BI335:BI341" si="60">IF(U335="nulová",N335,0)</f>
        <v>0</v>
      </c>
      <c r="BJ335" s="8" t="s">
        <v>78</v>
      </c>
      <c r="BK335" s="121">
        <f t="shared" ref="BK335:BK341" si="61">ROUND(L335*K335,3)</f>
        <v>0</v>
      </c>
      <c r="BL335" s="8" t="s">
        <v>231</v>
      </c>
      <c r="BM335" s="8" t="s">
        <v>5269</v>
      </c>
    </row>
    <row r="336" spans="2:65" s="23" customFormat="1" ht="25.5" customHeight="1" x14ac:dyDescent="0.45">
      <c r="B336" s="134"/>
      <c r="C336" s="179" t="s">
        <v>698</v>
      </c>
      <c r="D336" s="179" t="s">
        <v>311</v>
      </c>
      <c r="E336" s="180" t="s">
        <v>5270</v>
      </c>
      <c r="F336" s="263" t="s">
        <v>5271</v>
      </c>
      <c r="G336" s="263"/>
      <c r="H336" s="263"/>
      <c r="I336" s="263"/>
      <c r="J336" s="181" t="s">
        <v>1955</v>
      </c>
      <c r="K336" s="182">
        <v>11</v>
      </c>
      <c r="L336" s="264"/>
      <c r="M336" s="264"/>
      <c r="N336" s="264">
        <f t="shared" ref="N336:N338" si="62">ROUND(L336*K336,2)</f>
        <v>0</v>
      </c>
      <c r="O336" s="264"/>
      <c r="P336" s="264"/>
      <c r="Q336" s="264"/>
      <c r="R336" s="139"/>
      <c r="T336" s="140"/>
      <c r="U336" s="34" t="s">
        <v>39</v>
      </c>
      <c r="V336" s="141">
        <v>0</v>
      </c>
      <c r="W336" s="141">
        <f t="shared" si="53"/>
        <v>0</v>
      </c>
      <c r="X336" s="141">
        <v>0</v>
      </c>
      <c r="Y336" s="141">
        <f t="shared" si="54"/>
        <v>0</v>
      </c>
      <c r="Z336" s="141">
        <v>0</v>
      </c>
      <c r="AA336" s="142">
        <f t="shared" si="55"/>
        <v>0</v>
      </c>
      <c r="AR336" s="8" t="s">
        <v>310</v>
      </c>
      <c r="AT336" s="8" t="s">
        <v>311</v>
      </c>
      <c r="AU336" s="8" t="s">
        <v>78</v>
      </c>
      <c r="AY336" s="8" t="s">
        <v>156</v>
      </c>
      <c r="BE336" s="143">
        <f t="shared" si="56"/>
        <v>0</v>
      </c>
      <c r="BF336" s="143">
        <f t="shared" si="57"/>
        <v>0</v>
      </c>
      <c r="BG336" s="143">
        <f t="shared" si="58"/>
        <v>0</v>
      </c>
      <c r="BH336" s="143">
        <f t="shared" si="59"/>
        <v>0</v>
      </c>
      <c r="BI336" s="143">
        <f t="shared" si="60"/>
        <v>0</v>
      </c>
      <c r="BJ336" s="8" t="s">
        <v>78</v>
      </c>
      <c r="BK336" s="121">
        <f t="shared" si="61"/>
        <v>0</v>
      </c>
      <c r="BL336" s="8" t="s">
        <v>231</v>
      </c>
      <c r="BM336" s="8" t="s">
        <v>5272</v>
      </c>
    </row>
    <row r="337" spans="2:65" s="23" customFormat="1" ht="25.5" customHeight="1" x14ac:dyDescent="0.45">
      <c r="B337" s="134"/>
      <c r="C337" s="179" t="s">
        <v>702</v>
      </c>
      <c r="D337" s="179" t="s">
        <v>311</v>
      </c>
      <c r="E337" s="180" t="s">
        <v>5273</v>
      </c>
      <c r="F337" s="263" t="s">
        <v>5274</v>
      </c>
      <c r="G337" s="263"/>
      <c r="H337" s="263"/>
      <c r="I337" s="263"/>
      <c r="J337" s="181" t="s">
        <v>1955</v>
      </c>
      <c r="K337" s="182">
        <v>76.59</v>
      </c>
      <c r="L337" s="264"/>
      <c r="M337" s="264"/>
      <c r="N337" s="264">
        <f t="shared" si="62"/>
        <v>0</v>
      </c>
      <c r="O337" s="264"/>
      <c r="P337" s="264"/>
      <c r="Q337" s="264"/>
      <c r="R337" s="139"/>
      <c r="T337" s="140"/>
      <c r="U337" s="34" t="s">
        <v>39</v>
      </c>
      <c r="V337" s="141">
        <v>0</v>
      </c>
      <c r="W337" s="141">
        <f t="shared" si="53"/>
        <v>0</v>
      </c>
      <c r="X337" s="141">
        <v>0</v>
      </c>
      <c r="Y337" s="141">
        <f t="shared" si="54"/>
        <v>0</v>
      </c>
      <c r="Z337" s="141">
        <v>0</v>
      </c>
      <c r="AA337" s="142">
        <f t="shared" si="55"/>
        <v>0</v>
      </c>
      <c r="AR337" s="8" t="s">
        <v>310</v>
      </c>
      <c r="AT337" s="8" t="s">
        <v>311</v>
      </c>
      <c r="AU337" s="8" t="s">
        <v>78</v>
      </c>
      <c r="AY337" s="8" t="s">
        <v>156</v>
      </c>
      <c r="BE337" s="143">
        <f t="shared" si="56"/>
        <v>0</v>
      </c>
      <c r="BF337" s="143">
        <f t="shared" si="57"/>
        <v>0</v>
      </c>
      <c r="BG337" s="143">
        <f t="shared" si="58"/>
        <v>0</v>
      </c>
      <c r="BH337" s="143">
        <f t="shared" si="59"/>
        <v>0</v>
      </c>
      <c r="BI337" s="143">
        <f t="shared" si="60"/>
        <v>0</v>
      </c>
      <c r="BJ337" s="8" t="s">
        <v>78</v>
      </c>
      <c r="BK337" s="121">
        <f t="shared" si="61"/>
        <v>0</v>
      </c>
      <c r="BL337" s="8" t="s">
        <v>231</v>
      </c>
      <c r="BM337" s="8" t="s">
        <v>5275</v>
      </c>
    </row>
    <row r="338" spans="2:65" s="23" customFormat="1" ht="25.5" customHeight="1" x14ac:dyDescent="0.45">
      <c r="B338" s="134"/>
      <c r="C338" s="179" t="s">
        <v>706</v>
      </c>
      <c r="D338" s="179" t="s">
        <v>311</v>
      </c>
      <c r="E338" s="180" t="s">
        <v>5276</v>
      </c>
      <c r="F338" s="263" t="s">
        <v>5277</v>
      </c>
      <c r="G338" s="263"/>
      <c r="H338" s="263"/>
      <c r="I338" s="263"/>
      <c r="J338" s="181" t="s">
        <v>1955</v>
      </c>
      <c r="K338" s="182">
        <v>117.75</v>
      </c>
      <c r="L338" s="264"/>
      <c r="M338" s="264"/>
      <c r="N338" s="264">
        <f t="shared" si="62"/>
        <v>0</v>
      </c>
      <c r="O338" s="264"/>
      <c r="P338" s="264"/>
      <c r="Q338" s="264"/>
      <c r="R338" s="139"/>
      <c r="T338" s="140"/>
      <c r="U338" s="34" t="s">
        <v>39</v>
      </c>
      <c r="V338" s="141">
        <v>0</v>
      </c>
      <c r="W338" s="141">
        <f t="shared" si="53"/>
        <v>0</v>
      </c>
      <c r="X338" s="141">
        <v>0</v>
      </c>
      <c r="Y338" s="141">
        <f t="shared" si="54"/>
        <v>0</v>
      </c>
      <c r="Z338" s="141">
        <v>0</v>
      </c>
      <c r="AA338" s="142">
        <f t="shared" si="55"/>
        <v>0</v>
      </c>
      <c r="AR338" s="8" t="s">
        <v>310</v>
      </c>
      <c r="AT338" s="8" t="s">
        <v>311</v>
      </c>
      <c r="AU338" s="8" t="s">
        <v>78</v>
      </c>
      <c r="AY338" s="8" t="s">
        <v>156</v>
      </c>
      <c r="BE338" s="143">
        <f t="shared" si="56"/>
        <v>0</v>
      </c>
      <c r="BF338" s="143">
        <f t="shared" si="57"/>
        <v>0</v>
      </c>
      <c r="BG338" s="143">
        <f t="shared" si="58"/>
        <v>0</v>
      </c>
      <c r="BH338" s="143">
        <f t="shared" si="59"/>
        <v>0</v>
      </c>
      <c r="BI338" s="143">
        <f t="shared" si="60"/>
        <v>0</v>
      </c>
      <c r="BJ338" s="8" t="s">
        <v>78</v>
      </c>
      <c r="BK338" s="121">
        <f t="shared" si="61"/>
        <v>0</v>
      </c>
      <c r="BL338" s="8" t="s">
        <v>231</v>
      </c>
      <c r="BM338" s="8" t="s">
        <v>5278</v>
      </c>
    </row>
    <row r="339" spans="2:65" s="23" customFormat="1" ht="16.5" customHeight="1" x14ac:dyDescent="0.45">
      <c r="B339" s="134"/>
      <c r="C339" s="135" t="s">
        <v>711</v>
      </c>
      <c r="D339" s="135" t="s">
        <v>157</v>
      </c>
      <c r="E339" s="136" t="s">
        <v>5279</v>
      </c>
      <c r="F339" s="251" t="s">
        <v>5280</v>
      </c>
      <c r="G339" s="251"/>
      <c r="H339" s="251"/>
      <c r="I339" s="251"/>
      <c r="J339" s="137" t="s">
        <v>260</v>
      </c>
      <c r="K339" s="138">
        <v>1</v>
      </c>
      <c r="L339" s="252"/>
      <c r="M339" s="252"/>
      <c r="N339" s="252">
        <f>ROUND(L339*K339,2)</f>
        <v>0</v>
      </c>
      <c r="O339" s="252"/>
      <c r="P339" s="252"/>
      <c r="Q339" s="252"/>
      <c r="R339" s="139"/>
      <c r="T339" s="140"/>
      <c r="U339" s="34" t="s">
        <v>39</v>
      </c>
      <c r="V339" s="141">
        <v>0</v>
      </c>
      <c r="W339" s="141">
        <f t="shared" si="53"/>
        <v>0</v>
      </c>
      <c r="X339" s="141">
        <v>0</v>
      </c>
      <c r="Y339" s="141">
        <f t="shared" si="54"/>
        <v>0</v>
      </c>
      <c r="Z339" s="141">
        <v>0</v>
      </c>
      <c r="AA339" s="142">
        <f t="shared" si="55"/>
        <v>0</v>
      </c>
      <c r="AR339" s="8" t="s">
        <v>231</v>
      </c>
      <c r="AT339" s="8" t="s">
        <v>157</v>
      </c>
      <c r="AU339" s="8" t="s">
        <v>78</v>
      </c>
      <c r="AY339" s="8" t="s">
        <v>156</v>
      </c>
      <c r="BE339" s="143">
        <f t="shared" si="56"/>
        <v>0</v>
      </c>
      <c r="BF339" s="143">
        <f t="shared" si="57"/>
        <v>0</v>
      </c>
      <c r="BG339" s="143">
        <f t="shared" si="58"/>
        <v>0</v>
      </c>
      <c r="BH339" s="143">
        <f t="shared" si="59"/>
        <v>0</v>
      </c>
      <c r="BI339" s="143">
        <f t="shared" si="60"/>
        <v>0</v>
      </c>
      <c r="BJ339" s="8" t="s">
        <v>78</v>
      </c>
      <c r="BK339" s="121">
        <f t="shared" si="61"/>
        <v>0</v>
      </c>
      <c r="BL339" s="8" t="s">
        <v>231</v>
      </c>
      <c r="BM339" s="8" t="s">
        <v>5281</v>
      </c>
    </row>
    <row r="340" spans="2:65" s="23" customFormat="1" ht="25.5" customHeight="1" x14ac:dyDescent="0.45">
      <c r="B340" s="134"/>
      <c r="C340" s="135" t="s">
        <v>715</v>
      </c>
      <c r="D340" s="135" t="s">
        <v>157</v>
      </c>
      <c r="E340" s="136" t="s">
        <v>5282</v>
      </c>
      <c r="F340" s="251" t="s">
        <v>5283</v>
      </c>
      <c r="G340" s="251"/>
      <c r="H340" s="251"/>
      <c r="I340" s="251"/>
      <c r="J340" s="137" t="s">
        <v>260</v>
      </c>
      <c r="K340" s="138">
        <v>2</v>
      </c>
      <c r="L340" s="252"/>
      <c r="M340" s="252"/>
      <c r="N340" s="252">
        <f t="shared" ref="N340:N341" si="63">ROUND(L340*K340,2)</f>
        <v>0</v>
      </c>
      <c r="O340" s="252"/>
      <c r="P340" s="252"/>
      <c r="Q340" s="252"/>
      <c r="R340" s="139"/>
      <c r="T340" s="140"/>
      <c r="U340" s="34" t="s">
        <v>39</v>
      </c>
      <c r="V340" s="141">
        <v>0</v>
      </c>
      <c r="W340" s="141">
        <f t="shared" si="53"/>
        <v>0</v>
      </c>
      <c r="X340" s="141">
        <v>0</v>
      </c>
      <c r="Y340" s="141">
        <f t="shared" si="54"/>
        <v>0</v>
      </c>
      <c r="Z340" s="141">
        <v>0</v>
      </c>
      <c r="AA340" s="142">
        <f t="shared" si="55"/>
        <v>0</v>
      </c>
      <c r="AR340" s="8" t="s">
        <v>231</v>
      </c>
      <c r="AT340" s="8" t="s">
        <v>157</v>
      </c>
      <c r="AU340" s="8" t="s">
        <v>78</v>
      </c>
      <c r="AY340" s="8" t="s">
        <v>156</v>
      </c>
      <c r="BE340" s="143">
        <f t="shared" si="56"/>
        <v>0</v>
      </c>
      <c r="BF340" s="143">
        <f t="shared" si="57"/>
        <v>0</v>
      </c>
      <c r="BG340" s="143">
        <f t="shared" si="58"/>
        <v>0</v>
      </c>
      <c r="BH340" s="143">
        <f t="shared" si="59"/>
        <v>0</v>
      </c>
      <c r="BI340" s="143">
        <f t="shared" si="60"/>
        <v>0</v>
      </c>
      <c r="BJ340" s="8" t="s">
        <v>78</v>
      </c>
      <c r="BK340" s="121">
        <f t="shared" si="61"/>
        <v>0</v>
      </c>
      <c r="BL340" s="8" t="s">
        <v>231</v>
      </c>
      <c r="BM340" s="8" t="s">
        <v>5284</v>
      </c>
    </row>
    <row r="341" spans="2:65" s="23" customFormat="1" ht="38.25" customHeight="1" x14ac:dyDescent="0.45">
      <c r="B341" s="134"/>
      <c r="C341" s="135" t="s">
        <v>720</v>
      </c>
      <c r="D341" s="135" t="s">
        <v>157</v>
      </c>
      <c r="E341" s="136" t="s">
        <v>5285</v>
      </c>
      <c r="F341" s="251" t="s">
        <v>5286</v>
      </c>
      <c r="G341" s="251"/>
      <c r="H341" s="251"/>
      <c r="I341" s="251"/>
      <c r="J341" s="137" t="s">
        <v>1240</v>
      </c>
      <c r="K341" s="138">
        <v>17.565000000000001</v>
      </c>
      <c r="L341" s="252"/>
      <c r="M341" s="252"/>
      <c r="N341" s="252">
        <f t="shared" si="63"/>
        <v>0</v>
      </c>
      <c r="O341" s="252"/>
      <c r="P341" s="252"/>
      <c r="Q341" s="252"/>
      <c r="R341" s="139"/>
      <c r="T341" s="140"/>
      <c r="U341" s="34" t="s">
        <v>39</v>
      </c>
      <c r="V341" s="141">
        <v>0</v>
      </c>
      <c r="W341" s="141">
        <f t="shared" si="53"/>
        <v>0</v>
      </c>
      <c r="X341" s="141">
        <v>0</v>
      </c>
      <c r="Y341" s="141">
        <f t="shared" si="54"/>
        <v>0</v>
      </c>
      <c r="Z341" s="141">
        <v>0</v>
      </c>
      <c r="AA341" s="142">
        <f t="shared" si="55"/>
        <v>0</v>
      </c>
      <c r="AR341" s="8" t="s">
        <v>231</v>
      </c>
      <c r="AT341" s="8" t="s">
        <v>157</v>
      </c>
      <c r="AU341" s="8" t="s">
        <v>78</v>
      </c>
      <c r="AY341" s="8" t="s">
        <v>156</v>
      </c>
      <c r="BE341" s="143">
        <f t="shared" si="56"/>
        <v>0</v>
      </c>
      <c r="BF341" s="143">
        <f t="shared" si="57"/>
        <v>0</v>
      </c>
      <c r="BG341" s="143">
        <f t="shared" si="58"/>
        <v>0</v>
      </c>
      <c r="BH341" s="143">
        <f t="shared" si="59"/>
        <v>0</v>
      </c>
      <c r="BI341" s="143">
        <f t="shared" si="60"/>
        <v>0</v>
      </c>
      <c r="BJ341" s="8" t="s">
        <v>78</v>
      </c>
      <c r="BK341" s="121">
        <f t="shared" si="61"/>
        <v>0</v>
      </c>
      <c r="BL341" s="8" t="s">
        <v>231</v>
      </c>
      <c r="BM341" s="8" t="s">
        <v>5287</v>
      </c>
    </row>
    <row r="342" spans="2:65" s="122" customFormat="1" ht="29.85" customHeight="1" x14ac:dyDescent="0.5">
      <c r="B342" s="123"/>
      <c r="C342" s="124"/>
      <c r="D342" s="133" t="s">
        <v>125</v>
      </c>
      <c r="E342" s="133"/>
      <c r="F342" s="133"/>
      <c r="G342" s="133"/>
      <c r="H342" s="133"/>
      <c r="I342" s="133"/>
      <c r="J342" s="133"/>
      <c r="K342" s="133"/>
      <c r="L342" s="133"/>
      <c r="M342" s="133"/>
      <c r="N342" s="257">
        <f>BK342</f>
        <v>0</v>
      </c>
      <c r="O342" s="257"/>
      <c r="P342" s="257"/>
      <c r="Q342" s="257"/>
      <c r="R342" s="126"/>
      <c r="T342" s="127"/>
      <c r="U342" s="124"/>
      <c r="V342" s="124"/>
      <c r="W342" s="128">
        <f>SUM(W343:W345)</f>
        <v>0</v>
      </c>
      <c r="X342" s="124"/>
      <c r="Y342" s="128">
        <f>SUM(Y343:Y345)</f>
        <v>0</v>
      </c>
      <c r="Z342" s="124"/>
      <c r="AA342" s="129">
        <f>SUM(AA343:AA345)</f>
        <v>0</v>
      </c>
      <c r="AR342" s="130" t="s">
        <v>78</v>
      </c>
      <c r="AT342" s="131" t="s">
        <v>71</v>
      </c>
      <c r="AU342" s="131" t="s">
        <v>80</v>
      </c>
      <c r="AY342" s="130" t="s">
        <v>156</v>
      </c>
      <c r="BK342" s="132">
        <f>SUM(BK343:BK345)</f>
        <v>0</v>
      </c>
    </row>
    <row r="343" spans="2:65" s="23" customFormat="1" ht="25.5" customHeight="1" x14ac:dyDescent="0.45">
      <c r="B343" s="134"/>
      <c r="C343" s="135" t="s">
        <v>724</v>
      </c>
      <c r="D343" s="135" t="s">
        <v>157</v>
      </c>
      <c r="E343" s="136" t="s">
        <v>2418</v>
      </c>
      <c r="F343" s="251" t="s">
        <v>2419</v>
      </c>
      <c r="G343" s="251"/>
      <c r="H343" s="251"/>
      <c r="I343" s="251"/>
      <c r="J343" s="137" t="s">
        <v>160</v>
      </c>
      <c r="K343" s="138">
        <v>9</v>
      </c>
      <c r="L343" s="252"/>
      <c r="M343" s="252"/>
      <c r="N343" s="252">
        <f t="shared" ref="N343" si="64">ROUND(L343*K343,2)</f>
        <v>0</v>
      </c>
      <c r="O343" s="252"/>
      <c r="P343" s="252"/>
      <c r="Q343" s="252"/>
      <c r="R343" s="139"/>
      <c r="T343" s="140"/>
      <c r="U343" s="34" t="s">
        <v>39</v>
      </c>
      <c r="V343" s="141">
        <v>0</v>
      </c>
      <c r="W343" s="141">
        <f>V343*K343</f>
        <v>0</v>
      </c>
      <c r="X343" s="141">
        <v>0</v>
      </c>
      <c r="Y343" s="141">
        <f>X343*K343</f>
        <v>0</v>
      </c>
      <c r="Z343" s="141">
        <v>0</v>
      </c>
      <c r="AA343" s="142">
        <f>Z343*K343</f>
        <v>0</v>
      </c>
      <c r="AR343" s="8" t="s">
        <v>231</v>
      </c>
      <c r="AT343" s="8" t="s">
        <v>157</v>
      </c>
      <c r="AU343" s="8" t="s">
        <v>78</v>
      </c>
      <c r="AY343" s="8" t="s">
        <v>156</v>
      </c>
      <c r="BE343" s="143">
        <f>IF(U343="základná",N343,0)</f>
        <v>0</v>
      </c>
      <c r="BF343" s="143">
        <f>IF(U343="znížená",N343,0)</f>
        <v>0</v>
      </c>
      <c r="BG343" s="143">
        <f>IF(U343="zákl. prenesená",N343,0)</f>
        <v>0</v>
      </c>
      <c r="BH343" s="143">
        <f>IF(U343="zníž. prenesená",N343,0)</f>
        <v>0</v>
      </c>
      <c r="BI343" s="143">
        <f>IF(U343="nulová",N343,0)</f>
        <v>0</v>
      </c>
      <c r="BJ343" s="8" t="s">
        <v>78</v>
      </c>
      <c r="BK343" s="121">
        <f>ROUND(L343*K343,3)</f>
        <v>0</v>
      </c>
      <c r="BL343" s="8" t="s">
        <v>231</v>
      </c>
      <c r="BM343" s="8" t="s">
        <v>5288</v>
      </c>
    </row>
    <row r="344" spans="2:65" s="23" customFormat="1" ht="25.5" customHeight="1" x14ac:dyDescent="0.45">
      <c r="B344" s="134"/>
      <c r="C344" s="179" t="s">
        <v>728</v>
      </c>
      <c r="D344" s="179" t="s">
        <v>311</v>
      </c>
      <c r="E344" s="180" t="s">
        <v>2422</v>
      </c>
      <c r="F344" s="263" t="s">
        <v>5289</v>
      </c>
      <c r="G344" s="263"/>
      <c r="H344" s="263"/>
      <c r="I344" s="263"/>
      <c r="J344" s="181" t="s">
        <v>160</v>
      </c>
      <c r="K344" s="182">
        <v>9.18</v>
      </c>
      <c r="L344" s="264"/>
      <c r="M344" s="264"/>
      <c r="N344" s="264">
        <f t="shared" ref="N344:N345" si="65">ROUND(L344*K344,2)</f>
        <v>0</v>
      </c>
      <c r="O344" s="264"/>
      <c r="P344" s="264"/>
      <c r="Q344" s="264"/>
      <c r="R344" s="139"/>
      <c r="T344" s="140"/>
      <c r="U344" s="34" t="s">
        <v>39</v>
      </c>
      <c r="V344" s="141">
        <v>0</v>
      </c>
      <c r="W344" s="141">
        <f>V344*K344</f>
        <v>0</v>
      </c>
      <c r="X344" s="141">
        <v>0</v>
      </c>
      <c r="Y344" s="141">
        <f>X344*K344</f>
        <v>0</v>
      </c>
      <c r="Z344" s="141">
        <v>0</v>
      </c>
      <c r="AA344" s="142">
        <f>Z344*K344</f>
        <v>0</v>
      </c>
      <c r="AR344" s="8" t="s">
        <v>310</v>
      </c>
      <c r="AT344" s="8" t="s">
        <v>311</v>
      </c>
      <c r="AU344" s="8" t="s">
        <v>78</v>
      </c>
      <c r="AY344" s="8" t="s">
        <v>156</v>
      </c>
      <c r="BE344" s="143">
        <f>IF(U344="základná",N344,0)</f>
        <v>0</v>
      </c>
      <c r="BF344" s="143">
        <f>IF(U344="znížená",N344,0)</f>
        <v>0</v>
      </c>
      <c r="BG344" s="143">
        <f>IF(U344="zákl. prenesená",N344,0)</f>
        <v>0</v>
      </c>
      <c r="BH344" s="143">
        <f>IF(U344="zníž. prenesená",N344,0)</f>
        <v>0</v>
      </c>
      <c r="BI344" s="143">
        <f>IF(U344="nulová",N344,0)</f>
        <v>0</v>
      </c>
      <c r="BJ344" s="8" t="s">
        <v>78</v>
      </c>
      <c r="BK344" s="121">
        <f>ROUND(L344*K344,3)</f>
        <v>0</v>
      </c>
      <c r="BL344" s="8" t="s">
        <v>231</v>
      </c>
      <c r="BM344" s="8" t="s">
        <v>5290</v>
      </c>
    </row>
    <row r="345" spans="2:65" s="23" customFormat="1" ht="25.5" customHeight="1" x14ac:dyDescent="0.45">
      <c r="B345" s="134"/>
      <c r="C345" s="135" t="s">
        <v>732</v>
      </c>
      <c r="D345" s="135" t="s">
        <v>157</v>
      </c>
      <c r="E345" s="136" t="s">
        <v>5291</v>
      </c>
      <c r="F345" s="251" t="s">
        <v>5292</v>
      </c>
      <c r="G345" s="251"/>
      <c r="H345" s="251"/>
      <c r="I345" s="251"/>
      <c r="J345" s="137" t="s">
        <v>1240</v>
      </c>
      <c r="K345" s="138">
        <v>4.2750000000000004</v>
      </c>
      <c r="L345" s="252"/>
      <c r="M345" s="252"/>
      <c r="N345" s="252">
        <f t="shared" si="65"/>
        <v>0</v>
      </c>
      <c r="O345" s="252"/>
      <c r="P345" s="252"/>
      <c r="Q345" s="252"/>
      <c r="R345" s="139"/>
      <c r="T345" s="140"/>
      <c r="U345" s="34" t="s">
        <v>39</v>
      </c>
      <c r="V345" s="141">
        <v>0</v>
      </c>
      <c r="W345" s="141">
        <f>V345*K345</f>
        <v>0</v>
      </c>
      <c r="X345" s="141">
        <v>0</v>
      </c>
      <c r="Y345" s="141">
        <f>X345*K345</f>
        <v>0</v>
      </c>
      <c r="Z345" s="141">
        <v>0</v>
      </c>
      <c r="AA345" s="142">
        <f>Z345*K345</f>
        <v>0</v>
      </c>
      <c r="AR345" s="8" t="s">
        <v>231</v>
      </c>
      <c r="AT345" s="8" t="s">
        <v>157</v>
      </c>
      <c r="AU345" s="8" t="s">
        <v>78</v>
      </c>
      <c r="AY345" s="8" t="s">
        <v>156</v>
      </c>
      <c r="BE345" s="143">
        <f>IF(U345="základná",N345,0)</f>
        <v>0</v>
      </c>
      <c r="BF345" s="143">
        <f>IF(U345="znížená",N345,0)</f>
        <v>0</v>
      </c>
      <c r="BG345" s="143">
        <f>IF(U345="zákl. prenesená",N345,0)</f>
        <v>0</v>
      </c>
      <c r="BH345" s="143">
        <f>IF(U345="zníž. prenesená",N345,0)</f>
        <v>0</v>
      </c>
      <c r="BI345" s="143">
        <f>IF(U345="nulová",N345,0)</f>
        <v>0</v>
      </c>
      <c r="BJ345" s="8" t="s">
        <v>78</v>
      </c>
      <c r="BK345" s="121">
        <f>ROUND(L345*K345,3)</f>
        <v>0</v>
      </c>
      <c r="BL345" s="8" t="s">
        <v>231</v>
      </c>
      <c r="BM345" s="8" t="s">
        <v>5293</v>
      </c>
    </row>
    <row r="346" spans="2:65" s="122" customFormat="1" ht="29.85" customHeight="1" x14ac:dyDescent="0.5">
      <c r="B346" s="123"/>
      <c r="C346" s="124"/>
      <c r="D346" s="133" t="s">
        <v>126</v>
      </c>
      <c r="E346" s="133"/>
      <c r="F346" s="133"/>
      <c r="G346" s="133"/>
      <c r="H346" s="133"/>
      <c r="I346" s="133"/>
      <c r="J346" s="133"/>
      <c r="K346" s="133"/>
      <c r="L346" s="133"/>
      <c r="M346" s="133"/>
      <c r="N346" s="257">
        <f>BK346</f>
        <v>0</v>
      </c>
      <c r="O346" s="257"/>
      <c r="P346" s="257"/>
      <c r="Q346" s="257"/>
      <c r="R346" s="126"/>
      <c r="T346" s="127"/>
      <c r="U346" s="124"/>
      <c r="V346" s="124"/>
      <c r="W346" s="128">
        <f>SUM(W347:W350)</f>
        <v>0</v>
      </c>
      <c r="X346" s="124"/>
      <c r="Y346" s="128">
        <f>SUM(Y347:Y350)</f>
        <v>0</v>
      </c>
      <c r="Z346" s="124"/>
      <c r="AA346" s="129">
        <f>SUM(AA347:AA350)</f>
        <v>0</v>
      </c>
      <c r="AR346" s="130" t="s">
        <v>78</v>
      </c>
      <c r="AT346" s="131" t="s">
        <v>71</v>
      </c>
      <c r="AU346" s="131" t="s">
        <v>80</v>
      </c>
      <c r="AY346" s="130" t="s">
        <v>156</v>
      </c>
      <c r="BK346" s="132">
        <f>SUM(BK347:BK350)</f>
        <v>0</v>
      </c>
    </row>
    <row r="347" spans="2:65" s="23" customFormat="1" ht="38.25" customHeight="1" x14ac:dyDescent="0.45">
      <c r="B347" s="134"/>
      <c r="C347" s="135" t="s">
        <v>738</v>
      </c>
      <c r="D347" s="135" t="s">
        <v>157</v>
      </c>
      <c r="E347" s="136" t="s">
        <v>2431</v>
      </c>
      <c r="F347" s="251" t="s">
        <v>2432</v>
      </c>
      <c r="G347" s="251"/>
      <c r="H347" s="251"/>
      <c r="I347" s="251"/>
      <c r="J347" s="137" t="s">
        <v>160</v>
      </c>
      <c r="K347" s="138">
        <v>7.7480000000000002</v>
      </c>
      <c r="L347" s="252"/>
      <c r="M347" s="252"/>
      <c r="N347" s="252">
        <f t="shared" ref="N347" si="66">ROUND(L347*K347,2)</f>
        <v>0</v>
      </c>
      <c r="O347" s="252"/>
      <c r="P347" s="252"/>
      <c r="Q347" s="252"/>
      <c r="R347" s="139"/>
      <c r="T347" s="140"/>
      <c r="U347" s="34" t="s">
        <v>39</v>
      </c>
      <c r="V347" s="141">
        <v>0</v>
      </c>
      <c r="W347" s="141">
        <f>V347*K347</f>
        <v>0</v>
      </c>
      <c r="X347" s="141">
        <v>0</v>
      </c>
      <c r="Y347" s="141">
        <f>X347*K347</f>
        <v>0</v>
      </c>
      <c r="Z347" s="141">
        <v>0</v>
      </c>
      <c r="AA347" s="142">
        <f>Z347*K347</f>
        <v>0</v>
      </c>
      <c r="AR347" s="8" t="s">
        <v>231</v>
      </c>
      <c r="AT347" s="8" t="s">
        <v>157</v>
      </c>
      <c r="AU347" s="8" t="s">
        <v>78</v>
      </c>
      <c r="AY347" s="8" t="s">
        <v>156</v>
      </c>
      <c r="BE347" s="143">
        <f>IF(U347="základná",N347,0)</f>
        <v>0</v>
      </c>
      <c r="BF347" s="143">
        <f>IF(U347="znížená",N347,0)</f>
        <v>0</v>
      </c>
      <c r="BG347" s="143">
        <f>IF(U347="zákl. prenesená",N347,0)</f>
        <v>0</v>
      </c>
      <c r="BH347" s="143">
        <f>IF(U347="zníž. prenesená",N347,0)</f>
        <v>0</v>
      </c>
      <c r="BI347" s="143">
        <f>IF(U347="nulová",N347,0)</f>
        <v>0</v>
      </c>
      <c r="BJ347" s="8" t="s">
        <v>78</v>
      </c>
      <c r="BK347" s="121">
        <f>ROUND(L347*K347,3)</f>
        <v>0</v>
      </c>
      <c r="BL347" s="8" t="s">
        <v>231</v>
      </c>
      <c r="BM347" s="8" t="s">
        <v>5294</v>
      </c>
    </row>
    <row r="348" spans="2:65" s="152" customFormat="1" ht="16.5" customHeight="1" x14ac:dyDescent="0.45">
      <c r="B348" s="153"/>
      <c r="C348" s="154"/>
      <c r="D348" s="154"/>
      <c r="E348" s="155"/>
      <c r="F348" s="256" t="s">
        <v>5295</v>
      </c>
      <c r="G348" s="256"/>
      <c r="H348" s="256"/>
      <c r="I348" s="256"/>
      <c r="J348" s="154"/>
      <c r="K348" s="156">
        <v>7.7480000000000002</v>
      </c>
      <c r="L348" s="154"/>
      <c r="M348" s="154"/>
      <c r="N348" s="154"/>
      <c r="O348" s="154"/>
      <c r="P348" s="154"/>
      <c r="Q348" s="154"/>
      <c r="R348" s="157"/>
      <c r="T348" s="158"/>
      <c r="U348" s="154"/>
      <c r="V348" s="154"/>
      <c r="W348" s="154"/>
      <c r="X348" s="154"/>
      <c r="Y348" s="154"/>
      <c r="Z348" s="154"/>
      <c r="AA348" s="159"/>
      <c r="AT348" s="160" t="s">
        <v>168</v>
      </c>
      <c r="AU348" s="160" t="s">
        <v>78</v>
      </c>
      <c r="AV348" s="152" t="s">
        <v>78</v>
      </c>
      <c r="AW348" s="152" t="s">
        <v>28</v>
      </c>
      <c r="AX348" s="152" t="s">
        <v>72</v>
      </c>
      <c r="AY348" s="160" t="s">
        <v>156</v>
      </c>
    </row>
    <row r="349" spans="2:65" s="161" customFormat="1" ht="16.5" customHeight="1" x14ac:dyDescent="0.45">
      <c r="B349" s="162"/>
      <c r="C349" s="163"/>
      <c r="D349" s="163"/>
      <c r="E349" s="164"/>
      <c r="F349" s="255" t="s">
        <v>170</v>
      </c>
      <c r="G349" s="255"/>
      <c r="H349" s="255"/>
      <c r="I349" s="255"/>
      <c r="J349" s="163"/>
      <c r="K349" s="165">
        <v>7.7480000000000002</v>
      </c>
      <c r="L349" s="163"/>
      <c r="M349" s="163"/>
      <c r="N349" s="163"/>
      <c r="O349" s="163"/>
      <c r="P349" s="163"/>
      <c r="Q349" s="163"/>
      <c r="R349" s="166"/>
      <c r="T349" s="167"/>
      <c r="U349" s="163"/>
      <c r="V349" s="163"/>
      <c r="W349" s="163"/>
      <c r="X349" s="163"/>
      <c r="Y349" s="163"/>
      <c r="Z349" s="163"/>
      <c r="AA349" s="168"/>
      <c r="AT349" s="169" t="s">
        <v>168</v>
      </c>
      <c r="AU349" s="169" t="s">
        <v>78</v>
      </c>
      <c r="AV349" s="161" t="s">
        <v>161</v>
      </c>
      <c r="AW349" s="161" t="s">
        <v>28</v>
      </c>
      <c r="AX349" s="161" t="s">
        <v>80</v>
      </c>
      <c r="AY349" s="169" t="s">
        <v>156</v>
      </c>
    </row>
    <row r="350" spans="2:65" s="23" customFormat="1" ht="25.5" customHeight="1" x14ac:dyDescent="0.45">
      <c r="B350" s="134"/>
      <c r="C350" s="135" t="s">
        <v>772</v>
      </c>
      <c r="D350" s="135" t="s">
        <v>157</v>
      </c>
      <c r="E350" s="136" t="s">
        <v>2435</v>
      </c>
      <c r="F350" s="251" t="s">
        <v>2436</v>
      </c>
      <c r="G350" s="251"/>
      <c r="H350" s="251"/>
      <c r="I350" s="251"/>
      <c r="J350" s="137" t="s">
        <v>160</v>
      </c>
      <c r="K350" s="138">
        <v>7.7480000000000002</v>
      </c>
      <c r="L350" s="252"/>
      <c r="M350" s="252"/>
      <c r="N350" s="252">
        <f t="shared" ref="N350" si="67">ROUND(L350*K350,2)</f>
        <v>0</v>
      </c>
      <c r="O350" s="252"/>
      <c r="P350" s="252"/>
      <c r="Q350" s="252"/>
      <c r="R350" s="139"/>
      <c r="T350" s="140"/>
      <c r="U350" s="34" t="s">
        <v>39</v>
      </c>
      <c r="V350" s="141">
        <v>0</v>
      </c>
      <c r="W350" s="141">
        <f>V350*K350</f>
        <v>0</v>
      </c>
      <c r="X350" s="141">
        <v>0</v>
      </c>
      <c r="Y350" s="141">
        <f>X350*K350</f>
        <v>0</v>
      </c>
      <c r="Z350" s="141">
        <v>0</v>
      </c>
      <c r="AA350" s="142">
        <f>Z350*K350</f>
        <v>0</v>
      </c>
      <c r="AR350" s="8" t="s">
        <v>231</v>
      </c>
      <c r="AT350" s="8" t="s">
        <v>157</v>
      </c>
      <c r="AU350" s="8" t="s">
        <v>78</v>
      </c>
      <c r="AY350" s="8" t="s">
        <v>156</v>
      </c>
      <c r="BE350" s="143">
        <f>IF(U350="základná",N350,0)</f>
        <v>0</v>
      </c>
      <c r="BF350" s="143">
        <f>IF(U350="znížená",N350,0)</f>
        <v>0</v>
      </c>
      <c r="BG350" s="143">
        <f>IF(U350="zákl. prenesená",N350,0)</f>
        <v>0</v>
      </c>
      <c r="BH350" s="143">
        <f>IF(U350="zníž. prenesená",N350,0)</f>
        <v>0</v>
      </c>
      <c r="BI350" s="143">
        <f>IF(U350="nulová",N350,0)</f>
        <v>0</v>
      </c>
      <c r="BJ350" s="8" t="s">
        <v>78</v>
      </c>
      <c r="BK350" s="121">
        <f>ROUND(L350*K350,3)</f>
        <v>0</v>
      </c>
      <c r="BL350" s="8" t="s">
        <v>231</v>
      </c>
      <c r="BM350" s="8" t="s">
        <v>5296</v>
      </c>
    </row>
    <row r="351" spans="2:65" s="122" customFormat="1" ht="37.35" customHeight="1" x14ac:dyDescent="0.55000000000000004">
      <c r="B351" s="123"/>
      <c r="C351" s="124"/>
      <c r="D351" s="125" t="s">
        <v>128</v>
      </c>
      <c r="E351" s="125"/>
      <c r="F351" s="125"/>
      <c r="G351" s="125"/>
      <c r="H351" s="125"/>
      <c r="I351" s="125"/>
      <c r="J351" s="125"/>
      <c r="K351" s="125"/>
      <c r="L351" s="125"/>
      <c r="M351" s="125"/>
      <c r="N351" s="268">
        <f>BK351</f>
        <v>0</v>
      </c>
      <c r="O351" s="268"/>
      <c r="P351" s="268"/>
      <c r="Q351" s="268"/>
      <c r="R351" s="126"/>
      <c r="T351" s="127"/>
      <c r="U351" s="124"/>
      <c r="V351" s="124"/>
      <c r="W351" s="128">
        <f>W352</f>
        <v>0</v>
      </c>
      <c r="X351" s="124"/>
      <c r="Y351" s="128">
        <f>Y352</f>
        <v>0</v>
      </c>
      <c r="Z351" s="124"/>
      <c r="AA351" s="129">
        <f>AA352</f>
        <v>0</v>
      </c>
      <c r="AR351" s="130" t="s">
        <v>82</v>
      </c>
      <c r="AT351" s="131" t="s">
        <v>71</v>
      </c>
      <c r="AU351" s="131" t="s">
        <v>72</v>
      </c>
      <c r="AY351" s="130" t="s">
        <v>156</v>
      </c>
      <c r="BK351" s="132">
        <f>BK352</f>
        <v>0</v>
      </c>
    </row>
    <row r="352" spans="2:65" s="122" customFormat="1" ht="19.899999999999999" customHeight="1" x14ac:dyDescent="0.5">
      <c r="B352" s="123"/>
      <c r="C352" s="124"/>
      <c r="D352" s="133" t="s">
        <v>5014</v>
      </c>
      <c r="E352" s="133"/>
      <c r="F352" s="133"/>
      <c r="G352" s="133"/>
      <c r="H352" s="133"/>
      <c r="I352" s="133"/>
      <c r="J352" s="133"/>
      <c r="K352" s="133"/>
      <c r="L352" s="133"/>
      <c r="M352" s="133"/>
      <c r="N352" s="250">
        <f>BK352</f>
        <v>0</v>
      </c>
      <c r="O352" s="250"/>
      <c r="P352" s="250"/>
      <c r="Q352" s="250"/>
      <c r="R352" s="126"/>
      <c r="T352" s="127"/>
      <c r="U352" s="124"/>
      <c r="V352" s="124"/>
      <c r="W352" s="128">
        <f>W353</f>
        <v>0</v>
      </c>
      <c r="X352" s="124"/>
      <c r="Y352" s="128">
        <f>Y353</f>
        <v>0</v>
      </c>
      <c r="Z352" s="124"/>
      <c r="AA352" s="129">
        <f>AA353</f>
        <v>0</v>
      </c>
      <c r="AR352" s="130" t="s">
        <v>82</v>
      </c>
      <c r="AT352" s="131" t="s">
        <v>71</v>
      </c>
      <c r="AU352" s="131" t="s">
        <v>80</v>
      </c>
      <c r="AY352" s="130" t="s">
        <v>156</v>
      </c>
      <c r="BK352" s="132">
        <f>BK353</f>
        <v>0</v>
      </c>
    </row>
    <row r="353" spans="2:65" s="23" customFormat="1" ht="25.5" customHeight="1" x14ac:dyDescent="0.45">
      <c r="B353" s="134"/>
      <c r="C353" s="135" t="s">
        <v>779</v>
      </c>
      <c r="D353" s="135" t="s">
        <v>157</v>
      </c>
      <c r="E353" s="136" t="s">
        <v>5297</v>
      </c>
      <c r="F353" s="251" t="s">
        <v>5298</v>
      </c>
      <c r="G353" s="251"/>
      <c r="H353" s="251"/>
      <c r="I353" s="251"/>
      <c r="J353" s="137" t="s">
        <v>1955</v>
      </c>
      <c r="K353" s="138">
        <v>1855.51</v>
      </c>
      <c r="L353" s="252"/>
      <c r="M353" s="252"/>
      <c r="N353" s="252">
        <f t="shared" ref="N353" si="68">ROUND(L353*K353,2)</f>
        <v>0</v>
      </c>
      <c r="O353" s="252"/>
      <c r="P353" s="252"/>
      <c r="Q353" s="252"/>
      <c r="R353" s="139"/>
      <c r="T353" s="140"/>
      <c r="U353" s="206" t="s">
        <v>39</v>
      </c>
      <c r="V353" s="207">
        <v>0</v>
      </c>
      <c r="W353" s="207">
        <f>V353*K353</f>
        <v>0</v>
      </c>
      <c r="X353" s="207">
        <v>0</v>
      </c>
      <c r="Y353" s="207">
        <f>X353*K353</f>
        <v>0</v>
      </c>
      <c r="Z353" s="207">
        <v>0</v>
      </c>
      <c r="AA353" s="208">
        <f>Z353*K353</f>
        <v>0</v>
      </c>
      <c r="AR353" s="8" t="s">
        <v>600</v>
      </c>
      <c r="AT353" s="8" t="s">
        <v>157</v>
      </c>
      <c r="AU353" s="8" t="s">
        <v>78</v>
      </c>
      <c r="AY353" s="8" t="s">
        <v>156</v>
      </c>
      <c r="BE353" s="143">
        <f>IF(U353="základná",N353,0)</f>
        <v>0</v>
      </c>
      <c r="BF353" s="143">
        <f>IF(U353="znížená",N353,0)</f>
        <v>0</v>
      </c>
      <c r="BG353" s="143">
        <f>IF(U353="zákl. prenesená",N353,0)</f>
        <v>0</v>
      </c>
      <c r="BH353" s="143">
        <f>IF(U353="zníž. prenesená",N353,0)</f>
        <v>0</v>
      </c>
      <c r="BI353" s="143">
        <f>IF(U353="nulová",N353,0)</f>
        <v>0</v>
      </c>
      <c r="BJ353" s="8" t="s">
        <v>78</v>
      </c>
      <c r="BK353" s="121">
        <f>ROUND(L353*K353,3)</f>
        <v>0</v>
      </c>
      <c r="BL353" s="8" t="s">
        <v>600</v>
      </c>
      <c r="BM353" s="8" t="s">
        <v>5299</v>
      </c>
    </row>
    <row r="354" spans="2:65" s="23" customFormat="1" ht="7" customHeight="1" x14ac:dyDescent="0.45">
      <c r="B354" s="49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1"/>
    </row>
  </sheetData>
  <mergeCells count="489">
    <mergeCell ref="F350:I350"/>
    <mergeCell ref="L350:M350"/>
    <mergeCell ref="N350:Q350"/>
    <mergeCell ref="N351:Q351"/>
    <mergeCell ref="N352:Q352"/>
    <mergeCell ref="F353:I353"/>
    <mergeCell ref="L353:M353"/>
    <mergeCell ref="N353:Q353"/>
    <mergeCell ref="F345:I345"/>
    <mergeCell ref="L345:M345"/>
    <mergeCell ref="N345:Q345"/>
    <mergeCell ref="N346:Q346"/>
    <mergeCell ref="F347:I347"/>
    <mergeCell ref="L347:M347"/>
    <mergeCell ref="N347:Q347"/>
    <mergeCell ref="F348:I348"/>
    <mergeCell ref="F349:I349"/>
    <mergeCell ref="F341:I341"/>
    <mergeCell ref="L341:M341"/>
    <mergeCell ref="N341:Q341"/>
    <mergeCell ref="N342:Q342"/>
    <mergeCell ref="F343:I343"/>
    <mergeCell ref="L343:M343"/>
    <mergeCell ref="N343:Q343"/>
    <mergeCell ref="F344:I344"/>
    <mergeCell ref="L344:M344"/>
    <mergeCell ref="N344:Q344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0:I330"/>
    <mergeCell ref="L330:M330"/>
    <mergeCell ref="N330:Q330"/>
    <mergeCell ref="N331:Q331"/>
    <mergeCell ref="F332:I332"/>
    <mergeCell ref="L332:M332"/>
    <mergeCell ref="N332:Q332"/>
    <mergeCell ref="F333:I333"/>
    <mergeCell ref="F334:I334"/>
    <mergeCell ref="F326:I326"/>
    <mergeCell ref="L326:M326"/>
    <mergeCell ref="N326:Q326"/>
    <mergeCell ref="N327:Q327"/>
    <mergeCell ref="F328:I328"/>
    <mergeCell ref="L328:M328"/>
    <mergeCell ref="N328:Q328"/>
    <mergeCell ref="F329:I329"/>
    <mergeCell ref="L329:M329"/>
    <mergeCell ref="N329:Q329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L315:M315"/>
    <mergeCell ref="N315:Q315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295:I295"/>
    <mergeCell ref="L295:M295"/>
    <mergeCell ref="N295:Q295"/>
    <mergeCell ref="N296:Q296"/>
    <mergeCell ref="F297:I297"/>
    <mergeCell ref="L297:M297"/>
    <mergeCell ref="N297:Q297"/>
    <mergeCell ref="F298:I298"/>
    <mergeCell ref="L298:M298"/>
    <mergeCell ref="N298:Q298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N283:Q283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F278:I278"/>
    <mergeCell ref="F279:I279"/>
    <mergeCell ref="F280:I280"/>
    <mergeCell ref="L280:M280"/>
    <mergeCell ref="N280:Q280"/>
    <mergeCell ref="N281:Q281"/>
    <mergeCell ref="F282:I282"/>
    <mergeCell ref="L282:M282"/>
    <mergeCell ref="N282:Q282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61:I261"/>
    <mergeCell ref="L261:M261"/>
    <mergeCell ref="N261:Q261"/>
    <mergeCell ref="F262:I262"/>
    <mergeCell ref="L262:M262"/>
    <mergeCell ref="N262:Q262"/>
    <mergeCell ref="N263:Q263"/>
    <mergeCell ref="F264:I264"/>
    <mergeCell ref="L264:M264"/>
    <mergeCell ref="N264:Q264"/>
    <mergeCell ref="F256:I256"/>
    <mergeCell ref="L256:M256"/>
    <mergeCell ref="N256:Q256"/>
    <mergeCell ref="F257:I257"/>
    <mergeCell ref="F258:I258"/>
    <mergeCell ref="N259:Q259"/>
    <mergeCell ref="F260:I260"/>
    <mergeCell ref="L260:M260"/>
    <mergeCell ref="N260:Q26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N239:Q23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N224:Q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N209:Q209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N178:Q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78:M178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F156:I15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N130:Q130"/>
    <mergeCell ref="N104:Q104"/>
    <mergeCell ref="N105:Q105"/>
    <mergeCell ref="N106:Q106"/>
    <mergeCell ref="N107:Q107"/>
    <mergeCell ref="N109:Q109"/>
    <mergeCell ref="L111:Q111"/>
    <mergeCell ref="C117:Q117"/>
    <mergeCell ref="F119:P119"/>
    <mergeCell ref="F120:P120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S1" location="'Rekapitulácia stavby'!C2" display="Rekapitulácia stavby" xr:uid="{00000000-0004-0000-0200-000003000000}"/>
    <hyperlink ref="L1" location="C127" display="3) Rozpočet" xr:uid="{00000000-0004-0000-0200-000002000000}"/>
    <hyperlink ref="H1" location="C86" display="2) Rekapitulácia rozpočtu" xr:uid="{00000000-0004-0000-0200-000001000000}"/>
    <hyperlink ref="F1" location="C2" display="1) Krycí list rozpočtu" xr:uid="{00000000-0004-0000-0200-000000000000}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13" ma:contentTypeDescription="Umožňuje vytvoriť nový dokument." ma:contentTypeScope="" ma:versionID="4c4d43e95003d4ff4931fa5760baaa10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e33e5cac50da2724512dde33d3befda1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B633B58D-52A7-4C84-9792-9B2536E8A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34A666-2A85-46D7-AF35-C9B36551D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23F06-FE60-4701-9B7A-22CBEE86AFB8}">
  <ds:schemaRefs>
    <ds:schemaRef ds:uri="http://schemas.microsoft.com/office/2006/metadata/properties"/>
    <ds:schemaRef ds:uri="http://schemas.microsoft.com/office/infopath/2007/PartnerControls"/>
    <ds:schemaRef ds:uri="ec7917f5-f316-402c-8a9b-edc7b97281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2 -  SO 02 - URGENT</vt:lpstr>
      <vt:lpstr>3 - SO 03 - Bezbariérový ...</vt:lpstr>
      <vt:lpstr>'2 -  SO 02 - URGENT'!Názvy_tlače</vt:lpstr>
      <vt:lpstr>'3 - SO 03 - Bezbariérový ...'!Názvy_tlače</vt:lpstr>
      <vt:lpstr>'Rekapitulácia stavby'!Názvy_tlače</vt:lpstr>
      <vt:lpstr>'2 -  SO 02 - URGENT'!Oblasť_tlače</vt:lpstr>
      <vt:lpstr>'3 - SO 03 - Bezbariérový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Katrína Martinusová</dc:creator>
  <dc:description/>
  <cp:lastModifiedBy>Dano</cp:lastModifiedBy>
  <cp:revision>19</cp:revision>
  <cp:lastPrinted>2021-09-22T13:09:30Z</cp:lastPrinted>
  <dcterms:created xsi:type="dcterms:W3CDTF">2018-05-23T07:10:35Z</dcterms:created>
  <dcterms:modified xsi:type="dcterms:W3CDTF">2021-11-03T13:43:30Z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0x01010003F21FF019152148AFEC4159358D4323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