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500" activeTab="0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<sst xmlns="http://schemas.openxmlformats.org/spreadsheetml/2006/main" count="801" uniqueCount="339">
  <si>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</si>
  <si>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</si>
  <si>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</si>
  <si>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</si>
  <si>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</si>
  <si>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</si>
  <si>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</si>
  <si>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</si>
  <si>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</si>
  <si>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</si>
  <si>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</si>
  <si>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</si>
  <si>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</si>
  <si>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</si>
  <si>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</si>
  <si>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</si>
  <si>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</si>
  <si>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</si>
  <si>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</si>
  <si>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</si>
  <si>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</si>
  <si>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</si>
  <si>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</si>
  <si>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</si>
  <si>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</si>
  <si>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</si>
  <si>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</si>
  <si>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</si>
  <si>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</si>
  <si>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</si>
  <si>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</si>
  <si>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</si>
  <si>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</si>
  <si>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</si>
  <si>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</si>
  <si>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</si>
  <si>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</si>
  <si>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</si>
  <si>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</si>
  <si>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</si>
  <si>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</si>
  <si>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</si>
  <si>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</si>
  <si>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</si>
  <si>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</si>
  <si>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</si>
  <si>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</si>
  <si>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</si>
  <si>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</si>
  <si>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</si>
  <si>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</si>
  <si>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</si>
  <si>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</si>
  <si>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</si>
  <si>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</si>
  <si>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</si>
  <si>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</si>
  <si>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</si>
  <si>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</si>
  <si>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</si>
  <si>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</si>
  <si>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</si>
  <si>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</si>
  <si>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</si>
  <si>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</si>
  <si>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</si>
  <si>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</si>
  <si>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</si>
  <si>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</si>
  <si>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</si>
  <si>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</si>
  <si>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</si>
  <si>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</si>
  <si>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</si>
  <si>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</si>
  <si>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</si>
  <si>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</si>
  <si>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</si>
  <si>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</si>
  <si>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</si>
  <si>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</si>
  <si>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</si>
  <si>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</si>
  <si>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</si>
  <si>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</si>
  <si>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</si>
  <si>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</si>
  <si>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</si>
  <si>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</si>
  <si>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</si>
  <si>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</si>
  <si>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</si>
  <si>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</si>
  <si>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</si>
  <si>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</si>
  <si>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</si>
  <si>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</si>
  <si>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</si>
  <si>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</si>
  <si>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</si>
  <si>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</si>
  <si>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</si>
  <si>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</si>
  <si>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</si>
  <si>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</si>
  <si>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</si>
  <si>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</si>
  <si>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</si>
  <si>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</si>
  <si>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</si>
  <si>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</si>
  <si>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</si>
  <si>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</si>
  <si>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</si>
  <si>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</si>
  <si>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</si>
  <si>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</si>
  <si>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>JKSO : 801</t>
  </si>
  <si>
    <t>Dátum: 05.08.2021</t>
  </si>
  <si>
    <t>Stavba :PREŠOV - ZŠ Mirka Nešpora- Rekonštrukcia</t>
  </si>
  <si>
    <t>Objekt :ČASŤ "D" - Telocvičňa</t>
  </si>
  <si>
    <t>Časť :Zateplenie strechy</t>
  </si>
  <si>
    <t>Stavoprojekt, s.r.o., Prešov</t>
  </si>
  <si>
    <t xml:space="preserve"> Stavoprojekt, s.r.o., Prešov</t>
  </si>
  <si>
    <t>Prešov</t>
  </si>
  <si>
    <t>JKSO :</t>
  </si>
  <si>
    <t>Zmluva č.: 21065</t>
  </si>
  <si>
    <t>05.08.2021</t>
  </si>
  <si>
    <t xml:space="preserve">Stavoprojekt s.r.o.,  Prešov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</si>
  <si>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</si>
  <si>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</si>
  <si>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</si>
  <si>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</si>
  <si>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</si>
  <si>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</si>
  <si>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</si>
  <si>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</si>
  <si>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</si>
  <si>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</si>
  <si>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</si>
  <si>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</si>
  <si>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</si>
  <si>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</si>
  <si>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</si>
  <si>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</si>
  <si>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</si>
  <si>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</si>
  <si>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</si>
  <si>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</si>
  <si>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</si>
  <si>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</si>
  <si>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311272238</t>
  </si>
  <si>
    <t>Murivo presné porobet tvárnice PPT-hlad. Ytong, 250mm, P4-550</t>
  </si>
  <si>
    <t>m3</t>
  </si>
  <si>
    <t xml:space="preserve">                    </t>
  </si>
  <si>
    <t>31127-2238</t>
  </si>
  <si>
    <t>45.25.50</t>
  </si>
  <si>
    <t>EK</t>
  </si>
  <si>
    <t>S</t>
  </si>
  <si>
    <t>13,37*0,25*0,25*2*1,05 =   1,755</t>
  </si>
  <si>
    <t xml:space="preserve">3 - ZVISLÉ A KOMPLETNÉ KONŠTRUKCIE  spolu: </t>
  </si>
  <si>
    <t>9 - OSTATNÉ KONŠTRUKCIE A PRÁCE</t>
  </si>
  <si>
    <t>013</t>
  </si>
  <si>
    <t>979011111</t>
  </si>
  <si>
    <t>Zvislá doprava sute a vybúr. hmôt za prvé podlažie</t>
  </si>
  <si>
    <t>t</t>
  </si>
  <si>
    <t>97901-1111</t>
  </si>
  <si>
    <t>45.11.11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</si>
  <si>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</si>
  <si>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</si>
  <si>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</si>
  <si>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</si>
  <si>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</si>
  <si>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</si>
  <si>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5,033*9 =   45,297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</si>
  <si>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</si>
  <si>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</si>
  <si>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</si>
  <si>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</si>
  <si>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</si>
  <si>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</si>
  <si>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5,033*4 =   20,132</t>
  </si>
  <si>
    <t>979118705</t>
  </si>
  <si>
    <t>Poplatok za ulož.a znešk.st.odp.na urč.sklád.-asfalt.lepenka "Z"-zvláštny odpad</t>
  </si>
  <si>
    <t>97911-8705</t>
  </si>
  <si>
    <t>979131409</t>
  </si>
  <si>
    <t>Poplatok za ulož.a znešk.staveb.sute na vymedzených skládkach "O"-ostatný odpad</t>
  </si>
  <si>
    <t>97913-1409</t>
  </si>
  <si>
    <t>5,033-4,64 =   0,393</t>
  </si>
  <si>
    <t>014</t>
  </si>
  <si>
    <t>998991111</t>
  </si>
  <si>
    <t>Presun hmôt pre opravy v objektoch výšky do 25 m</t>
  </si>
  <si>
    <t>99899-1111</t>
  </si>
  <si>
    <t>45.41.10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</si>
  <si>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</si>
  <si>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</si>
  <si>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</si>
  <si>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</si>
  <si>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712</t>
  </si>
  <si>
    <t>712300832</t>
  </si>
  <si>
    <t>Narezanie poškodených častí  povl. krytiny striech</t>
  </si>
  <si>
    <t>m2</t>
  </si>
  <si>
    <t>I</t>
  </si>
  <si>
    <t>71230-0832</t>
  </si>
  <si>
    <t>45.22.12</t>
  </si>
  <si>
    <t>IK</t>
  </si>
  <si>
    <t>712300841</t>
  </si>
  <si>
    <t>Očistenie povrchu z povl. krytiny striech do 10°</t>
  </si>
  <si>
    <t>71230-0841</t>
  </si>
  <si>
    <t>712310915</t>
  </si>
  <si>
    <t>Vykonanie údržby povl. krytiny striech do 10° za studena náter asfalt. tmelom</t>
  </si>
  <si>
    <t>71231-0915</t>
  </si>
  <si>
    <t>MAT</t>
  </si>
  <si>
    <t>111632450</t>
  </si>
  <si>
    <t>Tmel asfaltový  špec.</t>
  </si>
  <si>
    <t>26.82.13</t>
  </si>
  <si>
    <t>IZ</t>
  </si>
  <si>
    <t>386,70*0,0015 =   0,580</t>
  </si>
  <si>
    <t>712331201</t>
  </si>
  <si>
    <t>Zhotovenie povl, krytiny striech do 10° nalepením samolepiacich asfalt. pásov</t>
  </si>
  <si>
    <t>71233-1201</t>
  </si>
  <si>
    <t xml:space="preserve">  .  .  </t>
  </si>
  <si>
    <t>386,70+27,00*1,00*2 =   440,700</t>
  </si>
  <si>
    <t>6282B0472</t>
  </si>
  <si>
    <t>Pás asfaltovaný modifikovanýý samolepiaci</t>
  </si>
  <si>
    <t>6282B0471</t>
  </si>
  <si>
    <t>21.12.56</t>
  </si>
  <si>
    <t>712342111</t>
  </si>
  <si>
    <t>Zhotovenie povlakovej krytiny stiech plochých do 10° pásmi pritavením NAIP na celej ploche modifikované pásy</t>
  </si>
  <si>
    <t>71234-2111</t>
  </si>
  <si>
    <t>6282E1712</t>
  </si>
  <si>
    <t>Pás asfaltový modifikovaný s hrubozrným posypom</t>
  </si>
  <si>
    <t>440,70*1,15 =   506,805</t>
  </si>
  <si>
    <t>712998204</t>
  </si>
  <si>
    <t>Zhotovenie podklad. konštrukcie z OSB dosiek na atike š. 411 - 620 mm pre klampiarske práce</t>
  </si>
  <si>
    <t>m</t>
  </si>
  <si>
    <t>71299-8204</t>
  </si>
  <si>
    <t>998712202</t>
  </si>
  <si>
    <t>Presun hmôt pre izolácie povlakové v objektoch výšky do 12 m</t>
  </si>
  <si>
    <t>99871-2202</t>
  </si>
  <si>
    <t>45.22.20</t>
  </si>
  <si>
    <t xml:space="preserve">712 - Povlakové krytiny  spolu: </t>
  </si>
  <si>
    <t>713 - Izolácie tepelné</t>
  </si>
  <si>
    <t>713</t>
  </si>
  <si>
    <t>713141131</t>
  </si>
  <si>
    <t>Montáž tep. izolácie striech, prilepenie za studena na plno</t>
  </si>
  <si>
    <t>71314-1131</t>
  </si>
  <si>
    <t>45.32.11</t>
  </si>
  <si>
    <t>386,70*2 =   773,400</t>
  </si>
  <si>
    <t>2831R0402</t>
  </si>
  <si>
    <t>Doska PIR  hr.80 mm</t>
  </si>
  <si>
    <t>386,70*2*1,02 =   788,868</t>
  </si>
  <si>
    <t>713141211</t>
  </si>
  <si>
    <t>Montáž tep. izolácie striech rovn. volne položené atikový klin</t>
  </si>
  <si>
    <t>71314-1211</t>
  </si>
  <si>
    <t>2831BA871</t>
  </si>
  <si>
    <t>Klin atikový</t>
  </si>
  <si>
    <t>27,00*1,02 =   27,540</t>
  </si>
  <si>
    <t>713141222</t>
  </si>
  <si>
    <t>Montáž tepel. izolácie streš. atiky polystyrénom do lepidla</t>
  </si>
  <si>
    <t>71314-1222</t>
  </si>
  <si>
    <t>2831R0401</t>
  </si>
  <si>
    <t>Doska  PIR hr.50mm</t>
  </si>
  <si>
    <t>713141232</t>
  </si>
  <si>
    <t>Montáž tepel. izolácie streš. atiky extrud. polyst. do lepidla</t>
  </si>
  <si>
    <t>71314-1232</t>
  </si>
  <si>
    <t>27,00*0,30 =   8,100</t>
  </si>
  <si>
    <t>2831BA851</t>
  </si>
  <si>
    <t>Doska spádová  XPS hr.40mm</t>
  </si>
  <si>
    <t>998713202</t>
  </si>
  <si>
    <t>Presun hmôt pre izolácie tepelné v objektoch výšky do 12 m</t>
  </si>
  <si>
    <t>99871-3202</t>
  </si>
  <si>
    <t xml:space="preserve">713 - Izolácie tepelné  spolu: </t>
  </si>
  <si>
    <t>762 - Konštrukcie tesárske</t>
  </si>
  <si>
    <t>762</t>
  </si>
  <si>
    <t>762332130</t>
  </si>
  <si>
    <t>Montáž krovov viazaných prierez. plocha nad 224 do 288 cm2</t>
  </si>
  <si>
    <t>76233-2130</t>
  </si>
  <si>
    <t>45.22.11</t>
  </si>
  <si>
    <t>"160x160" 60,00 =   60,000</t>
  </si>
  <si>
    <t>605000021</t>
  </si>
  <si>
    <t>Rezivo  vč.náteru proti škodcom a hnilobe</t>
  </si>
  <si>
    <t>605000020</t>
  </si>
  <si>
    <t>60,00*0,16*0,16*1,10 =   1,690</t>
  </si>
  <si>
    <t>762395000</t>
  </si>
  <si>
    <t>Spojovacie a ochranné prostriedky k montáži krovov</t>
  </si>
  <si>
    <t>76239-5000</t>
  </si>
  <si>
    <t>998762202</t>
  </si>
  <si>
    <t>Presun hmôt pre tesárske konštr. v objektoch výšky do 12 m</t>
  </si>
  <si>
    <t>99876-2202</t>
  </si>
  <si>
    <t>45.42.13</t>
  </si>
  <si>
    <t xml:space="preserve">762 - Konštrukcie tesárske  spolu: </t>
  </si>
  <si>
    <t>764 - Konštrukcie klampiarske</t>
  </si>
  <si>
    <t>764</t>
  </si>
  <si>
    <t>764325221</t>
  </si>
  <si>
    <t>Klamp. lakoplast.pl. odkvapov  rš 250</t>
  </si>
  <si>
    <t>76432-5220</t>
  </si>
  <si>
    <t>45.22.13</t>
  </si>
  <si>
    <t>764352206</t>
  </si>
  <si>
    <t>Klamp. lakoplast. pl. žľaby pododkvap. polkruh. rš 330</t>
  </si>
  <si>
    <t>76435-2203</t>
  </si>
  <si>
    <t>764352821</t>
  </si>
  <si>
    <t>Klamp. demont. žľaby polkruhové</t>
  </si>
  <si>
    <t>76435-2821</t>
  </si>
  <si>
    <t>764359216</t>
  </si>
  <si>
    <t>Klamp. lakoplast. pl. žľaby kotlík konický pre rúry o d-120</t>
  </si>
  <si>
    <t>kus</t>
  </si>
  <si>
    <t>76435-9212</t>
  </si>
  <si>
    <t>764359230</t>
  </si>
  <si>
    <t>Klamp. lakoplast. pl. žľaby kotlík štorhranný</t>
  </si>
  <si>
    <t>76435-9231</t>
  </si>
  <si>
    <t>764359820</t>
  </si>
  <si>
    <t>Klamp. demont. kotlík</t>
  </si>
  <si>
    <t>76435-9820</t>
  </si>
  <si>
    <t>764394940</t>
  </si>
  <si>
    <t>Klamp.  pl. príponky</t>
  </si>
  <si>
    <t>76439-4940</t>
  </si>
  <si>
    <t>"Ka"  82 =   82,000</t>
  </si>
  <si>
    <t>764430265</t>
  </si>
  <si>
    <t>Ka Klamp. lakoplast. pl. oplechovanie múrov rš 650</t>
  </si>
  <si>
    <t>76443-0260</t>
  </si>
  <si>
    <t>764430840</t>
  </si>
  <si>
    <t>Klamp. demont. oplechovanie atiky rš 500</t>
  </si>
  <si>
    <t>76443-0840</t>
  </si>
  <si>
    <t>764454206</t>
  </si>
  <si>
    <t>Klamp. lakoplast. pl. rúry odpadové kruhové d-120 vč.kolien+ výtokové koleno</t>
  </si>
  <si>
    <t>76445-4203</t>
  </si>
  <si>
    <t>764454803</t>
  </si>
  <si>
    <t>Klamp. demont. rúr odpadových kruhových d-150</t>
  </si>
  <si>
    <t>76445-4803</t>
  </si>
  <si>
    <t>998764202</t>
  </si>
  <si>
    <t>Presun hmôt pre klampiarske konštr. v objektoch výšky do 12 m</t>
  </si>
  <si>
    <t>99876-4202</t>
  </si>
  <si>
    <t xml:space="preserve">764 - Konštrukcie klampiarske  spolu: </t>
  </si>
  <si>
    <t xml:space="preserve">PRÁCE A DODÁVKY PSV  spolu: </t>
  </si>
  <si>
    <t>Za rozpočet celkom</t>
  </si>
  <si>
    <t>Figura</t>
  </si>
  <si>
    <t/>
  </si>
  <si>
    <t>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</si>
</sst>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4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8" fillId="29" borderId="0" applyNumberFormat="0" applyBorder="0" applyAlignment="0" applyProtection="0"/>
    <xf numFmtId="0" fontId="29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10">
      <alignment vertical="center"/>
      <protection/>
    </xf>
    <xf numFmtId="0" fontId="38" fillId="33" borderId="11" applyNumberFormat="0" applyAlignment="0" applyProtection="0"/>
    <xf numFmtId="0" fontId="39" fillId="34" borderId="11" applyNumberFormat="0" applyAlignment="0" applyProtection="0"/>
    <xf numFmtId="0" fontId="40" fillId="34" borderId="12" applyNumberFormat="0" applyAlignment="0" applyProtection="0"/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righ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righ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righ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righ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35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20" xfId="72" applyNumberFormat="1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3" fontId="8" fillId="0" borderId="32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8" xfId="72" applyNumberFormat="1" applyFont="1" applyBorder="1" applyAlignment="1">
      <alignment horizontal="right" vertical="center"/>
      <protection/>
    </xf>
    <xf numFmtId="0" fontId="8" fillId="0" borderId="34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0" fontId="9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left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center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Font="1" applyBorder="1" applyAlignment="1">
      <alignment horizontal="left" vertical="center"/>
      <protection/>
    </xf>
    <xf numFmtId="0" fontId="8" fillId="0" borderId="48" xfId="72" applyNumberFormat="1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left" vertical="center"/>
      <protection/>
    </xf>
    <xf numFmtId="0" fontId="8" fillId="0" borderId="51" xfId="72" applyFont="1" applyBorder="1" applyAlignment="1">
      <alignment horizontal="center" vertical="center"/>
      <protection/>
    </xf>
    <xf numFmtId="0" fontId="8" fillId="0" borderId="52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center" vertical="center"/>
      <protection/>
    </xf>
    <xf numFmtId="0" fontId="8" fillId="0" borderId="54" xfId="72" applyFont="1" applyBorder="1" applyAlignment="1">
      <alignment horizontal="right" vertical="center"/>
      <protection/>
    </xf>
    <xf numFmtId="0" fontId="8" fillId="0" borderId="42" xfId="72" applyFont="1" applyBorder="1" applyAlignment="1">
      <alignment horizontal="left" vertical="center"/>
      <protection/>
    </xf>
    <xf numFmtId="180" fontId="8" fillId="0" borderId="31" xfId="72" applyNumberFormat="1" applyFont="1" applyBorder="1" applyAlignment="1">
      <alignment horizontal="right" vertical="center"/>
      <protection/>
    </xf>
    <xf numFmtId="180" fontId="8" fillId="0" borderId="55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180" fontId="8" fillId="0" borderId="22" xfId="72" applyNumberFormat="1" applyFont="1" applyBorder="1" applyAlignment="1">
      <alignment horizontal="right" vertical="center"/>
      <protection/>
    </xf>
    <xf numFmtId="180" fontId="8" fillId="0" borderId="56" xfId="72" applyNumberFormat="1" applyFont="1" applyBorder="1" applyAlignment="1">
      <alignment horizontal="right" vertical="center"/>
      <protection/>
    </xf>
    <xf numFmtId="0" fontId="8" fillId="0" borderId="54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58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right" vertical="center"/>
      <protection/>
    </xf>
    <xf numFmtId="0" fontId="8" fillId="0" borderId="59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60" xfId="72" applyFont="1" applyBorder="1" applyAlignment="1">
      <alignment horizontal="right" vertical="center"/>
      <protection/>
    </xf>
    <xf numFmtId="0" fontId="8" fillId="0" borderId="37" xfId="72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3" fontId="8" fillId="0" borderId="61" xfId="72" applyNumberFormat="1" applyFont="1" applyBorder="1" applyAlignment="1">
      <alignment horizontal="right" vertical="center"/>
      <protection/>
    </xf>
    <xf numFmtId="0" fontId="9" fillId="0" borderId="62" xfId="72" applyFont="1" applyBorder="1" applyAlignment="1">
      <alignment horizontal="center" vertical="center"/>
      <protection/>
    </xf>
    <xf numFmtId="0" fontId="8" fillId="0" borderId="63" xfId="72" applyFont="1" applyBorder="1" applyAlignment="1">
      <alignment horizontal="left" vertical="center"/>
      <protection/>
    </xf>
    <xf numFmtId="0" fontId="8" fillId="0" borderId="64" xfId="72" applyFont="1" applyBorder="1" applyAlignment="1">
      <alignment horizontal="left" vertical="center"/>
      <protection/>
    </xf>
    <xf numFmtId="181" fontId="8" fillId="0" borderId="65" xfId="72" applyNumberFormat="1" applyFont="1" applyBorder="1" applyAlignment="1">
      <alignment horizontal="right" vertical="center"/>
      <protection/>
    </xf>
    <xf numFmtId="0" fontId="8" fillId="0" borderId="66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left" vertical="center"/>
      <protection/>
    </xf>
    <xf numFmtId="4" fontId="8" fillId="0" borderId="46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2" xfId="72" applyNumberFormat="1" applyFont="1" applyBorder="1" applyAlignment="1">
      <alignment horizontal="right" vertical="center"/>
      <protection/>
    </xf>
    <xf numFmtId="4" fontId="8" fillId="0" borderId="54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56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showGridLines="0" tabSelected="1" zoomScalePageLayoutView="0" workbookViewId="0" topLeftCell="A1">
      <selection activeCell="G26" sqref="G26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5</v>
      </c>
      <c r="B1" s="11"/>
      <c r="C1" s="11"/>
      <c r="D1" s="11"/>
      <c r="E1" s="12" t="s">
        <v>115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7</v>
      </c>
      <c r="AA1" s="160" t="s">
        <v>8</v>
      </c>
      <c r="AB1" s="16" t="s">
        <v>9</v>
      </c>
      <c r="AC1" s="16" t="s">
        <v>10</v>
      </c>
      <c r="AD1" s="16" t="s">
        <v>11</v>
      </c>
      <c r="AE1" s="11"/>
      <c r="AF1" s="11"/>
      <c r="AG1" s="11"/>
      <c r="AH1" s="11"/>
    </row>
    <row r="2" spans="1:34" ht="9.75">
      <c r="A2" s="12" t="s">
        <v>116</v>
      </c>
      <c r="B2" s="11"/>
      <c r="C2" s="11"/>
      <c r="D2" s="11"/>
      <c r="E2" s="12" t="s">
        <v>117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12</v>
      </c>
      <c r="AA2" s="18" t="s">
        <v>13</v>
      </c>
      <c r="AB2" s="18" t="s">
        <v>14</v>
      </c>
      <c r="AC2" s="18"/>
      <c r="AD2" s="19"/>
      <c r="AE2" s="11"/>
      <c r="AF2" s="11"/>
      <c r="AG2" s="11"/>
      <c r="AH2" s="11"/>
    </row>
    <row r="3" spans="1:34" ht="9.75">
      <c r="A3" s="12" t="s">
        <v>15</v>
      </c>
      <c r="B3" s="11"/>
      <c r="C3" s="11"/>
      <c r="D3" s="11"/>
      <c r="E3" s="12" t="s">
        <v>118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16</v>
      </c>
      <c r="AA3" s="18" t="s">
        <v>17</v>
      </c>
      <c r="AB3" s="18" t="s">
        <v>14</v>
      </c>
      <c r="AC3" s="18" t="s">
        <v>18</v>
      </c>
      <c r="AD3" s="19" t="s">
        <v>19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20</v>
      </c>
      <c r="AA4" s="18" t="s">
        <v>21</v>
      </c>
      <c r="AB4" s="18" t="s">
        <v>14</v>
      </c>
      <c r="AC4" s="18"/>
      <c r="AD4" s="19"/>
      <c r="AE4" s="11"/>
      <c r="AF4" s="11"/>
      <c r="AG4" s="11"/>
      <c r="AH4" s="11"/>
    </row>
    <row r="5" spans="1:34" ht="9.75">
      <c r="A5" s="12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22</v>
      </c>
      <c r="AA5" s="18" t="s">
        <v>17</v>
      </c>
      <c r="AB5" s="18" t="s">
        <v>14</v>
      </c>
      <c r="AC5" s="18" t="s">
        <v>18</v>
      </c>
      <c r="AD5" s="19" t="s">
        <v>19</v>
      </c>
      <c r="AE5" s="11"/>
      <c r="AF5" s="11"/>
      <c r="AG5" s="11"/>
      <c r="AH5" s="11"/>
    </row>
    <row r="6" spans="1:34" ht="9.75">
      <c r="A6" s="12" t="s">
        <v>120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>
      <c r="A7" s="12" t="s">
        <v>121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122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9.75">
      <c r="A9" s="23" t="s">
        <v>23</v>
      </c>
      <c r="B9" s="23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29</v>
      </c>
      <c r="H9" s="23" t="s">
        <v>30</v>
      </c>
      <c r="I9" s="23" t="s">
        <v>31</v>
      </c>
      <c r="J9" s="23" t="s">
        <v>32</v>
      </c>
      <c r="K9" s="162" t="s">
        <v>33</v>
      </c>
      <c r="L9" s="162"/>
      <c r="M9" s="163" t="s">
        <v>34</v>
      </c>
      <c r="N9" s="163"/>
      <c r="O9" s="23" t="s">
        <v>4</v>
      </c>
      <c r="P9" s="25" t="s">
        <v>35</v>
      </c>
      <c r="Q9" s="26" t="s">
        <v>27</v>
      </c>
      <c r="R9" s="26" t="s">
        <v>27</v>
      </c>
      <c r="S9" s="25" t="s">
        <v>27</v>
      </c>
      <c r="T9" s="27" t="s">
        <v>36</v>
      </c>
      <c r="U9" s="28" t="s">
        <v>37</v>
      </c>
      <c r="V9" s="29" t="s">
        <v>38</v>
      </c>
      <c r="W9" s="23" t="s">
        <v>39</v>
      </c>
      <c r="X9" s="23" t="s">
        <v>40</v>
      </c>
      <c r="Y9" s="23" t="s">
        <v>41</v>
      </c>
      <c r="Z9" s="30" t="s">
        <v>42</v>
      </c>
      <c r="AA9" s="30" t="s">
        <v>43</v>
      </c>
      <c r="AB9" s="23" t="s">
        <v>38</v>
      </c>
      <c r="AC9" s="23" t="s">
        <v>44</v>
      </c>
      <c r="AD9" s="23" t="s">
        <v>45</v>
      </c>
      <c r="AE9" s="31" t="s">
        <v>46</v>
      </c>
      <c r="AF9" s="31" t="s">
        <v>47</v>
      </c>
      <c r="AG9" s="31" t="s">
        <v>27</v>
      </c>
      <c r="AH9" s="31" t="s">
        <v>48</v>
      </c>
      <c r="AJ9" s="11" t="s">
        <v>144</v>
      </c>
      <c r="AK9" s="11" t="s">
        <v>146</v>
      </c>
    </row>
    <row r="10" spans="1:37" ht="9.75">
      <c r="A10" s="32" t="s">
        <v>49</v>
      </c>
      <c r="B10" s="32" t="s">
        <v>50</v>
      </c>
      <c r="C10" s="33"/>
      <c r="D10" s="32" t="s">
        <v>51</v>
      </c>
      <c r="E10" s="32" t="s">
        <v>52</v>
      </c>
      <c r="F10" s="32" t="s">
        <v>53</v>
      </c>
      <c r="G10" s="32" t="s">
        <v>54</v>
      </c>
      <c r="H10" s="32" t="s">
        <v>55</v>
      </c>
      <c r="I10" s="32" t="s">
        <v>56</v>
      </c>
      <c r="J10" s="32"/>
      <c r="K10" s="32" t="s">
        <v>29</v>
      </c>
      <c r="L10" s="32" t="s">
        <v>32</v>
      </c>
      <c r="M10" s="34" t="s">
        <v>29</v>
      </c>
      <c r="N10" s="32" t="s">
        <v>32</v>
      </c>
      <c r="O10" s="32" t="s">
        <v>57</v>
      </c>
      <c r="P10" s="35"/>
      <c r="Q10" s="36" t="s">
        <v>58</v>
      </c>
      <c r="R10" s="36" t="s">
        <v>59</v>
      </c>
      <c r="S10" s="35" t="s">
        <v>60</v>
      </c>
      <c r="T10" s="37" t="s">
        <v>61</v>
      </c>
      <c r="U10" s="38" t="s">
        <v>62</v>
      </c>
      <c r="V10" s="39" t="s">
        <v>63</v>
      </c>
      <c r="W10" s="40"/>
      <c r="X10" s="41"/>
      <c r="Y10" s="41"/>
      <c r="Z10" s="42" t="s">
        <v>64</v>
      </c>
      <c r="AA10" s="42" t="s">
        <v>49</v>
      </c>
      <c r="AB10" s="32" t="s">
        <v>65</v>
      </c>
      <c r="AC10" s="41"/>
      <c r="AD10" s="41"/>
      <c r="AE10" s="43"/>
      <c r="AF10" s="43"/>
      <c r="AG10" s="43"/>
      <c r="AH10" s="43"/>
      <c r="AJ10" s="11" t="s">
        <v>145</v>
      </c>
      <c r="AK10" s="11" t="s">
        <v>147</v>
      </c>
    </row>
    <row r="12" ht="9.75">
      <c r="B12" s="148" t="s">
        <v>148</v>
      </c>
    </row>
    <row r="13" ht="9.75">
      <c r="B13" s="3" t="s">
        <v>149</v>
      </c>
    </row>
    <row r="14" spans="1:37" ht="20.25">
      <c r="A14" s="1">
        <v>1</v>
      </c>
      <c r="B14" s="2" t="s">
        <v>150</v>
      </c>
      <c r="C14" s="3" t="s">
        <v>151</v>
      </c>
      <c r="D14" s="4" t="s">
        <v>152</v>
      </c>
      <c r="E14" s="5">
        <v>1.755</v>
      </c>
      <c r="F14" s="6" t="s">
        <v>153</v>
      </c>
      <c r="H14" s="7">
        <f>ROUND(E14*G14,2)</f>
        <v>0</v>
      </c>
      <c r="J14" s="7">
        <f>ROUND(E14*G14,2)</f>
        <v>0</v>
      </c>
      <c r="K14" s="8">
        <v>0.76127</v>
      </c>
      <c r="L14" s="8">
        <f>E14*K14</f>
        <v>1.33602885</v>
      </c>
      <c r="N14" s="5">
        <f>E14*M14</f>
        <v>0</v>
      </c>
      <c r="O14" s="6">
        <v>20</v>
      </c>
      <c r="P14" s="6" t="s">
        <v>154</v>
      </c>
      <c r="V14" s="9" t="s">
        <v>106</v>
      </c>
      <c r="W14" s="10">
        <v>5.442</v>
      </c>
      <c r="X14" s="3" t="s">
        <v>155</v>
      </c>
      <c r="Y14" s="3" t="s">
        <v>151</v>
      </c>
      <c r="Z14" s="6" t="s">
        <v>156</v>
      </c>
      <c r="AB14" s="6">
        <v>1</v>
      </c>
      <c r="AJ14" s="11" t="s">
        <v>157</v>
      </c>
      <c r="AK14" s="11" t="s">
        <v>158</v>
      </c>
    </row>
    <row r="15" spans="4:24" ht="9.75">
      <c r="D15" s="149" t="s">
        <v>159</v>
      </c>
      <c r="E15" s="150"/>
      <c r="F15" s="151"/>
      <c r="G15" s="152"/>
      <c r="H15" s="152"/>
      <c r="I15" s="152"/>
      <c r="J15" s="152"/>
      <c r="K15" s="153"/>
      <c r="L15" s="153"/>
      <c r="M15" s="150"/>
      <c r="N15" s="150"/>
      <c r="O15" s="151"/>
      <c r="P15" s="151"/>
      <c r="Q15" s="150"/>
      <c r="R15" s="150"/>
      <c r="S15" s="150"/>
      <c r="T15" s="154"/>
      <c r="U15" s="154"/>
      <c r="V15" s="154" t="s">
        <v>0</v>
      </c>
      <c r="W15" s="155"/>
      <c r="X15" s="151"/>
    </row>
    <row r="16" spans="4:23" ht="9.75">
      <c r="D16" s="156" t="s">
        <v>160</v>
      </c>
      <c r="E16" s="157">
        <f>J16</f>
        <v>0</v>
      </c>
      <c r="H16" s="157">
        <f>SUM(H12:H15)</f>
        <v>0</v>
      </c>
      <c r="I16" s="157">
        <f>SUM(I12:I15)</f>
        <v>0</v>
      </c>
      <c r="J16" s="157">
        <f>SUM(J12:J15)</f>
        <v>0</v>
      </c>
      <c r="L16" s="158">
        <f>SUM(L12:L15)</f>
        <v>1.33602885</v>
      </c>
      <c r="N16" s="159">
        <f>SUM(N12:N15)</f>
        <v>0</v>
      </c>
      <c r="W16" s="10">
        <f>SUM(W12:W15)</f>
        <v>5.442</v>
      </c>
    </row>
    <row r="18" ht="9.75">
      <c r="B18" s="3" t="s">
        <v>161</v>
      </c>
    </row>
    <row r="19" spans="1:37" ht="9.75">
      <c r="A19" s="1">
        <v>2</v>
      </c>
      <c r="B19" s="2" t="s">
        <v>162</v>
      </c>
      <c r="C19" s="3" t="s">
        <v>163</v>
      </c>
      <c r="D19" s="4" t="s">
        <v>164</v>
      </c>
      <c r="E19" s="5">
        <v>5.033</v>
      </c>
      <c r="F19" s="6" t="s">
        <v>165</v>
      </c>
      <c r="H19" s="7">
        <f>ROUND(E19*G19,2)</f>
        <v>0</v>
      </c>
      <c r="J19" s="7">
        <f>ROUND(E19*G19,2)</f>
        <v>0</v>
      </c>
      <c r="L19" s="8">
        <f>E19*K19</f>
        <v>0</v>
      </c>
      <c r="N19" s="5">
        <f>E19*M19</f>
        <v>0</v>
      </c>
      <c r="O19" s="6">
        <v>20</v>
      </c>
      <c r="P19" s="6" t="s">
        <v>154</v>
      </c>
      <c r="V19" s="9" t="s">
        <v>106</v>
      </c>
      <c r="W19" s="10">
        <v>6.483</v>
      </c>
      <c r="X19" s="3" t="s">
        <v>166</v>
      </c>
      <c r="Y19" s="3" t="s">
        <v>163</v>
      </c>
      <c r="Z19" s="6" t="s">
        <v>167</v>
      </c>
      <c r="AB19" s="6">
        <v>1</v>
      </c>
      <c r="AJ19" s="11" t="s">
        <v>157</v>
      </c>
      <c r="AK19" s="11" t="s">
        <v>158</v>
      </c>
    </row>
    <row r="20" spans="1:37" ht="9.75">
      <c r="A20" s="1">
        <v>3</v>
      </c>
      <c r="B20" s="2" t="s">
        <v>162</v>
      </c>
      <c r="C20" s="3" t="s">
        <v>168</v>
      </c>
      <c r="D20" s="4" t="s">
        <v>169</v>
      </c>
      <c r="E20" s="5">
        <v>5.033</v>
      </c>
      <c r="F20" s="6" t="s">
        <v>165</v>
      </c>
      <c r="H20" s="7">
        <f>ROUND(E20*G20,2)</f>
        <v>0</v>
      </c>
      <c r="J20" s="7">
        <f>ROUND(E20*G20,2)</f>
        <v>0</v>
      </c>
      <c r="L20" s="8">
        <f>E20*K20</f>
        <v>0</v>
      </c>
      <c r="N20" s="5">
        <f>E20*M20</f>
        <v>0</v>
      </c>
      <c r="O20" s="6">
        <v>20</v>
      </c>
      <c r="P20" s="6" t="s">
        <v>154</v>
      </c>
      <c r="V20" s="9" t="s">
        <v>106</v>
      </c>
      <c r="W20" s="10">
        <v>2.723</v>
      </c>
      <c r="X20" s="3" t="s">
        <v>170</v>
      </c>
      <c r="Y20" s="3" t="s">
        <v>168</v>
      </c>
      <c r="Z20" s="6" t="s">
        <v>167</v>
      </c>
      <c r="AB20" s="6">
        <v>1</v>
      </c>
      <c r="AJ20" s="11" t="s">
        <v>157</v>
      </c>
      <c r="AK20" s="11" t="s">
        <v>158</v>
      </c>
    </row>
    <row r="21" spans="1:37" ht="9.75">
      <c r="A21" s="1">
        <v>4</v>
      </c>
      <c r="B21" s="2" t="s">
        <v>162</v>
      </c>
      <c r="C21" s="3" t="s">
        <v>171</v>
      </c>
      <c r="D21" s="4" t="s">
        <v>172</v>
      </c>
      <c r="E21" s="5">
        <v>45.297</v>
      </c>
      <c r="F21" s="6" t="s">
        <v>165</v>
      </c>
      <c r="H21" s="7">
        <f>ROUND(E21*G21,2)</f>
        <v>0</v>
      </c>
      <c r="J21" s="7">
        <f>ROUND(E21*G21,2)</f>
        <v>0</v>
      </c>
      <c r="L21" s="8">
        <f>E21*K21</f>
        <v>0</v>
      </c>
      <c r="N21" s="5">
        <f>E21*M21</f>
        <v>0</v>
      </c>
      <c r="O21" s="6">
        <v>20</v>
      </c>
      <c r="P21" s="6" t="s">
        <v>154</v>
      </c>
      <c r="V21" s="9" t="s">
        <v>106</v>
      </c>
      <c r="X21" s="3" t="s">
        <v>173</v>
      </c>
      <c r="Y21" s="3" t="s">
        <v>171</v>
      </c>
      <c r="Z21" s="6" t="s">
        <v>167</v>
      </c>
      <c r="AB21" s="6">
        <v>1</v>
      </c>
      <c r="AJ21" s="11" t="s">
        <v>157</v>
      </c>
      <c r="AK21" s="11" t="s">
        <v>158</v>
      </c>
    </row>
    <row r="22" spans="4:24" ht="9.75">
      <c r="D22" s="149" t="s">
        <v>174</v>
      </c>
      <c r="E22" s="150"/>
      <c r="F22" s="151"/>
      <c r="G22" s="152"/>
      <c r="H22" s="152"/>
      <c r="I22" s="152"/>
      <c r="J22" s="152"/>
      <c r="K22" s="153"/>
      <c r="L22" s="153"/>
      <c r="M22" s="150"/>
      <c r="N22" s="150"/>
      <c r="O22" s="151"/>
      <c r="P22" s="151"/>
      <c r="Q22" s="150"/>
      <c r="R22" s="150"/>
      <c r="S22" s="150"/>
      <c r="T22" s="154"/>
      <c r="U22" s="154"/>
      <c r="V22" s="154" t="s">
        <v>0</v>
      </c>
      <c r="W22" s="155"/>
      <c r="X22" s="151"/>
    </row>
    <row r="23" spans="1:37" ht="9.75">
      <c r="A23" s="1">
        <v>5</v>
      </c>
      <c r="B23" s="2" t="s">
        <v>162</v>
      </c>
      <c r="C23" s="3" t="s">
        <v>175</v>
      </c>
      <c r="D23" s="4" t="s">
        <v>176</v>
      </c>
      <c r="E23" s="5">
        <v>5.033</v>
      </c>
      <c r="F23" s="6" t="s">
        <v>165</v>
      </c>
      <c r="H23" s="7">
        <f>ROUND(E23*G23,2)</f>
        <v>0</v>
      </c>
      <c r="J23" s="7">
        <f>ROUND(E23*G23,2)</f>
        <v>0</v>
      </c>
      <c r="L23" s="8">
        <f>E23*K23</f>
        <v>0</v>
      </c>
      <c r="N23" s="5">
        <f>E23*M23</f>
        <v>0</v>
      </c>
      <c r="O23" s="6">
        <v>20</v>
      </c>
      <c r="P23" s="6" t="s">
        <v>154</v>
      </c>
      <c r="V23" s="9" t="s">
        <v>106</v>
      </c>
      <c r="W23" s="10">
        <v>5.672</v>
      </c>
      <c r="X23" s="3" t="s">
        <v>177</v>
      </c>
      <c r="Y23" s="3" t="s">
        <v>175</v>
      </c>
      <c r="Z23" s="6" t="s">
        <v>167</v>
      </c>
      <c r="AB23" s="6">
        <v>1</v>
      </c>
      <c r="AJ23" s="11" t="s">
        <v>157</v>
      </c>
      <c r="AK23" s="11" t="s">
        <v>158</v>
      </c>
    </row>
    <row r="24" spans="1:37" ht="9.75">
      <c r="A24" s="1">
        <v>6</v>
      </c>
      <c r="B24" s="2" t="s">
        <v>162</v>
      </c>
      <c r="C24" s="3" t="s">
        <v>178</v>
      </c>
      <c r="D24" s="4" t="s">
        <v>179</v>
      </c>
      <c r="E24" s="5">
        <v>20.132</v>
      </c>
      <c r="F24" s="6" t="s">
        <v>165</v>
      </c>
      <c r="H24" s="7">
        <f>ROUND(E24*G24,2)</f>
        <v>0</v>
      </c>
      <c r="J24" s="7">
        <f>ROUND(E24*G24,2)</f>
        <v>0</v>
      </c>
      <c r="L24" s="8">
        <f>E24*K24</f>
        <v>0</v>
      </c>
      <c r="N24" s="5">
        <f>E24*M24</f>
        <v>0</v>
      </c>
      <c r="O24" s="6">
        <v>20</v>
      </c>
      <c r="P24" s="6" t="s">
        <v>154</v>
      </c>
      <c r="V24" s="9" t="s">
        <v>106</v>
      </c>
      <c r="W24" s="10">
        <v>2.537</v>
      </c>
      <c r="X24" s="3" t="s">
        <v>180</v>
      </c>
      <c r="Y24" s="3" t="s">
        <v>178</v>
      </c>
      <c r="Z24" s="6" t="s">
        <v>167</v>
      </c>
      <c r="AB24" s="6">
        <v>1</v>
      </c>
      <c r="AJ24" s="11" t="s">
        <v>157</v>
      </c>
      <c r="AK24" s="11" t="s">
        <v>158</v>
      </c>
    </row>
    <row r="25" spans="4:24" ht="9.75">
      <c r="D25" s="149" t="s">
        <v>181</v>
      </c>
      <c r="E25" s="150"/>
      <c r="F25" s="151"/>
      <c r="G25" s="152"/>
      <c r="H25" s="152"/>
      <c r="I25" s="152"/>
      <c r="J25" s="152"/>
      <c r="K25" s="153"/>
      <c r="L25" s="153"/>
      <c r="M25" s="150"/>
      <c r="N25" s="150"/>
      <c r="O25" s="151"/>
      <c r="P25" s="151"/>
      <c r="Q25" s="150"/>
      <c r="R25" s="150"/>
      <c r="S25" s="150"/>
      <c r="T25" s="154"/>
      <c r="U25" s="154"/>
      <c r="V25" s="154" t="s">
        <v>0</v>
      </c>
      <c r="W25" s="155"/>
      <c r="X25" s="151"/>
    </row>
    <row r="26" spans="1:37" ht="20.25">
      <c r="A26" s="1">
        <v>7</v>
      </c>
      <c r="B26" s="2" t="s">
        <v>162</v>
      </c>
      <c r="C26" s="3" t="s">
        <v>182</v>
      </c>
      <c r="D26" s="4" t="s">
        <v>183</v>
      </c>
      <c r="E26" s="5">
        <v>4.64</v>
      </c>
      <c r="F26" s="6" t="s">
        <v>165</v>
      </c>
      <c r="H26" s="7">
        <f>ROUND(E26*G26,2)</f>
        <v>0</v>
      </c>
      <c r="J26" s="7">
        <f>ROUND(E26*G26,2)</f>
        <v>0</v>
      </c>
      <c r="L26" s="8">
        <f>E26*K26</f>
        <v>0</v>
      </c>
      <c r="N26" s="5">
        <f>E26*M26</f>
        <v>0</v>
      </c>
      <c r="O26" s="6">
        <v>20</v>
      </c>
      <c r="P26" s="6" t="s">
        <v>154</v>
      </c>
      <c r="V26" s="9" t="s">
        <v>106</v>
      </c>
      <c r="X26" s="3" t="s">
        <v>184</v>
      </c>
      <c r="Y26" s="3" t="s">
        <v>182</v>
      </c>
      <c r="Z26" s="6" t="s">
        <v>167</v>
      </c>
      <c r="AB26" s="6">
        <v>1</v>
      </c>
      <c r="AJ26" s="11" t="s">
        <v>157</v>
      </c>
      <c r="AK26" s="11" t="s">
        <v>158</v>
      </c>
    </row>
    <row r="27" spans="1:37" ht="20.25">
      <c r="A27" s="1">
        <v>8</v>
      </c>
      <c r="B27" s="2" t="s">
        <v>162</v>
      </c>
      <c r="C27" s="3" t="s">
        <v>185</v>
      </c>
      <c r="D27" s="4" t="s">
        <v>186</v>
      </c>
      <c r="E27" s="5">
        <v>0.393</v>
      </c>
      <c r="F27" s="6" t="s">
        <v>165</v>
      </c>
      <c r="H27" s="7">
        <f>ROUND(E27*G27,2)</f>
        <v>0</v>
      </c>
      <c r="J27" s="7">
        <f>ROUND(E27*G27,2)</f>
        <v>0</v>
      </c>
      <c r="L27" s="8">
        <f>E27*K27</f>
        <v>0</v>
      </c>
      <c r="N27" s="5">
        <f>E27*M27</f>
        <v>0</v>
      </c>
      <c r="O27" s="6">
        <v>20</v>
      </c>
      <c r="P27" s="6" t="s">
        <v>154</v>
      </c>
      <c r="V27" s="9" t="s">
        <v>106</v>
      </c>
      <c r="X27" s="3" t="s">
        <v>187</v>
      </c>
      <c r="Y27" s="3" t="s">
        <v>185</v>
      </c>
      <c r="Z27" s="6" t="s">
        <v>167</v>
      </c>
      <c r="AB27" s="6">
        <v>7</v>
      </c>
      <c r="AJ27" s="11" t="s">
        <v>157</v>
      </c>
      <c r="AK27" s="11" t="s">
        <v>158</v>
      </c>
    </row>
    <row r="28" spans="4:24" ht="9.75">
      <c r="D28" s="149" t="s">
        <v>188</v>
      </c>
      <c r="E28" s="150"/>
      <c r="F28" s="151"/>
      <c r="G28" s="152"/>
      <c r="H28" s="152"/>
      <c r="I28" s="152"/>
      <c r="J28" s="152"/>
      <c r="K28" s="153"/>
      <c r="L28" s="153"/>
      <c r="M28" s="150"/>
      <c r="N28" s="150"/>
      <c r="O28" s="151"/>
      <c r="P28" s="151"/>
      <c r="Q28" s="150"/>
      <c r="R28" s="150"/>
      <c r="S28" s="150"/>
      <c r="T28" s="154"/>
      <c r="U28" s="154"/>
      <c r="V28" s="154" t="s">
        <v>0</v>
      </c>
      <c r="W28" s="155"/>
      <c r="X28" s="151"/>
    </row>
    <row r="29" spans="1:37" ht="9.75">
      <c r="A29" s="1">
        <v>9</v>
      </c>
      <c r="B29" s="2" t="s">
        <v>189</v>
      </c>
      <c r="C29" s="3" t="s">
        <v>190</v>
      </c>
      <c r="D29" s="4" t="s">
        <v>191</v>
      </c>
      <c r="E29" s="5">
        <v>1.336</v>
      </c>
      <c r="F29" s="6" t="s">
        <v>165</v>
      </c>
      <c r="H29" s="7">
        <f>ROUND(E29*G29,2)</f>
        <v>0</v>
      </c>
      <c r="J29" s="7">
        <f>ROUND(E29*G29,2)</f>
        <v>0</v>
      </c>
      <c r="L29" s="8">
        <f>E29*K29</f>
        <v>0</v>
      </c>
      <c r="N29" s="5">
        <f>E29*M29</f>
        <v>0</v>
      </c>
      <c r="O29" s="6">
        <v>20</v>
      </c>
      <c r="P29" s="6" t="s">
        <v>154</v>
      </c>
      <c r="V29" s="9" t="s">
        <v>106</v>
      </c>
      <c r="W29" s="10">
        <v>3.316</v>
      </c>
      <c r="X29" s="3" t="s">
        <v>192</v>
      </c>
      <c r="Y29" s="3" t="s">
        <v>190</v>
      </c>
      <c r="Z29" s="6" t="s">
        <v>193</v>
      </c>
      <c r="AB29" s="6">
        <v>1</v>
      </c>
      <c r="AJ29" s="11" t="s">
        <v>157</v>
      </c>
      <c r="AK29" s="11" t="s">
        <v>158</v>
      </c>
    </row>
    <row r="30" spans="4:23" ht="9.75">
      <c r="D30" s="156" t="s">
        <v>194</v>
      </c>
      <c r="E30" s="157">
        <f>J30</f>
        <v>0</v>
      </c>
      <c r="H30" s="157">
        <f>SUM(H18:H29)</f>
        <v>0</v>
      </c>
      <c r="I30" s="157">
        <f>SUM(I18:I29)</f>
        <v>0</v>
      </c>
      <c r="J30" s="157">
        <f>SUM(J18:J29)</f>
        <v>0</v>
      </c>
      <c r="L30" s="158">
        <f>SUM(L18:L29)</f>
        <v>0</v>
      </c>
      <c r="N30" s="159">
        <f>SUM(N18:N29)</f>
        <v>0</v>
      </c>
      <c r="W30" s="10">
        <f>SUM(W18:W29)</f>
        <v>20.730999999999998</v>
      </c>
    </row>
    <row r="32" spans="4:23" ht="9.75">
      <c r="D32" s="156" t="s">
        <v>195</v>
      </c>
      <c r="E32" s="159">
        <f>J32</f>
        <v>0</v>
      </c>
      <c r="H32" s="157">
        <f>+H16+H30</f>
        <v>0</v>
      </c>
      <c r="I32" s="157">
        <f>+I16+I30</f>
        <v>0</v>
      </c>
      <c r="J32" s="157">
        <f>+J16+J30</f>
        <v>0</v>
      </c>
      <c r="L32" s="158">
        <f>+L16+L30</f>
        <v>1.33602885</v>
      </c>
      <c r="N32" s="159">
        <f>+N16+N30</f>
        <v>0</v>
      </c>
      <c r="W32" s="10">
        <f>+W16+W30</f>
        <v>26.173</v>
      </c>
    </row>
    <row r="34" ht="9.75">
      <c r="B34" s="148" t="s">
        <v>196</v>
      </c>
    </row>
    <row r="35" ht="9.75">
      <c r="B35" s="3" t="s">
        <v>197</v>
      </c>
    </row>
    <row r="36" spans="1:37" ht="9.75">
      <c r="A36" s="1">
        <v>10</v>
      </c>
      <c r="B36" s="2" t="s">
        <v>198</v>
      </c>
      <c r="C36" s="3" t="s">
        <v>199</v>
      </c>
      <c r="D36" s="4" t="s">
        <v>200</v>
      </c>
      <c r="E36" s="5">
        <v>386.7</v>
      </c>
      <c r="F36" s="6" t="s">
        <v>201</v>
      </c>
      <c r="H36" s="7">
        <f>ROUND(E36*G36,2)</f>
        <v>0</v>
      </c>
      <c r="J36" s="7">
        <f>ROUND(E36*G36,2)</f>
        <v>0</v>
      </c>
      <c r="L36" s="8">
        <f>E36*K36</f>
        <v>0</v>
      </c>
      <c r="M36" s="5">
        <v>0.01</v>
      </c>
      <c r="N36" s="5">
        <f>E36*M36</f>
        <v>3.867</v>
      </c>
      <c r="O36" s="6">
        <v>20</v>
      </c>
      <c r="P36" s="6" t="s">
        <v>154</v>
      </c>
      <c r="V36" s="9" t="s">
        <v>202</v>
      </c>
      <c r="W36" s="10">
        <v>13.921</v>
      </c>
      <c r="X36" s="3" t="s">
        <v>203</v>
      </c>
      <c r="Y36" s="3" t="s">
        <v>199</v>
      </c>
      <c r="Z36" s="6" t="s">
        <v>204</v>
      </c>
      <c r="AB36" s="6">
        <v>1</v>
      </c>
      <c r="AJ36" s="11" t="s">
        <v>205</v>
      </c>
      <c r="AK36" s="11" t="s">
        <v>158</v>
      </c>
    </row>
    <row r="37" spans="1:37" ht="9.75">
      <c r="A37" s="1">
        <v>11</v>
      </c>
      <c r="B37" s="2" t="s">
        <v>198</v>
      </c>
      <c r="C37" s="3" t="s">
        <v>206</v>
      </c>
      <c r="D37" s="4" t="s">
        <v>207</v>
      </c>
      <c r="E37" s="5">
        <v>386.7</v>
      </c>
      <c r="F37" s="6" t="s">
        <v>201</v>
      </c>
      <c r="H37" s="7">
        <f>ROUND(E37*G37,2)</f>
        <v>0</v>
      </c>
      <c r="J37" s="7">
        <f>ROUND(E37*G37,2)</f>
        <v>0</v>
      </c>
      <c r="L37" s="8">
        <f>E37*K37</f>
        <v>0</v>
      </c>
      <c r="M37" s="5">
        <v>0.002</v>
      </c>
      <c r="N37" s="5">
        <f>E37*M37</f>
        <v>0.7734</v>
      </c>
      <c r="O37" s="6">
        <v>20</v>
      </c>
      <c r="P37" s="6" t="s">
        <v>154</v>
      </c>
      <c r="V37" s="9" t="s">
        <v>202</v>
      </c>
      <c r="W37" s="10">
        <v>13.921</v>
      </c>
      <c r="X37" s="3" t="s">
        <v>208</v>
      </c>
      <c r="Y37" s="3" t="s">
        <v>206</v>
      </c>
      <c r="Z37" s="6" t="s">
        <v>204</v>
      </c>
      <c r="AB37" s="6">
        <v>1</v>
      </c>
      <c r="AJ37" s="11" t="s">
        <v>205</v>
      </c>
      <c r="AK37" s="11" t="s">
        <v>158</v>
      </c>
    </row>
    <row r="38" spans="1:37" ht="20.25">
      <c r="A38" s="1">
        <v>12</v>
      </c>
      <c r="B38" s="2" t="s">
        <v>198</v>
      </c>
      <c r="C38" s="3" t="s">
        <v>209</v>
      </c>
      <c r="D38" s="4" t="s">
        <v>210</v>
      </c>
      <c r="E38" s="5">
        <v>386.7</v>
      </c>
      <c r="F38" s="6" t="s">
        <v>201</v>
      </c>
      <c r="H38" s="7">
        <f>ROUND(E38*G38,2)</f>
        <v>0</v>
      </c>
      <c r="J38" s="7">
        <f>ROUND(E38*G38,2)</f>
        <v>0</v>
      </c>
      <c r="L38" s="8">
        <f>E38*K38</f>
        <v>0</v>
      </c>
      <c r="N38" s="5">
        <f>E38*M38</f>
        <v>0</v>
      </c>
      <c r="O38" s="6">
        <v>20</v>
      </c>
      <c r="P38" s="6" t="s">
        <v>154</v>
      </c>
      <c r="V38" s="9" t="s">
        <v>202</v>
      </c>
      <c r="W38" s="10">
        <v>10.828</v>
      </c>
      <c r="X38" s="3" t="s">
        <v>211</v>
      </c>
      <c r="Y38" s="3" t="s">
        <v>209</v>
      </c>
      <c r="Z38" s="6" t="s">
        <v>204</v>
      </c>
      <c r="AB38" s="6">
        <v>1</v>
      </c>
      <c r="AJ38" s="11" t="s">
        <v>205</v>
      </c>
      <c r="AK38" s="11" t="s">
        <v>158</v>
      </c>
    </row>
    <row r="39" spans="1:37" ht="9.75">
      <c r="A39" s="1">
        <v>13</v>
      </c>
      <c r="B39" s="2" t="s">
        <v>212</v>
      </c>
      <c r="C39" s="3" t="s">
        <v>213</v>
      </c>
      <c r="D39" s="4" t="s">
        <v>214</v>
      </c>
      <c r="E39" s="5">
        <v>0.58</v>
      </c>
      <c r="F39" s="6" t="s">
        <v>165</v>
      </c>
      <c r="I39" s="7">
        <f>ROUND(E39*G39,2)</f>
        <v>0</v>
      </c>
      <c r="J39" s="7">
        <f>ROUND(E39*G39,2)</f>
        <v>0</v>
      </c>
      <c r="K39" s="8">
        <v>1</v>
      </c>
      <c r="L39" s="8">
        <f>E39*K39</f>
        <v>0.58</v>
      </c>
      <c r="N39" s="5">
        <f>E39*M39</f>
        <v>0</v>
      </c>
      <c r="O39" s="6">
        <v>20</v>
      </c>
      <c r="P39" s="6" t="s">
        <v>154</v>
      </c>
      <c r="V39" s="9" t="s">
        <v>99</v>
      </c>
      <c r="X39" s="3" t="s">
        <v>213</v>
      </c>
      <c r="Y39" s="3" t="s">
        <v>213</v>
      </c>
      <c r="Z39" s="6" t="s">
        <v>215</v>
      </c>
      <c r="AA39" s="3" t="s">
        <v>154</v>
      </c>
      <c r="AB39" s="6">
        <v>2</v>
      </c>
      <c r="AJ39" s="11" t="s">
        <v>216</v>
      </c>
      <c r="AK39" s="11" t="s">
        <v>158</v>
      </c>
    </row>
    <row r="40" spans="4:24" ht="9.75">
      <c r="D40" s="149" t="s">
        <v>217</v>
      </c>
      <c r="E40" s="150"/>
      <c r="F40" s="151"/>
      <c r="G40" s="152"/>
      <c r="H40" s="152"/>
      <c r="I40" s="152"/>
      <c r="J40" s="152"/>
      <c r="K40" s="153"/>
      <c r="L40" s="153"/>
      <c r="M40" s="150"/>
      <c r="N40" s="150"/>
      <c r="O40" s="151"/>
      <c r="P40" s="151"/>
      <c r="Q40" s="150"/>
      <c r="R40" s="150"/>
      <c r="S40" s="150"/>
      <c r="T40" s="154"/>
      <c r="U40" s="154"/>
      <c r="V40" s="154" t="s">
        <v>0</v>
      </c>
      <c r="W40" s="155"/>
      <c r="X40" s="151"/>
    </row>
    <row r="41" spans="1:37" ht="20.25">
      <c r="A41" s="1">
        <v>14</v>
      </c>
      <c r="B41" s="2" t="s">
        <v>198</v>
      </c>
      <c r="C41" s="3" t="s">
        <v>218</v>
      </c>
      <c r="D41" s="4" t="s">
        <v>219</v>
      </c>
      <c r="E41" s="5">
        <v>440.7</v>
      </c>
      <c r="F41" s="6" t="s">
        <v>201</v>
      </c>
      <c r="H41" s="7">
        <f>ROUND(E41*G41,2)</f>
        <v>0</v>
      </c>
      <c r="J41" s="7">
        <f>ROUND(E41*G41,2)</f>
        <v>0</v>
      </c>
      <c r="L41" s="8">
        <f>E41*K41</f>
        <v>0</v>
      </c>
      <c r="N41" s="5">
        <f>E41*M41</f>
        <v>0</v>
      </c>
      <c r="O41" s="6">
        <v>20</v>
      </c>
      <c r="P41" s="6" t="s">
        <v>154</v>
      </c>
      <c r="V41" s="9" t="s">
        <v>202</v>
      </c>
      <c r="W41" s="10">
        <v>91.225</v>
      </c>
      <c r="X41" s="3" t="s">
        <v>220</v>
      </c>
      <c r="Y41" s="3" t="s">
        <v>218</v>
      </c>
      <c r="Z41" s="6" t="s">
        <v>221</v>
      </c>
      <c r="AB41" s="6">
        <v>1</v>
      </c>
      <c r="AJ41" s="11" t="s">
        <v>205</v>
      </c>
      <c r="AK41" s="11" t="s">
        <v>158</v>
      </c>
    </row>
    <row r="42" spans="4:24" ht="9.75">
      <c r="D42" s="149" t="s">
        <v>222</v>
      </c>
      <c r="E42" s="150"/>
      <c r="F42" s="151"/>
      <c r="G42" s="152"/>
      <c r="H42" s="152"/>
      <c r="I42" s="152"/>
      <c r="J42" s="152"/>
      <c r="K42" s="153"/>
      <c r="L42" s="153"/>
      <c r="M42" s="150"/>
      <c r="N42" s="150"/>
      <c r="O42" s="151"/>
      <c r="P42" s="151"/>
      <c r="Q42" s="150"/>
      <c r="R42" s="150"/>
      <c r="S42" s="150"/>
      <c r="T42" s="154"/>
      <c r="U42" s="154"/>
      <c r="V42" s="154" t="s">
        <v>0</v>
      </c>
      <c r="W42" s="155"/>
      <c r="X42" s="151"/>
    </row>
    <row r="43" spans="1:37" ht="9.75">
      <c r="A43" s="1">
        <v>15</v>
      </c>
      <c r="B43" s="2" t="s">
        <v>212</v>
      </c>
      <c r="C43" s="3" t="s">
        <v>223</v>
      </c>
      <c r="D43" s="4" t="s">
        <v>224</v>
      </c>
      <c r="E43" s="5">
        <v>506.805</v>
      </c>
      <c r="F43" s="6" t="s">
        <v>201</v>
      </c>
      <c r="I43" s="7">
        <f>ROUND(E43*G43,2)</f>
        <v>0</v>
      </c>
      <c r="J43" s="7">
        <f>ROUND(E43*G43,2)</f>
        <v>0</v>
      </c>
      <c r="L43" s="8">
        <f>E43*K43</f>
        <v>0</v>
      </c>
      <c r="N43" s="5">
        <f>E43*M43</f>
        <v>0</v>
      </c>
      <c r="O43" s="6">
        <v>20</v>
      </c>
      <c r="P43" s="6" t="s">
        <v>154</v>
      </c>
      <c r="V43" s="9" t="s">
        <v>99</v>
      </c>
      <c r="X43" s="3" t="s">
        <v>225</v>
      </c>
      <c r="Y43" s="3" t="s">
        <v>223</v>
      </c>
      <c r="Z43" s="6" t="s">
        <v>226</v>
      </c>
      <c r="AA43" s="3" t="s">
        <v>154</v>
      </c>
      <c r="AB43" s="6">
        <v>8</v>
      </c>
      <c r="AJ43" s="11" t="s">
        <v>216</v>
      </c>
      <c r="AK43" s="11" t="s">
        <v>158</v>
      </c>
    </row>
    <row r="44" spans="1:37" ht="20.25">
      <c r="A44" s="1">
        <v>16</v>
      </c>
      <c r="B44" s="2" t="s">
        <v>198</v>
      </c>
      <c r="C44" s="3" t="s">
        <v>227</v>
      </c>
      <c r="D44" s="4" t="s">
        <v>228</v>
      </c>
      <c r="E44" s="5">
        <v>440.7</v>
      </c>
      <c r="F44" s="6" t="s">
        <v>201</v>
      </c>
      <c r="H44" s="7">
        <f>ROUND(E44*G44,2)</f>
        <v>0</v>
      </c>
      <c r="J44" s="7">
        <f>ROUND(E44*G44,2)</f>
        <v>0</v>
      </c>
      <c r="K44" s="8">
        <v>0.00438</v>
      </c>
      <c r="L44" s="8">
        <f>E44*K44</f>
        <v>1.930266</v>
      </c>
      <c r="N44" s="5">
        <f>E44*M44</f>
        <v>0</v>
      </c>
      <c r="O44" s="6">
        <v>20</v>
      </c>
      <c r="P44" s="6" t="s">
        <v>154</v>
      </c>
      <c r="V44" s="9" t="s">
        <v>202</v>
      </c>
      <c r="W44" s="10">
        <v>66.986</v>
      </c>
      <c r="X44" s="3" t="s">
        <v>229</v>
      </c>
      <c r="Y44" s="3" t="s">
        <v>227</v>
      </c>
      <c r="Z44" s="6" t="s">
        <v>221</v>
      </c>
      <c r="AB44" s="6">
        <v>1</v>
      </c>
      <c r="AJ44" s="11" t="s">
        <v>205</v>
      </c>
      <c r="AK44" s="11" t="s">
        <v>158</v>
      </c>
    </row>
    <row r="45" spans="1:37" ht="9.75">
      <c r="A45" s="1">
        <v>17</v>
      </c>
      <c r="B45" s="2" t="s">
        <v>212</v>
      </c>
      <c r="C45" s="3" t="s">
        <v>230</v>
      </c>
      <c r="D45" s="4" t="s">
        <v>231</v>
      </c>
      <c r="E45" s="5">
        <v>506.805</v>
      </c>
      <c r="F45" s="6" t="s">
        <v>201</v>
      </c>
      <c r="I45" s="7">
        <f>ROUND(E45*G45,2)</f>
        <v>0</v>
      </c>
      <c r="J45" s="7">
        <f>ROUND(E45*G45,2)</f>
        <v>0</v>
      </c>
      <c r="L45" s="8">
        <f>E45*K45</f>
        <v>0</v>
      </c>
      <c r="N45" s="5">
        <f>E45*M45</f>
        <v>0</v>
      </c>
      <c r="O45" s="6">
        <v>20</v>
      </c>
      <c r="P45" s="6" t="s">
        <v>154</v>
      </c>
      <c r="V45" s="9" t="s">
        <v>99</v>
      </c>
      <c r="X45" s="3" t="s">
        <v>230</v>
      </c>
      <c r="Y45" s="3" t="s">
        <v>230</v>
      </c>
      <c r="Z45" s="6" t="s">
        <v>221</v>
      </c>
      <c r="AA45" s="3" t="s">
        <v>154</v>
      </c>
      <c r="AB45" s="6">
        <v>2</v>
      </c>
      <c r="AJ45" s="11" t="s">
        <v>216</v>
      </c>
      <c r="AK45" s="11" t="s">
        <v>158</v>
      </c>
    </row>
    <row r="46" spans="4:24" ht="9.75">
      <c r="D46" s="149" t="s">
        <v>232</v>
      </c>
      <c r="E46" s="150"/>
      <c r="F46" s="151"/>
      <c r="G46" s="152"/>
      <c r="H46" s="152"/>
      <c r="I46" s="152"/>
      <c r="J46" s="152"/>
      <c r="K46" s="153"/>
      <c r="L46" s="153"/>
      <c r="M46" s="150"/>
      <c r="N46" s="150"/>
      <c r="O46" s="151"/>
      <c r="P46" s="151"/>
      <c r="Q46" s="150"/>
      <c r="R46" s="150"/>
      <c r="S46" s="150"/>
      <c r="T46" s="154"/>
      <c r="U46" s="154"/>
      <c r="V46" s="154" t="s">
        <v>0</v>
      </c>
      <c r="W46" s="155"/>
      <c r="X46" s="151"/>
    </row>
    <row r="47" spans="1:37" ht="20.25">
      <c r="A47" s="1">
        <v>18</v>
      </c>
      <c r="B47" s="2" t="s">
        <v>198</v>
      </c>
      <c r="C47" s="3" t="s">
        <v>233</v>
      </c>
      <c r="D47" s="4" t="s">
        <v>234</v>
      </c>
      <c r="E47" s="5">
        <v>27</v>
      </c>
      <c r="F47" s="6" t="s">
        <v>235</v>
      </c>
      <c r="H47" s="7">
        <f>ROUND(E47*G47,2)</f>
        <v>0</v>
      </c>
      <c r="J47" s="7">
        <f>ROUND(E47*G47,2)</f>
        <v>0</v>
      </c>
      <c r="K47" s="8">
        <v>3E-05</v>
      </c>
      <c r="L47" s="8">
        <f>E47*K47</f>
        <v>0.0008100000000000001</v>
      </c>
      <c r="N47" s="5">
        <f>E47*M47</f>
        <v>0</v>
      </c>
      <c r="O47" s="6">
        <v>20</v>
      </c>
      <c r="P47" s="6" t="s">
        <v>154</v>
      </c>
      <c r="V47" s="9" t="s">
        <v>202</v>
      </c>
      <c r="W47" s="10">
        <v>12.852</v>
      </c>
      <c r="X47" s="3" t="s">
        <v>236</v>
      </c>
      <c r="Y47" s="3" t="s">
        <v>233</v>
      </c>
      <c r="Z47" s="6" t="s">
        <v>221</v>
      </c>
      <c r="AB47" s="6">
        <v>1</v>
      </c>
      <c r="AJ47" s="11" t="s">
        <v>205</v>
      </c>
      <c r="AK47" s="11" t="s">
        <v>158</v>
      </c>
    </row>
    <row r="48" spans="1:37" ht="9.75">
      <c r="A48" s="1">
        <v>19</v>
      </c>
      <c r="B48" s="2" t="s">
        <v>198</v>
      </c>
      <c r="C48" s="3" t="s">
        <v>237</v>
      </c>
      <c r="D48" s="4" t="s">
        <v>238</v>
      </c>
      <c r="E48" s="5">
        <v>167.557</v>
      </c>
      <c r="F48" s="6" t="s">
        <v>57</v>
      </c>
      <c r="H48" s="7">
        <f>ROUND(E48*G48,2)</f>
        <v>0</v>
      </c>
      <c r="J48" s="7">
        <f>ROUND(E48*G48,2)</f>
        <v>0</v>
      </c>
      <c r="L48" s="8">
        <f>E48*K48</f>
        <v>0</v>
      </c>
      <c r="N48" s="5">
        <f>E48*M48</f>
        <v>0</v>
      </c>
      <c r="O48" s="6">
        <v>20</v>
      </c>
      <c r="P48" s="6" t="s">
        <v>154</v>
      </c>
      <c r="V48" s="9" t="s">
        <v>202</v>
      </c>
      <c r="X48" s="3" t="s">
        <v>239</v>
      </c>
      <c r="Y48" s="3" t="s">
        <v>237</v>
      </c>
      <c r="Z48" s="6" t="s">
        <v>240</v>
      </c>
      <c r="AB48" s="6">
        <v>1</v>
      </c>
      <c r="AJ48" s="11" t="s">
        <v>205</v>
      </c>
      <c r="AK48" s="11" t="s">
        <v>158</v>
      </c>
    </row>
    <row r="49" spans="4:23" ht="9.75">
      <c r="D49" s="156" t="s">
        <v>241</v>
      </c>
      <c r="E49" s="157">
        <f>J49</f>
        <v>0</v>
      </c>
      <c r="H49" s="157">
        <f>SUM(H34:H48)</f>
        <v>0</v>
      </c>
      <c r="I49" s="157">
        <f>SUM(I34:I48)</f>
        <v>0</v>
      </c>
      <c r="J49" s="157">
        <f>SUM(J34:J48)</f>
        <v>0</v>
      </c>
      <c r="L49" s="158">
        <f>SUM(L34:L48)</f>
        <v>2.511076</v>
      </c>
      <c r="N49" s="159">
        <f>SUM(N34:N48)</f>
        <v>4.6404</v>
      </c>
      <c r="W49" s="10">
        <f>SUM(W34:W48)</f>
        <v>209.73299999999998</v>
      </c>
    </row>
    <row r="51" ht="9.75">
      <c r="B51" s="3" t="s">
        <v>242</v>
      </c>
    </row>
    <row r="52" spans="1:37" ht="9.75">
      <c r="A52" s="1">
        <v>20</v>
      </c>
      <c r="B52" s="2" t="s">
        <v>243</v>
      </c>
      <c r="C52" s="3" t="s">
        <v>244</v>
      </c>
      <c r="D52" s="4" t="s">
        <v>245</v>
      </c>
      <c r="E52" s="5">
        <v>773.4</v>
      </c>
      <c r="F52" s="6" t="s">
        <v>201</v>
      </c>
      <c r="H52" s="7">
        <f>ROUND(E52*G52,2)</f>
        <v>0</v>
      </c>
      <c r="J52" s="7">
        <f>ROUND(E52*G52,2)</f>
        <v>0</v>
      </c>
      <c r="K52" s="8">
        <v>0.00116</v>
      </c>
      <c r="L52" s="8">
        <f>E52*K52</f>
        <v>0.8971439999999999</v>
      </c>
      <c r="N52" s="5">
        <f>E52*M52</f>
        <v>0</v>
      </c>
      <c r="O52" s="6">
        <v>20</v>
      </c>
      <c r="P52" s="6" t="s">
        <v>154</v>
      </c>
      <c r="V52" s="9" t="s">
        <v>202</v>
      </c>
      <c r="W52" s="10">
        <v>747.104</v>
      </c>
      <c r="X52" s="3" t="s">
        <v>246</v>
      </c>
      <c r="Y52" s="3" t="s">
        <v>244</v>
      </c>
      <c r="Z52" s="6" t="s">
        <v>247</v>
      </c>
      <c r="AB52" s="6">
        <v>1</v>
      </c>
      <c r="AJ52" s="11" t="s">
        <v>205</v>
      </c>
      <c r="AK52" s="11" t="s">
        <v>158</v>
      </c>
    </row>
    <row r="53" spans="4:24" ht="9.75">
      <c r="D53" s="149" t="s">
        <v>248</v>
      </c>
      <c r="E53" s="150"/>
      <c r="F53" s="151"/>
      <c r="G53" s="152"/>
      <c r="H53" s="152"/>
      <c r="I53" s="152"/>
      <c r="J53" s="152"/>
      <c r="K53" s="153"/>
      <c r="L53" s="153"/>
      <c r="M53" s="150"/>
      <c r="N53" s="150"/>
      <c r="O53" s="151"/>
      <c r="P53" s="151"/>
      <c r="Q53" s="150"/>
      <c r="R53" s="150"/>
      <c r="S53" s="150"/>
      <c r="T53" s="154"/>
      <c r="U53" s="154"/>
      <c r="V53" s="154" t="s">
        <v>0</v>
      </c>
      <c r="W53" s="155"/>
      <c r="X53" s="151"/>
    </row>
    <row r="54" spans="1:37" ht="9.75">
      <c r="A54" s="1">
        <v>21</v>
      </c>
      <c r="B54" s="2" t="s">
        <v>212</v>
      </c>
      <c r="C54" s="3" t="s">
        <v>249</v>
      </c>
      <c r="D54" s="4" t="s">
        <v>250</v>
      </c>
      <c r="E54" s="5">
        <v>788.868</v>
      </c>
      <c r="F54" s="6" t="s">
        <v>201</v>
      </c>
      <c r="I54" s="7">
        <f>ROUND(E54*G54,2)</f>
        <v>0</v>
      </c>
      <c r="J54" s="7">
        <f>ROUND(E54*G54,2)</f>
        <v>0</v>
      </c>
      <c r="L54" s="8">
        <f>E54*K54</f>
        <v>0</v>
      </c>
      <c r="N54" s="5">
        <f>E54*M54</f>
        <v>0</v>
      </c>
      <c r="O54" s="6">
        <v>20</v>
      </c>
      <c r="P54" s="6" t="s">
        <v>154</v>
      </c>
      <c r="V54" s="9" t="s">
        <v>99</v>
      </c>
      <c r="X54" s="3" t="s">
        <v>249</v>
      </c>
      <c r="Y54" s="3" t="s">
        <v>249</v>
      </c>
      <c r="Z54" s="6" t="s">
        <v>221</v>
      </c>
      <c r="AA54" s="3" t="s">
        <v>154</v>
      </c>
      <c r="AB54" s="6">
        <v>2</v>
      </c>
      <c r="AJ54" s="11" t="s">
        <v>216</v>
      </c>
      <c r="AK54" s="11" t="s">
        <v>158</v>
      </c>
    </row>
    <row r="55" spans="4:24" ht="9.75">
      <c r="D55" s="149" t="s">
        <v>251</v>
      </c>
      <c r="E55" s="150"/>
      <c r="F55" s="151"/>
      <c r="G55" s="152"/>
      <c r="H55" s="152"/>
      <c r="I55" s="152"/>
      <c r="J55" s="152"/>
      <c r="K55" s="153"/>
      <c r="L55" s="153"/>
      <c r="M55" s="150"/>
      <c r="N55" s="150"/>
      <c r="O55" s="151"/>
      <c r="P55" s="151"/>
      <c r="Q55" s="150"/>
      <c r="R55" s="150"/>
      <c r="S55" s="150"/>
      <c r="T55" s="154"/>
      <c r="U55" s="154"/>
      <c r="V55" s="154" t="s">
        <v>0</v>
      </c>
      <c r="W55" s="155"/>
      <c r="X55" s="151"/>
    </row>
    <row r="56" spans="1:37" ht="9.75">
      <c r="A56" s="1">
        <v>22</v>
      </c>
      <c r="B56" s="2" t="s">
        <v>243</v>
      </c>
      <c r="C56" s="3" t="s">
        <v>252</v>
      </c>
      <c r="D56" s="4" t="s">
        <v>253</v>
      </c>
      <c r="E56" s="5">
        <v>27</v>
      </c>
      <c r="F56" s="6" t="s">
        <v>235</v>
      </c>
      <c r="H56" s="7">
        <f>ROUND(E56*G56,2)</f>
        <v>0</v>
      </c>
      <c r="J56" s="7">
        <f>ROUND(E56*G56,2)</f>
        <v>0</v>
      </c>
      <c r="L56" s="8">
        <f>E56*K56</f>
        <v>0</v>
      </c>
      <c r="N56" s="5">
        <f>E56*M56</f>
        <v>0</v>
      </c>
      <c r="O56" s="6">
        <v>20</v>
      </c>
      <c r="P56" s="6" t="s">
        <v>154</v>
      </c>
      <c r="V56" s="9" t="s">
        <v>202</v>
      </c>
      <c r="W56" s="10">
        <v>1.215</v>
      </c>
      <c r="X56" s="3" t="s">
        <v>254</v>
      </c>
      <c r="Y56" s="3" t="s">
        <v>252</v>
      </c>
      <c r="Z56" s="6" t="s">
        <v>247</v>
      </c>
      <c r="AB56" s="6">
        <v>1</v>
      </c>
      <c r="AJ56" s="11" t="s">
        <v>205</v>
      </c>
      <c r="AK56" s="11" t="s">
        <v>158</v>
      </c>
    </row>
    <row r="57" spans="1:37" ht="9.75">
      <c r="A57" s="1">
        <v>23</v>
      </c>
      <c r="B57" s="2" t="s">
        <v>212</v>
      </c>
      <c r="C57" s="3" t="s">
        <v>255</v>
      </c>
      <c r="D57" s="4" t="s">
        <v>256</v>
      </c>
      <c r="E57" s="5">
        <v>27.54</v>
      </c>
      <c r="F57" s="6" t="s">
        <v>235</v>
      </c>
      <c r="I57" s="7">
        <f>ROUND(E57*G57,2)</f>
        <v>0</v>
      </c>
      <c r="J57" s="7">
        <f>ROUND(E57*G57,2)</f>
        <v>0</v>
      </c>
      <c r="L57" s="8">
        <f>E57*K57</f>
        <v>0</v>
      </c>
      <c r="N57" s="5">
        <f>E57*M57</f>
        <v>0</v>
      </c>
      <c r="O57" s="6">
        <v>20</v>
      </c>
      <c r="P57" s="6" t="s">
        <v>154</v>
      </c>
      <c r="V57" s="9" t="s">
        <v>99</v>
      </c>
      <c r="X57" s="3" t="s">
        <v>255</v>
      </c>
      <c r="Y57" s="3" t="s">
        <v>255</v>
      </c>
      <c r="Z57" s="6" t="s">
        <v>221</v>
      </c>
      <c r="AA57" s="3" t="s">
        <v>154</v>
      </c>
      <c r="AB57" s="6">
        <v>2</v>
      </c>
      <c r="AJ57" s="11" t="s">
        <v>216</v>
      </c>
      <c r="AK57" s="11" t="s">
        <v>158</v>
      </c>
    </row>
    <row r="58" spans="4:24" ht="9.75">
      <c r="D58" s="149" t="s">
        <v>257</v>
      </c>
      <c r="E58" s="150"/>
      <c r="F58" s="151"/>
      <c r="G58" s="152"/>
      <c r="H58" s="152"/>
      <c r="I58" s="152"/>
      <c r="J58" s="152"/>
      <c r="K58" s="153"/>
      <c r="L58" s="153"/>
      <c r="M58" s="150"/>
      <c r="N58" s="150"/>
      <c r="O58" s="151"/>
      <c r="P58" s="151"/>
      <c r="Q58" s="150"/>
      <c r="R58" s="150"/>
      <c r="S58" s="150"/>
      <c r="T58" s="154"/>
      <c r="U58" s="154"/>
      <c r="V58" s="154" t="s">
        <v>0</v>
      </c>
      <c r="W58" s="155"/>
      <c r="X58" s="151"/>
    </row>
    <row r="59" spans="1:37" ht="9.75">
      <c r="A59" s="1">
        <v>24</v>
      </c>
      <c r="B59" s="2" t="s">
        <v>243</v>
      </c>
      <c r="C59" s="3" t="s">
        <v>258</v>
      </c>
      <c r="D59" s="4" t="s">
        <v>259</v>
      </c>
      <c r="E59" s="5">
        <v>27</v>
      </c>
      <c r="F59" s="6" t="s">
        <v>201</v>
      </c>
      <c r="H59" s="7">
        <f>ROUND(E59*G59,2)</f>
        <v>0</v>
      </c>
      <c r="J59" s="7">
        <f>ROUND(E59*G59,2)</f>
        <v>0</v>
      </c>
      <c r="K59" s="8">
        <v>0.004</v>
      </c>
      <c r="L59" s="8">
        <f>E59*K59</f>
        <v>0.108</v>
      </c>
      <c r="N59" s="5">
        <f>E59*M59</f>
        <v>0</v>
      </c>
      <c r="O59" s="6">
        <v>20</v>
      </c>
      <c r="P59" s="6" t="s">
        <v>154</v>
      </c>
      <c r="V59" s="9" t="s">
        <v>202</v>
      </c>
      <c r="W59" s="10">
        <v>13.878</v>
      </c>
      <c r="X59" s="3" t="s">
        <v>260</v>
      </c>
      <c r="Y59" s="3" t="s">
        <v>258</v>
      </c>
      <c r="Z59" s="6" t="s">
        <v>221</v>
      </c>
      <c r="AB59" s="6">
        <v>1</v>
      </c>
      <c r="AJ59" s="11" t="s">
        <v>205</v>
      </c>
      <c r="AK59" s="11" t="s">
        <v>158</v>
      </c>
    </row>
    <row r="60" spans="1:37" ht="9.75">
      <c r="A60" s="1">
        <v>25</v>
      </c>
      <c r="B60" s="2" t="s">
        <v>212</v>
      </c>
      <c r="C60" s="3" t="s">
        <v>261</v>
      </c>
      <c r="D60" s="4" t="s">
        <v>262</v>
      </c>
      <c r="E60" s="5">
        <v>27.54</v>
      </c>
      <c r="F60" s="6" t="s">
        <v>201</v>
      </c>
      <c r="I60" s="7">
        <f>ROUND(E60*G60,2)</f>
        <v>0</v>
      </c>
      <c r="J60" s="7">
        <f>ROUND(E60*G60,2)</f>
        <v>0</v>
      </c>
      <c r="L60" s="8">
        <f>E60*K60</f>
        <v>0</v>
      </c>
      <c r="N60" s="5">
        <f>E60*M60</f>
        <v>0</v>
      </c>
      <c r="O60" s="6">
        <v>20</v>
      </c>
      <c r="P60" s="6" t="s">
        <v>154</v>
      </c>
      <c r="V60" s="9" t="s">
        <v>99</v>
      </c>
      <c r="X60" s="3" t="s">
        <v>261</v>
      </c>
      <c r="Y60" s="3" t="s">
        <v>261</v>
      </c>
      <c r="Z60" s="6" t="s">
        <v>221</v>
      </c>
      <c r="AA60" s="3" t="s">
        <v>154</v>
      </c>
      <c r="AB60" s="6">
        <v>2</v>
      </c>
      <c r="AJ60" s="11" t="s">
        <v>216</v>
      </c>
      <c r="AK60" s="11" t="s">
        <v>158</v>
      </c>
    </row>
    <row r="61" spans="4:24" ht="9.75">
      <c r="D61" s="149" t="s">
        <v>257</v>
      </c>
      <c r="E61" s="150"/>
      <c r="F61" s="151"/>
      <c r="G61" s="152"/>
      <c r="H61" s="152"/>
      <c r="I61" s="152"/>
      <c r="J61" s="152"/>
      <c r="K61" s="153"/>
      <c r="L61" s="153"/>
      <c r="M61" s="150"/>
      <c r="N61" s="150"/>
      <c r="O61" s="151"/>
      <c r="P61" s="151"/>
      <c r="Q61" s="150"/>
      <c r="R61" s="150"/>
      <c r="S61" s="150"/>
      <c r="T61" s="154"/>
      <c r="U61" s="154"/>
      <c r="V61" s="154" t="s">
        <v>0</v>
      </c>
      <c r="W61" s="155"/>
      <c r="X61" s="151"/>
    </row>
    <row r="62" spans="1:37" ht="9.75">
      <c r="A62" s="1">
        <v>26</v>
      </c>
      <c r="B62" s="2" t="s">
        <v>243</v>
      </c>
      <c r="C62" s="3" t="s">
        <v>263</v>
      </c>
      <c r="D62" s="4" t="s">
        <v>264</v>
      </c>
      <c r="E62" s="5">
        <v>8.1</v>
      </c>
      <c r="F62" s="6" t="s">
        <v>201</v>
      </c>
      <c r="H62" s="7">
        <f>ROUND(E62*G62,2)</f>
        <v>0</v>
      </c>
      <c r="J62" s="7">
        <f>ROUND(E62*G62,2)</f>
        <v>0</v>
      </c>
      <c r="K62" s="8">
        <v>0.004</v>
      </c>
      <c r="L62" s="8">
        <f>E62*K62</f>
        <v>0.0324</v>
      </c>
      <c r="N62" s="5">
        <f>E62*M62</f>
        <v>0</v>
      </c>
      <c r="O62" s="6">
        <v>20</v>
      </c>
      <c r="P62" s="6" t="s">
        <v>154</v>
      </c>
      <c r="V62" s="9" t="s">
        <v>202</v>
      </c>
      <c r="W62" s="10">
        <v>4.212</v>
      </c>
      <c r="X62" s="3" t="s">
        <v>265</v>
      </c>
      <c r="Y62" s="3" t="s">
        <v>263</v>
      </c>
      <c r="Z62" s="6" t="s">
        <v>221</v>
      </c>
      <c r="AB62" s="6">
        <v>1</v>
      </c>
      <c r="AJ62" s="11" t="s">
        <v>205</v>
      </c>
      <c r="AK62" s="11" t="s">
        <v>158</v>
      </c>
    </row>
    <row r="63" spans="4:24" ht="9.75">
      <c r="D63" s="149" t="s">
        <v>266</v>
      </c>
      <c r="E63" s="150"/>
      <c r="F63" s="151"/>
      <c r="G63" s="152"/>
      <c r="H63" s="152"/>
      <c r="I63" s="152"/>
      <c r="J63" s="152"/>
      <c r="K63" s="153"/>
      <c r="L63" s="153"/>
      <c r="M63" s="150"/>
      <c r="N63" s="150"/>
      <c r="O63" s="151"/>
      <c r="P63" s="151"/>
      <c r="Q63" s="150"/>
      <c r="R63" s="150"/>
      <c r="S63" s="150"/>
      <c r="T63" s="154"/>
      <c r="U63" s="154"/>
      <c r="V63" s="154" t="s">
        <v>0</v>
      </c>
      <c r="W63" s="155"/>
      <c r="X63" s="151"/>
    </row>
    <row r="64" spans="1:37" ht="9.75">
      <c r="A64" s="1">
        <v>27</v>
      </c>
      <c r="B64" s="2" t="s">
        <v>212</v>
      </c>
      <c r="C64" s="3" t="s">
        <v>267</v>
      </c>
      <c r="D64" s="4" t="s">
        <v>268</v>
      </c>
      <c r="E64" s="5">
        <v>8.262</v>
      </c>
      <c r="F64" s="6" t="s">
        <v>201</v>
      </c>
      <c r="I64" s="7">
        <f>ROUND(E64*G64,2)</f>
        <v>0</v>
      </c>
      <c r="J64" s="7">
        <f>ROUND(E64*G64,2)</f>
        <v>0</v>
      </c>
      <c r="L64" s="8">
        <f>E64*K64</f>
        <v>0</v>
      </c>
      <c r="N64" s="5">
        <f>E64*M64</f>
        <v>0</v>
      </c>
      <c r="O64" s="6">
        <v>20</v>
      </c>
      <c r="P64" s="6" t="s">
        <v>154</v>
      </c>
      <c r="V64" s="9" t="s">
        <v>99</v>
      </c>
      <c r="X64" s="3" t="s">
        <v>267</v>
      </c>
      <c r="Y64" s="3" t="s">
        <v>267</v>
      </c>
      <c r="Z64" s="6" t="s">
        <v>221</v>
      </c>
      <c r="AA64" s="3" t="s">
        <v>154</v>
      </c>
      <c r="AB64" s="6">
        <v>2</v>
      </c>
      <c r="AJ64" s="11" t="s">
        <v>216</v>
      </c>
      <c r="AK64" s="11" t="s">
        <v>158</v>
      </c>
    </row>
    <row r="65" spans="1:37" ht="9.75">
      <c r="A65" s="1">
        <v>28</v>
      </c>
      <c r="B65" s="2" t="s">
        <v>243</v>
      </c>
      <c r="C65" s="3" t="s">
        <v>269</v>
      </c>
      <c r="D65" s="4" t="s">
        <v>270</v>
      </c>
      <c r="E65" s="5">
        <v>382.157</v>
      </c>
      <c r="F65" s="6" t="s">
        <v>57</v>
      </c>
      <c r="H65" s="7">
        <f>ROUND(E65*G65,2)</f>
        <v>0</v>
      </c>
      <c r="J65" s="7">
        <f>ROUND(E65*G65,2)</f>
        <v>0</v>
      </c>
      <c r="L65" s="8">
        <f>E65*K65</f>
        <v>0</v>
      </c>
      <c r="N65" s="5">
        <f>E65*M65</f>
        <v>0</v>
      </c>
      <c r="O65" s="6">
        <v>20</v>
      </c>
      <c r="P65" s="6" t="s">
        <v>154</v>
      </c>
      <c r="V65" s="9" t="s">
        <v>202</v>
      </c>
      <c r="X65" s="3" t="s">
        <v>271</v>
      </c>
      <c r="Y65" s="3" t="s">
        <v>269</v>
      </c>
      <c r="Z65" s="6" t="s">
        <v>247</v>
      </c>
      <c r="AB65" s="6">
        <v>1</v>
      </c>
      <c r="AJ65" s="11" t="s">
        <v>205</v>
      </c>
      <c r="AK65" s="11" t="s">
        <v>158</v>
      </c>
    </row>
    <row r="66" spans="4:23" ht="9.75">
      <c r="D66" s="156" t="s">
        <v>272</v>
      </c>
      <c r="E66" s="157">
        <f>J66</f>
        <v>0</v>
      </c>
      <c r="H66" s="157">
        <f>SUM(H51:H65)</f>
        <v>0</v>
      </c>
      <c r="I66" s="157">
        <f>SUM(I51:I65)</f>
        <v>0</v>
      </c>
      <c r="J66" s="157">
        <f>SUM(J51:J65)</f>
        <v>0</v>
      </c>
      <c r="L66" s="158">
        <f>SUM(L51:L65)</f>
        <v>1.037544</v>
      </c>
      <c r="N66" s="159">
        <f>SUM(N51:N65)</f>
        <v>0</v>
      </c>
      <c r="W66" s="10">
        <f>SUM(W51:W65)</f>
        <v>766.4090000000001</v>
      </c>
    </row>
    <row r="68" ht="9.75">
      <c r="B68" s="3" t="s">
        <v>273</v>
      </c>
    </row>
    <row r="69" spans="1:37" ht="9.75">
      <c r="A69" s="1">
        <v>29</v>
      </c>
      <c r="B69" s="2" t="s">
        <v>274</v>
      </c>
      <c r="C69" s="3" t="s">
        <v>275</v>
      </c>
      <c r="D69" s="4" t="s">
        <v>276</v>
      </c>
      <c r="E69" s="5">
        <v>60</v>
      </c>
      <c r="F69" s="6" t="s">
        <v>235</v>
      </c>
      <c r="H69" s="7">
        <f>ROUND(E69*G69,2)</f>
        <v>0</v>
      </c>
      <c r="J69" s="7">
        <f>ROUND(E69*G69,2)</f>
        <v>0</v>
      </c>
      <c r="K69" s="8">
        <v>0.00026</v>
      </c>
      <c r="L69" s="8">
        <f>E69*K69</f>
        <v>0.0156</v>
      </c>
      <c r="N69" s="5">
        <f>E69*M69</f>
        <v>0</v>
      </c>
      <c r="O69" s="6">
        <v>20</v>
      </c>
      <c r="P69" s="6" t="s">
        <v>154</v>
      </c>
      <c r="V69" s="9" t="s">
        <v>202</v>
      </c>
      <c r="W69" s="10">
        <v>37.26</v>
      </c>
      <c r="X69" s="3" t="s">
        <v>277</v>
      </c>
      <c r="Y69" s="3" t="s">
        <v>275</v>
      </c>
      <c r="Z69" s="6" t="s">
        <v>278</v>
      </c>
      <c r="AB69" s="6">
        <v>1</v>
      </c>
      <c r="AJ69" s="11" t="s">
        <v>205</v>
      </c>
      <c r="AK69" s="11" t="s">
        <v>158</v>
      </c>
    </row>
    <row r="70" spans="4:24" ht="9.75">
      <c r="D70" s="149" t="s">
        <v>279</v>
      </c>
      <c r="E70" s="150"/>
      <c r="F70" s="151"/>
      <c r="G70" s="152"/>
      <c r="H70" s="152"/>
      <c r="I70" s="152"/>
      <c r="J70" s="152"/>
      <c r="K70" s="153"/>
      <c r="L70" s="153"/>
      <c r="M70" s="150"/>
      <c r="N70" s="150"/>
      <c r="O70" s="151"/>
      <c r="P70" s="151"/>
      <c r="Q70" s="150"/>
      <c r="R70" s="150"/>
      <c r="S70" s="150"/>
      <c r="T70" s="154"/>
      <c r="U70" s="154"/>
      <c r="V70" s="154" t="s">
        <v>0</v>
      </c>
      <c r="W70" s="155"/>
      <c r="X70" s="151"/>
    </row>
    <row r="71" spans="1:37" ht="9.75">
      <c r="A71" s="1">
        <v>30</v>
      </c>
      <c r="B71" s="2" t="s">
        <v>212</v>
      </c>
      <c r="C71" s="3" t="s">
        <v>280</v>
      </c>
      <c r="D71" s="4" t="s">
        <v>281</v>
      </c>
      <c r="E71" s="5">
        <v>1.69</v>
      </c>
      <c r="F71" s="6" t="s">
        <v>153</v>
      </c>
      <c r="I71" s="7">
        <f>ROUND(E71*G71,2)</f>
        <v>0</v>
      </c>
      <c r="J71" s="7">
        <f>ROUND(E71*G71,2)</f>
        <v>0</v>
      </c>
      <c r="L71" s="8">
        <f>E71*K71</f>
        <v>0</v>
      </c>
      <c r="N71" s="5">
        <f>E71*M71</f>
        <v>0</v>
      </c>
      <c r="O71" s="6">
        <v>20</v>
      </c>
      <c r="P71" s="6" t="s">
        <v>154</v>
      </c>
      <c r="V71" s="9" t="s">
        <v>99</v>
      </c>
      <c r="X71" s="3" t="s">
        <v>282</v>
      </c>
      <c r="Y71" s="3" t="s">
        <v>280</v>
      </c>
      <c r="Z71" s="6" t="s">
        <v>221</v>
      </c>
      <c r="AA71" s="3" t="s">
        <v>154</v>
      </c>
      <c r="AB71" s="6">
        <v>8</v>
      </c>
      <c r="AJ71" s="11" t="s">
        <v>216</v>
      </c>
      <c r="AK71" s="11" t="s">
        <v>158</v>
      </c>
    </row>
    <row r="72" spans="4:24" ht="9.75">
      <c r="D72" s="149" t="s">
        <v>283</v>
      </c>
      <c r="E72" s="150"/>
      <c r="F72" s="151"/>
      <c r="G72" s="152"/>
      <c r="H72" s="152"/>
      <c r="I72" s="152"/>
      <c r="J72" s="152"/>
      <c r="K72" s="153"/>
      <c r="L72" s="153"/>
      <c r="M72" s="150"/>
      <c r="N72" s="150"/>
      <c r="O72" s="151"/>
      <c r="P72" s="151"/>
      <c r="Q72" s="150"/>
      <c r="R72" s="150"/>
      <c r="S72" s="150"/>
      <c r="T72" s="154"/>
      <c r="U72" s="154"/>
      <c r="V72" s="154" t="s">
        <v>0</v>
      </c>
      <c r="W72" s="155"/>
      <c r="X72" s="151"/>
    </row>
    <row r="73" spans="1:37" ht="9.75">
      <c r="A73" s="1">
        <v>31</v>
      </c>
      <c r="B73" s="2" t="s">
        <v>274</v>
      </c>
      <c r="C73" s="3" t="s">
        <v>284</v>
      </c>
      <c r="D73" s="4" t="s">
        <v>285</v>
      </c>
      <c r="E73" s="5">
        <v>1.69</v>
      </c>
      <c r="F73" s="6" t="s">
        <v>153</v>
      </c>
      <c r="H73" s="7">
        <f>ROUND(E73*G73,2)</f>
        <v>0</v>
      </c>
      <c r="J73" s="7">
        <f>ROUND(E73*G73,2)</f>
        <v>0</v>
      </c>
      <c r="K73" s="8">
        <v>0.02089</v>
      </c>
      <c r="L73" s="8">
        <f>E73*K73</f>
        <v>0.0353041</v>
      </c>
      <c r="N73" s="5">
        <f>E73*M73</f>
        <v>0</v>
      </c>
      <c r="O73" s="6">
        <v>20</v>
      </c>
      <c r="P73" s="6" t="s">
        <v>154</v>
      </c>
      <c r="V73" s="9" t="s">
        <v>202</v>
      </c>
      <c r="X73" s="3" t="s">
        <v>286</v>
      </c>
      <c r="Y73" s="3" t="s">
        <v>284</v>
      </c>
      <c r="Z73" s="6" t="s">
        <v>278</v>
      </c>
      <c r="AB73" s="6">
        <v>1</v>
      </c>
      <c r="AJ73" s="11" t="s">
        <v>205</v>
      </c>
      <c r="AK73" s="11" t="s">
        <v>158</v>
      </c>
    </row>
    <row r="74" spans="1:37" ht="9.75">
      <c r="A74" s="1">
        <v>32</v>
      </c>
      <c r="B74" s="2" t="s">
        <v>274</v>
      </c>
      <c r="C74" s="3" t="s">
        <v>287</v>
      </c>
      <c r="D74" s="4" t="s">
        <v>288</v>
      </c>
      <c r="E74" s="5">
        <v>16.064</v>
      </c>
      <c r="F74" s="6" t="s">
        <v>57</v>
      </c>
      <c r="H74" s="7">
        <f>ROUND(E74*G74,2)</f>
        <v>0</v>
      </c>
      <c r="J74" s="7">
        <f>ROUND(E74*G74,2)</f>
        <v>0</v>
      </c>
      <c r="L74" s="8">
        <f>E74*K74</f>
        <v>0</v>
      </c>
      <c r="N74" s="5">
        <f>E74*M74</f>
        <v>0</v>
      </c>
      <c r="O74" s="6">
        <v>20</v>
      </c>
      <c r="P74" s="6" t="s">
        <v>154</v>
      </c>
      <c r="V74" s="9" t="s">
        <v>202</v>
      </c>
      <c r="X74" s="3" t="s">
        <v>289</v>
      </c>
      <c r="Y74" s="3" t="s">
        <v>287</v>
      </c>
      <c r="Z74" s="6" t="s">
        <v>290</v>
      </c>
      <c r="AB74" s="6">
        <v>1</v>
      </c>
      <c r="AJ74" s="11" t="s">
        <v>205</v>
      </c>
      <c r="AK74" s="11" t="s">
        <v>158</v>
      </c>
    </row>
    <row r="75" spans="4:23" ht="9.75">
      <c r="D75" s="156" t="s">
        <v>291</v>
      </c>
      <c r="E75" s="157">
        <f>J75</f>
        <v>0</v>
      </c>
      <c r="H75" s="157">
        <f>SUM(H68:H74)</f>
        <v>0</v>
      </c>
      <c r="I75" s="157">
        <f>SUM(I68:I74)</f>
        <v>0</v>
      </c>
      <c r="J75" s="157">
        <f>SUM(J68:J74)</f>
        <v>0</v>
      </c>
      <c r="L75" s="158">
        <f>SUM(L68:L74)</f>
        <v>0.050904099999999994</v>
      </c>
      <c r="N75" s="159">
        <f>SUM(N68:N74)</f>
        <v>0</v>
      </c>
      <c r="W75" s="10">
        <f>SUM(W68:W74)</f>
        <v>37.26</v>
      </c>
    </row>
    <row r="77" ht="9.75">
      <c r="B77" s="3" t="s">
        <v>292</v>
      </c>
    </row>
    <row r="78" spans="1:37" ht="9.75">
      <c r="A78" s="1">
        <v>33</v>
      </c>
      <c r="B78" s="2" t="s">
        <v>293</v>
      </c>
      <c r="C78" s="3" t="s">
        <v>294</v>
      </c>
      <c r="D78" s="4" t="s">
        <v>295</v>
      </c>
      <c r="E78" s="5">
        <v>60</v>
      </c>
      <c r="F78" s="6" t="s">
        <v>235</v>
      </c>
      <c r="H78" s="7">
        <f aca="true" t="shared" si="0" ref="H78:H84">ROUND(E78*G78,2)</f>
        <v>0</v>
      </c>
      <c r="J78" s="7">
        <f aca="true" t="shared" si="1" ref="J78:J84">ROUND(E78*G78,2)</f>
        <v>0</v>
      </c>
      <c r="K78" s="8">
        <v>0.00254</v>
      </c>
      <c r="L78" s="8">
        <f aca="true" t="shared" si="2" ref="L78:L84">E78*K78</f>
        <v>0.1524</v>
      </c>
      <c r="N78" s="5">
        <f aca="true" t="shared" si="3" ref="N78:N84">E78*M78</f>
        <v>0</v>
      </c>
      <c r="O78" s="6">
        <v>20</v>
      </c>
      <c r="P78" s="6" t="s">
        <v>154</v>
      </c>
      <c r="V78" s="9" t="s">
        <v>202</v>
      </c>
      <c r="W78" s="10">
        <v>40.92</v>
      </c>
      <c r="X78" s="3" t="s">
        <v>296</v>
      </c>
      <c r="Y78" s="3" t="s">
        <v>294</v>
      </c>
      <c r="Z78" s="6" t="s">
        <v>297</v>
      </c>
      <c r="AB78" s="6">
        <v>7</v>
      </c>
      <c r="AJ78" s="11" t="s">
        <v>205</v>
      </c>
      <c r="AK78" s="11" t="s">
        <v>158</v>
      </c>
    </row>
    <row r="79" spans="1:37" ht="9.75">
      <c r="A79" s="1">
        <v>34</v>
      </c>
      <c r="B79" s="2" t="s">
        <v>293</v>
      </c>
      <c r="C79" s="3" t="s">
        <v>298</v>
      </c>
      <c r="D79" s="4" t="s">
        <v>299</v>
      </c>
      <c r="E79" s="5">
        <v>60</v>
      </c>
      <c r="F79" s="6" t="s">
        <v>235</v>
      </c>
      <c r="H79" s="7">
        <f t="shared" si="0"/>
        <v>0</v>
      </c>
      <c r="J79" s="7">
        <f t="shared" si="1"/>
        <v>0</v>
      </c>
      <c r="K79" s="8">
        <v>0.00303</v>
      </c>
      <c r="L79" s="8">
        <f t="shared" si="2"/>
        <v>0.18180000000000002</v>
      </c>
      <c r="N79" s="5">
        <f t="shared" si="3"/>
        <v>0</v>
      </c>
      <c r="O79" s="6">
        <v>20</v>
      </c>
      <c r="P79" s="6" t="s">
        <v>154</v>
      </c>
      <c r="V79" s="9" t="s">
        <v>202</v>
      </c>
      <c r="W79" s="10">
        <v>24</v>
      </c>
      <c r="X79" s="3" t="s">
        <v>300</v>
      </c>
      <c r="Y79" s="3" t="s">
        <v>298</v>
      </c>
      <c r="Z79" s="6" t="s">
        <v>297</v>
      </c>
      <c r="AB79" s="6">
        <v>7</v>
      </c>
      <c r="AJ79" s="11" t="s">
        <v>205</v>
      </c>
      <c r="AK79" s="11" t="s">
        <v>158</v>
      </c>
    </row>
    <row r="80" spans="1:37" ht="9.75">
      <c r="A80" s="1">
        <v>35</v>
      </c>
      <c r="B80" s="2" t="s">
        <v>293</v>
      </c>
      <c r="C80" s="3" t="s">
        <v>301</v>
      </c>
      <c r="D80" s="4" t="s">
        <v>302</v>
      </c>
      <c r="E80" s="5">
        <v>60</v>
      </c>
      <c r="F80" s="6" t="s">
        <v>235</v>
      </c>
      <c r="H80" s="7">
        <f t="shared" si="0"/>
        <v>0</v>
      </c>
      <c r="J80" s="7">
        <f t="shared" si="1"/>
        <v>0</v>
      </c>
      <c r="L80" s="8">
        <f t="shared" si="2"/>
        <v>0</v>
      </c>
      <c r="M80" s="5">
        <v>0.004</v>
      </c>
      <c r="N80" s="5">
        <f t="shared" si="3"/>
        <v>0.24</v>
      </c>
      <c r="O80" s="6">
        <v>20</v>
      </c>
      <c r="P80" s="6" t="s">
        <v>154</v>
      </c>
      <c r="V80" s="9" t="s">
        <v>202</v>
      </c>
      <c r="W80" s="10">
        <v>4.86</v>
      </c>
      <c r="X80" s="3" t="s">
        <v>303</v>
      </c>
      <c r="Y80" s="3" t="s">
        <v>301</v>
      </c>
      <c r="Z80" s="6" t="s">
        <v>297</v>
      </c>
      <c r="AB80" s="6">
        <v>1</v>
      </c>
      <c r="AJ80" s="11" t="s">
        <v>205</v>
      </c>
      <c r="AK80" s="11" t="s">
        <v>158</v>
      </c>
    </row>
    <row r="81" spans="1:37" ht="9.75">
      <c r="A81" s="1">
        <v>36</v>
      </c>
      <c r="B81" s="2" t="s">
        <v>293</v>
      </c>
      <c r="C81" s="3" t="s">
        <v>304</v>
      </c>
      <c r="D81" s="4" t="s">
        <v>305</v>
      </c>
      <c r="E81" s="5">
        <v>3</v>
      </c>
      <c r="F81" s="6" t="s">
        <v>306</v>
      </c>
      <c r="H81" s="7">
        <f t="shared" si="0"/>
        <v>0</v>
      </c>
      <c r="J81" s="7">
        <f t="shared" si="1"/>
        <v>0</v>
      </c>
      <c r="K81" s="8">
        <v>0.0016</v>
      </c>
      <c r="L81" s="8">
        <f t="shared" si="2"/>
        <v>0.0048000000000000004</v>
      </c>
      <c r="N81" s="5">
        <f t="shared" si="3"/>
        <v>0</v>
      </c>
      <c r="O81" s="6">
        <v>20</v>
      </c>
      <c r="P81" s="6" t="s">
        <v>154</v>
      </c>
      <c r="V81" s="9" t="s">
        <v>202</v>
      </c>
      <c r="W81" s="10">
        <v>2.994</v>
      </c>
      <c r="X81" s="3" t="s">
        <v>307</v>
      </c>
      <c r="Y81" s="3" t="s">
        <v>304</v>
      </c>
      <c r="Z81" s="6" t="s">
        <v>297</v>
      </c>
      <c r="AB81" s="6">
        <v>7</v>
      </c>
      <c r="AJ81" s="11" t="s">
        <v>205</v>
      </c>
      <c r="AK81" s="11" t="s">
        <v>158</v>
      </c>
    </row>
    <row r="82" spans="1:37" ht="9.75">
      <c r="A82" s="1">
        <v>37</v>
      </c>
      <c r="B82" s="2" t="s">
        <v>293</v>
      </c>
      <c r="C82" s="3" t="s">
        <v>308</v>
      </c>
      <c r="D82" s="4" t="s">
        <v>309</v>
      </c>
      <c r="E82" s="5">
        <v>1</v>
      </c>
      <c r="F82" s="6" t="s">
        <v>306</v>
      </c>
      <c r="H82" s="7">
        <f t="shared" si="0"/>
        <v>0</v>
      </c>
      <c r="J82" s="7">
        <f t="shared" si="1"/>
        <v>0</v>
      </c>
      <c r="K82" s="8">
        <v>0.00289</v>
      </c>
      <c r="L82" s="8">
        <f t="shared" si="2"/>
        <v>0.00289</v>
      </c>
      <c r="N82" s="5">
        <f t="shared" si="3"/>
        <v>0</v>
      </c>
      <c r="O82" s="6">
        <v>20</v>
      </c>
      <c r="P82" s="6" t="s">
        <v>154</v>
      </c>
      <c r="V82" s="9" t="s">
        <v>202</v>
      </c>
      <c r="W82" s="10">
        <v>1.454</v>
      </c>
      <c r="X82" s="3" t="s">
        <v>310</v>
      </c>
      <c r="Y82" s="3" t="s">
        <v>308</v>
      </c>
      <c r="Z82" s="6" t="s">
        <v>297</v>
      </c>
      <c r="AB82" s="6">
        <v>7</v>
      </c>
      <c r="AJ82" s="11" t="s">
        <v>205</v>
      </c>
      <c r="AK82" s="11" t="s">
        <v>158</v>
      </c>
    </row>
    <row r="83" spans="1:37" ht="9.75">
      <c r="A83" s="1">
        <v>38</v>
      </c>
      <c r="B83" s="2" t="s">
        <v>293</v>
      </c>
      <c r="C83" s="3" t="s">
        <v>311</v>
      </c>
      <c r="D83" s="4" t="s">
        <v>312</v>
      </c>
      <c r="E83" s="5">
        <v>4</v>
      </c>
      <c r="F83" s="6" t="s">
        <v>306</v>
      </c>
      <c r="H83" s="7">
        <f t="shared" si="0"/>
        <v>0</v>
      </c>
      <c r="J83" s="7">
        <f t="shared" si="1"/>
        <v>0</v>
      </c>
      <c r="L83" s="8">
        <f t="shared" si="2"/>
        <v>0</v>
      </c>
      <c r="M83" s="5">
        <v>0.003</v>
      </c>
      <c r="N83" s="5">
        <f t="shared" si="3"/>
        <v>0.012</v>
      </c>
      <c r="O83" s="6">
        <v>20</v>
      </c>
      <c r="P83" s="6" t="s">
        <v>154</v>
      </c>
      <c r="V83" s="9" t="s">
        <v>202</v>
      </c>
      <c r="W83" s="10">
        <v>0.68</v>
      </c>
      <c r="X83" s="3" t="s">
        <v>313</v>
      </c>
      <c r="Y83" s="3" t="s">
        <v>311</v>
      </c>
      <c r="Z83" s="6" t="s">
        <v>297</v>
      </c>
      <c r="AB83" s="6">
        <v>1</v>
      </c>
      <c r="AJ83" s="11" t="s">
        <v>205</v>
      </c>
      <c r="AK83" s="11" t="s">
        <v>158</v>
      </c>
    </row>
    <row r="84" spans="1:37" ht="9.75">
      <c r="A84" s="1">
        <v>39</v>
      </c>
      <c r="B84" s="2" t="s">
        <v>293</v>
      </c>
      <c r="C84" s="3" t="s">
        <v>314</v>
      </c>
      <c r="D84" s="4" t="s">
        <v>315</v>
      </c>
      <c r="E84" s="5">
        <v>82</v>
      </c>
      <c r="F84" s="6" t="s">
        <v>306</v>
      </c>
      <c r="H84" s="7">
        <f t="shared" si="0"/>
        <v>0</v>
      </c>
      <c r="J84" s="7">
        <f t="shared" si="1"/>
        <v>0</v>
      </c>
      <c r="K84" s="8">
        <v>0.00032</v>
      </c>
      <c r="L84" s="8">
        <f t="shared" si="2"/>
        <v>0.026240000000000003</v>
      </c>
      <c r="N84" s="5">
        <f t="shared" si="3"/>
        <v>0</v>
      </c>
      <c r="O84" s="6">
        <v>20</v>
      </c>
      <c r="P84" s="6" t="s">
        <v>154</v>
      </c>
      <c r="V84" s="9" t="s">
        <v>202</v>
      </c>
      <c r="W84" s="10">
        <v>8.446</v>
      </c>
      <c r="X84" s="3" t="s">
        <v>316</v>
      </c>
      <c r="Y84" s="3" t="s">
        <v>314</v>
      </c>
      <c r="Z84" s="6" t="s">
        <v>297</v>
      </c>
      <c r="AB84" s="6">
        <v>1</v>
      </c>
      <c r="AJ84" s="11" t="s">
        <v>205</v>
      </c>
      <c r="AK84" s="11" t="s">
        <v>158</v>
      </c>
    </row>
    <row r="85" spans="4:24" ht="9.75">
      <c r="D85" s="149" t="s">
        <v>317</v>
      </c>
      <c r="E85" s="150"/>
      <c r="F85" s="151"/>
      <c r="G85" s="152"/>
      <c r="H85" s="152"/>
      <c r="I85" s="152"/>
      <c r="J85" s="152"/>
      <c r="K85" s="153"/>
      <c r="L85" s="153"/>
      <c r="M85" s="150"/>
      <c r="N85" s="150"/>
      <c r="O85" s="151"/>
      <c r="P85" s="151"/>
      <c r="Q85" s="150"/>
      <c r="R85" s="150"/>
      <c r="S85" s="150"/>
      <c r="T85" s="154"/>
      <c r="U85" s="154"/>
      <c r="V85" s="154" t="s">
        <v>0</v>
      </c>
      <c r="W85" s="155"/>
      <c r="X85" s="151"/>
    </row>
    <row r="86" spans="1:37" ht="9.75">
      <c r="A86" s="1">
        <v>40</v>
      </c>
      <c r="B86" s="2" t="s">
        <v>293</v>
      </c>
      <c r="C86" s="3" t="s">
        <v>318</v>
      </c>
      <c r="D86" s="4" t="s">
        <v>319</v>
      </c>
      <c r="E86" s="5">
        <v>27</v>
      </c>
      <c r="F86" s="6" t="s">
        <v>235</v>
      </c>
      <c r="H86" s="7">
        <f>ROUND(E86*G86,2)</f>
        <v>0</v>
      </c>
      <c r="J86" s="7">
        <f>ROUND(E86*G86,2)</f>
        <v>0</v>
      </c>
      <c r="K86" s="8">
        <v>0.00431</v>
      </c>
      <c r="L86" s="8">
        <f>E86*K86</f>
        <v>0.11636999999999999</v>
      </c>
      <c r="N86" s="5">
        <f>E86*M86</f>
        <v>0</v>
      </c>
      <c r="O86" s="6">
        <v>20</v>
      </c>
      <c r="P86" s="6" t="s">
        <v>154</v>
      </c>
      <c r="V86" s="9" t="s">
        <v>202</v>
      </c>
      <c r="W86" s="10">
        <v>23.625</v>
      </c>
      <c r="X86" s="3" t="s">
        <v>320</v>
      </c>
      <c r="Y86" s="3" t="s">
        <v>318</v>
      </c>
      <c r="Z86" s="6" t="s">
        <v>297</v>
      </c>
      <c r="AB86" s="6">
        <v>7</v>
      </c>
      <c r="AJ86" s="11" t="s">
        <v>205</v>
      </c>
      <c r="AK86" s="11" t="s">
        <v>158</v>
      </c>
    </row>
    <row r="87" spans="1:37" ht="9.75">
      <c r="A87" s="1">
        <v>41</v>
      </c>
      <c r="B87" s="2" t="s">
        <v>293</v>
      </c>
      <c r="C87" s="3" t="s">
        <v>321</v>
      </c>
      <c r="D87" s="4" t="s">
        <v>322</v>
      </c>
      <c r="E87" s="5">
        <v>27</v>
      </c>
      <c r="F87" s="6" t="s">
        <v>235</v>
      </c>
      <c r="H87" s="7">
        <f>ROUND(E87*G87,2)</f>
        <v>0</v>
      </c>
      <c r="J87" s="7">
        <f>ROUND(E87*G87,2)</f>
        <v>0</v>
      </c>
      <c r="L87" s="8">
        <f>E87*K87</f>
        <v>0</v>
      </c>
      <c r="M87" s="5">
        <v>0.002</v>
      </c>
      <c r="N87" s="5">
        <f>E87*M87</f>
        <v>0.054</v>
      </c>
      <c r="O87" s="6">
        <v>20</v>
      </c>
      <c r="P87" s="6" t="s">
        <v>154</v>
      </c>
      <c r="V87" s="9" t="s">
        <v>202</v>
      </c>
      <c r="W87" s="10">
        <v>2.673</v>
      </c>
      <c r="X87" s="3" t="s">
        <v>323</v>
      </c>
      <c r="Y87" s="3" t="s">
        <v>321</v>
      </c>
      <c r="Z87" s="6" t="s">
        <v>297</v>
      </c>
      <c r="AB87" s="6">
        <v>1</v>
      </c>
      <c r="AJ87" s="11" t="s">
        <v>205</v>
      </c>
      <c r="AK87" s="11" t="s">
        <v>158</v>
      </c>
    </row>
    <row r="88" spans="1:37" ht="20.25">
      <c r="A88" s="1">
        <v>42</v>
      </c>
      <c r="B88" s="2" t="s">
        <v>293</v>
      </c>
      <c r="C88" s="3" t="s">
        <v>324</v>
      </c>
      <c r="D88" s="4" t="s">
        <v>325</v>
      </c>
      <c r="E88" s="5">
        <v>30</v>
      </c>
      <c r="F88" s="6" t="s">
        <v>235</v>
      </c>
      <c r="H88" s="7">
        <f>ROUND(E88*G88,2)</f>
        <v>0</v>
      </c>
      <c r="J88" s="7">
        <f>ROUND(E88*G88,2)</f>
        <v>0</v>
      </c>
      <c r="K88" s="8">
        <v>0.00276</v>
      </c>
      <c r="L88" s="8">
        <f>E88*K88</f>
        <v>0.0828</v>
      </c>
      <c r="N88" s="5">
        <f>E88*M88</f>
        <v>0</v>
      </c>
      <c r="O88" s="6">
        <v>20</v>
      </c>
      <c r="P88" s="6" t="s">
        <v>154</v>
      </c>
      <c r="V88" s="9" t="s">
        <v>202</v>
      </c>
      <c r="W88" s="10">
        <v>16.17</v>
      </c>
      <c r="X88" s="3" t="s">
        <v>326</v>
      </c>
      <c r="Y88" s="3" t="s">
        <v>324</v>
      </c>
      <c r="Z88" s="6" t="s">
        <v>297</v>
      </c>
      <c r="AB88" s="6">
        <v>7</v>
      </c>
      <c r="AJ88" s="11" t="s">
        <v>205</v>
      </c>
      <c r="AK88" s="11" t="s">
        <v>158</v>
      </c>
    </row>
    <row r="89" spans="1:37" ht="9.75">
      <c r="A89" s="1">
        <v>43</v>
      </c>
      <c r="B89" s="2" t="s">
        <v>293</v>
      </c>
      <c r="C89" s="3" t="s">
        <v>327</v>
      </c>
      <c r="D89" s="4" t="s">
        <v>328</v>
      </c>
      <c r="E89" s="5">
        <v>29</v>
      </c>
      <c r="F89" s="6" t="s">
        <v>235</v>
      </c>
      <c r="H89" s="7">
        <f>ROUND(E89*G89,2)</f>
        <v>0</v>
      </c>
      <c r="J89" s="7">
        <f>ROUND(E89*G89,2)</f>
        <v>0</v>
      </c>
      <c r="L89" s="8">
        <f>E89*K89</f>
        <v>0</v>
      </c>
      <c r="M89" s="5">
        <v>0.003</v>
      </c>
      <c r="N89" s="5">
        <f>E89*M89</f>
        <v>0.08700000000000001</v>
      </c>
      <c r="O89" s="6">
        <v>20</v>
      </c>
      <c r="P89" s="6" t="s">
        <v>154</v>
      </c>
      <c r="V89" s="9" t="s">
        <v>202</v>
      </c>
      <c r="W89" s="10">
        <v>2.03</v>
      </c>
      <c r="X89" s="3" t="s">
        <v>329</v>
      </c>
      <c r="Y89" s="3" t="s">
        <v>327</v>
      </c>
      <c r="Z89" s="6" t="s">
        <v>297</v>
      </c>
      <c r="AB89" s="6">
        <v>1</v>
      </c>
      <c r="AJ89" s="11" t="s">
        <v>205</v>
      </c>
      <c r="AK89" s="11" t="s">
        <v>158</v>
      </c>
    </row>
    <row r="90" spans="1:37" ht="9.75">
      <c r="A90" s="1">
        <v>44</v>
      </c>
      <c r="B90" s="2" t="s">
        <v>293</v>
      </c>
      <c r="C90" s="3" t="s">
        <v>330</v>
      </c>
      <c r="D90" s="4" t="s">
        <v>331</v>
      </c>
      <c r="E90" s="5">
        <v>35.208</v>
      </c>
      <c r="F90" s="6" t="s">
        <v>57</v>
      </c>
      <c r="H90" s="7">
        <f>ROUND(E90*G90,2)</f>
        <v>0</v>
      </c>
      <c r="J90" s="7">
        <f>ROUND(E90*G90,2)</f>
        <v>0</v>
      </c>
      <c r="L90" s="8">
        <f>E90*K90</f>
        <v>0</v>
      </c>
      <c r="N90" s="5">
        <f>E90*M90</f>
        <v>0</v>
      </c>
      <c r="O90" s="6">
        <v>20</v>
      </c>
      <c r="P90" s="6" t="s">
        <v>154</v>
      </c>
      <c r="V90" s="9" t="s">
        <v>202</v>
      </c>
      <c r="X90" s="3" t="s">
        <v>332</v>
      </c>
      <c r="Y90" s="3" t="s">
        <v>330</v>
      </c>
      <c r="Z90" s="6" t="s">
        <v>297</v>
      </c>
      <c r="AB90" s="6">
        <v>1</v>
      </c>
      <c r="AJ90" s="11" t="s">
        <v>205</v>
      </c>
      <c r="AK90" s="11" t="s">
        <v>158</v>
      </c>
    </row>
    <row r="91" spans="4:23" ht="9.75">
      <c r="D91" s="156" t="s">
        <v>333</v>
      </c>
      <c r="E91" s="157">
        <f>J91</f>
        <v>0</v>
      </c>
      <c r="H91" s="157">
        <f>SUM(H77:H90)</f>
        <v>0</v>
      </c>
      <c r="I91" s="157">
        <f>SUM(I77:I90)</f>
        <v>0</v>
      </c>
      <c r="J91" s="157">
        <f>SUM(J77:J90)</f>
        <v>0</v>
      </c>
      <c r="L91" s="158">
        <f>SUM(L77:L90)</f>
        <v>0.5673</v>
      </c>
      <c r="N91" s="159">
        <f>SUM(N77:N90)</f>
        <v>0.393</v>
      </c>
      <c r="W91" s="10">
        <f>SUM(W77:W90)</f>
        <v>127.852</v>
      </c>
    </row>
    <row r="93" spans="4:23" ht="9.75">
      <c r="D93" s="156" t="s">
        <v>334</v>
      </c>
      <c r="E93" s="157">
        <f>J93</f>
        <v>0</v>
      </c>
      <c r="H93" s="157">
        <f>+H49+H66+H75+H91</f>
        <v>0</v>
      </c>
      <c r="I93" s="157">
        <f>+I49+I66+I75+I91</f>
        <v>0</v>
      </c>
      <c r="J93" s="157">
        <f>+J49+J66+J75+J91</f>
        <v>0</v>
      </c>
      <c r="L93" s="158">
        <f>+L49+L66+L75+L91</f>
        <v>4.1668241</v>
      </c>
      <c r="N93" s="159">
        <f>+N49+N66+N75+N91</f>
        <v>5.033399999999999</v>
      </c>
      <c r="W93" s="10">
        <f>+W49+W66+W75+W91</f>
        <v>1141.2540000000001</v>
      </c>
    </row>
    <row r="95" spans="4:23" ht="9.75">
      <c r="D95" s="161" t="s">
        <v>335</v>
      </c>
      <c r="E95" s="157">
        <f>J95</f>
        <v>0</v>
      </c>
      <c r="H95" s="157">
        <f>+H32+H93</f>
        <v>0</v>
      </c>
      <c r="I95" s="157">
        <f>+I32+I93</f>
        <v>0</v>
      </c>
      <c r="J95" s="157">
        <f>+J32+J93</f>
        <v>0</v>
      </c>
      <c r="L95" s="158">
        <f>+L32+L93</f>
        <v>5.50285295</v>
      </c>
      <c r="N95" s="159">
        <f>+N32+N93</f>
        <v>5.033399999999999</v>
      </c>
      <c r="W95" s="10">
        <f>+W32+W93</f>
        <v>1167.4270000000001</v>
      </c>
    </row>
  </sheetData>
  <sheetProtection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9.75">
      <c r="A1" s="46" t="s">
        <v>5</v>
      </c>
      <c r="B1" s="47"/>
      <c r="C1" s="47"/>
      <c r="D1" s="48" t="s">
        <v>6</v>
      </c>
    </row>
    <row r="2" spans="1:4" ht="9.75">
      <c r="A2" s="46" t="s">
        <v>116</v>
      </c>
      <c r="B2" s="47"/>
      <c r="C2" s="47"/>
      <c r="D2" s="48" t="s">
        <v>117</v>
      </c>
    </row>
    <row r="3" spans="1:4" ht="9.75">
      <c r="A3" s="46" t="s">
        <v>15</v>
      </c>
      <c r="B3" s="47"/>
      <c r="C3" s="47"/>
      <c r="D3" s="48" t="s">
        <v>118</v>
      </c>
    </row>
    <row r="4" spans="1:4" ht="9.75">
      <c r="A4" s="47"/>
      <c r="B4" s="47"/>
      <c r="C4" s="47"/>
      <c r="D4" s="47"/>
    </row>
    <row r="5" spans="1:4" ht="9.75">
      <c r="A5" s="46" t="s">
        <v>119</v>
      </c>
      <c r="B5" s="47"/>
      <c r="C5" s="47"/>
      <c r="D5" s="47"/>
    </row>
    <row r="6" spans="1:4" ht="9.75">
      <c r="A6" s="46" t="s">
        <v>120</v>
      </c>
      <c r="B6" s="47"/>
      <c r="C6" s="47"/>
      <c r="D6" s="47"/>
    </row>
    <row r="7" spans="1:4" ht="9.75">
      <c r="A7" s="46" t="s">
        <v>121</v>
      </c>
      <c r="B7" s="47"/>
      <c r="C7" s="47"/>
      <c r="D7" s="47"/>
    </row>
    <row r="8" spans="1:4" ht="9.75">
      <c r="A8" s="11" t="s">
        <v>122</v>
      </c>
      <c r="B8" s="49"/>
      <c r="C8" s="50"/>
      <c r="D8" s="51"/>
    </row>
    <row r="9" spans="1:6" ht="9.75">
      <c r="A9" s="52" t="s">
        <v>66</v>
      </c>
      <c r="B9" s="52" t="s">
        <v>67</v>
      </c>
      <c r="C9" s="52" t="s">
        <v>68</v>
      </c>
      <c r="D9" s="53" t="s">
        <v>69</v>
      </c>
      <c r="F9" s="11" t="s">
        <v>336</v>
      </c>
    </row>
    <row r="10" spans="1:4" ht="9.75">
      <c r="A10" s="54"/>
      <c r="B10" s="54"/>
      <c r="C10" s="55"/>
      <c r="D10" s="56"/>
    </row>
    <row r="12" spans="1:6" ht="9.75">
      <c r="A12" s="44" t="s">
        <v>337</v>
      </c>
      <c r="B12" s="44" t="s">
        <v>337</v>
      </c>
      <c r="C12" s="44" t="s">
        <v>337</v>
      </c>
      <c r="F12" s="11" t="s">
        <v>338</v>
      </c>
    </row>
    <row r="13" spans="1:6" ht="9.75">
      <c r="A13" s="44" t="s">
        <v>337</v>
      </c>
      <c r="B13" s="44" t="s">
        <v>337</v>
      </c>
      <c r="C13" s="44" t="s">
        <v>337</v>
      </c>
      <c r="F13" s="11" t="s">
        <v>338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5</v>
      </c>
      <c r="C1" s="11"/>
      <c r="E1" s="12" t="s">
        <v>115</v>
      </c>
      <c r="F1" s="11"/>
      <c r="G1" s="11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1:30" ht="9.75">
      <c r="A2" s="12" t="s">
        <v>116</v>
      </c>
      <c r="C2" s="11"/>
      <c r="E2" s="12" t="s">
        <v>117</v>
      </c>
      <c r="F2" s="11"/>
      <c r="G2" s="11"/>
      <c r="Z2" s="16" t="s">
        <v>12</v>
      </c>
      <c r="AA2" s="18" t="s">
        <v>70</v>
      </c>
      <c r="AB2" s="18" t="s">
        <v>14</v>
      </c>
      <c r="AC2" s="18"/>
      <c r="AD2" s="19"/>
    </row>
    <row r="3" spans="1:30" ht="9.75">
      <c r="A3" s="12" t="s">
        <v>15</v>
      </c>
      <c r="C3" s="11"/>
      <c r="E3" s="12" t="s">
        <v>118</v>
      </c>
      <c r="F3" s="11"/>
      <c r="G3" s="11"/>
      <c r="Z3" s="16" t="s">
        <v>16</v>
      </c>
      <c r="AA3" s="18" t="s">
        <v>71</v>
      </c>
      <c r="AB3" s="18" t="s">
        <v>14</v>
      </c>
      <c r="AC3" s="18" t="s">
        <v>18</v>
      </c>
      <c r="AD3" s="19" t="s">
        <v>19</v>
      </c>
    </row>
    <row r="4" spans="2:30" ht="9.75">
      <c r="B4" s="11"/>
      <c r="C4" s="11"/>
      <c r="D4" s="11"/>
      <c r="E4" s="11"/>
      <c r="F4" s="11"/>
      <c r="G4" s="11"/>
      <c r="Z4" s="16" t="s">
        <v>20</v>
      </c>
      <c r="AA4" s="18" t="s">
        <v>72</v>
      </c>
      <c r="AB4" s="18" t="s">
        <v>14</v>
      </c>
      <c r="AC4" s="18"/>
      <c r="AD4" s="19"/>
    </row>
    <row r="5" spans="1:30" ht="9.75">
      <c r="A5" s="12" t="s">
        <v>119</v>
      </c>
      <c r="B5" s="11"/>
      <c r="C5" s="11"/>
      <c r="D5" s="11"/>
      <c r="E5" s="11"/>
      <c r="F5" s="11"/>
      <c r="G5" s="11"/>
      <c r="Z5" s="16" t="s">
        <v>22</v>
      </c>
      <c r="AA5" s="18" t="s">
        <v>71</v>
      </c>
      <c r="AB5" s="18" t="s">
        <v>14</v>
      </c>
      <c r="AC5" s="18" t="s">
        <v>18</v>
      </c>
      <c r="AD5" s="19" t="s">
        <v>19</v>
      </c>
    </row>
    <row r="6" spans="1:7" ht="9.75">
      <c r="A6" s="12" t="s">
        <v>120</v>
      </c>
      <c r="B6" s="11"/>
      <c r="C6" s="11"/>
      <c r="D6" s="11"/>
      <c r="E6" s="11"/>
      <c r="F6" s="11"/>
      <c r="G6" s="11"/>
    </row>
    <row r="7" spans="1:7" ht="9.75">
      <c r="A7" s="12" t="s">
        <v>121</v>
      </c>
      <c r="B7" s="11"/>
      <c r="C7" s="11"/>
      <c r="D7" s="11"/>
      <c r="E7" s="11"/>
      <c r="F7" s="11"/>
      <c r="G7" s="11"/>
    </row>
    <row r="8" spans="1:7" ht="13.5">
      <c r="A8" s="11" t="s">
        <v>122</v>
      </c>
      <c r="B8" s="22" t="str">
        <f>CONCATENATE(AA2," ",AB2," ",AC2," ",AD2)</f>
        <v>Rekapitulácia rozpočtu v EUR  </v>
      </c>
      <c r="G8" s="11"/>
    </row>
    <row r="9" spans="1:7" ht="9.75">
      <c r="A9" s="23" t="s">
        <v>73</v>
      </c>
      <c r="B9" s="23" t="s">
        <v>30</v>
      </c>
      <c r="C9" s="23" t="s">
        <v>31</v>
      </c>
      <c r="D9" s="23" t="s">
        <v>32</v>
      </c>
      <c r="E9" s="24" t="s">
        <v>74</v>
      </c>
      <c r="F9" s="24" t="s">
        <v>34</v>
      </c>
      <c r="G9" s="24" t="s">
        <v>39</v>
      </c>
    </row>
    <row r="10" spans="1:7" ht="9.75">
      <c r="A10" s="32"/>
      <c r="B10" s="32"/>
      <c r="C10" s="32" t="s">
        <v>56</v>
      </c>
      <c r="D10" s="32"/>
      <c r="E10" s="32" t="s">
        <v>32</v>
      </c>
      <c r="F10" s="32" t="s">
        <v>32</v>
      </c>
      <c r="G10" s="32" t="s">
        <v>32</v>
      </c>
    </row>
    <row r="12" spans="1:7" ht="9.75">
      <c r="A12" s="11" t="s">
        <v>149</v>
      </c>
      <c r="B12" s="13">
        <f>Prehlad!H16</f>
        <v>0</v>
      </c>
      <c r="C12" s="13">
        <f>Prehlad!I16</f>
        <v>0</v>
      </c>
      <c r="D12" s="13">
        <f>Prehlad!J16</f>
        <v>0</v>
      </c>
      <c r="E12" s="14">
        <f>Prehlad!L16</f>
        <v>1.33602885</v>
      </c>
      <c r="F12" s="15">
        <f>Prehlad!N16</f>
        <v>0</v>
      </c>
      <c r="G12" s="15">
        <f>Prehlad!W16</f>
        <v>5.442</v>
      </c>
    </row>
    <row r="13" spans="1:7" ht="9.75">
      <c r="A13" s="11" t="s">
        <v>161</v>
      </c>
      <c r="B13" s="13">
        <f>Prehlad!H30</f>
        <v>0</v>
      </c>
      <c r="C13" s="13">
        <f>Prehlad!I30</f>
        <v>0</v>
      </c>
      <c r="D13" s="13">
        <f>Prehlad!J30</f>
        <v>0</v>
      </c>
      <c r="E13" s="14">
        <f>Prehlad!L30</f>
        <v>0</v>
      </c>
      <c r="F13" s="15">
        <f>Prehlad!N30</f>
        <v>0</v>
      </c>
      <c r="G13" s="15">
        <f>Prehlad!W30</f>
        <v>20.730999999999998</v>
      </c>
    </row>
    <row r="14" spans="1:7" ht="9.75">
      <c r="A14" s="11" t="s">
        <v>195</v>
      </c>
      <c r="B14" s="13">
        <f>Prehlad!H32</f>
        <v>0</v>
      </c>
      <c r="C14" s="13">
        <f>Prehlad!I32</f>
        <v>0</v>
      </c>
      <c r="D14" s="13">
        <f>Prehlad!J32</f>
        <v>0</v>
      </c>
      <c r="E14" s="14">
        <f>Prehlad!L32</f>
        <v>1.33602885</v>
      </c>
      <c r="F14" s="15">
        <f>Prehlad!N32</f>
        <v>0</v>
      </c>
      <c r="G14" s="15">
        <f>Prehlad!W32</f>
        <v>26.173</v>
      </c>
    </row>
    <row r="16" spans="1:7" ht="9.75">
      <c r="A16" s="11" t="s">
        <v>197</v>
      </c>
      <c r="B16" s="13">
        <f>Prehlad!H49</f>
        <v>0</v>
      </c>
      <c r="C16" s="13">
        <f>Prehlad!I49</f>
        <v>0</v>
      </c>
      <c r="D16" s="13">
        <f>Prehlad!J49</f>
        <v>0</v>
      </c>
      <c r="E16" s="14">
        <f>Prehlad!L49</f>
        <v>2.511076</v>
      </c>
      <c r="F16" s="15">
        <f>Prehlad!N49</f>
        <v>4.6404</v>
      </c>
      <c r="G16" s="15">
        <f>Prehlad!W49</f>
        <v>209.73299999999998</v>
      </c>
    </row>
    <row r="17" spans="1:7" ht="9.75">
      <c r="A17" s="11" t="s">
        <v>242</v>
      </c>
      <c r="B17" s="13">
        <f>Prehlad!H66</f>
        <v>0</v>
      </c>
      <c r="C17" s="13">
        <f>Prehlad!I66</f>
        <v>0</v>
      </c>
      <c r="D17" s="13">
        <f>Prehlad!J66</f>
        <v>0</v>
      </c>
      <c r="E17" s="14">
        <f>Prehlad!L66</f>
        <v>1.037544</v>
      </c>
      <c r="F17" s="15">
        <f>Prehlad!N66</f>
        <v>0</v>
      </c>
      <c r="G17" s="15">
        <f>Prehlad!W66</f>
        <v>766.4090000000001</v>
      </c>
    </row>
    <row r="18" spans="1:7" ht="9.75">
      <c r="A18" s="11" t="s">
        <v>273</v>
      </c>
      <c r="B18" s="13">
        <f>Prehlad!H75</f>
        <v>0</v>
      </c>
      <c r="C18" s="13">
        <f>Prehlad!I75</f>
        <v>0</v>
      </c>
      <c r="D18" s="13">
        <f>Prehlad!J75</f>
        <v>0</v>
      </c>
      <c r="E18" s="14">
        <f>Prehlad!L75</f>
        <v>0.050904099999999994</v>
      </c>
      <c r="F18" s="15">
        <f>Prehlad!N75</f>
        <v>0</v>
      </c>
      <c r="G18" s="15">
        <f>Prehlad!W75</f>
        <v>37.26</v>
      </c>
    </row>
    <row r="19" spans="1:7" ht="9.75">
      <c r="A19" s="11" t="s">
        <v>292</v>
      </c>
      <c r="B19" s="13">
        <f>Prehlad!H91</f>
        <v>0</v>
      </c>
      <c r="C19" s="13">
        <f>Prehlad!I91</f>
        <v>0</v>
      </c>
      <c r="D19" s="13">
        <f>Prehlad!J91</f>
        <v>0</v>
      </c>
      <c r="E19" s="14">
        <f>Prehlad!L91</f>
        <v>0.5673</v>
      </c>
      <c r="F19" s="15">
        <f>Prehlad!N91</f>
        <v>0.393</v>
      </c>
      <c r="G19" s="15">
        <f>Prehlad!W91</f>
        <v>127.852</v>
      </c>
    </row>
    <row r="20" spans="1:7" ht="9.75">
      <c r="A20" s="11" t="s">
        <v>334</v>
      </c>
      <c r="B20" s="13">
        <f>Prehlad!H93</f>
        <v>0</v>
      </c>
      <c r="C20" s="13">
        <f>Prehlad!I93</f>
        <v>0</v>
      </c>
      <c r="D20" s="13">
        <f>Prehlad!J93</f>
        <v>0</v>
      </c>
      <c r="E20" s="14">
        <f>Prehlad!L93</f>
        <v>4.1668241</v>
      </c>
      <c r="F20" s="15">
        <f>Prehlad!N93</f>
        <v>5.033399999999999</v>
      </c>
      <c r="G20" s="15">
        <f>Prehlad!W93</f>
        <v>1141.2540000000001</v>
      </c>
    </row>
    <row r="23" spans="1:7" ht="9.75">
      <c r="A23" s="11" t="s">
        <v>335</v>
      </c>
      <c r="B23" s="13">
        <f>Prehlad!H95</f>
        <v>0</v>
      </c>
      <c r="C23" s="13">
        <f>Prehlad!I95</f>
        <v>0</v>
      </c>
      <c r="D23" s="13">
        <f>Prehlad!J95</f>
        <v>0</v>
      </c>
      <c r="E23" s="14">
        <f>Prehlad!L95</f>
        <v>5.50285295</v>
      </c>
      <c r="F23" s="15">
        <f>Prehlad!N95</f>
        <v>5.033399999999999</v>
      </c>
      <c r="G23" s="15">
        <f>Prehlad!W95</f>
        <v>1167.4270000000001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7">
      <selection activeCell="D18" sqref="D18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123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7</v>
      </c>
      <c r="AA1" s="16" t="s">
        <v>8</v>
      </c>
      <c r="AB1" s="16" t="s">
        <v>9</v>
      </c>
      <c r="AC1" s="16" t="s">
        <v>10</v>
      </c>
      <c r="AD1" s="16" t="s">
        <v>11</v>
      </c>
    </row>
    <row r="2" spans="2:30" ht="18" customHeight="1">
      <c r="B2" s="60"/>
      <c r="C2" s="61" t="s">
        <v>119</v>
      </c>
      <c r="D2" s="61"/>
      <c r="E2" s="61"/>
      <c r="F2" s="61"/>
      <c r="G2" s="62" t="s">
        <v>75</v>
      </c>
      <c r="H2" s="61" t="s">
        <v>124</v>
      </c>
      <c r="I2" s="61"/>
      <c r="J2" s="63"/>
      <c r="Z2" s="16" t="s">
        <v>12</v>
      </c>
      <c r="AA2" s="18" t="s">
        <v>76</v>
      </c>
      <c r="AB2" s="18" t="s">
        <v>14</v>
      </c>
      <c r="AC2" s="18"/>
      <c r="AD2" s="19"/>
    </row>
    <row r="3" spans="2:30" ht="18" customHeight="1">
      <c r="B3" s="64"/>
      <c r="C3" s="65" t="s">
        <v>120</v>
      </c>
      <c r="D3" s="65"/>
      <c r="E3" s="65"/>
      <c r="F3" s="65"/>
      <c r="G3" s="66" t="s">
        <v>125</v>
      </c>
      <c r="H3" s="65">
        <v>801</v>
      </c>
      <c r="I3" s="65"/>
      <c r="J3" s="67"/>
      <c r="Z3" s="16" t="s">
        <v>16</v>
      </c>
      <c r="AA3" s="18" t="s">
        <v>77</v>
      </c>
      <c r="AB3" s="18" t="s">
        <v>14</v>
      </c>
      <c r="AC3" s="18" t="s">
        <v>18</v>
      </c>
      <c r="AD3" s="19" t="s">
        <v>19</v>
      </c>
    </row>
    <row r="4" spans="2:30" ht="18" customHeight="1">
      <c r="B4" s="68"/>
      <c r="C4" s="69" t="s">
        <v>121</v>
      </c>
      <c r="D4" s="69"/>
      <c r="E4" s="69"/>
      <c r="F4" s="69"/>
      <c r="G4" s="70"/>
      <c r="H4" s="69"/>
      <c r="I4" s="69"/>
      <c r="J4" s="71"/>
      <c r="Z4" s="16" t="s">
        <v>20</v>
      </c>
      <c r="AA4" s="18" t="s">
        <v>78</v>
      </c>
      <c r="AB4" s="18" t="s">
        <v>14</v>
      </c>
      <c r="AC4" s="18"/>
      <c r="AD4" s="19"/>
    </row>
    <row r="5" spans="2:30" ht="18" customHeight="1">
      <c r="B5" s="72"/>
      <c r="C5" s="73" t="s">
        <v>79</v>
      </c>
      <c r="D5" s="73"/>
      <c r="E5" s="73" t="s">
        <v>126</v>
      </c>
      <c r="F5" s="74"/>
      <c r="G5" s="74" t="s">
        <v>80</v>
      </c>
      <c r="H5" s="73"/>
      <c r="I5" s="74" t="s">
        <v>81</v>
      </c>
      <c r="J5" s="75" t="s">
        <v>127</v>
      </c>
      <c r="Z5" s="16" t="s">
        <v>22</v>
      </c>
      <c r="AA5" s="18" t="s">
        <v>77</v>
      </c>
      <c r="AB5" s="18" t="s">
        <v>14</v>
      </c>
      <c r="AC5" s="18" t="s">
        <v>18</v>
      </c>
      <c r="AD5" s="19" t="s">
        <v>19</v>
      </c>
    </row>
    <row r="6" spans="2:10" ht="18" customHeight="1">
      <c r="B6" s="60"/>
      <c r="C6" s="61" t="s">
        <v>2</v>
      </c>
      <c r="D6" s="61"/>
      <c r="E6" s="61"/>
      <c r="F6" s="61"/>
      <c r="G6" s="61" t="s">
        <v>82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83</v>
      </c>
      <c r="H7" s="78"/>
      <c r="I7" s="78"/>
      <c r="J7" s="79"/>
    </row>
    <row r="8" spans="2:10" ht="18" customHeight="1">
      <c r="B8" s="64"/>
      <c r="C8" s="65" t="s">
        <v>1</v>
      </c>
      <c r="D8" s="65"/>
      <c r="E8" s="65"/>
      <c r="F8" s="65"/>
      <c r="G8" s="65" t="s">
        <v>82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83</v>
      </c>
      <c r="H9" s="69"/>
      <c r="I9" s="69"/>
      <c r="J9" s="71"/>
    </row>
    <row r="10" spans="2:10" ht="18" customHeight="1">
      <c r="B10" s="64"/>
      <c r="C10" s="65" t="s">
        <v>84</v>
      </c>
      <c r="D10" s="65" t="s">
        <v>128</v>
      </c>
      <c r="E10" s="65"/>
      <c r="F10" s="65"/>
      <c r="G10" s="65" t="s">
        <v>82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83</v>
      </c>
      <c r="H11" s="81"/>
      <c r="I11" s="81"/>
      <c r="J11" s="82"/>
    </row>
    <row r="12" spans="2:10" ht="18" customHeight="1">
      <c r="B12" s="83">
        <v>1</v>
      </c>
      <c r="C12" s="61" t="s">
        <v>129</v>
      </c>
      <c r="D12" s="61"/>
      <c r="E12" s="61"/>
      <c r="F12" s="84">
        <f>IF(B12&lt;&gt;0,ROUND($J$31/B12,0),0)</f>
        <v>0</v>
      </c>
      <c r="G12" s="62">
        <v>1</v>
      </c>
      <c r="H12" s="61" t="s">
        <v>132</v>
      </c>
      <c r="I12" s="61"/>
      <c r="J12" s="85">
        <f>IF(G12&lt;&gt;0,ROUND($J$31/G12,0),0)</f>
        <v>0</v>
      </c>
    </row>
    <row r="13" spans="2:10" ht="18" customHeight="1">
      <c r="B13" s="86">
        <v>1</v>
      </c>
      <c r="C13" s="78" t="s">
        <v>130</v>
      </c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>
        <v>1</v>
      </c>
      <c r="C14" s="81" t="s">
        <v>131</v>
      </c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85</v>
      </c>
      <c r="C15" s="94" t="s">
        <v>86</v>
      </c>
      <c r="D15" s="95" t="s">
        <v>30</v>
      </c>
      <c r="E15" s="95" t="s">
        <v>87</v>
      </c>
      <c r="F15" s="96" t="s">
        <v>88</v>
      </c>
      <c r="G15" s="93" t="s">
        <v>89</v>
      </c>
      <c r="H15" s="97" t="s">
        <v>90</v>
      </c>
      <c r="I15" s="98"/>
      <c r="J15" s="99"/>
    </row>
    <row r="16" spans="2:10" ht="18" customHeight="1">
      <c r="B16" s="100">
        <v>1</v>
      </c>
      <c r="C16" s="101" t="s">
        <v>91</v>
      </c>
      <c r="D16" s="139">
        <f>Prehlad!H32</f>
        <v>0</v>
      </c>
      <c r="E16" s="139">
        <f>Prehlad!I32</f>
        <v>0</v>
      </c>
      <c r="F16" s="140">
        <f>D16+E16</f>
        <v>0</v>
      </c>
      <c r="G16" s="100">
        <v>6</v>
      </c>
      <c r="H16" s="102" t="s">
        <v>133</v>
      </c>
      <c r="I16" s="103"/>
      <c r="J16" s="140">
        <v>0</v>
      </c>
    </row>
    <row r="17" spans="2:10" ht="18" customHeight="1">
      <c r="B17" s="104">
        <v>2</v>
      </c>
      <c r="C17" s="105" t="s">
        <v>92</v>
      </c>
      <c r="D17" s="141">
        <f>Prehlad!H93</f>
        <v>0</v>
      </c>
      <c r="E17" s="141">
        <f>Prehlad!I93</f>
        <v>0</v>
      </c>
      <c r="F17" s="140">
        <f>D17+E17</f>
        <v>0</v>
      </c>
      <c r="G17" s="104">
        <v>7</v>
      </c>
      <c r="H17" s="106" t="s">
        <v>134</v>
      </c>
      <c r="I17" s="65"/>
      <c r="J17" s="142">
        <v>0</v>
      </c>
    </row>
    <row r="18" spans="2:10" ht="18" customHeight="1">
      <c r="B18" s="104">
        <v>3</v>
      </c>
      <c r="C18" s="105" t="s">
        <v>93</v>
      </c>
      <c r="D18" s="141"/>
      <c r="E18" s="141"/>
      <c r="F18" s="140">
        <f>D18+E18</f>
        <v>0</v>
      </c>
      <c r="G18" s="104">
        <v>8</v>
      </c>
      <c r="H18" s="106" t="s">
        <v>135</v>
      </c>
      <c r="I18" s="65"/>
      <c r="J18" s="142">
        <v>0</v>
      </c>
    </row>
    <row r="19" spans="2:10" ht="18" customHeight="1">
      <c r="B19" s="104">
        <v>4</v>
      </c>
      <c r="C19" s="105" t="s">
        <v>94</v>
      </c>
      <c r="D19" s="141"/>
      <c r="E19" s="141"/>
      <c r="F19" s="143">
        <f>D19+E19</f>
        <v>0</v>
      </c>
      <c r="G19" s="104">
        <v>9</v>
      </c>
      <c r="H19" s="106" t="s">
        <v>3</v>
      </c>
      <c r="I19" s="65"/>
      <c r="J19" s="142">
        <v>0</v>
      </c>
    </row>
    <row r="20" spans="2:10" ht="18" customHeight="1">
      <c r="B20" s="107">
        <v>5</v>
      </c>
      <c r="C20" s="108" t="s">
        <v>95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96</v>
      </c>
      <c r="J20" s="146">
        <f>SUM(J16:J19)</f>
        <v>0</v>
      </c>
    </row>
    <row r="21" spans="2:10" ht="18" customHeight="1">
      <c r="B21" s="93" t="s">
        <v>97</v>
      </c>
      <c r="C21" s="111"/>
      <c r="D21" s="98" t="s">
        <v>98</v>
      </c>
      <c r="E21" s="98"/>
      <c r="F21" s="99"/>
      <c r="G21" s="93" t="s">
        <v>99</v>
      </c>
      <c r="H21" s="97" t="s">
        <v>100</v>
      </c>
      <c r="I21" s="98"/>
      <c r="J21" s="99"/>
    </row>
    <row r="22" spans="2:10" ht="18" customHeight="1">
      <c r="B22" s="100">
        <v>11</v>
      </c>
      <c r="C22" s="102" t="s">
        <v>136</v>
      </c>
      <c r="D22" s="112" t="s">
        <v>3</v>
      </c>
      <c r="E22" s="113">
        <v>0</v>
      </c>
      <c r="F22" s="140">
        <f>ROUND(((D16+E16+D17+E17+D18)*E22),2)</f>
        <v>0</v>
      </c>
      <c r="G22" s="104">
        <v>16</v>
      </c>
      <c r="H22" s="106" t="s">
        <v>101</v>
      </c>
      <c r="I22" s="114"/>
      <c r="J22" s="142">
        <v>0</v>
      </c>
    </row>
    <row r="23" spans="2:10" ht="18" customHeight="1">
      <c r="B23" s="104">
        <v>12</v>
      </c>
      <c r="C23" s="106" t="s">
        <v>137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139</v>
      </c>
      <c r="I23" s="114"/>
      <c r="J23" s="142">
        <v>0</v>
      </c>
    </row>
    <row r="24" spans="2:10" ht="18" customHeight="1">
      <c r="B24" s="104">
        <v>13</v>
      </c>
      <c r="C24" s="106" t="s">
        <v>138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140</v>
      </c>
      <c r="I24" s="114"/>
      <c r="J24" s="142">
        <v>0</v>
      </c>
    </row>
    <row r="25" spans="2:10" ht="18" customHeight="1">
      <c r="B25" s="104">
        <v>14</v>
      </c>
      <c r="C25" s="106" t="s">
        <v>3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3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102</v>
      </c>
      <c r="F26" s="146">
        <f>SUM(F22:F25)</f>
        <v>0</v>
      </c>
      <c r="G26" s="107">
        <v>20</v>
      </c>
      <c r="H26" s="117"/>
      <c r="I26" s="118" t="s">
        <v>103</v>
      </c>
      <c r="J26" s="146">
        <f>SUM(J22:J25)</f>
        <v>0</v>
      </c>
    </row>
    <row r="27" spans="2:10" ht="18" customHeight="1">
      <c r="B27" s="119"/>
      <c r="C27" s="120" t="s">
        <v>104</v>
      </c>
      <c r="D27" s="121"/>
      <c r="E27" s="122" t="s">
        <v>105</v>
      </c>
      <c r="F27" s="123"/>
      <c r="G27" s="93" t="s">
        <v>106</v>
      </c>
      <c r="H27" s="97" t="s">
        <v>107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108</v>
      </c>
      <c r="J28" s="140">
        <f>ROUND(F20,2)+J20+F26+J26</f>
        <v>0</v>
      </c>
    </row>
    <row r="29" spans="2:10" ht="18" customHeight="1">
      <c r="B29" s="124"/>
      <c r="C29" s="126" t="s">
        <v>109</v>
      </c>
      <c r="D29" s="126"/>
      <c r="E29" s="129"/>
      <c r="F29" s="123"/>
      <c r="G29" s="104">
        <v>22</v>
      </c>
      <c r="H29" s="106" t="s">
        <v>141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110</v>
      </c>
      <c r="D30" s="65"/>
      <c r="E30" s="129"/>
      <c r="F30" s="123"/>
      <c r="G30" s="104">
        <v>23</v>
      </c>
      <c r="H30" s="106" t="s">
        <v>142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111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112</v>
      </c>
      <c r="H32" s="132" t="s">
        <v>143</v>
      </c>
      <c r="I32" s="133"/>
      <c r="J32" s="134">
        <v>0</v>
      </c>
    </row>
    <row r="33" spans="2:10" ht="18" customHeight="1">
      <c r="B33" s="135"/>
      <c r="C33" s="136"/>
      <c r="D33" s="120" t="s">
        <v>113</v>
      </c>
      <c r="E33" s="136"/>
      <c r="F33" s="136"/>
      <c r="G33" s="136"/>
      <c r="H33" s="136" t="s">
        <v>114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109</v>
      </c>
      <c r="D35" s="126"/>
      <c r="E35" s="126"/>
      <c r="F35" s="125"/>
      <c r="G35" s="126" t="s">
        <v>109</v>
      </c>
      <c r="H35" s="126"/>
      <c r="I35" s="126"/>
      <c r="J35" s="138"/>
    </row>
    <row r="36" spans="2:10" ht="18" customHeight="1">
      <c r="B36" s="64"/>
      <c r="C36" s="65" t="s">
        <v>110</v>
      </c>
      <c r="D36" s="65"/>
      <c r="E36" s="65"/>
      <c r="F36" s="66"/>
      <c r="G36" s="65" t="s">
        <v>110</v>
      </c>
      <c r="H36" s="65"/>
      <c r="I36" s="65"/>
      <c r="J36" s="67"/>
    </row>
    <row r="37" spans="2:10" ht="18" customHeight="1">
      <c r="B37" s="124"/>
      <c r="C37" s="126" t="s">
        <v>105</v>
      </c>
      <c r="D37" s="126"/>
      <c r="E37" s="126"/>
      <c r="F37" s="125"/>
      <c r="G37" s="126" t="s">
        <v>105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uzivatel</cp:lastModifiedBy>
  <cp:lastPrinted>2016-04-18T11:45:00Z</cp:lastPrinted>
  <dcterms:created xsi:type="dcterms:W3CDTF">1999-04-06T07:39:00Z</dcterms:created>
  <dcterms:modified xsi:type="dcterms:W3CDTF">2021-12-03T13:59:36Z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