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316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'Prehlad'!$A:$O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<sst xmlns="http://schemas.openxmlformats.org/spreadsheetml/2006/main" count="678" uniqueCount="283">
  <si>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</si>
  <si>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</si>
  <si>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</si>
  <si>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</si>
  <si>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</si>
  <si>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</si>
  <si>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</si>
  <si>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ul.Hrnčiarska</t>
  </si>
  <si>
    <t xml:space="preserve">Rozpočet: </t>
  </si>
  <si>
    <t>Rozpočet</t>
  </si>
  <si>
    <t>Krycí list rozpočtu v</t>
  </si>
  <si>
    <t>EUR</t>
  </si>
  <si>
    <t xml:space="preserve"> Objekt : SO 06 Kanalizačná prípojka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</si>
  <si>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</si>
  <si>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</si>
  <si>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</si>
  <si>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</si>
  <si>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</si>
  <si>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</si>
  <si>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</si>
  <si>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</si>
  <si>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</si>
  <si>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</si>
  <si>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</si>
  <si>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</si>
  <si>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</si>
  <si>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</si>
  <si>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</si>
  <si>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</si>
  <si>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</si>
  <si>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</si>
  <si>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</si>
  <si>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</si>
  <si>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</si>
  <si>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</si>
  <si>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</si>
  <si>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</si>
  <si>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</si>
  <si>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</si>
  <si>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</si>
  <si>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</si>
  <si>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</si>
  <si>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</si>
  <si>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</si>
  <si>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</si>
  <si>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</si>
  <si>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</si>
  <si>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</si>
  <si>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</si>
  <si>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</si>
  <si>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</si>
  <si>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</si>
  <si>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</si>
  <si>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</si>
  <si>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</si>
  <si>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</si>
  <si>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</si>
  <si>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</si>
  <si>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</si>
  <si>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</si>
  <si>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</si>
  <si>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</si>
  <si>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</si>
  <si>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</si>
  <si>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</si>
  <si>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</si>
  <si>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</si>
  <si>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</si>
  <si>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</si>
  <si>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</si>
  <si>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</si>
  <si>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</si>
  <si>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</si>
  <si>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</si>
  <si>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</si>
  <si>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</si>
  <si>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</si>
  <si>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</si>
  <si>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</si>
  <si>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</si>
  <si>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</si>
  <si>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</si>
  <si>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</si>
  <si>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 SO 06 Kanalizačná prípojka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</si>
  <si>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</si>
  <si>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</si>
  <si>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</si>
  <si>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</si>
  <si>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</si>
  <si>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</si>
  <si>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</si>
  <si>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</si>
  <si>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</si>
  <si>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4 - VODOROVNÉ KONŠTRUKCIE</t>
  </si>
  <si>
    <t>8 - RÚROVÉ VEDENIA</t>
  </si>
  <si>
    <t>9 - OSTATNÉ KONŠTRUKCIE A PRÁCE</t>
  </si>
  <si>
    <t>PRÁCE A DODÁVKY HSV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</si>
  <si>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</si>
  <si>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</si>
  <si>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</si>
  <si>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</si>
  <si>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</si>
  <si>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</si>
  <si>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</si>
  <si>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</si>
  <si>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</si>
  <si>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</si>
  <si>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</si>
  <si>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</si>
  <si>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</si>
  <si>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</si>
  <si>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</si>
  <si>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</si>
  <si>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</si>
  <si>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</si>
  <si>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</si>
  <si>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</si>
  <si>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</si>
  <si>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</si>
  <si>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</si>
  <si>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</si>
  <si>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</si>
  <si>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</si>
  <si>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</si>
  <si>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</si>
  <si>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</si>
  <si>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</si>
  <si>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</si>
  <si>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</si>
  <si>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</si>
  <si>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</si>
  <si>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</si>
  <si>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</si>
  <si>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</si>
  <si>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</si>
  <si>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</si>
  <si>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</si>
  <si>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</si>
  <si>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</si>
  <si>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</si>
  <si>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</si>
  <si>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</si>
  <si>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</si>
  <si>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 xml:space="preserve">    1  </t>
  </si>
  <si>
    <t>272</t>
  </si>
  <si>
    <t>132201201</t>
  </si>
  <si>
    <t>Hĺbenie rýh šírka do 2 m v horn. tr. 3 do 100 m3</t>
  </si>
  <si>
    <t>m3</t>
  </si>
  <si>
    <t xml:space="preserve">                    </t>
  </si>
  <si>
    <t>13220-1201</t>
  </si>
  <si>
    <t>45.11.21</t>
  </si>
  <si>
    <t>EK</t>
  </si>
  <si>
    <t>S</t>
  </si>
  <si>
    <t xml:space="preserve">    2  </t>
  </si>
  <si>
    <t>001</t>
  </si>
  <si>
    <t>132202509</t>
  </si>
  <si>
    <t>Príplatok za lepivosť horniny tr.3</t>
  </si>
  <si>
    <t>13220-2509</t>
  </si>
  <si>
    <t xml:space="preserve">    3  </t>
  </si>
  <si>
    <t>151101102</t>
  </si>
  <si>
    <t>Zhotovenie paženia rýh pre podz. vedenie príložné hl. do 4 m</t>
  </si>
  <si>
    <t>m2</t>
  </si>
  <si>
    <t>15110-1102</t>
  </si>
  <si>
    <t xml:space="preserve">    4  </t>
  </si>
  <si>
    <t>151101112</t>
  </si>
  <si>
    <t>Odstránenie paženia rýh pre podz. vedenie príložné hl. do 4 m</t>
  </si>
  <si>
    <t>15110-1112</t>
  </si>
  <si>
    <t xml:space="preserve">    5  </t>
  </si>
  <si>
    <t>162201102</t>
  </si>
  <si>
    <t>Vodorovné premiestnenie výkopu do 50 m horn. tr. 1-4</t>
  </si>
  <si>
    <t>16220-1102</t>
  </si>
  <si>
    <t>45.11.24</t>
  </si>
  <si>
    <t xml:space="preserve">    6  </t>
  </si>
  <si>
    <t>167101101</t>
  </si>
  <si>
    <t>Nakladanie výkopku do 100 m3 v horn. tr. 1-4</t>
  </si>
  <si>
    <t>16710-1101</t>
  </si>
  <si>
    <t xml:space="preserve">    7  </t>
  </si>
  <si>
    <t>171201201</t>
  </si>
  <si>
    <t>Uloženie sypaniny na skládku</t>
  </si>
  <si>
    <t>17120-1201</t>
  </si>
  <si>
    <t xml:space="preserve">    8  </t>
  </si>
  <si>
    <t>174101001</t>
  </si>
  <si>
    <t>Zásyp zhutnený jám, šachiet, rýh, zárezov alebo okolo objektov do 100 m3</t>
  </si>
  <si>
    <t>17410-1001</t>
  </si>
  <si>
    <t xml:space="preserve">1 - ZEMNE PRÁCE  spolu: </t>
  </si>
  <si>
    <t xml:space="preserve">    9  </t>
  </si>
  <si>
    <t>271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</si>
  <si>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</si>
  <si>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</si>
  <si>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</si>
  <si>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</si>
  <si>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</si>
  <si>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 xml:space="preserve">   10  </t>
  </si>
  <si>
    <t>831263195</t>
  </si>
  <si>
    <t>Príplatok za zhotovenie kanalizačnej prípojky DN 100-300</t>
  </si>
  <si>
    <t>kus</t>
  </si>
  <si>
    <t>83126-3195</t>
  </si>
  <si>
    <t xml:space="preserve">   11  </t>
  </si>
  <si>
    <t>871313121</t>
  </si>
  <si>
    <t>Montáž potrubia z kanalizačných rúr z PVC v otvorenom výkope do 20% DN 150, tesnenie gum. krúžkami</t>
  </si>
  <si>
    <t>m</t>
  </si>
  <si>
    <t>87131-3121</t>
  </si>
  <si>
    <t xml:space="preserve">   12  </t>
  </si>
  <si>
    <t>MAT</t>
  </si>
  <si>
    <t>286108530</t>
  </si>
  <si>
    <t>Rúrka PVC odpadová hrdlová d 160x3,2x500</t>
  </si>
  <si>
    <t>25.21.22</t>
  </si>
  <si>
    <t>2</t>
  </si>
  <si>
    <t>EZ</t>
  </si>
  <si>
    <t xml:space="preserve">   13  </t>
  </si>
  <si>
    <t>286108550</t>
  </si>
  <si>
    <t>Rúrka PVC odpadová hrdlová d 160x3,2x1000</t>
  </si>
  <si>
    <t xml:space="preserve">   14  </t>
  </si>
  <si>
    <t>286108580</t>
  </si>
  <si>
    <t>Rúrka PVC odpadová hrdlová d 160x3,2x2000</t>
  </si>
  <si>
    <t xml:space="preserve">   15  </t>
  </si>
  <si>
    <t>877313122</t>
  </si>
  <si>
    <t>Montáž presuviek na potrubie z kanalizačných rúr z PVC v otvorenom výkope DN 150</t>
  </si>
  <si>
    <t>87731-3122</t>
  </si>
  <si>
    <t xml:space="preserve">   16  </t>
  </si>
  <si>
    <t>877324101</t>
  </si>
  <si>
    <t>87732-4101</t>
  </si>
  <si>
    <t xml:space="preserve">  .  .  </t>
  </si>
  <si>
    <t xml:space="preserve">   17  </t>
  </si>
  <si>
    <t>2865P1081</t>
  </si>
  <si>
    <t xml:space="preserve">Q-KGU150            </t>
  </si>
  <si>
    <t xml:space="preserve">   18  </t>
  </si>
  <si>
    <t>2865P1091</t>
  </si>
  <si>
    <t>Tesnenie K DN 150</t>
  </si>
  <si>
    <t xml:space="preserve">Q-K150              </t>
  </si>
  <si>
    <t xml:space="preserve">   19  </t>
  </si>
  <si>
    <t>899101111</t>
  </si>
  <si>
    <t>Osadenie poklopov liatinových, oceľových s rámom do 50 kg</t>
  </si>
  <si>
    <t>89910-1111</t>
  </si>
  <si>
    <t xml:space="preserve">8 - RÚROVÉ VEDENIA  spolu: </t>
  </si>
  <si>
    <t xml:space="preserve">   20  </t>
  </si>
  <si>
    <t>013</t>
  </si>
  <si>
    <t>971052331</t>
  </si>
  <si>
    <t>Vybúr. otvorov do 0,09 m2 v železobet. murive hr. do 15 cm</t>
  </si>
  <si>
    <t>97105-2331</t>
  </si>
  <si>
    <t>45.11.11</t>
  </si>
  <si>
    <t xml:space="preserve">   21  </t>
  </si>
  <si>
    <t>998276101</t>
  </si>
  <si>
    <t>Presun hmôt pre potrubie z rúr plastových alebo sklolaminátových v otvorenom výkope</t>
  </si>
  <si>
    <t>t</t>
  </si>
  <si>
    <t>99827-6101</t>
  </si>
  <si>
    <t xml:space="preserve">   22  </t>
  </si>
  <si>
    <t>2863K8020</t>
  </si>
  <si>
    <t>Dno šachtové DN 600, prítok/odtok DN160</t>
  </si>
  <si>
    <t xml:space="preserve">192095              </t>
  </si>
  <si>
    <t xml:space="preserve">   23  </t>
  </si>
  <si>
    <t>2863K8028</t>
  </si>
  <si>
    <t>Dno šachtové DN 600RML, 3 prítoky 90°, prítoky/odtok DN160</t>
  </si>
  <si>
    <t xml:space="preserve">192105              </t>
  </si>
  <si>
    <t xml:space="preserve">   24  </t>
  </si>
  <si>
    <t>2863K8104</t>
  </si>
  <si>
    <t>Kus predĺžovací DN 600, dĺžka 1500</t>
  </si>
  <si>
    <t xml:space="preserve">190086              </t>
  </si>
  <si>
    <t xml:space="preserve">   25  </t>
  </si>
  <si>
    <t>2863K8105</t>
  </si>
  <si>
    <t>Kus predĺžovací DN 600, dĺžka 2000</t>
  </si>
  <si>
    <t xml:space="preserve">190096              </t>
  </si>
  <si>
    <t xml:space="preserve">   26  </t>
  </si>
  <si>
    <t>2863K8144</t>
  </si>
  <si>
    <t>Poklop teleskopický tr.D 400  okrúhly,</t>
  </si>
  <si>
    <t xml:space="preserve">11751451001         </t>
  </si>
  <si>
    <t xml:space="preserve">   27  </t>
  </si>
  <si>
    <t>2863K8161</t>
  </si>
  <si>
    <t>Betónový podperný prstenec pre poklopy DN 625</t>
  </si>
  <si>
    <t xml:space="preserve">190016              </t>
  </si>
  <si>
    <t xml:space="preserve">   28  </t>
  </si>
  <si>
    <t>2863K8168</t>
  </si>
  <si>
    <t>Tesnenie pre teleskopický adaptér</t>
  </si>
  <si>
    <t xml:space="preserve">190246              </t>
  </si>
  <si>
    <t xml:space="preserve">   29  </t>
  </si>
  <si>
    <t>2863K8169</t>
  </si>
  <si>
    <t>Tesnenie pre predĺženie, dno, betónový prstenec</t>
  </si>
  <si>
    <t xml:space="preserve">190256              </t>
  </si>
  <si>
    <t xml:space="preserve">   30  </t>
  </si>
  <si>
    <t xml:space="preserve">9 - OSTATNÉ KONŠTRUKCIE A PRÁCE  spolu: </t>
  </si>
  <si>
    <t xml:space="preserve">PRÁCE A DODÁVKY HSV  spolu: </t>
  </si>
  <si>
    <t>Montáž tvarovky, Awadock alebo ekvivalent KG-CP DN 160 dodatočné napojenie PVC/PP kanaliz. rúr na korugovanú rúru DN315-800</t>
  </si>
  <si>
    <t>Spojka kanalizačná Awadock Classic alebo ekvivalent  PVC/beton  DN 150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</si>
</sst>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6">
    <font>
      <sz val="10"/>
      <name val="Arial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3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8" fillId="36" borderId="0" applyNumberFormat="0" applyBorder="0" applyAlignment="0" applyProtection="0"/>
    <xf numFmtId="0" fontId="16" fillId="37" borderId="2" applyNumberFormat="0" applyAlignment="0" applyProtection="0"/>
    <xf numFmtId="0" fontId="17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>
      <alignment/>
      <protection/>
    </xf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0" borderId="7" applyNumberFormat="0" applyAlignment="0" applyProtection="0"/>
    <xf numFmtId="0" fontId="8" fillId="36" borderId="0" applyNumberFormat="0" applyBorder="0" applyAlignment="0" applyProtection="0"/>
    <xf numFmtId="0" fontId="22" fillId="13" borderId="2" applyNumberFormat="0" applyAlignment="0" applyProtection="0"/>
    <xf numFmtId="0" fontId="37" fillId="41" borderId="8" applyNumberFormat="0" applyAlignment="0" applyProtection="0"/>
    <xf numFmtId="0" fontId="21" fillId="40" borderId="7" applyNumberFormat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9" fillId="42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4" borderId="10" applyNumberFormat="0" applyAlignment="0" applyProtection="0"/>
    <xf numFmtId="0" fontId="25" fillId="37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40" fillId="0" borderId="12" applyNumberFormat="0" applyFill="0" applyAlignment="0" applyProtection="0"/>
    <xf numFmtId="0" fontId="23" fillId="0" borderId="9" applyNumberFormat="0" applyFill="0" applyAlignment="0" applyProtection="0"/>
    <xf numFmtId="0" fontId="41" fillId="0" borderId="13" applyNumberFormat="0" applyFill="0" applyAlignment="0" applyProtection="0"/>
    <xf numFmtId="0" fontId="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Border="0">
      <alignment vertical="center"/>
      <protection/>
    </xf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14">
      <alignment vertical="center"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13" borderId="2" applyNumberFormat="0" applyAlignment="0" applyProtection="0"/>
    <xf numFmtId="0" fontId="16" fillId="37" borderId="2" applyNumberFormat="0" applyAlignment="0" applyProtection="0"/>
    <xf numFmtId="0" fontId="25" fillId="37" borderId="11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>
      <alignment/>
      <protection/>
    </xf>
    <xf numFmtId="0" fontId="26" fillId="0" borderId="0" xfId="119" applyFont="1" applyAlignment="1">
      <alignment horizontal="left" vertical="center"/>
      <protection/>
    </xf>
    <xf numFmtId="0" fontId="27" fillId="0" borderId="0" xfId="119" applyFont="1" applyAlignment="1">
      <alignment horizontal="left" vertical="center"/>
      <protection/>
    </xf>
    <xf numFmtId="0" fontId="28" fillId="0" borderId="0" xfId="119" applyFont="1">
      <alignment/>
      <protection/>
    </xf>
    <xf numFmtId="0" fontId="26" fillId="0" borderId="16" xfId="119" applyFont="1" applyBorder="1" applyAlignment="1">
      <alignment horizontal="left" vertical="center"/>
      <protection/>
    </xf>
    <xf numFmtId="0" fontId="26" fillId="0" borderId="16" xfId="119" applyFont="1" applyBorder="1" applyAlignment="1">
      <alignment horizontal="right" vertical="center"/>
      <protection/>
    </xf>
    <xf numFmtId="0" fontId="29" fillId="0" borderId="0" xfId="119" applyFont="1">
      <alignment/>
      <protection/>
    </xf>
    <xf numFmtId="0" fontId="29" fillId="0" borderId="0" xfId="119" applyFont="1" applyProtection="1">
      <alignment/>
      <protection locked="0"/>
    </xf>
    <xf numFmtId="49" fontId="29" fillId="0" borderId="0" xfId="119" applyNumberFormat="1" applyFont="1">
      <alignment/>
      <protection/>
    </xf>
    <xf numFmtId="0" fontId="26" fillId="0" borderId="17" xfId="119" applyFont="1" applyBorder="1" applyAlignment="1">
      <alignment horizontal="left" vertical="center"/>
      <protection/>
    </xf>
    <xf numFmtId="0" fontId="26" fillId="0" borderId="17" xfId="119" applyFont="1" applyBorder="1" applyAlignment="1">
      <alignment horizontal="right" vertical="center"/>
      <protection/>
    </xf>
    <xf numFmtId="0" fontId="26" fillId="0" borderId="18" xfId="119" applyFont="1" applyBorder="1" applyAlignment="1">
      <alignment horizontal="left" vertical="center"/>
      <protection/>
    </xf>
    <xf numFmtId="0" fontId="26" fillId="0" borderId="18" xfId="119" applyFont="1" applyBorder="1" applyAlignment="1">
      <alignment horizontal="right" vertical="center"/>
      <protection/>
    </xf>
    <xf numFmtId="49" fontId="26" fillId="0" borderId="16" xfId="119" applyNumberFormat="1" applyFont="1" applyBorder="1" applyAlignment="1">
      <alignment horizontal="right" vertical="center"/>
      <protection/>
    </xf>
    <xf numFmtId="49" fontId="26" fillId="0" borderId="17" xfId="119" applyNumberFormat="1" applyFont="1" applyBorder="1" applyAlignment="1">
      <alignment horizontal="right" vertical="center"/>
      <protection/>
    </xf>
    <xf numFmtId="49" fontId="26" fillId="0" borderId="18" xfId="119" applyNumberFormat="1" applyFont="1" applyBorder="1" applyAlignment="1">
      <alignment horizontal="right" vertical="center"/>
      <protection/>
    </xf>
    <xf numFmtId="0" fontId="26" fillId="0" borderId="16" xfId="119" applyFont="1" applyBorder="1" applyAlignment="1">
      <alignment vertical="center"/>
      <protection/>
    </xf>
    <xf numFmtId="166" fontId="26" fillId="0" borderId="16" xfId="119" applyNumberFormat="1" applyFont="1" applyBorder="1" applyAlignment="1">
      <alignment horizontal="left" vertical="center"/>
      <protection/>
    </xf>
    <xf numFmtId="167" fontId="26" fillId="0" borderId="16" xfId="119" applyNumberFormat="1" applyFont="1" applyBorder="1" applyAlignment="1">
      <alignment horizontal="right" vertical="center"/>
      <protection/>
    </xf>
    <xf numFmtId="3" fontId="26" fillId="0" borderId="19" xfId="119" applyNumberFormat="1" applyFont="1" applyBorder="1" applyAlignment="1">
      <alignment horizontal="right" vertical="center"/>
      <protection/>
    </xf>
    <xf numFmtId="3" fontId="26" fillId="0" borderId="16" xfId="119" applyNumberFormat="1" applyFont="1" applyBorder="1" applyAlignment="1">
      <alignment vertical="center"/>
      <protection/>
    </xf>
    <xf numFmtId="0" fontId="26" fillId="0" borderId="0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vertical="center"/>
      <protection/>
    </xf>
    <xf numFmtId="166" fontId="26" fillId="0" borderId="0" xfId="119" applyNumberFormat="1" applyFont="1" applyBorder="1" applyAlignment="1">
      <alignment horizontal="left" vertical="center"/>
      <protection/>
    </xf>
    <xf numFmtId="167" fontId="26" fillId="0" borderId="0" xfId="119" applyNumberFormat="1" applyFont="1" applyBorder="1" applyAlignment="1">
      <alignment horizontal="right" vertical="center"/>
      <protection/>
    </xf>
    <xf numFmtId="3" fontId="26" fillId="0" borderId="20" xfId="119" applyNumberFormat="1" applyFont="1" applyBorder="1" applyAlignment="1">
      <alignment horizontal="right" vertical="center"/>
      <protection/>
    </xf>
    <xf numFmtId="3" fontId="26" fillId="0" borderId="0" xfId="119" applyNumberFormat="1" applyFont="1" applyBorder="1" applyAlignment="1">
      <alignment vertical="center"/>
      <protection/>
    </xf>
    <xf numFmtId="0" fontId="30" fillId="0" borderId="21" xfId="119" applyFont="1" applyBorder="1" applyAlignment="1">
      <alignment horizontal="center" vertical="center"/>
      <protection/>
    </xf>
    <xf numFmtId="0" fontId="26" fillId="0" borderId="22" xfId="119" applyFont="1" applyBorder="1" applyAlignment="1">
      <alignment horizontal="left" vertical="center"/>
      <protection/>
    </xf>
    <xf numFmtId="0" fontId="26" fillId="0" borderId="22" xfId="119" applyFont="1" applyBorder="1" applyAlignment="1">
      <alignment horizontal="center" vertical="center"/>
      <protection/>
    </xf>
    <xf numFmtId="0" fontId="26" fillId="0" borderId="19" xfId="119" applyFont="1" applyBorder="1" applyAlignment="1">
      <alignment horizontal="center" vertical="center"/>
      <protection/>
    </xf>
    <xf numFmtId="0" fontId="26" fillId="0" borderId="23" xfId="119" applyFont="1" applyBorder="1" applyAlignment="1">
      <alignment horizontal="left" vertical="center"/>
      <protection/>
    </xf>
    <xf numFmtId="4" fontId="26" fillId="0" borderId="23" xfId="119" applyNumberFormat="1" applyFont="1" applyBorder="1" applyAlignment="1">
      <alignment horizontal="right" vertical="center"/>
      <protection/>
    </xf>
    <xf numFmtId="4" fontId="26" fillId="0" borderId="24" xfId="119" applyNumberFormat="1" applyFont="1" applyBorder="1" applyAlignment="1">
      <alignment horizontal="right" vertical="center"/>
      <protection/>
    </xf>
    <xf numFmtId="0" fontId="26" fillId="0" borderId="24" xfId="119" applyFont="1" applyBorder="1" applyAlignment="1">
      <alignment horizontal="left" vertical="center"/>
      <protection/>
    </xf>
    <xf numFmtId="10" fontId="26" fillId="0" borderId="19" xfId="119" applyNumberFormat="1" applyFont="1" applyBorder="1" applyAlignment="1">
      <alignment horizontal="right" vertical="center"/>
      <protection/>
    </xf>
    <xf numFmtId="0" fontId="26" fillId="0" borderId="25" xfId="119" applyFont="1" applyBorder="1" applyAlignment="1">
      <alignment horizontal="center" vertical="center"/>
      <protection/>
    </xf>
    <xf numFmtId="0" fontId="26" fillId="0" borderId="14" xfId="119" applyFont="1" applyBorder="1" applyAlignment="1">
      <alignment horizontal="left" vertical="center"/>
      <protection/>
    </xf>
    <xf numFmtId="4" fontId="26" fillId="0" borderId="14" xfId="119" applyNumberFormat="1" applyFont="1" applyBorder="1" applyAlignment="1">
      <alignment horizontal="right" vertical="center"/>
      <protection/>
    </xf>
    <xf numFmtId="4" fontId="26" fillId="0" borderId="26" xfId="119" applyNumberFormat="1" applyFont="1" applyBorder="1" applyAlignment="1">
      <alignment horizontal="right" vertical="center"/>
      <protection/>
    </xf>
    <xf numFmtId="0" fontId="26" fillId="0" borderId="26" xfId="119" applyFont="1" applyBorder="1" applyAlignment="1">
      <alignment horizontal="left" vertical="center"/>
      <protection/>
    </xf>
    <xf numFmtId="10" fontId="26" fillId="0" borderId="25" xfId="119" applyNumberFormat="1" applyFont="1" applyBorder="1" applyAlignment="1">
      <alignment horizontal="right" vertical="center"/>
      <protection/>
    </xf>
    <xf numFmtId="4" fontId="26" fillId="0" borderId="27" xfId="119" applyNumberFormat="1" applyFont="1" applyBorder="1" applyAlignment="1">
      <alignment horizontal="right" vertical="center"/>
      <protection/>
    </xf>
    <xf numFmtId="0" fontId="26" fillId="0" borderId="28" xfId="119" applyFont="1" applyBorder="1" applyAlignment="1">
      <alignment horizontal="center" vertical="center"/>
      <protection/>
    </xf>
    <xf numFmtId="0" fontId="26" fillId="0" borderId="29" xfId="119" applyFont="1" applyBorder="1" applyAlignment="1">
      <alignment horizontal="left" vertical="center"/>
      <protection/>
    </xf>
    <xf numFmtId="4" fontId="26" fillId="0" borderId="29" xfId="119" applyNumberFormat="1" applyFont="1" applyBorder="1" applyAlignment="1">
      <alignment horizontal="right" vertical="center"/>
      <protection/>
    </xf>
    <xf numFmtId="4" fontId="26" fillId="0" borderId="30" xfId="119" applyNumberFormat="1" applyFont="1" applyBorder="1" applyAlignment="1">
      <alignment horizontal="right" vertical="center"/>
      <protection/>
    </xf>
    <xf numFmtId="0" fontId="26" fillId="0" borderId="29" xfId="119" applyFont="1" applyBorder="1" applyAlignment="1">
      <alignment horizontal="right" vertical="center"/>
      <protection/>
    </xf>
    <xf numFmtId="0" fontId="26" fillId="0" borderId="27" xfId="119" applyFont="1" applyBorder="1" applyAlignment="1">
      <alignment horizontal="left" vertical="center"/>
      <protection/>
    </xf>
    <xf numFmtId="0" fontId="26" fillId="0" borderId="28" xfId="119" applyFont="1" applyBorder="1" applyAlignment="1">
      <alignment horizontal="right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left" vertical="center"/>
      <protection/>
    </xf>
    <xf numFmtId="0" fontId="26" fillId="0" borderId="25" xfId="119" applyFont="1" applyBorder="1" applyAlignment="1">
      <alignment horizontal="left" vertical="center"/>
      <protection/>
    </xf>
    <xf numFmtId="0" fontId="26" fillId="0" borderId="19" xfId="119" applyFont="1" applyBorder="1" applyAlignment="1">
      <alignment horizontal="right" vertical="center"/>
      <protection/>
    </xf>
    <xf numFmtId="4" fontId="26" fillId="0" borderId="25" xfId="119" applyNumberFormat="1" applyFont="1" applyBorder="1" applyAlignment="1">
      <alignment horizontal="right" vertical="center"/>
      <protection/>
    </xf>
    <xf numFmtId="0" fontId="30" fillId="0" borderId="20" xfId="119" applyFont="1" applyBorder="1" applyAlignment="1">
      <alignment horizontal="center" vertical="center"/>
      <protection/>
    </xf>
    <xf numFmtId="0" fontId="26" fillId="0" borderId="31" xfId="119" applyFont="1" applyBorder="1" applyAlignment="1">
      <alignment horizontal="left" vertical="center"/>
      <protection/>
    </xf>
    <xf numFmtId="168" fontId="26" fillId="0" borderId="31" xfId="119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19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0" fontId="26" fillId="0" borderId="15" xfId="119" applyFont="1" applyBorder="1" applyAlignment="1">
      <alignment horizontal="center" vertical="center"/>
      <protection/>
    </xf>
    <xf numFmtId="0" fontId="26" fillId="0" borderId="0" xfId="119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Check Cell" xfId="101"/>
    <cellStyle name="Chybně" xfId="102"/>
    <cellStyle name="Input" xfId="103"/>
    <cellStyle name="Kontrolná bunka" xfId="104"/>
    <cellStyle name="Kontrolní buňka" xfId="105"/>
    <cellStyle name="Linked Cell" xfId="106"/>
    <cellStyle name="Currency" xfId="107"/>
    <cellStyle name="Currency [0]" xfId="108"/>
    <cellStyle name="Nadpis 1" xfId="109"/>
    <cellStyle name="Nadpis 2" xfId="110"/>
    <cellStyle name="Nadpis 3" xfId="111"/>
    <cellStyle name="Nadpis 4" xfId="112"/>
    <cellStyle name="Název" xfId="113"/>
    <cellStyle name="Názov" xfId="114"/>
    <cellStyle name="Neutral" xfId="115"/>
    <cellStyle name="Neutrálna" xfId="116"/>
    <cellStyle name="Neutrální" xfId="117"/>
    <cellStyle name="normálne_fakturuj99" xfId="118"/>
    <cellStyle name="normálne_KLs" xfId="119"/>
    <cellStyle name="Note" xfId="120"/>
    <cellStyle name="Output" xfId="121"/>
    <cellStyle name="Percent" xfId="122"/>
    <cellStyle name="Poznámka" xfId="123"/>
    <cellStyle name="Prepojená bunka" xfId="124"/>
    <cellStyle name="Propojená buňka" xfId="125"/>
    <cellStyle name="Spolu" xfId="126"/>
    <cellStyle name="Správně" xfId="127"/>
    <cellStyle name="Status" xfId="128"/>
    <cellStyle name="Text" xfId="129"/>
    <cellStyle name="Text upozornění" xfId="130"/>
    <cellStyle name="Text upozornenia" xfId="131"/>
    <cellStyle name="TEXT1" xfId="132"/>
    <cellStyle name="Title" xfId="133"/>
    <cellStyle name="Total" xfId="134"/>
    <cellStyle name="Vstup" xfId="135"/>
    <cellStyle name="Výpočet" xfId="136"/>
    <cellStyle name="Výstup" xfId="137"/>
    <cellStyle name="Vysvětlující text" xfId="138"/>
    <cellStyle name="Vysvetľujúci text" xfId="139"/>
    <cellStyle name="Warning" xfId="140"/>
    <cellStyle name="Warning Text" xfId="141"/>
    <cellStyle name="Zlá" xfId="142"/>
    <cellStyle name="Zvýraznění 1" xfId="143"/>
    <cellStyle name="Zvýraznění 2" xfId="144"/>
    <cellStyle name="Zvýraznění 3" xfId="145"/>
    <cellStyle name="Zvýraznění 4" xfId="146"/>
    <cellStyle name="Zvýraznění 5" xfId="147"/>
    <cellStyle name="Zvýraznění 6" xfId="148"/>
    <cellStyle name="Zvýraznenie1" xfId="149"/>
    <cellStyle name="Zvýraznenie2" xfId="150"/>
    <cellStyle name="Zvýraznenie3" xfId="151"/>
    <cellStyle name="Zvýraznenie4" xfId="152"/>
    <cellStyle name="Zvýraznenie5" xfId="153"/>
    <cellStyle name="Zvýraznenie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2"/>
      <c r="B1" s="3" t="s">
        <v>0</v>
      </c>
      <c r="C1" s="3"/>
      <c r="D1" s="3"/>
      <c r="E1" s="3"/>
      <c r="F1" s="3"/>
      <c r="G1" s="3"/>
      <c r="H1" s="4" t="str">
        <f>CONCATENATE(AA2," ",AB2," ",AC2," ",AD2)</f>
        <v>Krycí list rozpočtu v EUR  </v>
      </c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" customHeight="1">
      <c r="A2" s="2"/>
      <c r="B2" s="6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/>
      <c r="L2" s="6" t="s">
        <v>8</v>
      </c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9</v>
      </c>
      <c r="AA2" s="8" t="s">
        <v>10</v>
      </c>
      <c r="AB2" s="9" t="s">
        <v>11</v>
      </c>
      <c r="AC2" s="8"/>
      <c r="AD2" s="1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8" customHeight="1">
      <c r="A3" s="2"/>
      <c r="B3" s="11" t="s">
        <v>12</v>
      </c>
      <c r="C3" s="11"/>
      <c r="D3" s="11"/>
      <c r="E3" s="11"/>
      <c r="F3" s="11"/>
      <c r="G3" s="12"/>
      <c r="H3" s="11"/>
      <c r="I3" s="11"/>
      <c r="J3" s="11" t="s">
        <v>13</v>
      </c>
      <c r="K3" s="11"/>
      <c r="L3" s="11" t="s">
        <v>14</v>
      </c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 t="s">
        <v>15</v>
      </c>
      <c r="AA3" s="8" t="s">
        <v>16</v>
      </c>
      <c r="AB3" s="9" t="s">
        <v>11</v>
      </c>
      <c r="AC3" s="8" t="s">
        <v>17</v>
      </c>
      <c r="AD3" s="10" t="s">
        <v>18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8" customHeight="1">
      <c r="A4" s="2"/>
      <c r="B4" s="13" t="s">
        <v>19</v>
      </c>
      <c r="C4" s="13"/>
      <c r="D4" s="13"/>
      <c r="E4" s="13"/>
      <c r="F4" s="13"/>
      <c r="G4" s="14"/>
      <c r="H4" s="13"/>
      <c r="I4" s="13"/>
      <c r="J4" s="13" t="s">
        <v>20</v>
      </c>
      <c r="K4" s="13"/>
      <c r="L4" s="13" t="s">
        <v>21</v>
      </c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 t="s">
        <v>22</v>
      </c>
      <c r="AA4" s="8" t="s">
        <v>23</v>
      </c>
      <c r="AB4" s="9" t="s">
        <v>11</v>
      </c>
      <c r="AC4" s="8"/>
      <c r="AD4" s="1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8" customHeight="1">
      <c r="A5" s="2"/>
      <c r="B5" s="6" t="s">
        <v>24</v>
      </c>
      <c r="C5" s="6"/>
      <c r="D5" s="6"/>
      <c r="E5" s="6"/>
      <c r="F5" s="6"/>
      <c r="G5" s="15"/>
      <c r="H5" s="6"/>
      <c r="I5" s="6"/>
      <c r="J5" s="6" t="s">
        <v>25</v>
      </c>
      <c r="K5" s="6"/>
      <c r="L5" s="6" t="s">
        <v>26</v>
      </c>
      <c r="M5" s="6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 t="s">
        <v>28</v>
      </c>
      <c r="AA5" s="8" t="s">
        <v>16</v>
      </c>
      <c r="AB5" s="9" t="s">
        <v>11</v>
      </c>
      <c r="AC5" s="8" t="s">
        <v>17</v>
      </c>
      <c r="AD5" s="10" t="s">
        <v>18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" customHeight="1">
      <c r="A6" s="2"/>
      <c r="B6" s="11" t="s">
        <v>29</v>
      </c>
      <c r="C6" s="11"/>
      <c r="D6" s="11"/>
      <c r="E6" s="11"/>
      <c r="F6" s="11"/>
      <c r="G6" s="16"/>
      <c r="H6" s="11"/>
      <c r="I6" s="11"/>
      <c r="J6" s="11" t="s">
        <v>25</v>
      </c>
      <c r="K6" s="11"/>
      <c r="L6" s="11" t="s">
        <v>26</v>
      </c>
      <c r="M6" s="11" t="s">
        <v>27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 t="s">
        <v>30</v>
      </c>
      <c r="AA6" s="8" t="s">
        <v>31</v>
      </c>
      <c r="AB6" s="9" t="s">
        <v>11</v>
      </c>
      <c r="AC6" s="8" t="s">
        <v>17</v>
      </c>
      <c r="AD6" s="10" t="s">
        <v>18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8" customHeight="1">
      <c r="A7" s="2"/>
      <c r="B7" s="13" t="s">
        <v>32</v>
      </c>
      <c r="C7" s="13"/>
      <c r="D7" s="13"/>
      <c r="E7" s="13"/>
      <c r="F7" s="13"/>
      <c r="G7" s="17"/>
      <c r="H7" s="13"/>
      <c r="I7" s="13"/>
      <c r="J7" s="13" t="s">
        <v>25</v>
      </c>
      <c r="K7" s="13"/>
      <c r="L7" s="13" t="s">
        <v>26</v>
      </c>
      <c r="M7" s="13" t="s">
        <v>27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8" customHeight="1">
      <c r="A8" s="2"/>
      <c r="B8" s="7"/>
      <c r="C8" s="18"/>
      <c r="D8" s="19"/>
      <c r="E8" s="20"/>
      <c r="F8" s="21">
        <f>IF(B8&lt;&gt;0,ROUND($M$26/B8,0),0)</f>
        <v>0</v>
      </c>
      <c r="G8" s="15"/>
      <c r="H8" s="18"/>
      <c r="I8" s="21">
        <f>IF(G8&lt;&gt;0,ROUND($M$26/G8,0),0)</f>
        <v>0</v>
      </c>
      <c r="J8" s="7"/>
      <c r="K8" s="18"/>
      <c r="L8" s="20"/>
      <c r="M8" s="22">
        <f>IF(J8&lt;&gt;0,ROUND($M$26/J8,0),0)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8" customHeight="1">
      <c r="A9" s="2"/>
      <c r="B9" s="23"/>
      <c r="C9" s="24"/>
      <c r="D9" s="25"/>
      <c r="E9" s="26"/>
      <c r="F9" s="27">
        <f>IF(B9&lt;&gt;0,ROUND($M$26/B9,0),0)</f>
        <v>0</v>
      </c>
      <c r="G9" s="23"/>
      <c r="H9" s="24"/>
      <c r="I9" s="27">
        <f>IF(G9&lt;&gt;0,ROUND($M$26/G9,0),0)</f>
        <v>0</v>
      </c>
      <c r="J9" s="23"/>
      <c r="K9" s="24"/>
      <c r="L9" s="26"/>
      <c r="M9" s="28">
        <f>IF(J9&lt;&gt;0,ROUND($M$26/J9,0),0)</f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8" customHeight="1">
      <c r="A10" s="2"/>
      <c r="B10" s="29" t="s">
        <v>33</v>
      </c>
      <c r="C10" s="30" t="s">
        <v>34</v>
      </c>
      <c r="D10" s="31" t="s">
        <v>35</v>
      </c>
      <c r="E10" s="31" t="s">
        <v>36</v>
      </c>
      <c r="F10" s="1" t="s">
        <v>37</v>
      </c>
      <c r="G10" s="29" t="s">
        <v>38</v>
      </c>
      <c r="H10" s="122" t="s">
        <v>39</v>
      </c>
      <c r="I10" s="122"/>
      <c r="J10" s="29" t="s">
        <v>40</v>
      </c>
      <c r="K10" s="122" t="s">
        <v>41</v>
      </c>
      <c r="L10" s="122"/>
      <c r="M10" s="1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8" customHeight="1">
      <c r="A11" s="2"/>
      <c r="B11" s="32">
        <v>1</v>
      </c>
      <c r="C11" s="33" t="s">
        <v>42</v>
      </c>
      <c r="D11" s="34">
        <f>Prehlad!H55</f>
        <v>0</v>
      </c>
      <c r="E11" s="34">
        <f>Prehlad!I55</f>
        <v>0</v>
      </c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8" customHeight="1">
      <c r="A12" s="2"/>
      <c r="B12" s="38">
        <v>2</v>
      </c>
      <c r="C12" s="39" t="s">
        <v>45</v>
      </c>
      <c r="D12" s="40"/>
      <c r="E12" s="40"/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8" customHeight="1">
      <c r="A13" s="2"/>
      <c r="B13" s="38">
        <v>3</v>
      </c>
      <c r="C13" s="39" t="s">
        <v>48</v>
      </c>
      <c r="D13" s="40"/>
      <c r="E13" s="40"/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8" customHeight="1">
      <c r="A14" s="2"/>
      <c r="B14" s="38">
        <v>4</v>
      </c>
      <c r="C14" s="39" t="s">
        <v>51</v>
      </c>
      <c r="D14" s="40"/>
      <c r="E14" s="40"/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8" customHeight="1">
      <c r="A15" s="2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8" customHeight="1">
      <c r="A16" s="2"/>
      <c r="B16" s="123" t="s">
        <v>55</v>
      </c>
      <c r="C16" s="123"/>
      <c r="D16" s="123"/>
      <c r="E16" s="123"/>
      <c r="F16" s="52"/>
      <c r="G16" s="123" t="s">
        <v>56</v>
      </c>
      <c r="H16" s="123"/>
      <c r="I16" s="123"/>
      <c r="J16" s="29" t="s">
        <v>57</v>
      </c>
      <c r="K16" s="122" t="s">
        <v>58</v>
      </c>
      <c r="L16" s="122"/>
      <c r="M16" s="1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8" customHeight="1">
      <c r="A17" s="2"/>
      <c r="B17" s="53"/>
      <c r="C17" s="6" t="s">
        <v>59</v>
      </c>
      <c r="D17" s="6"/>
      <c r="E17" s="6" t="s">
        <v>60</v>
      </c>
      <c r="F17" s="6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8" customHeight="1">
      <c r="A18" s="2"/>
      <c r="B18" s="23"/>
      <c r="C18" s="53" t="s">
        <v>62</v>
      </c>
      <c r="D18" s="53"/>
      <c r="E18" s="53"/>
      <c r="F18" s="23"/>
      <c r="G18" s="23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8" customHeight="1">
      <c r="A19" s="2"/>
      <c r="B19" s="23"/>
      <c r="C19" s="53"/>
      <c r="D19" s="53"/>
      <c r="E19" s="53"/>
      <c r="F19" s="23"/>
      <c r="G19" s="23"/>
      <c r="H19" s="13"/>
      <c r="I19" s="53"/>
      <c r="J19" s="38">
        <v>18</v>
      </c>
      <c r="K19" s="42" t="s">
        <v>64</v>
      </c>
      <c r="L19" s="54"/>
      <c r="M19" s="41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8" customHeight="1">
      <c r="A20" s="2"/>
      <c r="B20" s="23"/>
      <c r="C20" s="53"/>
      <c r="D20" s="53"/>
      <c r="E20" s="53"/>
      <c r="F20" s="23"/>
      <c r="G20" s="23"/>
      <c r="H20" s="6" t="s">
        <v>60</v>
      </c>
      <c r="I20" s="53"/>
      <c r="J20" s="38">
        <v>19</v>
      </c>
      <c r="K20" s="42" t="s">
        <v>19</v>
      </c>
      <c r="L20" s="54"/>
      <c r="M20" s="41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8" customHeight="1">
      <c r="A21" s="2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8" customHeight="1">
      <c r="A22" s="2"/>
      <c r="B22" s="123" t="s">
        <v>66</v>
      </c>
      <c r="C22" s="123"/>
      <c r="D22" s="123"/>
      <c r="E22" s="123"/>
      <c r="F22" s="52"/>
      <c r="G22" s="53"/>
      <c r="H22" s="53"/>
      <c r="I22" s="53"/>
      <c r="J22" s="29" t="s">
        <v>67</v>
      </c>
      <c r="K22" s="122" t="s">
        <v>68</v>
      </c>
      <c r="L22" s="122"/>
      <c r="M22" s="1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" customHeight="1">
      <c r="A23" s="2"/>
      <c r="B23" s="53"/>
      <c r="C23" s="6" t="s">
        <v>59</v>
      </c>
      <c r="D23" s="6"/>
      <c r="E23" s="6" t="s">
        <v>60</v>
      </c>
      <c r="F23" s="6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8" customHeight="1">
      <c r="A24" s="2"/>
      <c r="B24" s="23"/>
      <c r="C24" s="53" t="s">
        <v>62</v>
      </c>
      <c r="D24" s="53"/>
      <c r="E24" s="53"/>
      <c r="F24" s="23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8" customHeight="1">
      <c r="A25" s="2"/>
      <c r="B25" s="23"/>
      <c r="C25" s="53"/>
      <c r="D25" s="53"/>
      <c r="E25" s="53"/>
      <c r="F25" s="23"/>
      <c r="G25" s="53"/>
      <c r="H25" s="53"/>
      <c r="I25" s="53"/>
      <c r="J25" s="38">
        <v>23</v>
      </c>
      <c r="K25" s="42" t="s">
        <v>71</v>
      </c>
      <c r="L25" s="56">
        <f>SUMIF(Prehlad!O11:O9999,0,Prehlad!J11:J9999)</f>
        <v>0</v>
      </c>
      <c r="M25" s="41">
        <f>ROUND((L25*0)/100,2)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8" customHeight="1">
      <c r="A26" s="2"/>
      <c r="B26" s="23"/>
      <c r="C26" s="53"/>
      <c r="D26" s="53"/>
      <c r="E26" s="53"/>
      <c r="F26" s="23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6.5" customHeight="1">
      <c r="A27" s="2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>
      <c r="A1" s="65" t="s">
        <v>75</v>
      </c>
      <c r="C1" s="64"/>
      <c r="E1" s="65" t="s">
        <v>14</v>
      </c>
      <c r="F1" s="64"/>
      <c r="G1" s="64"/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</row>
    <row r="2" spans="1:30" ht="12.75">
      <c r="A2" s="65" t="s">
        <v>76</v>
      </c>
      <c r="C2" s="64"/>
      <c r="E2" s="65" t="s">
        <v>13</v>
      </c>
      <c r="F2" s="64"/>
      <c r="G2" s="64"/>
      <c r="Z2" s="5" t="s">
        <v>9</v>
      </c>
      <c r="AA2" s="8" t="s">
        <v>77</v>
      </c>
      <c r="AB2" s="9" t="s">
        <v>11</v>
      </c>
      <c r="AC2" s="8"/>
      <c r="AD2" s="10"/>
    </row>
    <row r="3" spans="1:30" ht="12.75">
      <c r="A3" s="65" t="s">
        <v>78</v>
      </c>
      <c r="C3" s="64"/>
      <c r="E3" s="65" t="s">
        <v>79</v>
      </c>
      <c r="F3" s="64"/>
      <c r="G3" s="64"/>
      <c r="Z3" s="5" t="s">
        <v>15</v>
      </c>
      <c r="AA3" s="8" t="s">
        <v>80</v>
      </c>
      <c r="AB3" s="9" t="s">
        <v>11</v>
      </c>
      <c r="AC3" s="8" t="s">
        <v>17</v>
      </c>
      <c r="AD3" s="10" t="s">
        <v>18</v>
      </c>
    </row>
    <row r="4" spans="1:30" ht="12.75">
      <c r="A4" s="64"/>
      <c r="B4" s="64"/>
      <c r="C4" s="64"/>
      <c r="D4" s="64"/>
      <c r="E4" s="64"/>
      <c r="F4" s="64"/>
      <c r="G4" s="64"/>
      <c r="Z4" s="5" t="s">
        <v>22</v>
      </c>
      <c r="AA4" s="8" t="s">
        <v>81</v>
      </c>
      <c r="AB4" s="9" t="s">
        <v>11</v>
      </c>
      <c r="AC4" s="8"/>
      <c r="AD4" s="10"/>
    </row>
    <row r="5" spans="1:30" ht="12.75">
      <c r="A5" s="65" t="s">
        <v>82</v>
      </c>
      <c r="B5" s="64"/>
      <c r="C5" s="64"/>
      <c r="D5" s="64"/>
      <c r="E5" s="64"/>
      <c r="F5" s="64"/>
      <c r="G5" s="64"/>
      <c r="Z5" s="5" t="s">
        <v>28</v>
      </c>
      <c r="AA5" s="8" t="s">
        <v>80</v>
      </c>
      <c r="AB5" s="9" t="s">
        <v>11</v>
      </c>
      <c r="AC5" s="8" t="s">
        <v>17</v>
      </c>
      <c r="AD5" s="10" t="s">
        <v>18</v>
      </c>
    </row>
    <row r="6" spans="1:30" ht="12.75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8" t="s">
        <v>84</v>
      </c>
      <c r="AB6" s="9" t="s">
        <v>11</v>
      </c>
      <c r="AC6" s="8" t="s">
        <v>17</v>
      </c>
      <c r="AD6" s="10" t="s">
        <v>18</v>
      </c>
    </row>
    <row r="7" spans="1:7" ht="12.75">
      <c r="A7" s="65"/>
      <c r="B7" s="64"/>
      <c r="C7" s="64"/>
      <c r="D7" s="64"/>
      <c r="E7" s="64"/>
      <c r="F7" s="64"/>
      <c r="G7" s="64"/>
    </row>
    <row r="8" spans="1:7" ht="13.5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Prehlad!H22</f>
        <v>0</v>
      </c>
      <c r="C12" s="61">
        <f>Prehlad!I22</f>
        <v>0</v>
      </c>
      <c r="D12" s="61">
        <f>Prehlad!J22</f>
        <v>0</v>
      </c>
      <c r="E12" s="62">
        <f>Prehlad!L22</f>
        <v>0.036573800000000004</v>
      </c>
      <c r="F12" s="63">
        <f>Prehlad!N22</f>
        <v>0</v>
      </c>
      <c r="G12" s="63">
        <f>Prehlad!W22</f>
        <v>118.05799999999999</v>
      </c>
    </row>
    <row r="13" spans="1:7" ht="13.5" customHeight="1">
      <c r="A13" s="60" t="s">
        <v>93</v>
      </c>
      <c r="B13" s="61">
        <f>Prehlad!H26</f>
        <v>0</v>
      </c>
      <c r="C13" s="61">
        <f>Prehlad!I26</f>
        <v>0</v>
      </c>
      <c r="D13" s="61">
        <f>Prehlad!J26</f>
        <v>0</v>
      </c>
      <c r="E13" s="62">
        <f>Prehlad!L26</f>
        <v>15.2585139</v>
      </c>
      <c r="F13" s="63">
        <f>Prehlad!N26</f>
        <v>0</v>
      </c>
      <c r="G13" s="63">
        <f>Prehlad!W26</f>
        <v>9.781</v>
      </c>
    </row>
    <row r="14" spans="1:7" ht="13.5" customHeight="1">
      <c r="A14" s="60" t="s">
        <v>94</v>
      </c>
      <c r="B14" s="61">
        <f>Prehlad!H39</f>
        <v>0</v>
      </c>
      <c r="C14" s="61">
        <f>Prehlad!I39</f>
        <v>0</v>
      </c>
      <c r="D14" s="61">
        <f>Prehlad!J39</f>
        <v>0</v>
      </c>
      <c r="E14" s="62">
        <f>Prehlad!L39</f>
        <v>0.11899000000000001</v>
      </c>
      <c r="F14" s="63">
        <f>Prehlad!N39</f>
        <v>0</v>
      </c>
      <c r="G14" s="63">
        <f>Prehlad!W39</f>
        <v>4.684</v>
      </c>
    </row>
    <row r="15" spans="1:7" ht="13.5" customHeight="1">
      <c r="A15" s="60" t="s">
        <v>95</v>
      </c>
      <c r="B15" s="61">
        <f>Prehlad!H53</f>
        <v>0</v>
      </c>
      <c r="C15" s="61">
        <f>Prehlad!I53</f>
        <v>0</v>
      </c>
      <c r="D15" s="61">
        <f>Prehlad!J53</f>
        <v>0</v>
      </c>
      <c r="E15" s="62">
        <f>Prehlad!L53</f>
        <v>0.13298000000000001</v>
      </c>
      <c r="F15" s="63">
        <f>Prehlad!N53</f>
        <v>0.034</v>
      </c>
      <c r="G15" s="63">
        <f>Prehlad!W53</f>
        <v>2.35</v>
      </c>
    </row>
    <row r="16" spans="1:7" ht="13.5" customHeight="1">
      <c r="A16" s="60" t="s">
        <v>96</v>
      </c>
      <c r="B16" s="61">
        <f>Prehlad!H55</f>
        <v>0</v>
      </c>
      <c r="C16" s="61">
        <f>Prehlad!I55</f>
        <v>0</v>
      </c>
      <c r="D16" s="61">
        <f>Prehlad!J55</f>
        <v>0</v>
      </c>
      <c r="E16" s="62">
        <f>Prehlad!L55</f>
        <v>15.5470577</v>
      </c>
      <c r="F16" s="63">
        <f>Prehlad!N55</f>
        <v>0.034</v>
      </c>
      <c r="G16" s="63">
        <f>Prehlad!W55</f>
        <v>134.873</v>
      </c>
    </row>
    <row r="18" spans="1:7" ht="13.5" customHeight="1">
      <c r="A18" s="71" t="s">
        <v>97</v>
      </c>
      <c r="B18" s="72">
        <f>Prehlad!H57</f>
        <v>0</v>
      </c>
      <c r="C18" s="72">
        <f>Prehlad!I57</f>
        <v>0</v>
      </c>
      <c r="D18" s="72">
        <f>Prehlad!J57</f>
        <v>0</v>
      </c>
      <c r="E18" s="73">
        <f>Prehlad!L57</f>
        <v>15.5470577</v>
      </c>
      <c r="F18" s="74">
        <f>Prehlad!N57</f>
        <v>0.034</v>
      </c>
      <c r="G18" s="74">
        <f>Prehlad!W57</f>
        <v>134.873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7"/>
  <sheetViews>
    <sheetView showGridLines="0" zoomScalePageLayoutView="0" workbookViewId="0" topLeftCell="A1">
      <pane xSplit="4" ySplit="10" topLeftCell="E3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3" sqref="G13:G55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5" t="s">
        <v>3</v>
      </c>
      <c r="AC1" s="5" t="s">
        <v>4</v>
      </c>
      <c r="AD1" s="5" t="s">
        <v>5</v>
      </c>
      <c r="AE1" s="85" t="s">
        <v>98</v>
      </c>
      <c r="AF1" s="86" t="s">
        <v>99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10" t="s">
        <v>100</v>
      </c>
      <c r="AB2" s="9" t="s">
        <v>11</v>
      </c>
      <c r="AC2" s="8"/>
      <c r="AD2" s="10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10" t="s">
        <v>101</v>
      </c>
      <c r="AB3" s="9" t="s">
        <v>11</v>
      </c>
      <c r="AC3" s="8" t="s">
        <v>17</v>
      </c>
      <c r="AD3" s="10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10" t="s">
        <v>102</v>
      </c>
      <c r="AB4" s="9" t="s">
        <v>11</v>
      </c>
      <c r="AC4" s="8"/>
      <c r="AD4" s="10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10" t="s">
        <v>101</v>
      </c>
      <c r="AB5" s="9" t="s">
        <v>11</v>
      </c>
      <c r="AC5" s="8" t="s">
        <v>17</v>
      </c>
      <c r="AD5" s="10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10" t="s">
        <v>103</v>
      </c>
      <c r="AB6" s="9" t="s">
        <v>11</v>
      </c>
      <c r="AC6" s="8" t="s">
        <v>17</v>
      </c>
      <c r="AD6" s="10" t="s">
        <v>18</v>
      </c>
      <c r="AE6" s="85" t="s">
        <v>104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105</v>
      </c>
      <c r="B9" s="68" t="s">
        <v>106</v>
      </c>
      <c r="C9" s="68" t="s">
        <v>107</v>
      </c>
      <c r="D9" s="96" t="s">
        <v>108</v>
      </c>
      <c r="E9" s="68" t="s">
        <v>109</v>
      </c>
      <c r="F9" s="68" t="s">
        <v>110</v>
      </c>
      <c r="G9" s="68" t="s">
        <v>111</v>
      </c>
      <c r="H9" s="68" t="s">
        <v>35</v>
      </c>
      <c r="I9" s="68" t="s">
        <v>86</v>
      </c>
      <c r="J9" s="68" t="s">
        <v>87</v>
      </c>
      <c r="K9" s="124" t="s">
        <v>88</v>
      </c>
      <c r="L9" s="124"/>
      <c r="M9" s="124" t="s">
        <v>89</v>
      </c>
      <c r="N9" s="124"/>
      <c r="O9" s="68" t="s">
        <v>112</v>
      </c>
      <c r="P9" s="97" t="s">
        <v>113</v>
      </c>
      <c r="Q9" s="97" t="s">
        <v>109</v>
      </c>
      <c r="R9" s="97" t="s">
        <v>109</v>
      </c>
      <c r="S9" s="97" t="s">
        <v>109</v>
      </c>
      <c r="T9" s="98" t="s">
        <v>114</v>
      </c>
      <c r="U9" s="98" t="s">
        <v>115</v>
      </c>
      <c r="V9" s="99" t="s">
        <v>116</v>
      </c>
      <c r="W9" s="68" t="s">
        <v>90</v>
      </c>
      <c r="X9" s="100" t="s">
        <v>107</v>
      </c>
      <c r="Y9" s="100" t="s">
        <v>107</v>
      </c>
      <c r="Z9" s="101" t="s">
        <v>117</v>
      </c>
      <c r="AA9" s="101" t="s">
        <v>118</v>
      </c>
      <c r="AB9" s="68" t="s">
        <v>116</v>
      </c>
      <c r="AC9" s="68" t="s">
        <v>119</v>
      </c>
      <c r="AD9" s="68" t="s">
        <v>120</v>
      </c>
      <c r="AE9" s="102" t="s">
        <v>121</v>
      </c>
      <c r="AF9" s="102" t="s">
        <v>122</v>
      </c>
      <c r="AG9" s="102" t="s">
        <v>109</v>
      </c>
      <c r="AH9" s="102" t="s">
        <v>123</v>
      </c>
      <c r="AI9" s="64"/>
      <c r="AJ9" s="64" t="s">
        <v>124</v>
      </c>
      <c r="AK9" s="64" t="s">
        <v>125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126</v>
      </c>
      <c r="B10" s="70" t="s">
        <v>127</v>
      </c>
      <c r="C10" s="103"/>
      <c r="D10" s="104" t="s">
        <v>128</v>
      </c>
      <c r="E10" s="70" t="s">
        <v>129</v>
      </c>
      <c r="F10" s="70" t="s">
        <v>130</v>
      </c>
      <c r="G10" s="70" t="s">
        <v>131</v>
      </c>
      <c r="H10" s="70"/>
      <c r="I10" s="70" t="s">
        <v>91</v>
      </c>
      <c r="J10" s="70"/>
      <c r="K10" s="105" t="s">
        <v>111</v>
      </c>
      <c r="L10" s="106" t="s">
        <v>87</v>
      </c>
      <c r="M10" s="70" t="s">
        <v>111</v>
      </c>
      <c r="N10" s="70" t="s">
        <v>87</v>
      </c>
      <c r="O10" s="70" t="s">
        <v>132</v>
      </c>
      <c r="P10" s="107"/>
      <c r="Q10" s="107" t="s">
        <v>133</v>
      </c>
      <c r="R10" s="107" t="s">
        <v>134</v>
      </c>
      <c r="S10" s="107" t="s">
        <v>135</v>
      </c>
      <c r="T10" s="108" t="s">
        <v>136</v>
      </c>
      <c r="U10" s="108" t="s">
        <v>112</v>
      </c>
      <c r="V10" s="109" t="s">
        <v>137</v>
      </c>
      <c r="W10" s="110"/>
      <c r="X10" s="111" t="s">
        <v>138</v>
      </c>
      <c r="Y10" s="111"/>
      <c r="Z10" s="112" t="s">
        <v>139</v>
      </c>
      <c r="AA10" s="112" t="s">
        <v>126</v>
      </c>
      <c r="AB10" s="70" t="s">
        <v>140</v>
      </c>
      <c r="AC10" s="111"/>
      <c r="AD10" s="111"/>
      <c r="AE10" s="113"/>
      <c r="AF10" s="113"/>
      <c r="AG10" s="113"/>
      <c r="AH10" s="113"/>
      <c r="AI10" s="64"/>
      <c r="AJ10" s="64" t="s">
        <v>141</v>
      </c>
      <c r="AK10" s="64" t="s">
        <v>142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96</v>
      </c>
    </row>
    <row r="13" ht="12.75">
      <c r="B13" s="116" t="s">
        <v>92</v>
      </c>
    </row>
    <row r="14" spans="1:37" ht="12.75">
      <c r="A14" s="75" t="s">
        <v>143</v>
      </c>
      <c r="B14" s="76" t="s">
        <v>144</v>
      </c>
      <c r="C14" s="77" t="s">
        <v>145</v>
      </c>
      <c r="D14" s="60" t="s">
        <v>146</v>
      </c>
      <c r="E14" s="78">
        <v>35.39</v>
      </c>
      <c r="F14" s="79" t="s">
        <v>147</v>
      </c>
      <c r="H14" s="80">
        <f aca="true" t="shared" si="0" ref="H14:H21">ROUND(E14*G14,2)</f>
        <v>0</v>
      </c>
      <c r="J14" s="80">
        <f aca="true" t="shared" si="1" ref="J14:J21">ROUND(E14*G14,2)</f>
        <v>0</v>
      </c>
      <c r="O14" s="79">
        <v>20</v>
      </c>
      <c r="P14" s="79" t="s">
        <v>148</v>
      </c>
      <c r="V14" s="82" t="s">
        <v>67</v>
      </c>
      <c r="W14" s="78">
        <v>41.123</v>
      </c>
      <c r="X14" s="79" t="s">
        <v>149</v>
      </c>
      <c r="Y14" s="79" t="s">
        <v>145</v>
      </c>
      <c r="Z14" s="77" t="s">
        <v>150</v>
      </c>
      <c r="AA14" s="77" t="s">
        <v>148</v>
      </c>
      <c r="AB14" s="79" t="s">
        <v>33</v>
      </c>
      <c r="AJ14" s="79" t="s">
        <v>151</v>
      </c>
      <c r="AK14" s="79" t="s">
        <v>152</v>
      </c>
    </row>
    <row r="15" spans="1:37" ht="12.75">
      <c r="A15" s="75" t="s">
        <v>153</v>
      </c>
      <c r="B15" s="76" t="s">
        <v>154</v>
      </c>
      <c r="C15" s="77" t="s">
        <v>155</v>
      </c>
      <c r="D15" s="60" t="s">
        <v>156</v>
      </c>
      <c r="E15" s="78">
        <v>35.39</v>
      </c>
      <c r="F15" s="79" t="s">
        <v>147</v>
      </c>
      <c r="H15" s="80">
        <f t="shared" si="0"/>
        <v>0</v>
      </c>
      <c r="J15" s="80">
        <f t="shared" si="1"/>
        <v>0</v>
      </c>
      <c r="O15" s="79">
        <v>20</v>
      </c>
      <c r="P15" s="79" t="s">
        <v>148</v>
      </c>
      <c r="V15" s="82" t="s">
        <v>67</v>
      </c>
      <c r="W15" s="78">
        <v>17.306</v>
      </c>
      <c r="X15" s="79" t="s">
        <v>157</v>
      </c>
      <c r="Y15" s="79" t="s">
        <v>155</v>
      </c>
      <c r="Z15" s="77" t="s">
        <v>150</v>
      </c>
      <c r="AA15" s="77" t="s">
        <v>148</v>
      </c>
      <c r="AB15" s="79" t="s">
        <v>33</v>
      </c>
      <c r="AJ15" s="79" t="s">
        <v>151</v>
      </c>
      <c r="AK15" s="79" t="s">
        <v>152</v>
      </c>
    </row>
    <row r="16" spans="1:37" ht="12.75">
      <c r="A16" s="75" t="s">
        <v>158</v>
      </c>
      <c r="B16" s="76" t="s">
        <v>144</v>
      </c>
      <c r="C16" s="77" t="s">
        <v>159</v>
      </c>
      <c r="D16" s="60" t="s">
        <v>160</v>
      </c>
      <c r="E16" s="78">
        <v>58.99</v>
      </c>
      <c r="F16" s="79" t="s">
        <v>161</v>
      </c>
      <c r="H16" s="80">
        <f t="shared" si="0"/>
        <v>0</v>
      </c>
      <c r="J16" s="80">
        <f t="shared" si="1"/>
        <v>0</v>
      </c>
      <c r="K16" s="81">
        <v>0.00062</v>
      </c>
      <c r="L16" s="81">
        <f>E16*K16</f>
        <v>0.036573800000000004</v>
      </c>
      <c r="O16" s="79">
        <v>20</v>
      </c>
      <c r="P16" s="79" t="s">
        <v>148</v>
      </c>
      <c r="V16" s="82" t="s">
        <v>67</v>
      </c>
      <c r="W16" s="78">
        <v>28.256</v>
      </c>
      <c r="X16" s="79" t="s">
        <v>162</v>
      </c>
      <c r="Y16" s="79" t="s">
        <v>159</v>
      </c>
      <c r="Z16" s="77" t="s">
        <v>150</v>
      </c>
      <c r="AA16" s="77" t="s">
        <v>148</v>
      </c>
      <c r="AB16" s="79" t="s">
        <v>33</v>
      </c>
      <c r="AJ16" s="79" t="s">
        <v>151</v>
      </c>
      <c r="AK16" s="79" t="s">
        <v>152</v>
      </c>
    </row>
    <row r="17" spans="1:37" ht="12.75">
      <c r="A17" s="75" t="s">
        <v>163</v>
      </c>
      <c r="B17" s="76" t="s">
        <v>144</v>
      </c>
      <c r="C17" s="77" t="s">
        <v>164</v>
      </c>
      <c r="D17" s="60" t="s">
        <v>165</v>
      </c>
      <c r="E17" s="78">
        <v>58.99</v>
      </c>
      <c r="F17" s="79" t="s">
        <v>161</v>
      </c>
      <c r="H17" s="80">
        <f t="shared" si="0"/>
        <v>0</v>
      </c>
      <c r="J17" s="80">
        <f t="shared" si="1"/>
        <v>0</v>
      </c>
      <c r="O17" s="79">
        <v>20</v>
      </c>
      <c r="P17" s="79" t="s">
        <v>148</v>
      </c>
      <c r="V17" s="82" t="s">
        <v>67</v>
      </c>
      <c r="W17" s="78">
        <v>19.29</v>
      </c>
      <c r="X17" s="79" t="s">
        <v>166</v>
      </c>
      <c r="Y17" s="79" t="s">
        <v>164</v>
      </c>
      <c r="Z17" s="77" t="s">
        <v>150</v>
      </c>
      <c r="AA17" s="77" t="s">
        <v>148</v>
      </c>
      <c r="AB17" s="79" t="s">
        <v>33</v>
      </c>
      <c r="AJ17" s="79" t="s">
        <v>151</v>
      </c>
      <c r="AK17" s="79" t="s">
        <v>152</v>
      </c>
    </row>
    <row r="18" spans="1:37" ht="12.75">
      <c r="A18" s="75" t="s">
        <v>167</v>
      </c>
      <c r="B18" s="76" t="s">
        <v>144</v>
      </c>
      <c r="C18" s="77" t="s">
        <v>168</v>
      </c>
      <c r="D18" s="60" t="s">
        <v>169</v>
      </c>
      <c r="E18" s="78">
        <v>8.07</v>
      </c>
      <c r="F18" s="79" t="s">
        <v>147</v>
      </c>
      <c r="H18" s="80">
        <f t="shared" si="0"/>
        <v>0</v>
      </c>
      <c r="J18" s="80">
        <f t="shared" si="1"/>
        <v>0</v>
      </c>
      <c r="O18" s="79">
        <v>20</v>
      </c>
      <c r="P18" s="79" t="s">
        <v>148</v>
      </c>
      <c r="V18" s="82" t="s">
        <v>67</v>
      </c>
      <c r="W18" s="78">
        <v>0.557</v>
      </c>
      <c r="X18" s="79" t="s">
        <v>170</v>
      </c>
      <c r="Y18" s="79" t="s">
        <v>168</v>
      </c>
      <c r="Z18" s="77" t="s">
        <v>171</v>
      </c>
      <c r="AA18" s="77" t="s">
        <v>148</v>
      </c>
      <c r="AB18" s="79" t="s">
        <v>33</v>
      </c>
      <c r="AJ18" s="79" t="s">
        <v>151</v>
      </c>
      <c r="AK18" s="79" t="s">
        <v>152</v>
      </c>
    </row>
    <row r="19" spans="1:37" ht="12.75">
      <c r="A19" s="75" t="s">
        <v>172</v>
      </c>
      <c r="B19" s="76" t="s">
        <v>144</v>
      </c>
      <c r="C19" s="77" t="s">
        <v>173</v>
      </c>
      <c r="D19" s="60" t="s">
        <v>174</v>
      </c>
      <c r="E19" s="78">
        <v>8.07</v>
      </c>
      <c r="F19" s="79" t="s">
        <v>147</v>
      </c>
      <c r="H19" s="80">
        <f t="shared" si="0"/>
        <v>0</v>
      </c>
      <c r="J19" s="80">
        <f t="shared" si="1"/>
        <v>0</v>
      </c>
      <c r="O19" s="79">
        <v>20</v>
      </c>
      <c r="P19" s="79" t="s">
        <v>148</v>
      </c>
      <c r="V19" s="82" t="s">
        <v>67</v>
      </c>
      <c r="W19" s="78">
        <v>4.842</v>
      </c>
      <c r="X19" s="79" t="s">
        <v>175</v>
      </c>
      <c r="Y19" s="79" t="s">
        <v>173</v>
      </c>
      <c r="Z19" s="77" t="s">
        <v>150</v>
      </c>
      <c r="AA19" s="77" t="s">
        <v>148</v>
      </c>
      <c r="AB19" s="79" t="s">
        <v>33</v>
      </c>
      <c r="AJ19" s="79" t="s">
        <v>151</v>
      </c>
      <c r="AK19" s="79" t="s">
        <v>152</v>
      </c>
    </row>
    <row r="20" spans="1:37" ht="12.75">
      <c r="A20" s="75" t="s">
        <v>176</v>
      </c>
      <c r="B20" s="76" t="s">
        <v>144</v>
      </c>
      <c r="C20" s="77" t="s">
        <v>177</v>
      </c>
      <c r="D20" s="60" t="s">
        <v>178</v>
      </c>
      <c r="E20" s="78">
        <v>8.07</v>
      </c>
      <c r="F20" s="79" t="s">
        <v>147</v>
      </c>
      <c r="H20" s="80">
        <f t="shared" si="0"/>
        <v>0</v>
      </c>
      <c r="J20" s="80">
        <f t="shared" si="1"/>
        <v>0</v>
      </c>
      <c r="O20" s="79">
        <v>20</v>
      </c>
      <c r="P20" s="79" t="s">
        <v>148</v>
      </c>
      <c r="V20" s="82" t="s">
        <v>67</v>
      </c>
      <c r="W20" s="78">
        <v>0.073</v>
      </c>
      <c r="X20" s="79" t="s">
        <v>179</v>
      </c>
      <c r="Y20" s="79" t="s">
        <v>177</v>
      </c>
      <c r="Z20" s="77" t="s">
        <v>171</v>
      </c>
      <c r="AA20" s="77" t="s">
        <v>148</v>
      </c>
      <c r="AB20" s="79" t="s">
        <v>33</v>
      </c>
      <c r="AJ20" s="79" t="s">
        <v>151</v>
      </c>
      <c r="AK20" s="79" t="s">
        <v>152</v>
      </c>
    </row>
    <row r="21" spans="1:37" ht="12.75">
      <c r="A21" s="75" t="s">
        <v>180</v>
      </c>
      <c r="B21" s="76" t="s">
        <v>154</v>
      </c>
      <c r="C21" s="77" t="s">
        <v>181</v>
      </c>
      <c r="D21" s="60" t="s">
        <v>182</v>
      </c>
      <c r="E21" s="78">
        <v>27.32</v>
      </c>
      <c r="F21" s="79" t="s">
        <v>147</v>
      </c>
      <c r="H21" s="80">
        <f t="shared" si="0"/>
        <v>0</v>
      </c>
      <c r="J21" s="80">
        <f t="shared" si="1"/>
        <v>0</v>
      </c>
      <c r="O21" s="79">
        <v>20</v>
      </c>
      <c r="P21" s="79" t="s">
        <v>148</v>
      </c>
      <c r="V21" s="82" t="s">
        <v>67</v>
      </c>
      <c r="W21" s="78">
        <v>6.611</v>
      </c>
      <c r="X21" s="79" t="s">
        <v>183</v>
      </c>
      <c r="Y21" s="79" t="s">
        <v>181</v>
      </c>
      <c r="Z21" s="77" t="s">
        <v>150</v>
      </c>
      <c r="AA21" s="77" t="s">
        <v>148</v>
      </c>
      <c r="AB21" s="79" t="s">
        <v>33</v>
      </c>
      <c r="AJ21" s="79" t="s">
        <v>151</v>
      </c>
      <c r="AK21" s="79" t="s">
        <v>152</v>
      </c>
    </row>
    <row r="22" spans="4:23" ht="12.75">
      <c r="D22" s="117" t="s">
        <v>184</v>
      </c>
      <c r="E22" s="118">
        <f>J22</f>
        <v>0</v>
      </c>
      <c r="H22" s="118">
        <f>SUM(H11:H21)</f>
        <v>0</v>
      </c>
      <c r="I22" s="118">
        <f>SUM(I11:I21)</f>
        <v>0</v>
      </c>
      <c r="J22" s="118">
        <f>SUM(J11:J21)</f>
        <v>0</v>
      </c>
      <c r="L22" s="119">
        <f>SUM(L11:L21)</f>
        <v>0.036573800000000004</v>
      </c>
      <c r="N22" s="120">
        <f>SUM(N11:N21)</f>
        <v>0</v>
      </c>
      <c r="W22" s="120">
        <f>SUM(W11:W21)</f>
        <v>118.05799999999999</v>
      </c>
    </row>
    <row r="24" ht="12.75">
      <c r="B24" s="116" t="s">
        <v>93</v>
      </c>
    </row>
    <row r="25" spans="1:37" ht="12.75">
      <c r="A25" s="75" t="s">
        <v>185</v>
      </c>
      <c r="B25" s="76" t="s">
        <v>186</v>
      </c>
      <c r="C25" s="77" t="s">
        <v>187</v>
      </c>
      <c r="D25" s="60" t="s">
        <v>188</v>
      </c>
      <c r="E25" s="78">
        <v>8.07</v>
      </c>
      <c r="F25" s="79" t="s">
        <v>147</v>
      </c>
      <c r="H25" s="80">
        <f>ROUND(E25*G25,2)</f>
        <v>0</v>
      </c>
      <c r="J25" s="80">
        <f>ROUND(E25*G25,2)</f>
        <v>0</v>
      </c>
      <c r="K25" s="81">
        <v>1.89077</v>
      </c>
      <c r="L25" s="81">
        <f>E25*K25</f>
        <v>15.2585139</v>
      </c>
      <c r="O25" s="79">
        <v>20</v>
      </c>
      <c r="P25" s="79" t="s">
        <v>148</v>
      </c>
      <c r="V25" s="82" t="s">
        <v>67</v>
      </c>
      <c r="W25" s="78">
        <v>9.781</v>
      </c>
      <c r="X25" s="79" t="s">
        <v>189</v>
      </c>
      <c r="Y25" s="79" t="s">
        <v>187</v>
      </c>
      <c r="Z25" s="77" t="s">
        <v>190</v>
      </c>
      <c r="AA25" s="77" t="s">
        <v>148</v>
      </c>
      <c r="AB25" s="79" t="s">
        <v>33</v>
      </c>
      <c r="AJ25" s="79" t="s">
        <v>151</v>
      </c>
      <c r="AK25" s="79" t="s">
        <v>152</v>
      </c>
    </row>
    <row r="26" spans="4:23" ht="12.75">
      <c r="D26" s="117" t="s">
        <v>191</v>
      </c>
      <c r="E26" s="118">
        <f>J26</f>
        <v>0</v>
      </c>
      <c r="H26" s="118">
        <f>SUM(H23:H25)</f>
        <v>0</v>
      </c>
      <c r="I26" s="118">
        <f>SUM(I23:I25)</f>
        <v>0</v>
      </c>
      <c r="J26" s="118">
        <f>SUM(J23:J25)</f>
        <v>0</v>
      </c>
      <c r="L26" s="119">
        <f>SUM(L23:L25)</f>
        <v>15.2585139</v>
      </c>
      <c r="N26" s="120">
        <f>SUM(N23:N25)</f>
        <v>0</v>
      </c>
      <c r="W26" s="120">
        <f>SUM(W23:W25)</f>
        <v>9.781</v>
      </c>
    </row>
    <row r="28" ht="12.75">
      <c r="B28" s="116" t="s">
        <v>94</v>
      </c>
    </row>
    <row r="29" spans="1:37" ht="12.75">
      <c r="A29" s="75" t="s">
        <v>192</v>
      </c>
      <c r="B29" s="76" t="s">
        <v>186</v>
      </c>
      <c r="C29" s="77" t="s">
        <v>193</v>
      </c>
      <c r="D29" s="60" t="s">
        <v>194</v>
      </c>
      <c r="E29" s="78">
        <v>1</v>
      </c>
      <c r="F29" s="79" t="s">
        <v>195</v>
      </c>
      <c r="H29" s="80">
        <f>ROUND(E29*G29,2)</f>
        <v>0</v>
      </c>
      <c r="J29" s="80">
        <f aca="true" t="shared" si="2" ref="J29:J38">ROUND(E29*G29,2)</f>
        <v>0</v>
      </c>
      <c r="K29" s="81">
        <v>0.06975</v>
      </c>
      <c r="L29" s="81">
        <f>E29*K29</f>
        <v>0.06975</v>
      </c>
      <c r="O29" s="79">
        <v>20</v>
      </c>
      <c r="P29" s="79" t="s">
        <v>148</v>
      </c>
      <c r="V29" s="82" t="s">
        <v>67</v>
      </c>
      <c r="W29" s="78">
        <v>1.531</v>
      </c>
      <c r="X29" s="79" t="s">
        <v>196</v>
      </c>
      <c r="Y29" s="79" t="s">
        <v>193</v>
      </c>
      <c r="Z29" s="77" t="s">
        <v>190</v>
      </c>
      <c r="AA29" s="77" t="s">
        <v>148</v>
      </c>
      <c r="AB29" s="79" t="s">
        <v>33</v>
      </c>
      <c r="AJ29" s="79" t="s">
        <v>151</v>
      </c>
      <c r="AK29" s="79" t="s">
        <v>152</v>
      </c>
    </row>
    <row r="30" spans="1:37" ht="20.25">
      <c r="A30" s="75" t="s">
        <v>197</v>
      </c>
      <c r="B30" s="76" t="s">
        <v>186</v>
      </c>
      <c r="C30" s="77" t="s">
        <v>198</v>
      </c>
      <c r="D30" s="60" t="s">
        <v>199</v>
      </c>
      <c r="E30" s="78">
        <v>12.24</v>
      </c>
      <c r="F30" s="79" t="s">
        <v>200</v>
      </c>
      <c r="H30" s="80">
        <f>ROUND(E30*G30,2)</f>
        <v>0</v>
      </c>
      <c r="J30" s="80">
        <f t="shared" si="2"/>
        <v>0</v>
      </c>
      <c r="O30" s="79">
        <v>20</v>
      </c>
      <c r="P30" s="79" t="s">
        <v>148</v>
      </c>
      <c r="V30" s="82" t="s">
        <v>67</v>
      </c>
      <c r="W30" s="78">
        <v>0.808</v>
      </c>
      <c r="X30" s="79" t="s">
        <v>201</v>
      </c>
      <c r="Y30" s="79" t="s">
        <v>198</v>
      </c>
      <c r="Z30" s="77" t="s">
        <v>190</v>
      </c>
      <c r="AA30" s="77" t="s">
        <v>148</v>
      </c>
      <c r="AB30" s="79" t="s">
        <v>33</v>
      </c>
      <c r="AJ30" s="79" t="s">
        <v>151</v>
      </c>
      <c r="AK30" s="79" t="s">
        <v>152</v>
      </c>
    </row>
    <row r="31" spans="1:37" ht="12.75">
      <c r="A31" s="75" t="s">
        <v>202</v>
      </c>
      <c r="B31" s="76" t="s">
        <v>203</v>
      </c>
      <c r="C31" s="77" t="s">
        <v>204</v>
      </c>
      <c r="D31" s="60" t="s">
        <v>205</v>
      </c>
      <c r="E31" s="78">
        <v>2</v>
      </c>
      <c r="F31" s="79" t="s">
        <v>195</v>
      </c>
      <c r="I31" s="80">
        <f>ROUND(E31*G31,2)</f>
        <v>0</v>
      </c>
      <c r="J31" s="80">
        <f t="shared" si="2"/>
        <v>0</v>
      </c>
      <c r="K31" s="81">
        <v>0.00149</v>
      </c>
      <c r="L31" s="81">
        <f>E31*K31</f>
        <v>0.00298</v>
      </c>
      <c r="O31" s="79">
        <v>20</v>
      </c>
      <c r="P31" s="79" t="s">
        <v>148</v>
      </c>
      <c r="V31" s="82" t="s">
        <v>57</v>
      </c>
      <c r="X31" s="79" t="s">
        <v>204</v>
      </c>
      <c r="Y31" s="79" t="s">
        <v>204</v>
      </c>
      <c r="Z31" s="77" t="s">
        <v>206</v>
      </c>
      <c r="AA31" s="77" t="s">
        <v>148</v>
      </c>
      <c r="AB31" s="79" t="s">
        <v>207</v>
      </c>
      <c r="AJ31" s="79" t="s">
        <v>208</v>
      </c>
      <c r="AK31" s="79" t="s">
        <v>152</v>
      </c>
    </row>
    <row r="32" spans="1:37" ht="12.75">
      <c r="A32" s="75" t="s">
        <v>209</v>
      </c>
      <c r="B32" s="76" t="s">
        <v>203</v>
      </c>
      <c r="C32" s="77" t="s">
        <v>210</v>
      </c>
      <c r="D32" s="60" t="s">
        <v>211</v>
      </c>
      <c r="E32" s="78">
        <v>2</v>
      </c>
      <c r="F32" s="79" t="s">
        <v>195</v>
      </c>
      <c r="I32" s="80">
        <f>ROUND(E32*G32,2)</f>
        <v>0</v>
      </c>
      <c r="J32" s="80">
        <f t="shared" si="2"/>
        <v>0</v>
      </c>
      <c r="K32" s="81">
        <v>0.0027</v>
      </c>
      <c r="L32" s="81">
        <f>E32*K32</f>
        <v>0.0054</v>
      </c>
      <c r="O32" s="79">
        <v>20</v>
      </c>
      <c r="P32" s="79" t="s">
        <v>148</v>
      </c>
      <c r="V32" s="82" t="s">
        <v>57</v>
      </c>
      <c r="X32" s="79" t="s">
        <v>210</v>
      </c>
      <c r="Y32" s="79" t="s">
        <v>210</v>
      </c>
      <c r="Z32" s="77" t="s">
        <v>206</v>
      </c>
      <c r="AA32" s="77" t="s">
        <v>148</v>
      </c>
      <c r="AB32" s="79" t="s">
        <v>207</v>
      </c>
      <c r="AJ32" s="79" t="s">
        <v>208</v>
      </c>
      <c r="AK32" s="79" t="s">
        <v>152</v>
      </c>
    </row>
    <row r="33" spans="1:37" ht="12.75">
      <c r="A33" s="75" t="s">
        <v>212</v>
      </c>
      <c r="B33" s="76" t="s">
        <v>203</v>
      </c>
      <c r="C33" s="77" t="s">
        <v>213</v>
      </c>
      <c r="D33" s="60" t="s">
        <v>214</v>
      </c>
      <c r="E33" s="78">
        <v>6</v>
      </c>
      <c r="F33" s="79" t="s">
        <v>195</v>
      </c>
      <c r="I33" s="80">
        <f>ROUND(E33*G33,2)</f>
        <v>0</v>
      </c>
      <c r="J33" s="80">
        <f t="shared" si="2"/>
        <v>0</v>
      </c>
      <c r="K33" s="81">
        <v>0.00525</v>
      </c>
      <c r="L33" s="81">
        <f>E33*K33</f>
        <v>0.0315</v>
      </c>
      <c r="O33" s="79">
        <v>20</v>
      </c>
      <c r="P33" s="79" t="s">
        <v>148</v>
      </c>
      <c r="V33" s="82" t="s">
        <v>57</v>
      </c>
      <c r="X33" s="79" t="s">
        <v>213</v>
      </c>
      <c r="Y33" s="79" t="s">
        <v>213</v>
      </c>
      <c r="Z33" s="77" t="s">
        <v>206</v>
      </c>
      <c r="AA33" s="77" t="s">
        <v>148</v>
      </c>
      <c r="AB33" s="79" t="s">
        <v>207</v>
      </c>
      <c r="AJ33" s="79" t="s">
        <v>208</v>
      </c>
      <c r="AK33" s="79" t="s">
        <v>152</v>
      </c>
    </row>
    <row r="34" spans="1:37" ht="12.75">
      <c r="A34" s="75" t="s">
        <v>215</v>
      </c>
      <c r="B34" s="76" t="s">
        <v>186</v>
      </c>
      <c r="C34" s="77" t="s">
        <v>216</v>
      </c>
      <c r="D34" s="60" t="s">
        <v>217</v>
      </c>
      <c r="E34" s="78">
        <v>2</v>
      </c>
      <c r="F34" s="79" t="s">
        <v>195</v>
      </c>
      <c r="H34" s="80">
        <f>ROUND(E34*G34,2)</f>
        <v>0</v>
      </c>
      <c r="J34" s="80">
        <f t="shared" si="2"/>
        <v>0</v>
      </c>
      <c r="O34" s="79">
        <v>20</v>
      </c>
      <c r="P34" s="79" t="s">
        <v>148</v>
      </c>
      <c r="V34" s="82" t="s">
        <v>67</v>
      </c>
      <c r="W34" s="78">
        <v>0.6</v>
      </c>
      <c r="X34" s="79" t="s">
        <v>218</v>
      </c>
      <c r="Y34" s="79" t="s">
        <v>216</v>
      </c>
      <c r="Z34" s="77" t="s">
        <v>190</v>
      </c>
      <c r="AA34" s="77" t="s">
        <v>148</v>
      </c>
      <c r="AB34" s="79" t="s">
        <v>33</v>
      </c>
      <c r="AJ34" s="79" t="s">
        <v>151</v>
      </c>
      <c r="AK34" s="79" t="s">
        <v>152</v>
      </c>
    </row>
    <row r="35" spans="1:37" ht="20.25">
      <c r="A35" s="75" t="s">
        <v>219</v>
      </c>
      <c r="B35" s="76" t="s">
        <v>186</v>
      </c>
      <c r="C35" s="77" t="s">
        <v>220</v>
      </c>
      <c r="D35" s="60" t="s">
        <v>281</v>
      </c>
      <c r="E35" s="78">
        <v>1</v>
      </c>
      <c r="F35" s="79" t="s">
        <v>195</v>
      </c>
      <c r="H35" s="80">
        <f>ROUND(E35*G35,2)</f>
        <v>0</v>
      </c>
      <c r="J35" s="80">
        <f t="shared" si="2"/>
        <v>0</v>
      </c>
      <c r="O35" s="79">
        <v>20</v>
      </c>
      <c r="P35" s="79" t="s">
        <v>148</v>
      </c>
      <c r="V35" s="82" t="s">
        <v>67</v>
      </c>
      <c r="W35" s="78">
        <v>0.553</v>
      </c>
      <c r="X35" s="79" t="s">
        <v>221</v>
      </c>
      <c r="Y35" s="79" t="s">
        <v>220</v>
      </c>
      <c r="Z35" s="77" t="s">
        <v>222</v>
      </c>
      <c r="AA35" s="77" t="s">
        <v>148</v>
      </c>
      <c r="AB35" s="79" t="s">
        <v>33</v>
      </c>
      <c r="AJ35" s="79" t="s">
        <v>151</v>
      </c>
      <c r="AK35" s="79" t="s">
        <v>152</v>
      </c>
    </row>
    <row r="36" spans="1:37" ht="12.75">
      <c r="A36" s="75" t="s">
        <v>223</v>
      </c>
      <c r="B36" s="76" t="s">
        <v>203</v>
      </c>
      <c r="C36" s="77" t="s">
        <v>224</v>
      </c>
      <c r="D36" s="60" t="s">
        <v>282</v>
      </c>
      <c r="E36" s="78">
        <v>1</v>
      </c>
      <c r="F36" s="79" t="s">
        <v>195</v>
      </c>
      <c r="I36" s="80">
        <f>ROUND(E36*G36,2)</f>
        <v>0</v>
      </c>
      <c r="J36" s="80">
        <f t="shared" si="2"/>
        <v>0</v>
      </c>
      <c r="O36" s="79">
        <v>20</v>
      </c>
      <c r="P36" s="79" t="s">
        <v>148</v>
      </c>
      <c r="V36" s="82" t="s">
        <v>57</v>
      </c>
      <c r="X36" s="79" t="s">
        <v>224</v>
      </c>
      <c r="Y36" s="79" t="s">
        <v>224</v>
      </c>
      <c r="Z36" s="77" t="s">
        <v>206</v>
      </c>
      <c r="AA36" s="77" t="s">
        <v>225</v>
      </c>
      <c r="AB36" s="79" t="s">
        <v>207</v>
      </c>
      <c r="AJ36" s="79" t="s">
        <v>208</v>
      </c>
      <c r="AK36" s="79" t="s">
        <v>152</v>
      </c>
    </row>
    <row r="37" spans="1:37" ht="12.75">
      <c r="A37" s="75" t="s">
        <v>226</v>
      </c>
      <c r="B37" s="76" t="s">
        <v>203</v>
      </c>
      <c r="C37" s="77" t="s">
        <v>227</v>
      </c>
      <c r="D37" s="60" t="s">
        <v>228</v>
      </c>
      <c r="E37" s="78">
        <v>1</v>
      </c>
      <c r="F37" s="79" t="s">
        <v>195</v>
      </c>
      <c r="I37" s="80">
        <f>ROUND(E37*G37,2)</f>
        <v>0</v>
      </c>
      <c r="J37" s="80">
        <f t="shared" si="2"/>
        <v>0</v>
      </c>
      <c r="O37" s="79">
        <v>20</v>
      </c>
      <c r="P37" s="79" t="s">
        <v>148</v>
      </c>
      <c r="V37" s="82" t="s">
        <v>57</v>
      </c>
      <c r="X37" s="79" t="s">
        <v>227</v>
      </c>
      <c r="Y37" s="79" t="s">
        <v>227</v>
      </c>
      <c r="Z37" s="77" t="s">
        <v>206</v>
      </c>
      <c r="AA37" s="77" t="s">
        <v>229</v>
      </c>
      <c r="AB37" s="79" t="s">
        <v>207</v>
      </c>
      <c r="AJ37" s="79" t="s">
        <v>208</v>
      </c>
      <c r="AK37" s="79" t="s">
        <v>152</v>
      </c>
    </row>
    <row r="38" spans="1:37" ht="12.75">
      <c r="A38" s="75" t="s">
        <v>230</v>
      </c>
      <c r="B38" s="76" t="s">
        <v>186</v>
      </c>
      <c r="C38" s="77" t="s">
        <v>231</v>
      </c>
      <c r="D38" s="60" t="s">
        <v>232</v>
      </c>
      <c r="E38" s="78">
        <v>2</v>
      </c>
      <c r="F38" s="79" t="s">
        <v>195</v>
      </c>
      <c r="H38" s="80">
        <f>ROUND(E38*G38,2)</f>
        <v>0</v>
      </c>
      <c r="J38" s="80">
        <f t="shared" si="2"/>
        <v>0</v>
      </c>
      <c r="K38" s="81">
        <v>0.00468</v>
      </c>
      <c r="L38" s="81">
        <f>E38*K38</f>
        <v>0.00936</v>
      </c>
      <c r="O38" s="79">
        <v>20</v>
      </c>
      <c r="P38" s="79" t="s">
        <v>148</v>
      </c>
      <c r="V38" s="82" t="s">
        <v>67</v>
      </c>
      <c r="W38" s="78">
        <v>1.192</v>
      </c>
      <c r="X38" s="79" t="s">
        <v>233</v>
      </c>
      <c r="Y38" s="79" t="s">
        <v>231</v>
      </c>
      <c r="Z38" s="77" t="s">
        <v>190</v>
      </c>
      <c r="AA38" s="77" t="s">
        <v>148</v>
      </c>
      <c r="AB38" s="79" t="s">
        <v>33</v>
      </c>
      <c r="AJ38" s="79" t="s">
        <v>151</v>
      </c>
      <c r="AK38" s="79" t="s">
        <v>152</v>
      </c>
    </row>
    <row r="39" spans="4:23" ht="12.75">
      <c r="D39" s="117" t="s">
        <v>234</v>
      </c>
      <c r="E39" s="118">
        <f>J39</f>
        <v>0</v>
      </c>
      <c r="H39" s="118">
        <f>SUM(H27:H38)</f>
        <v>0</v>
      </c>
      <c r="I39" s="118">
        <f>SUM(I27:I38)</f>
        <v>0</v>
      </c>
      <c r="J39" s="118">
        <f>SUM(J27:J38)</f>
        <v>0</v>
      </c>
      <c r="L39" s="119">
        <f>SUM(L27:L38)</f>
        <v>0.11899000000000001</v>
      </c>
      <c r="N39" s="120">
        <f>SUM(N27:N38)</f>
        <v>0</v>
      </c>
      <c r="W39" s="120">
        <f>SUM(W27:W38)</f>
        <v>4.684</v>
      </c>
    </row>
    <row r="41" ht="12.75">
      <c r="B41" s="116" t="s">
        <v>95</v>
      </c>
    </row>
    <row r="42" spans="1:37" ht="12.75">
      <c r="A42" s="75" t="s">
        <v>235</v>
      </c>
      <c r="B42" s="76" t="s">
        <v>236</v>
      </c>
      <c r="C42" s="77" t="s">
        <v>237</v>
      </c>
      <c r="D42" s="60" t="s">
        <v>238</v>
      </c>
      <c r="E42" s="78">
        <v>1</v>
      </c>
      <c r="F42" s="79" t="s">
        <v>195</v>
      </c>
      <c r="H42" s="80">
        <f>ROUND(E42*G42,2)</f>
        <v>0</v>
      </c>
      <c r="J42" s="80">
        <f aca="true" t="shared" si="3" ref="J42:J52">ROUND(E42*G42,2)</f>
        <v>0</v>
      </c>
      <c r="K42" s="81">
        <v>0.00034</v>
      </c>
      <c r="L42" s="81">
        <f>E42*K42</f>
        <v>0.00034</v>
      </c>
      <c r="M42" s="78">
        <v>0.034</v>
      </c>
      <c r="N42" s="78">
        <f>E42*M42</f>
        <v>0.034</v>
      </c>
      <c r="O42" s="79">
        <v>20</v>
      </c>
      <c r="P42" s="79" t="s">
        <v>148</v>
      </c>
      <c r="V42" s="82" t="s">
        <v>67</v>
      </c>
      <c r="W42" s="78">
        <v>0.882</v>
      </c>
      <c r="X42" s="79" t="s">
        <v>239</v>
      </c>
      <c r="Y42" s="79" t="s">
        <v>237</v>
      </c>
      <c r="Z42" s="77" t="s">
        <v>240</v>
      </c>
      <c r="AA42" s="77" t="s">
        <v>148</v>
      </c>
      <c r="AB42" s="79" t="s">
        <v>33</v>
      </c>
      <c r="AJ42" s="79" t="s">
        <v>151</v>
      </c>
      <c r="AK42" s="79" t="s">
        <v>152</v>
      </c>
    </row>
    <row r="43" spans="1:37" ht="12.75">
      <c r="A43" s="75" t="s">
        <v>241</v>
      </c>
      <c r="B43" s="76" t="s">
        <v>186</v>
      </c>
      <c r="C43" s="77" t="s">
        <v>242</v>
      </c>
      <c r="D43" s="60" t="s">
        <v>243</v>
      </c>
      <c r="E43" s="78">
        <v>1</v>
      </c>
      <c r="F43" s="79" t="s">
        <v>244</v>
      </c>
      <c r="H43" s="80">
        <f>ROUND(E43*G43,2)</f>
        <v>0</v>
      </c>
      <c r="J43" s="80">
        <f t="shared" si="3"/>
        <v>0</v>
      </c>
      <c r="O43" s="79">
        <v>20</v>
      </c>
      <c r="P43" s="79" t="s">
        <v>148</v>
      </c>
      <c r="V43" s="82" t="s">
        <v>67</v>
      </c>
      <c r="W43" s="78">
        <v>1.468</v>
      </c>
      <c r="X43" s="79" t="s">
        <v>245</v>
      </c>
      <c r="Y43" s="79" t="s">
        <v>242</v>
      </c>
      <c r="Z43" s="77" t="s">
        <v>190</v>
      </c>
      <c r="AA43" s="77" t="s">
        <v>148</v>
      </c>
      <c r="AB43" s="79" t="s">
        <v>33</v>
      </c>
      <c r="AJ43" s="79" t="s">
        <v>151</v>
      </c>
      <c r="AK43" s="79" t="s">
        <v>152</v>
      </c>
    </row>
    <row r="44" spans="1:37" ht="12.75">
      <c r="A44" s="75" t="s">
        <v>246</v>
      </c>
      <c r="B44" s="76" t="s">
        <v>203</v>
      </c>
      <c r="C44" s="77" t="s">
        <v>247</v>
      </c>
      <c r="D44" s="60" t="s">
        <v>248</v>
      </c>
      <c r="E44" s="78">
        <v>1</v>
      </c>
      <c r="F44" s="79" t="s">
        <v>195</v>
      </c>
      <c r="I44" s="80">
        <f aca="true" t="shared" si="4" ref="I44:I52">ROUND(E44*G44,2)</f>
        <v>0</v>
      </c>
      <c r="J44" s="80">
        <f t="shared" si="3"/>
        <v>0</v>
      </c>
      <c r="K44" s="81">
        <v>0.00764</v>
      </c>
      <c r="L44" s="81">
        <f>E44*K44</f>
        <v>0.00764</v>
      </c>
      <c r="O44" s="79">
        <v>20</v>
      </c>
      <c r="P44" s="79" t="s">
        <v>148</v>
      </c>
      <c r="V44" s="82" t="s">
        <v>57</v>
      </c>
      <c r="X44" s="79" t="s">
        <v>247</v>
      </c>
      <c r="Y44" s="79" t="s">
        <v>247</v>
      </c>
      <c r="Z44" s="77" t="s">
        <v>206</v>
      </c>
      <c r="AA44" s="77" t="s">
        <v>249</v>
      </c>
      <c r="AB44" s="79" t="s">
        <v>207</v>
      </c>
      <c r="AJ44" s="79" t="s">
        <v>208</v>
      </c>
      <c r="AK44" s="79" t="s">
        <v>152</v>
      </c>
    </row>
    <row r="45" spans="1:37" ht="12.75">
      <c r="A45" s="75" t="s">
        <v>250</v>
      </c>
      <c r="B45" s="76" t="s">
        <v>203</v>
      </c>
      <c r="C45" s="77" t="s">
        <v>251</v>
      </c>
      <c r="D45" s="60" t="s">
        <v>252</v>
      </c>
      <c r="E45" s="78">
        <v>1</v>
      </c>
      <c r="F45" s="79" t="s">
        <v>195</v>
      </c>
      <c r="I45" s="80">
        <f t="shared" si="4"/>
        <v>0</v>
      </c>
      <c r="J45" s="80">
        <f t="shared" si="3"/>
        <v>0</v>
      </c>
      <c r="O45" s="79">
        <v>20</v>
      </c>
      <c r="P45" s="79" t="s">
        <v>148</v>
      </c>
      <c r="V45" s="82" t="s">
        <v>57</v>
      </c>
      <c r="X45" s="79" t="s">
        <v>251</v>
      </c>
      <c r="Y45" s="79" t="s">
        <v>251</v>
      </c>
      <c r="Z45" s="77" t="s">
        <v>206</v>
      </c>
      <c r="AA45" s="77" t="s">
        <v>253</v>
      </c>
      <c r="AB45" s="79" t="s">
        <v>207</v>
      </c>
      <c r="AJ45" s="79" t="s">
        <v>208</v>
      </c>
      <c r="AK45" s="79" t="s">
        <v>152</v>
      </c>
    </row>
    <row r="46" spans="1:37" ht="12.75">
      <c r="A46" s="75" t="s">
        <v>254</v>
      </c>
      <c r="B46" s="76" t="s">
        <v>203</v>
      </c>
      <c r="C46" s="77" t="s">
        <v>255</v>
      </c>
      <c r="D46" s="60" t="s">
        <v>256</v>
      </c>
      <c r="E46" s="78">
        <v>1</v>
      </c>
      <c r="F46" s="79" t="s">
        <v>195</v>
      </c>
      <c r="I46" s="80">
        <f t="shared" si="4"/>
        <v>0</v>
      </c>
      <c r="J46" s="80">
        <f t="shared" si="3"/>
        <v>0</v>
      </c>
      <c r="K46" s="81">
        <v>0.014</v>
      </c>
      <c r="L46" s="81">
        <f aca="true" t="shared" si="5" ref="L46:L52">E46*K46</f>
        <v>0.014</v>
      </c>
      <c r="O46" s="79">
        <v>20</v>
      </c>
      <c r="P46" s="79" t="s">
        <v>148</v>
      </c>
      <c r="V46" s="82" t="s">
        <v>57</v>
      </c>
      <c r="X46" s="79" t="s">
        <v>255</v>
      </c>
      <c r="Y46" s="79" t="s">
        <v>255</v>
      </c>
      <c r="Z46" s="77" t="s">
        <v>206</v>
      </c>
      <c r="AA46" s="77" t="s">
        <v>257</v>
      </c>
      <c r="AB46" s="79" t="s">
        <v>207</v>
      </c>
      <c r="AJ46" s="79" t="s">
        <v>208</v>
      </c>
      <c r="AK46" s="79" t="s">
        <v>152</v>
      </c>
    </row>
    <row r="47" spans="1:37" ht="12.75">
      <c r="A47" s="75" t="s">
        <v>258</v>
      </c>
      <c r="B47" s="76" t="s">
        <v>203</v>
      </c>
      <c r="C47" s="77" t="s">
        <v>259</v>
      </c>
      <c r="D47" s="60" t="s">
        <v>260</v>
      </c>
      <c r="E47" s="78">
        <v>1</v>
      </c>
      <c r="F47" s="79" t="s">
        <v>195</v>
      </c>
      <c r="I47" s="80">
        <f t="shared" si="4"/>
        <v>0</v>
      </c>
      <c r="J47" s="80">
        <f t="shared" si="3"/>
        <v>0</v>
      </c>
      <c r="K47" s="81">
        <v>0.021</v>
      </c>
      <c r="L47" s="81">
        <f t="shared" si="5"/>
        <v>0.021</v>
      </c>
      <c r="O47" s="79">
        <v>20</v>
      </c>
      <c r="P47" s="79" t="s">
        <v>148</v>
      </c>
      <c r="V47" s="82" t="s">
        <v>57</v>
      </c>
      <c r="X47" s="79" t="s">
        <v>259</v>
      </c>
      <c r="Y47" s="79" t="s">
        <v>259</v>
      </c>
      <c r="Z47" s="77" t="s">
        <v>206</v>
      </c>
      <c r="AA47" s="77" t="s">
        <v>261</v>
      </c>
      <c r="AB47" s="79" t="s">
        <v>207</v>
      </c>
      <c r="AJ47" s="79" t="s">
        <v>208</v>
      </c>
      <c r="AK47" s="79" t="s">
        <v>152</v>
      </c>
    </row>
    <row r="48" spans="1:37" ht="12.75">
      <c r="A48" s="75" t="s">
        <v>262</v>
      </c>
      <c r="B48" s="76" t="s">
        <v>203</v>
      </c>
      <c r="C48" s="77" t="s">
        <v>263</v>
      </c>
      <c r="D48" s="60" t="s">
        <v>264</v>
      </c>
      <c r="E48" s="78">
        <v>2</v>
      </c>
      <c r="F48" s="79" t="s">
        <v>195</v>
      </c>
      <c r="I48" s="80">
        <f t="shared" si="4"/>
        <v>0</v>
      </c>
      <c r="J48" s="80">
        <f t="shared" si="3"/>
        <v>0</v>
      </c>
      <c r="K48" s="81">
        <v>0.01</v>
      </c>
      <c r="L48" s="81">
        <f t="shared" si="5"/>
        <v>0.02</v>
      </c>
      <c r="O48" s="79">
        <v>20</v>
      </c>
      <c r="P48" s="79" t="s">
        <v>148</v>
      </c>
      <c r="V48" s="82" t="s">
        <v>57</v>
      </c>
      <c r="X48" s="79" t="s">
        <v>263</v>
      </c>
      <c r="Y48" s="79" t="s">
        <v>263</v>
      </c>
      <c r="Z48" s="77" t="s">
        <v>206</v>
      </c>
      <c r="AA48" s="77" t="s">
        <v>265</v>
      </c>
      <c r="AB48" s="79" t="s">
        <v>207</v>
      </c>
      <c r="AJ48" s="79" t="s">
        <v>208</v>
      </c>
      <c r="AK48" s="79" t="s">
        <v>152</v>
      </c>
    </row>
    <row r="49" spans="1:37" ht="12.75">
      <c r="A49" s="75" t="s">
        <v>266</v>
      </c>
      <c r="B49" s="76" t="s">
        <v>203</v>
      </c>
      <c r="C49" s="77" t="s">
        <v>267</v>
      </c>
      <c r="D49" s="60" t="s">
        <v>268</v>
      </c>
      <c r="E49" s="78">
        <v>2</v>
      </c>
      <c r="F49" s="79" t="s">
        <v>195</v>
      </c>
      <c r="I49" s="80">
        <f t="shared" si="4"/>
        <v>0</v>
      </c>
      <c r="J49" s="80">
        <f t="shared" si="3"/>
        <v>0</v>
      </c>
      <c r="K49" s="81">
        <v>0.01</v>
      </c>
      <c r="L49" s="81">
        <f t="shared" si="5"/>
        <v>0.02</v>
      </c>
      <c r="O49" s="79">
        <v>20</v>
      </c>
      <c r="P49" s="79" t="s">
        <v>148</v>
      </c>
      <c r="V49" s="82" t="s">
        <v>57</v>
      </c>
      <c r="X49" s="79" t="s">
        <v>267</v>
      </c>
      <c r="Y49" s="79" t="s">
        <v>267</v>
      </c>
      <c r="Z49" s="77" t="s">
        <v>206</v>
      </c>
      <c r="AA49" s="77" t="s">
        <v>269</v>
      </c>
      <c r="AB49" s="79" t="s">
        <v>207</v>
      </c>
      <c r="AJ49" s="79" t="s">
        <v>208</v>
      </c>
      <c r="AK49" s="79" t="s">
        <v>152</v>
      </c>
    </row>
    <row r="50" spans="1:37" ht="12.75">
      <c r="A50" s="75" t="s">
        <v>270</v>
      </c>
      <c r="B50" s="76" t="s">
        <v>203</v>
      </c>
      <c r="C50" s="77" t="s">
        <v>271</v>
      </c>
      <c r="D50" s="60" t="s">
        <v>272</v>
      </c>
      <c r="E50" s="78">
        <v>2</v>
      </c>
      <c r="F50" s="79" t="s">
        <v>195</v>
      </c>
      <c r="I50" s="80">
        <f t="shared" si="4"/>
        <v>0</v>
      </c>
      <c r="J50" s="80">
        <f t="shared" si="3"/>
        <v>0</v>
      </c>
      <c r="K50" s="81">
        <v>0.005</v>
      </c>
      <c r="L50" s="81">
        <f t="shared" si="5"/>
        <v>0.01</v>
      </c>
      <c r="O50" s="79">
        <v>20</v>
      </c>
      <c r="P50" s="79" t="s">
        <v>148</v>
      </c>
      <c r="V50" s="82" t="s">
        <v>57</v>
      </c>
      <c r="X50" s="79" t="s">
        <v>271</v>
      </c>
      <c r="Y50" s="79" t="s">
        <v>271</v>
      </c>
      <c r="Z50" s="77" t="s">
        <v>206</v>
      </c>
      <c r="AA50" s="77" t="s">
        <v>273</v>
      </c>
      <c r="AB50" s="79" t="s">
        <v>207</v>
      </c>
      <c r="AJ50" s="79" t="s">
        <v>208</v>
      </c>
      <c r="AK50" s="79" t="s">
        <v>152</v>
      </c>
    </row>
    <row r="51" spans="1:37" ht="12.75">
      <c r="A51" s="75" t="s">
        <v>274</v>
      </c>
      <c r="B51" s="76" t="s">
        <v>203</v>
      </c>
      <c r="C51" s="77" t="s">
        <v>275</v>
      </c>
      <c r="D51" s="60" t="s">
        <v>276</v>
      </c>
      <c r="E51" s="78">
        <v>2</v>
      </c>
      <c r="F51" s="79" t="s">
        <v>195</v>
      </c>
      <c r="I51" s="80">
        <f t="shared" si="4"/>
        <v>0</v>
      </c>
      <c r="J51" s="80">
        <f t="shared" si="3"/>
        <v>0</v>
      </c>
      <c r="K51" s="81">
        <v>0.01</v>
      </c>
      <c r="L51" s="81">
        <f t="shared" si="5"/>
        <v>0.02</v>
      </c>
      <c r="O51" s="79">
        <v>20</v>
      </c>
      <c r="P51" s="79" t="s">
        <v>148</v>
      </c>
      <c r="V51" s="82" t="s">
        <v>57</v>
      </c>
      <c r="X51" s="79" t="s">
        <v>275</v>
      </c>
      <c r="Y51" s="79" t="s">
        <v>275</v>
      </c>
      <c r="Z51" s="77" t="s">
        <v>206</v>
      </c>
      <c r="AA51" s="77" t="s">
        <v>277</v>
      </c>
      <c r="AB51" s="79" t="s">
        <v>207</v>
      </c>
      <c r="AJ51" s="79" t="s">
        <v>208</v>
      </c>
      <c r="AK51" s="79" t="s">
        <v>152</v>
      </c>
    </row>
    <row r="52" spans="1:37" ht="12.75">
      <c r="A52" s="75" t="s">
        <v>278</v>
      </c>
      <c r="B52" s="76" t="s">
        <v>203</v>
      </c>
      <c r="C52" s="77" t="s">
        <v>275</v>
      </c>
      <c r="D52" s="60" t="s">
        <v>276</v>
      </c>
      <c r="E52" s="78">
        <v>2</v>
      </c>
      <c r="F52" s="79" t="s">
        <v>195</v>
      </c>
      <c r="I52" s="80">
        <f t="shared" si="4"/>
        <v>0</v>
      </c>
      <c r="J52" s="80">
        <f t="shared" si="3"/>
        <v>0</v>
      </c>
      <c r="K52" s="81">
        <v>0.01</v>
      </c>
      <c r="L52" s="81">
        <f t="shared" si="5"/>
        <v>0.02</v>
      </c>
      <c r="O52" s="79">
        <v>20</v>
      </c>
      <c r="P52" s="79" t="s">
        <v>148</v>
      </c>
      <c r="V52" s="82" t="s">
        <v>57</v>
      </c>
      <c r="X52" s="79" t="s">
        <v>275</v>
      </c>
      <c r="Y52" s="79" t="s">
        <v>275</v>
      </c>
      <c r="Z52" s="77" t="s">
        <v>206</v>
      </c>
      <c r="AA52" s="77" t="s">
        <v>277</v>
      </c>
      <c r="AB52" s="79" t="s">
        <v>207</v>
      </c>
      <c r="AJ52" s="79" t="s">
        <v>208</v>
      </c>
      <c r="AK52" s="79" t="s">
        <v>152</v>
      </c>
    </row>
    <row r="53" spans="4:23" ht="12.75">
      <c r="D53" s="117" t="s">
        <v>279</v>
      </c>
      <c r="E53" s="118">
        <f>J53</f>
        <v>0</v>
      </c>
      <c r="H53" s="118">
        <f>SUM(H40:H52)</f>
        <v>0</v>
      </c>
      <c r="I53" s="118">
        <f>SUM(I40:I52)</f>
        <v>0</v>
      </c>
      <c r="J53" s="118">
        <f>SUM(J40:J52)</f>
        <v>0</v>
      </c>
      <c r="L53" s="119">
        <f>SUM(L40:L52)</f>
        <v>0.13298000000000001</v>
      </c>
      <c r="N53" s="120">
        <f>SUM(N40:N52)</f>
        <v>0.034</v>
      </c>
      <c r="W53" s="120">
        <f>SUM(W40:W52)</f>
        <v>2.35</v>
      </c>
    </row>
    <row r="55" spans="4:23" ht="12.75">
      <c r="D55" s="117" t="s">
        <v>280</v>
      </c>
      <c r="E55" s="118">
        <f>J55</f>
        <v>0</v>
      </c>
      <c r="H55" s="118">
        <f>H22+H26+H39+H53</f>
        <v>0</v>
      </c>
      <c r="I55" s="118">
        <f>I22+I26+I39+I53</f>
        <v>0</v>
      </c>
      <c r="J55" s="118">
        <f>J22+J26+J39+J53</f>
        <v>0</v>
      </c>
      <c r="L55" s="119">
        <f>L22+L26+L39+L53</f>
        <v>15.5470577</v>
      </c>
      <c r="N55" s="120">
        <f>N22+N26+N39+N53</f>
        <v>0.034</v>
      </c>
      <c r="W55" s="120">
        <f>W22+W26+W39+W53</f>
        <v>134.873</v>
      </c>
    </row>
    <row r="57" spans="4:23" ht="12.75">
      <c r="D57" s="121" t="s">
        <v>97</v>
      </c>
      <c r="E57" s="118">
        <f>J57</f>
        <v>0</v>
      </c>
      <c r="H57" s="118">
        <f>H55</f>
        <v>0</v>
      </c>
      <c r="I57" s="118">
        <f>I55</f>
        <v>0</v>
      </c>
      <c r="J57" s="118">
        <f>J55</f>
        <v>0</v>
      </c>
      <c r="L57" s="119">
        <f>L55</f>
        <v>15.5470577</v>
      </c>
      <c r="N57" s="120">
        <f>N55</f>
        <v>0.034</v>
      </c>
      <c r="W57" s="120">
        <f>W55</f>
        <v>134.873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2021-08-31T17:25:42Z</dcterms:modified>
  <cp:category/>
  <cp:version/>
  <cp:contentType/>
  <cp:contentStatus/>
</cp:coreProperties>
</file>