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VO_ZAKAZKY_2022\BRACOVCE_ KD_ enviro\DOKUMENTACIA VO\4. vysvetlovanie SP\vysvetlenie_SP_1\vysvetlenie_1_04_02_2022\"/>
    </mc:Choice>
  </mc:AlternateContent>
  <xr:revisionPtr revIDLastSave="0" documentId="13_ncr:1_{1CEECEFD-8D0C-41ED-8059-BF178BFF2B5C}" xr6:coauthVersionLast="47" xr6:coauthVersionMax="47" xr10:uidLastSave="{00000000-0000-0000-0000-000000000000}"/>
  <bookViews>
    <workbookView xWindow="-108" yWindow="-108" windowWidth="23256" windowHeight="12696" activeTab="4" xr2:uid="{00000000-000D-0000-FFFF-FFFF00000000}"/>
  </bookViews>
  <sheets>
    <sheet name="Rekapitulácia stavby" sheetId="1" r:id="rId1"/>
    <sheet name="1 - 1.časť – Strecha" sheetId="2" r:id="rId2"/>
    <sheet name="2 - 2.časť – Okná" sheetId="3" r:id="rId3"/>
    <sheet name="3 - 3.časť – Zateplenie" sheetId="4" r:id="rId4"/>
    <sheet name="4 - 4.časť - Bleskozvod" sheetId="5" r:id="rId5"/>
  </sheets>
  <definedNames>
    <definedName name="_xlnm._FilterDatabase" localSheetId="1" hidden="1">'1 - 1.časť – Strecha'!$C$139:$K$194</definedName>
    <definedName name="_xlnm._FilterDatabase" localSheetId="2" hidden="1">'2 - 2.časť – Okná'!$C$137:$K$186</definedName>
    <definedName name="_xlnm._FilterDatabase" localSheetId="3" hidden="1">'3 - 3.časť – Zateplenie'!$C$139:$K$203</definedName>
    <definedName name="_xlnm._FilterDatabase" localSheetId="4" hidden="1">'4 - 4.časť - Bleskozvod'!$C$132:$K$186</definedName>
    <definedName name="_xlnm.Print_Titles" localSheetId="1">'1 - 1.časť – Strecha'!$139:$139</definedName>
    <definedName name="_xlnm.Print_Titles" localSheetId="2">'2 - 2.časť – Okná'!$137:$137</definedName>
    <definedName name="_xlnm.Print_Titles" localSheetId="3">'3 - 3.časť – Zateplenie'!$139:$139</definedName>
    <definedName name="_xlnm.Print_Titles" localSheetId="4">'4 - 4.časť - Bleskozvod'!$132:$132</definedName>
    <definedName name="_xlnm.Print_Titles" localSheetId="0">'Rekapitulácia stavby'!$92:$92</definedName>
    <definedName name="_xlnm.Print_Area" localSheetId="1">'1 - 1.časť – Strecha'!$C$4:$J$76,'1 - 1.časť – Strecha'!$C$82:$J$119,'1 - 1.časť – Strecha'!$C$125:$J$194</definedName>
    <definedName name="_xlnm.Print_Area" localSheetId="2">'2 - 2.časť – Okná'!$C$4:$J$76,'2 - 2.časť – Okná'!$C$82:$J$117,'2 - 2.časť – Okná'!$C$123:$J$186</definedName>
    <definedName name="_xlnm.Print_Area" localSheetId="3">'3 - 3.časť – Zateplenie'!$C$4:$J$76,'3 - 3.časť – Zateplenie'!$C$82:$J$119,'3 - 3.časť – Zateplenie'!$C$125:$J$203</definedName>
    <definedName name="_xlnm.Print_Area" localSheetId="4">'4 - 4.časť - Bleskozvod'!$C$4:$J$76,'4 - 4.časť - Bleskozvod'!$C$82:$J$112,'4 - 4.časť - Bleskozvod'!$C$118:$J$186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5" l="1"/>
  <c r="J40" i="5"/>
  <c r="AY99" i="1" s="1"/>
  <c r="J39" i="5"/>
  <c r="AX99" i="1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F127" i="5"/>
  <c r="E125" i="5"/>
  <c r="BI110" i="5"/>
  <c r="BH110" i="5"/>
  <c r="BG110" i="5"/>
  <c r="BE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F91" i="5"/>
  <c r="E89" i="5"/>
  <c r="J26" i="5"/>
  <c r="E26" i="5"/>
  <c r="J130" i="5" s="1"/>
  <c r="J25" i="5"/>
  <c r="J23" i="5"/>
  <c r="E23" i="5"/>
  <c r="J93" i="5" s="1"/>
  <c r="J22" i="5"/>
  <c r="J20" i="5"/>
  <c r="E20" i="5"/>
  <c r="F94" i="5" s="1"/>
  <c r="J19" i="5"/>
  <c r="J17" i="5"/>
  <c r="E17" i="5"/>
  <c r="F129" i="5" s="1"/>
  <c r="J16" i="5"/>
  <c r="J127" i="5"/>
  <c r="E7" i="5"/>
  <c r="E121" i="5" s="1"/>
  <c r="J41" i="4"/>
  <c r="J40" i="4"/>
  <c r="AY98" i="1" s="1"/>
  <c r="J39" i="4"/>
  <c r="AX98" i="1" s="1"/>
  <c r="BI203" i="4"/>
  <c r="BH203" i="4"/>
  <c r="BG203" i="4"/>
  <c r="BE203" i="4"/>
  <c r="T203" i="4"/>
  <c r="T202" i="4" s="1"/>
  <c r="R203" i="4"/>
  <c r="R202" i="4" s="1"/>
  <c r="P203" i="4"/>
  <c r="P202" i="4" s="1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5" i="4"/>
  <c r="BH185" i="4"/>
  <c r="BG185" i="4"/>
  <c r="BE185" i="4"/>
  <c r="T185" i="4"/>
  <c r="T184" i="4" s="1"/>
  <c r="R185" i="4"/>
  <c r="R184" i="4" s="1"/>
  <c r="P185" i="4"/>
  <c r="P184" i="4" s="1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J137" i="4"/>
  <c r="J136" i="4"/>
  <c r="F136" i="4"/>
  <c r="F134" i="4"/>
  <c r="E132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J94" i="4"/>
  <c r="J93" i="4"/>
  <c r="F93" i="4"/>
  <c r="F91" i="4"/>
  <c r="E89" i="4"/>
  <c r="J20" i="4"/>
  <c r="E20" i="4"/>
  <c r="F137" i="4" s="1"/>
  <c r="J19" i="4"/>
  <c r="J134" i="4"/>
  <c r="E7" i="4"/>
  <c r="E85" i="4" s="1"/>
  <c r="J41" i="3"/>
  <c r="J40" i="3"/>
  <c r="AY97" i="1" s="1"/>
  <c r="J39" i="3"/>
  <c r="AX97" i="1" s="1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49" i="3"/>
  <c r="BH149" i="3"/>
  <c r="BG149" i="3"/>
  <c r="BE149" i="3"/>
  <c r="T149" i="3"/>
  <c r="T148" i="3" s="1"/>
  <c r="R149" i="3"/>
  <c r="R148" i="3" s="1"/>
  <c r="P149" i="3"/>
  <c r="P148" i="3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J135" i="3"/>
  <c r="J134" i="3"/>
  <c r="F134" i="3"/>
  <c r="F132" i="3"/>
  <c r="E130" i="3"/>
  <c r="BI115" i="3"/>
  <c r="BH115" i="3"/>
  <c r="BG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J94" i="3"/>
  <c r="J93" i="3"/>
  <c r="F93" i="3"/>
  <c r="F91" i="3"/>
  <c r="E89" i="3"/>
  <c r="J20" i="3"/>
  <c r="E20" i="3"/>
  <c r="F135" i="3" s="1"/>
  <c r="J19" i="3"/>
  <c r="J132" i="3"/>
  <c r="E7" i="3"/>
  <c r="E85" i="3" s="1"/>
  <c r="J41" i="2"/>
  <c r="J40" i="2"/>
  <c r="AY96" i="1" s="1"/>
  <c r="J39" i="2"/>
  <c r="AX96" i="1"/>
  <c r="BI194" i="2"/>
  <c r="BH194" i="2"/>
  <c r="BG194" i="2"/>
  <c r="BE194" i="2"/>
  <c r="T194" i="2"/>
  <c r="T193" i="2" s="1"/>
  <c r="R194" i="2"/>
  <c r="R193" i="2" s="1"/>
  <c r="P194" i="2"/>
  <c r="P193" i="2" s="1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T155" i="2" s="1"/>
  <c r="R156" i="2"/>
  <c r="R155" i="2" s="1"/>
  <c r="P156" i="2"/>
  <c r="P155" i="2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J137" i="2"/>
  <c r="J136" i="2"/>
  <c r="F136" i="2"/>
  <c r="F134" i="2"/>
  <c r="E132" i="2"/>
  <c r="BI117" i="2"/>
  <c r="BH117" i="2"/>
  <c r="BG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J94" i="2"/>
  <c r="J93" i="2"/>
  <c r="F93" i="2"/>
  <c r="F91" i="2"/>
  <c r="E89" i="2"/>
  <c r="J20" i="2"/>
  <c r="E20" i="2"/>
  <c r="F94" i="2" s="1"/>
  <c r="J19" i="2"/>
  <c r="J91" i="2"/>
  <c r="E7" i="2"/>
  <c r="E128" i="2"/>
  <c r="L90" i="1"/>
  <c r="AM90" i="1"/>
  <c r="AM89" i="1"/>
  <c r="L89" i="1"/>
  <c r="AM87" i="1"/>
  <c r="L87" i="1"/>
  <c r="L85" i="1"/>
  <c r="L84" i="1"/>
  <c r="BK194" i="2"/>
  <c r="J185" i="2"/>
  <c r="J176" i="2"/>
  <c r="J170" i="2"/>
  <c r="BK164" i="2"/>
  <c r="BK151" i="2"/>
  <c r="BK192" i="2"/>
  <c r="BK176" i="2"/>
  <c r="J163" i="2"/>
  <c r="J152" i="2"/>
  <c r="BK143" i="2"/>
  <c r="J191" i="2"/>
  <c r="J188" i="2"/>
  <c r="J181" i="2"/>
  <c r="BK175" i="2"/>
  <c r="BK168" i="2"/>
  <c r="J162" i="2"/>
  <c r="BK148" i="2"/>
  <c r="BK186" i="2"/>
  <c r="BK177" i="2"/>
  <c r="BK170" i="2"/>
  <c r="J165" i="2"/>
  <c r="BK153" i="2"/>
  <c r="BK145" i="2"/>
  <c r="J182" i="3"/>
  <c r="BK170" i="3"/>
  <c r="BK163" i="3"/>
  <c r="BK153" i="3"/>
  <c r="BK146" i="3"/>
  <c r="BK142" i="3"/>
  <c r="BK177" i="3"/>
  <c r="J173" i="3"/>
  <c r="J167" i="3"/>
  <c r="BK161" i="3"/>
  <c r="J146" i="3"/>
  <c r="J186" i="3"/>
  <c r="BK179" i="3"/>
  <c r="J172" i="3"/>
  <c r="BK159" i="3"/>
  <c r="J147" i="3"/>
  <c r="J175" i="3"/>
  <c r="J168" i="3"/>
  <c r="BK160" i="3"/>
  <c r="J155" i="3"/>
  <c r="BK199" i="4"/>
  <c r="BK193" i="4"/>
  <c r="BK190" i="4"/>
  <c r="J183" i="4"/>
  <c r="BK171" i="4"/>
  <c r="J164" i="4"/>
  <c r="BK159" i="4"/>
  <c r="J153" i="4"/>
  <c r="J145" i="4"/>
  <c r="BK197" i="4"/>
  <c r="J185" i="4"/>
  <c r="J180" i="4"/>
  <c r="BK175" i="4"/>
  <c r="BK168" i="4"/>
  <c r="BK162" i="4"/>
  <c r="J158" i="4"/>
  <c r="J154" i="4"/>
  <c r="BK145" i="4"/>
  <c r="BK195" i="4"/>
  <c r="J191" i="4"/>
  <c r="J182" i="4"/>
  <c r="J177" i="4"/>
  <c r="J172" i="4"/>
  <c r="J168" i="4"/>
  <c r="BK158" i="4"/>
  <c r="J149" i="4"/>
  <c r="BK146" i="4"/>
  <c r="BK178" i="5"/>
  <c r="BK171" i="5"/>
  <c r="J165" i="5"/>
  <c r="J153" i="5"/>
  <c r="J146" i="5"/>
  <c r="J136" i="5"/>
  <c r="BK182" i="5"/>
  <c r="BK174" i="5"/>
  <c r="BK166" i="5"/>
  <c r="BK158" i="5"/>
  <c r="J148" i="5"/>
  <c r="J138" i="5"/>
  <c r="BK180" i="5"/>
  <c r="BK176" i="5"/>
  <c r="BK169" i="5"/>
  <c r="BK157" i="5"/>
  <c r="BK147" i="5"/>
  <c r="J141" i="5"/>
  <c r="BK186" i="5"/>
  <c r="J173" i="5"/>
  <c r="BK165" i="5"/>
  <c r="J158" i="5"/>
  <c r="BK154" i="5"/>
  <c r="J143" i="5"/>
  <c r="BK136" i="5"/>
  <c r="J187" i="2"/>
  <c r="J183" i="2"/>
  <c r="J169" i="2"/>
  <c r="BK159" i="2"/>
  <c r="BK146" i="2"/>
  <c r="BK181" i="2"/>
  <c r="J166" i="2"/>
  <c r="J160" i="2"/>
  <c r="BK149" i="2"/>
  <c r="BK191" i="2"/>
  <c r="BK188" i="2"/>
  <c r="J182" i="2"/>
  <c r="J177" i="2"/>
  <c r="BK166" i="2"/>
  <c r="BK152" i="2"/>
  <c r="BK187" i="2"/>
  <c r="J179" i="2"/>
  <c r="BK173" i="2"/>
  <c r="J167" i="2"/>
  <c r="J154" i="2"/>
  <c r="J146" i="2"/>
  <c r="J179" i="3"/>
  <c r="J162" i="3"/>
  <c r="BK155" i="3"/>
  <c r="J149" i="3"/>
  <c r="BK144" i="3"/>
  <c r="J183" i="3"/>
  <c r="J174" i="3"/>
  <c r="J170" i="3"/>
  <c r="BK165" i="3"/>
  <c r="BK158" i="3"/>
  <c r="BK185" i="3"/>
  <c r="BK178" i="3"/>
  <c r="BK173" i="3"/>
  <c r="BK162" i="3"/>
  <c r="J153" i="3"/>
  <c r="BK181" i="3"/>
  <c r="J176" i="3"/>
  <c r="J169" i="3"/>
  <c r="J164" i="3"/>
  <c r="BK156" i="3"/>
  <c r="BK203" i="4"/>
  <c r="J197" i="4"/>
  <c r="BK191" i="4"/>
  <c r="BK179" i="4"/>
  <c r="BK172" i="4"/>
  <c r="J165" i="4"/>
  <c r="J160" i="4"/>
  <c r="BK148" i="4"/>
  <c r="BK200" i="4"/>
  <c r="J195" i="4"/>
  <c r="BK182" i="4"/>
  <c r="BK178" i="4"/>
  <c r="BK174" i="4"/>
  <c r="BK167" i="4"/>
  <c r="BK160" i="4"/>
  <c r="BK155" i="4"/>
  <c r="BK149" i="4"/>
  <c r="J201" i="4"/>
  <c r="BK192" i="4"/>
  <c r="J188" i="4"/>
  <c r="J176" i="4"/>
  <c r="J173" i="4"/>
  <c r="J169" i="4"/>
  <c r="J163" i="4"/>
  <c r="J152" i="4"/>
  <c r="J143" i="4"/>
  <c r="J186" i="5"/>
  <c r="J174" i="5"/>
  <c r="J172" i="5"/>
  <c r="BK168" i="5"/>
  <c r="J161" i="5"/>
  <c r="J150" i="5"/>
  <c r="BK142" i="5"/>
  <c r="BK164" i="5"/>
  <c r="BK151" i="5"/>
  <c r="J144" i="5"/>
  <c r="J183" i="5"/>
  <c r="J177" i="5"/>
  <c r="BK170" i="5"/>
  <c r="BK161" i="5"/>
  <c r="BK153" i="5"/>
  <c r="BK149" i="5"/>
  <c r="BK140" i="5"/>
  <c r="BK184" i="5"/>
  <c r="BK179" i="5"/>
  <c r="BK163" i="5"/>
  <c r="J157" i="5"/>
  <c r="BK148" i="5"/>
  <c r="BK145" i="5"/>
  <c r="J186" i="2"/>
  <c r="BK179" i="2"/>
  <c r="BK172" i="2"/>
  <c r="BK167" i="2"/>
  <c r="J153" i="2"/>
  <c r="BK144" i="2"/>
  <c r="BK178" i="2"/>
  <c r="BK165" i="2"/>
  <c r="J156" i="2"/>
  <c r="J144" i="2"/>
  <c r="J192" i="2"/>
  <c r="J190" i="2"/>
  <c r="BK183" i="2"/>
  <c r="J180" i="2"/>
  <c r="BK171" i="2"/>
  <c r="BK163" i="2"/>
  <c r="BK150" i="2"/>
  <c r="AS95" i="1"/>
  <c r="J159" i="2"/>
  <c r="J149" i="2"/>
  <c r="J143" i="2"/>
  <c r="J181" i="3"/>
  <c r="BK167" i="3"/>
  <c r="J158" i="3"/>
  <c r="BK147" i="3"/>
  <c r="BK186" i="3"/>
  <c r="BK176" i="3"/>
  <c r="BK171" i="3"/>
  <c r="J166" i="3"/>
  <c r="J160" i="3"/>
  <c r="BK141" i="3"/>
  <c r="J180" i="3"/>
  <c r="BK175" i="3"/>
  <c r="BK164" i="3"/>
  <c r="J156" i="3"/>
  <c r="J142" i="3"/>
  <c r="J178" i="3"/>
  <c r="BK172" i="3"/>
  <c r="BK166" i="3"/>
  <c r="BK157" i="3"/>
  <c r="J144" i="3"/>
  <c r="BK201" i="4"/>
  <c r="BK194" i="4"/>
  <c r="BK188" i="4"/>
  <c r="J178" i="4"/>
  <c r="BK169" i="4"/>
  <c r="BK163" i="4"/>
  <c r="J157" i="4"/>
  <c r="BK152" i="4"/>
  <c r="J203" i="4"/>
  <c r="BK196" i="4"/>
  <c r="BK183" i="4"/>
  <c r="J179" i="4"/>
  <c r="BK173" i="4"/>
  <c r="BK165" i="4"/>
  <c r="J159" i="4"/>
  <c r="BK153" i="4"/>
  <c r="J148" i="4"/>
  <c r="BK144" i="4"/>
  <c r="J194" i="4"/>
  <c r="J190" i="4"/>
  <c r="J181" i="4"/>
  <c r="J175" i="4"/>
  <c r="J171" i="4"/>
  <c r="BK161" i="4"/>
  <c r="BK150" i="4"/>
  <c r="BK147" i="4"/>
  <c r="BK183" i="5"/>
  <c r="J175" i="5"/>
  <c r="J166" i="5"/>
  <c r="J160" i="5"/>
  <c r="J149" i="5"/>
  <c r="BK138" i="5"/>
  <c r="J179" i="5"/>
  <c r="J171" i="5"/>
  <c r="J163" i="5"/>
  <c r="BK156" i="5"/>
  <c r="J145" i="5"/>
  <c r="BK185" i="5"/>
  <c r="J178" i="5"/>
  <c r="BK172" i="5"/>
  <c r="J164" i="5"/>
  <c r="BK155" i="5"/>
  <c r="J151" i="5"/>
  <c r="BK143" i="5"/>
  <c r="J139" i="5"/>
  <c r="J182" i="5"/>
  <c r="BK177" i="5"/>
  <c r="J168" i="5"/>
  <c r="BK160" i="5"/>
  <c r="BK152" i="5"/>
  <c r="J147" i="5"/>
  <c r="BK141" i="5"/>
  <c r="BK185" i="2"/>
  <c r="J184" i="2"/>
  <c r="J173" i="2"/>
  <c r="J168" i="2"/>
  <c r="BK154" i="2"/>
  <c r="J150" i="2"/>
  <c r="BK182" i="2"/>
  <c r="J171" i="2"/>
  <c r="J164" i="2"/>
  <c r="J151" i="2"/>
  <c r="J194" i="2"/>
  <c r="BK190" i="2"/>
  <c r="BK184" i="2"/>
  <c r="J178" i="2"/>
  <c r="J172" i="2"/>
  <c r="BK160" i="2"/>
  <c r="J145" i="2"/>
  <c r="BK180" i="2"/>
  <c r="J175" i="2"/>
  <c r="BK169" i="2"/>
  <c r="BK162" i="2"/>
  <c r="BK156" i="2"/>
  <c r="J148" i="2"/>
  <c r="J185" i="3"/>
  <c r="J171" i="3"/>
  <c r="J165" i="3"/>
  <c r="J157" i="3"/>
  <c r="J152" i="3"/>
  <c r="BK145" i="3"/>
  <c r="J141" i="3"/>
  <c r="BK182" i="3"/>
  <c r="BK168" i="3"/>
  <c r="J163" i="3"/>
  <c r="J145" i="3"/>
  <c r="BK183" i="3"/>
  <c r="J177" i="3"/>
  <c r="BK169" i="3"/>
  <c r="J161" i="3"/>
  <c r="BK152" i="3"/>
  <c r="BK180" i="3"/>
  <c r="BK174" i="3"/>
  <c r="J159" i="3"/>
  <c r="BK149" i="3"/>
  <c r="J200" i="4"/>
  <c r="J196" i="4"/>
  <c r="J192" i="4"/>
  <c r="BK185" i="4"/>
  <c r="BK177" i="4"/>
  <c r="J167" i="4"/>
  <c r="J162" i="4"/>
  <c r="J155" i="4"/>
  <c r="J147" i="4"/>
  <c r="J199" i="4"/>
  <c r="BK189" i="4"/>
  <c r="BK181" i="4"/>
  <c r="BK176" i="4"/>
  <c r="BK170" i="4"/>
  <c r="J161" i="4"/>
  <c r="BK157" i="4"/>
  <c r="J150" i="4"/>
  <c r="J146" i="4"/>
  <c r="J193" i="4"/>
  <c r="J189" i="4"/>
  <c r="BK180" i="4"/>
  <c r="J174" i="4"/>
  <c r="J170" i="4"/>
  <c r="BK164" i="4"/>
  <c r="BK154" i="4"/>
  <c r="J144" i="4"/>
  <c r="BK143" i="4"/>
  <c r="J176" i="5"/>
  <c r="J169" i="5"/>
  <c r="BK162" i="5"/>
  <c r="J154" i="5"/>
  <c r="BK144" i="5"/>
  <c r="BK137" i="5"/>
  <c r="J185" i="5"/>
  <c r="BK175" i="5"/>
  <c r="J167" i="5"/>
  <c r="J159" i="5"/>
  <c r="J155" i="5"/>
  <c r="BK139" i="5"/>
  <c r="J184" i="5"/>
  <c r="BK173" i="5"/>
  <c r="BK167" i="5"/>
  <c r="BK159" i="5"/>
  <c r="J152" i="5"/>
  <c r="J142" i="5"/>
  <c r="J137" i="5"/>
  <c r="J180" i="5"/>
  <c r="J170" i="5"/>
  <c r="J162" i="5"/>
  <c r="J156" i="5"/>
  <c r="BK150" i="5"/>
  <c r="BK146" i="5"/>
  <c r="J140" i="5"/>
  <c r="R142" i="2" l="1"/>
  <c r="R147" i="2"/>
  <c r="BK158" i="2"/>
  <c r="J158" i="2" s="1"/>
  <c r="J104" i="2" s="1"/>
  <c r="T161" i="2"/>
  <c r="T174" i="2"/>
  <c r="R189" i="2"/>
  <c r="P140" i="3"/>
  <c r="BK143" i="3"/>
  <c r="J143" i="3" s="1"/>
  <c r="J101" i="3" s="1"/>
  <c r="R151" i="3"/>
  <c r="P154" i="3"/>
  <c r="R184" i="3"/>
  <c r="BK142" i="4"/>
  <c r="J142" i="4" s="1"/>
  <c r="J100" i="4" s="1"/>
  <c r="T142" i="4"/>
  <c r="R151" i="4"/>
  <c r="T151" i="4"/>
  <c r="R156" i="4"/>
  <c r="BK166" i="4"/>
  <c r="J166" i="4" s="1"/>
  <c r="J103" i="4" s="1"/>
  <c r="R166" i="4"/>
  <c r="BK187" i="4"/>
  <c r="J187" i="4" s="1"/>
  <c r="J106" i="4" s="1"/>
  <c r="R187" i="4"/>
  <c r="BK198" i="4"/>
  <c r="J198" i="4" s="1"/>
  <c r="J107" i="4" s="1"/>
  <c r="R198" i="4"/>
  <c r="R135" i="5"/>
  <c r="P142" i="2"/>
  <c r="BK147" i="2"/>
  <c r="R158" i="2"/>
  <c r="R161" i="2"/>
  <c r="P174" i="2"/>
  <c r="BK189" i="2"/>
  <c r="J189" i="2"/>
  <c r="J107" i="2"/>
  <c r="R140" i="3"/>
  <c r="P143" i="3"/>
  <c r="BK151" i="3"/>
  <c r="J151" i="3"/>
  <c r="J104" i="3" s="1"/>
  <c r="BK154" i="3"/>
  <c r="J154" i="3" s="1"/>
  <c r="J105" i="3" s="1"/>
  <c r="BK184" i="3"/>
  <c r="J184" i="3" s="1"/>
  <c r="J106" i="3" s="1"/>
  <c r="P142" i="4"/>
  <c r="BK151" i="4"/>
  <c r="J151" i="4" s="1"/>
  <c r="J101" i="4" s="1"/>
  <c r="P156" i="4"/>
  <c r="BK135" i="5"/>
  <c r="P181" i="5"/>
  <c r="T142" i="2"/>
  <c r="P147" i="2"/>
  <c r="P158" i="2"/>
  <c r="BK161" i="2"/>
  <c r="J161" i="2" s="1"/>
  <c r="J105" i="2" s="1"/>
  <c r="BK174" i="2"/>
  <c r="J174" i="2" s="1"/>
  <c r="J106" i="2" s="1"/>
  <c r="T189" i="2"/>
  <c r="T140" i="3"/>
  <c r="R143" i="3"/>
  <c r="T151" i="3"/>
  <c r="T154" i="3"/>
  <c r="T184" i="3"/>
  <c r="R142" i="4"/>
  <c r="R141" i="4"/>
  <c r="P151" i="4"/>
  <c r="BK156" i="4"/>
  <c r="J156" i="4" s="1"/>
  <c r="J102" i="4" s="1"/>
  <c r="T156" i="4"/>
  <c r="P166" i="4"/>
  <c r="T166" i="4"/>
  <c r="P187" i="4"/>
  <c r="T187" i="4"/>
  <c r="P198" i="4"/>
  <c r="T198" i="4"/>
  <c r="P135" i="5"/>
  <c r="P134" i="5"/>
  <c r="P133" i="5" s="1"/>
  <c r="AU99" i="1" s="1"/>
  <c r="BK181" i="5"/>
  <c r="J181" i="5" s="1"/>
  <c r="J101" i="5" s="1"/>
  <c r="R181" i="5"/>
  <c r="BK142" i="2"/>
  <c r="J142" i="2"/>
  <c r="J100" i="2" s="1"/>
  <c r="T147" i="2"/>
  <c r="T158" i="2"/>
  <c r="T157" i="2"/>
  <c r="P161" i="2"/>
  <c r="R174" i="2"/>
  <c r="P189" i="2"/>
  <c r="BK140" i="3"/>
  <c r="J140" i="3" s="1"/>
  <c r="J100" i="3" s="1"/>
  <c r="T143" i="3"/>
  <c r="P151" i="3"/>
  <c r="R154" i="3"/>
  <c r="P184" i="3"/>
  <c r="T135" i="5"/>
  <c r="T134" i="5" s="1"/>
  <c r="T133" i="5" s="1"/>
  <c r="T181" i="5"/>
  <c r="BK148" i="3"/>
  <c r="J148" i="3"/>
  <c r="J102" i="3" s="1"/>
  <c r="BK184" i="4"/>
  <c r="J184" i="4"/>
  <c r="J104" i="4"/>
  <c r="BK202" i="4"/>
  <c r="J202" i="4" s="1"/>
  <c r="J108" i="4" s="1"/>
  <c r="BK193" i="2"/>
  <c r="J193" i="2" s="1"/>
  <c r="J108" i="2" s="1"/>
  <c r="BK155" i="2"/>
  <c r="J155" i="2"/>
  <c r="J102" i="2" s="1"/>
  <c r="BK141" i="4"/>
  <c r="J141" i="4" s="1"/>
  <c r="J99" i="4" s="1"/>
  <c r="F93" i="5"/>
  <c r="J129" i="5"/>
  <c r="BF138" i="5"/>
  <c r="BF142" i="5"/>
  <c r="BF144" i="5"/>
  <c r="BF146" i="5"/>
  <c r="BF147" i="5"/>
  <c r="BF156" i="5"/>
  <c r="BF157" i="5"/>
  <c r="BF165" i="5"/>
  <c r="BF168" i="5"/>
  <c r="BF169" i="5"/>
  <c r="BF178" i="5"/>
  <c r="BF180" i="5"/>
  <c r="BF182" i="5"/>
  <c r="BF186" i="5"/>
  <c r="J94" i="5"/>
  <c r="F130" i="5"/>
  <c r="BF141" i="5"/>
  <c r="BF148" i="5"/>
  <c r="BF150" i="5"/>
  <c r="BF163" i="5"/>
  <c r="BF164" i="5"/>
  <c r="BF176" i="5"/>
  <c r="BF177" i="5"/>
  <c r="BF183" i="5"/>
  <c r="J91" i="5"/>
  <c r="BF137" i="5"/>
  <c r="BF139" i="5"/>
  <c r="BF143" i="5"/>
  <c r="BF149" i="5"/>
  <c r="BF151" i="5"/>
  <c r="BF154" i="5"/>
  <c r="BF158" i="5"/>
  <c r="BF162" i="5"/>
  <c r="BF166" i="5"/>
  <c r="BF167" i="5"/>
  <c r="BF170" i="5"/>
  <c r="BF172" i="5"/>
  <c r="BF184" i="5"/>
  <c r="E85" i="5"/>
  <c r="BF136" i="5"/>
  <c r="BF140" i="5"/>
  <c r="BF145" i="5"/>
  <c r="BF152" i="5"/>
  <c r="BF153" i="5"/>
  <c r="BF155" i="5"/>
  <c r="BF159" i="5"/>
  <c r="BF160" i="5"/>
  <c r="BF161" i="5"/>
  <c r="BF171" i="5"/>
  <c r="BF173" i="5"/>
  <c r="BF174" i="5"/>
  <c r="BF175" i="5"/>
  <c r="BF179" i="5"/>
  <c r="BF185" i="5"/>
  <c r="F94" i="4"/>
  <c r="E128" i="4"/>
  <c r="BF145" i="4"/>
  <c r="BF143" i="4"/>
  <c r="BF144" i="4"/>
  <c r="BF146" i="4"/>
  <c r="BF152" i="4"/>
  <c r="BF154" i="4"/>
  <c r="BF155" i="4"/>
  <c r="BF158" i="4"/>
  <c r="BF159" i="4"/>
  <c r="BF161" i="4"/>
  <c r="BF165" i="4"/>
  <c r="BF171" i="4"/>
  <c r="BF182" i="4"/>
  <c r="BF183" i="4"/>
  <c r="BF185" i="4"/>
  <c r="BF196" i="4"/>
  <c r="BF197" i="4"/>
  <c r="BF199" i="4"/>
  <c r="BF200" i="4"/>
  <c r="J91" i="4"/>
  <c r="BF150" i="4"/>
  <c r="BF162" i="4"/>
  <c r="BF163" i="4"/>
  <c r="BF164" i="4"/>
  <c r="BF168" i="4"/>
  <c r="BF170" i="4"/>
  <c r="BF176" i="4"/>
  <c r="BF178" i="4"/>
  <c r="BF189" i="4"/>
  <c r="BF190" i="4"/>
  <c r="BF191" i="4"/>
  <c r="BF192" i="4"/>
  <c r="BF193" i="4"/>
  <c r="BF201" i="4"/>
  <c r="BF203" i="4"/>
  <c r="BF147" i="4"/>
  <c r="BF148" i="4"/>
  <c r="BF149" i="4"/>
  <c r="BF153" i="4"/>
  <c r="BF157" i="4"/>
  <c r="BF160" i="4"/>
  <c r="BF167" i="4"/>
  <c r="BF169" i="4"/>
  <c r="BF172" i="4"/>
  <c r="BF173" i="4"/>
  <c r="BF174" i="4"/>
  <c r="BF175" i="4"/>
  <c r="BF177" i="4"/>
  <c r="BF179" i="4"/>
  <c r="BF180" i="4"/>
  <c r="BF181" i="4"/>
  <c r="BF188" i="4"/>
  <c r="BF194" i="4"/>
  <c r="BF195" i="4"/>
  <c r="J147" i="2"/>
  <c r="J101" i="2" s="1"/>
  <c r="BF142" i="3"/>
  <c r="BF156" i="3"/>
  <c r="BF163" i="3"/>
  <c r="BF167" i="3"/>
  <c r="BF186" i="3"/>
  <c r="E126" i="3"/>
  <c r="BF141" i="3"/>
  <c r="BF149" i="3"/>
  <c r="BF152" i="3"/>
  <c r="BF160" i="3"/>
  <c r="BF171" i="3"/>
  <c r="BF174" i="3"/>
  <c r="BF175" i="3"/>
  <c r="BF185" i="3"/>
  <c r="F94" i="3"/>
  <c r="BF144" i="3"/>
  <c r="BF145" i="3"/>
  <c r="BF146" i="3"/>
  <c r="BF155" i="3"/>
  <c r="BF158" i="3"/>
  <c r="BF159" i="3"/>
  <c r="BF162" i="3"/>
  <c r="BF165" i="3"/>
  <c r="BF166" i="3"/>
  <c r="BF169" i="3"/>
  <c r="BF170" i="3"/>
  <c r="BF172" i="3"/>
  <c r="BF173" i="3"/>
  <c r="BF177" i="3"/>
  <c r="BF180" i="3"/>
  <c r="BF182" i="3"/>
  <c r="J91" i="3"/>
  <c r="BF147" i="3"/>
  <c r="BF153" i="3"/>
  <c r="BF157" i="3"/>
  <c r="BF161" i="3"/>
  <c r="BF164" i="3"/>
  <c r="BF168" i="3"/>
  <c r="BF176" i="3"/>
  <c r="BF178" i="3"/>
  <c r="BF179" i="3"/>
  <c r="BF181" i="3"/>
  <c r="BF183" i="3"/>
  <c r="BF146" i="2"/>
  <c r="BF153" i="2"/>
  <c r="BF154" i="2"/>
  <c r="BF163" i="2"/>
  <c r="BF166" i="2"/>
  <c r="BF170" i="2"/>
  <c r="BF186" i="2"/>
  <c r="BF192" i="2"/>
  <c r="F137" i="2"/>
  <c r="BF144" i="2"/>
  <c r="BF156" i="2"/>
  <c r="BF160" i="2"/>
  <c r="BF162" i="2"/>
  <c r="BF164" i="2"/>
  <c r="BF171" i="2"/>
  <c r="BF173" i="2"/>
  <c r="BF176" i="2"/>
  <c r="BF177" i="2"/>
  <c r="BF178" i="2"/>
  <c r="BF188" i="2"/>
  <c r="BF190" i="2"/>
  <c r="BF191" i="2"/>
  <c r="J134" i="2"/>
  <c r="BF143" i="2"/>
  <c r="BF145" i="2"/>
  <c r="BF148" i="2"/>
  <c r="BF151" i="2"/>
  <c r="BF159" i="2"/>
  <c r="BF182" i="2"/>
  <c r="BF187" i="2"/>
  <c r="E85" i="2"/>
  <c r="BF149" i="2"/>
  <c r="BF150" i="2"/>
  <c r="BF152" i="2"/>
  <c r="BF165" i="2"/>
  <c r="BF167" i="2"/>
  <c r="BF168" i="2"/>
  <c r="BF169" i="2"/>
  <c r="BF172" i="2"/>
  <c r="BF175" i="2"/>
  <c r="BF179" i="2"/>
  <c r="BF180" i="2"/>
  <c r="BF181" i="2"/>
  <c r="BF183" i="2"/>
  <c r="BF184" i="2"/>
  <c r="BF185" i="2"/>
  <c r="BF194" i="2"/>
  <c r="J37" i="2"/>
  <c r="AV96" i="1" s="1"/>
  <c r="F39" i="3"/>
  <c r="BB97" i="1" s="1"/>
  <c r="J37" i="3"/>
  <c r="AV97" i="1" s="1"/>
  <c r="J37" i="4"/>
  <c r="AV98" i="1" s="1"/>
  <c r="F40" i="5"/>
  <c r="BC99" i="1" s="1"/>
  <c r="F41" i="2"/>
  <c r="BD96" i="1" s="1"/>
  <c r="F37" i="3"/>
  <c r="AZ97" i="1" s="1"/>
  <c r="F37" i="5"/>
  <c r="AZ99" i="1" s="1"/>
  <c r="F39" i="4"/>
  <c r="BB98" i="1" s="1"/>
  <c r="F41" i="4"/>
  <c r="BD98" i="1" s="1"/>
  <c r="F37" i="2"/>
  <c r="AZ96" i="1" s="1"/>
  <c r="F40" i="3"/>
  <c r="BC97" i="1" s="1"/>
  <c r="F39" i="5"/>
  <c r="BB99" i="1" s="1"/>
  <c r="F37" i="4"/>
  <c r="AZ98" i="1" s="1"/>
  <c r="F40" i="4"/>
  <c r="BC98" i="1" s="1"/>
  <c r="AS94" i="1"/>
  <c r="F39" i="2"/>
  <c r="BB96" i="1" s="1"/>
  <c r="F40" i="2"/>
  <c r="BC96" i="1"/>
  <c r="F41" i="3"/>
  <c r="BD97" i="1" s="1"/>
  <c r="F41" i="5"/>
  <c r="BD99" i="1"/>
  <c r="J37" i="5"/>
  <c r="AV99" i="1" s="1"/>
  <c r="R141" i="2" l="1"/>
  <c r="T139" i="3"/>
  <c r="P157" i="2"/>
  <c r="BK141" i="2"/>
  <c r="R186" i="4"/>
  <c r="R140" i="4" s="1"/>
  <c r="P150" i="3"/>
  <c r="T186" i="4"/>
  <c r="R139" i="3"/>
  <c r="P141" i="2"/>
  <c r="P140" i="2" s="1"/>
  <c r="AU96" i="1" s="1"/>
  <c r="T141" i="4"/>
  <c r="P186" i="4"/>
  <c r="T150" i="3"/>
  <c r="T141" i="2"/>
  <c r="T140" i="2" s="1"/>
  <c r="R157" i="2"/>
  <c r="BK134" i="5"/>
  <c r="BK133" i="5" s="1"/>
  <c r="J133" i="5" s="1"/>
  <c r="J98" i="5" s="1"/>
  <c r="J32" i="5" s="1"/>
  <c r="P141" i="4"/>
  <c r="P140" i="4" s="1"/>
  <c r="AU98" i="1" s="1"/>
  <c r="R134" i="5"/>
  <c r="R133" i="5" s="1"/>
  <c r="R150" i="3"/>
  <c r="P139" i="3"/>
  <c r="P138" i="3" s="1"/>
  <c r="AU97" i="1" s="1"/>
  <c r="BK139" i="3"/>
  <c r="J139" i="3" s="1"/>
  <c r="J99" i="3" s="1"/>
  <c r="BK186" i="4"/>
  <c r="J186" i="4" s="1"/>
  <c r="J105" i="4" s="1"/>
  <c r="BK150" i="3"/>
  <c r="J150" i="3" s="1"/>
  <c r="J103" i="3" s="1"/>
  <c r="J135" i="5"/>
  <c r="J100" i="5" s="1"/>
  <c r="BK157" i="2"/>
  <c r="J157" i="2" s="1"/>
  <c r="J103" i="2" s="1"/>
  <c r="BK140" i="4"/>
  <c r="J140" i="4" s="1"/>
  <c r="J98" i="4" s="1"/>
  <c r="J32" i="4" s="1"/>
  <c r="J117" i="4" s="1"/>
  <c r="BF117" i="4" s="1"/>
  <c r="F38" i="4" s="1"/>
  <c r="BA98" i="1" s="1"/>
  <c r="AZ95" i="1"/>
  <c r="AV95" i="1" s="1"/>
  <c r="BD95" i="1"/>
  <c r="BD94" i="1" s="1"/>
  <c r="W33" i="1" s="1"/>
  <c r="BB95" i="1"/>
  <c r="AX95" i="1" s="1"/>
  <c r="BC95" i="1"/>
  <c r="AY95" i="1" s="1"/>
  <c r="R140" i="2" l="1"/>
  <c r="T140" i="4"/>
  <c r="J110" i="5"/>
  <c r="J104" i="5" s="1"/>
  <c r="J33" i="5" s="1"/>
  <c r="J34" i="5" s="1"/>
  <c r="AG99" i="1" s="1"/>
  <c r="R138" i="3"/>
  <c r="BK140" i="2"/>
  <c r="J140" i="2" s="1"/>
  <c r="J98" i="2" s="1"/>
  <c r="J32" i="2" s="1"/>
  <c r="J117" i="2" s="1"/>
  <c r="BF117" i="2" s="1"/>
  <c r="J38" i="2" s="1"/>
  <c r="AW96" i="1" s="1"/>
  <c r="AT96" i="1" s="1"/>
  <c r="T138" i="3"/>
  <c r="BF110" i="5"/>
  <c r="F38" i="5" s="1"/>
  <c r="BA99" i="1" s="1"/>
  <c r="J141" i="2"/>
  <c r="J99" i="2" s="1"/>
  <c r="BK138" i="3"/>
  <c r="J138" i="3" s="1"/>
  <c r="J98" i="3" s="1"/>
  <c r="J134" i="5"/>
  <c r="J99" i="5" s="1"/>
  <c r="BB94" i="1"/>
  <c r="W31" i="1" s="1"/>
  <c r="AU95" i="1"/>
  <c r="AU94" i="1" s="1"/>
  <c r="BC94" i="1"/>
  <c r="W32" i="1"/>
  <c r="AZ94" i="1"/>
  <c r="W29" i="1" s="1"/>
  <c r="J112" i="5"/>
  <c r="J38" i="4"/>
  <c r="AW98" i="1" s="1"/>
  <c r="AT98" i="1" s="1"/>
  <c r="J111" i="4"/>
  <c r="J119" i="4"/>
  <c r="J38" i="5" l="1"/>
  <c r="AW99" i="1" s="1"/>
  <c r="AT99" i="1" s="1"/>
  <c r="AN99" i="1" s="1"/>
  <c r="J32" i="3"/>
  <c r="J115" i="3" s="1"/>
  <c r="J109" i="3" s="1"/>
  <c r="J117" i="3" s="1"/>
  <c r="J43" i="5"/>
  <c r="J33" i="4"/>
  <c r="J111" i="2"/>
  <c r="J33" i="2" s="1"/>
  <c r="J34" i="2" s="1"/>
  <c r="AG96" i="1" s="1"/>
  <c r="AN96" i="1" s="1"/>
  <c r="AY94" i="1"/>
  <c r="AV94" i="1"/>
  <c r="AK29" i="1" s="1"/>
  <c r="F38" i="2"/>
  <c r="BA96" i="1" s="1"/>
  <c r="AX94" i="1"/>
  <c r="J34" i="4"/>
  <c r="AG98" i="1" s="1"/>
  <c r="AN98" i="1" s="1"/>
  <c r="J33" i="3" l="1"/>
  <c r="J34" i="3" s="1"/>
  <c r="AG97" i="1" s="1"/>
  <c r="BF115" i="3"/>
  <c r="F38" i="3" s="1"/>
  <c r="BA97" i="1" s="1"/>
  <c r="BA95" i="1" s="1"/>
  <c r="BA94" i="1" s="1"/>
  <c r="W30" i="1" s="1"/>
  <c r="J43" i="2"/>
  <c r="J43" i="4"/>
  <c r="J119" i="2"/>
  <c r="J38" i="3"/>
  <c r="AW97" i="1" s="1"/>
  <c r="AT97" i="1" s="1"/>
  <c r="AG95" i="1"/>
  <c r="AG94" i="1"/>
  <c r="AK26" i="1"/>
  <c r="J43" i="3" l="1"/>
  <c r="AN97" i="1"/>
  <c r="AW95" i="1"/>
  <c r="AT95" i="1"/>
  <c r="AN95" i="1" s="1"/>
  <c r="AW94" i="1"/>
  <c r="AK30" i="1"/>
  <c r="AK35" i="1" l="1"/>
  <c r="AT94" i="1"/>
  <c r="AN94" i="1" s="1"/>
</calcChain>
</file>

<file path=xl/sharedStrings.xml><?xml version="1.0" encoding="utf-8"?>
<sst xmlns="http://schemas.openxmlformats.org/spreadsheetml/2006/main" count="3598" uniqueCount="768">
  <si>
    <t>Export Komplet</t>
  </si>
  <si>
    <t/>
  </si>
  <si>
    <t>2.0</t>
  </si>
  <si>
    <t>False</t>
  </si>
  <si>
    <t>{95631e82-09a4-490d-ac5a-6c7945b0bfef}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</si>
  <si>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</si>
  <si>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</si>
  <si>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</si>
  <si>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</si>
  <si>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</si>
  <si>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</si>
  <si>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</si>
  <si>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</si>
  <si>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</si>
  <si>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</si>
  <si>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energetickej účinnosti administratínej budovy</t>
  </si>
  <si>
    <t>JKSO:</t>
  </si>
  <si>
    <t>KS:</t>
  </si>
  <si>
    <t>Miesto:</t>
  </si>
  <si>
    <t>Bracovce, p.č. 1/18</t>
  </si>
  <si>
    <t>Dátum:</t>
  </si>
  <si>
    <t>Objednávateľ:</t>
  </si>
  <si>
    <t>IČO:</t>
  </si>
  <si>
    <t>Obec Bracovce</t>
  </si>
  <si>
    <t>IČ DPH:</t>
  </si>
  <si>
    <t>Zhotoviteľ:</t>
  </si>
  <si>
    <t>Vyplň údaj</t>
  </si>
  <si>
    <t>Projektant:</t>
  </si>
  <si>
    <t>JEGON s.r.o., Štefana Kukuru 12, Michalovce</t>
  </si>
  <si>
    <t>True</t>
  </si>
  <si>
    <t>Spracovateľ:</t>
  </si>
  <si>
    <t>Ing. Marián Mihálik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</si>
  <si>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</si>
  <si>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</si>
  <si>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</si>
  <si>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</si>
  <si>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</si>
  <si>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</si>
  <si>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</si>
  <si>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</si>
  <si>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</si>
  <si>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</si>
  <si>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</si>
  <si>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</si>
  <si>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</si>
  <si>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</si>
  <si>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</si>
  <si>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</si>
  <si>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</si>
  <si>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</si>
  <si>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</si>
  <si>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</si>
  <si>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</si>
  <si>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</si>
  <si>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</si>
  <si>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</si>
  <si>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</si>
  <si>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</si>
  <si>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</si>
  <si>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</si>
  <si>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</si>
  <si>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</si>
  <si>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</si>
  <si>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</si>
  <si>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</si>
  <si>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</si>
  <si>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</si>
  <si>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</si>
  <si>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</si>
  <si>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</si>
  <si>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</si>
  <si>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</si>
  <si>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</si>
  <si>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</si>
  <si>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</si>
  <si>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</si>
  <si>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</si>
  <si>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</si>
  <si>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01 - Administratívna budova</t>
  </si>
  <si>
    <t>STA</t>
  </si>
  <si>
    <t>1</t>
  </si>
  <si>
    <t>{b93d20bf-d20d-42f1-bba5-397147574c1b}</t>
  </si>
  <si>
    <t>/</t>
  </si>
  <si>
    <t>1.časť – Strecha</t>
  </si>
  <si>
    <t>Časť</t>
  </si>
  <si>
    <t>2</t>
  </si>
  <si>
    <t>{d3e64160-2328-40ed-8a4b-87efebcce071}</t>
  </si>
  <si>
    <t>2.časť – Okná</t>
  </si>
  <si>
    <t>{8dcf9a7d-95fc-4c79-bf24-6c20b6ece81e}</t>
  </si>
  <si>
    <t>3</t>
  </si>
  <si>
    <t>3.časť – Zateplenie</t>
  </si>
  <si>
    <t>{260078a4-fee8-4493-96fd-c6c1e18b861d}</t>
  </si>
  <si>
    <t>4</t>
  </si>
  <si>
    <t>4.časť - Bleskozvod</t>
  </si>
  <si>
    <t>{60b94a13-3a19-4eb0-840a-59e7282b3535}</t>
  </si>
  <si>
    <t>KRYCÍ LIST ROZPOČTU</t>
  </si>
  <si>
    <t>Objekt:</t>
  </si>
  <si>
    <t>01 - SO 01 - Administratívna budova</t>
  </si>
  <si>
    <t>Časť:</t>
  </si>
  <si>
    <t>1 - 1.časť – Strecha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</si>
  <si>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</si>
  <si>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</si>
  <si>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</si>
  <si>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</si>
  <si>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</si>
  <si>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</si>
  <si>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</si>
  <si>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</si>
  <si>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4 - Vodorovné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</si>
  <si>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</si>
  <si>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</si>
  <si>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</si>
  <si>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</si>
  <si>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</si>
  <si>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</si>
  <si>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</si>
  <si>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783 - Nátery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</si>
  <si>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</si>
  <si>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</si>
  <si>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</si>
  <si>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</si>
  <si>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</si>
  <si>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</si>
  <si>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</si>
  <si>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</si>
  <si>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</si>
  <si>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</si>
  <si>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</si>
  <si>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</si>
  <si>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</si>
  <si>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</si>
  <si>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</si>
  <si>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</si>
  <si>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</si>
  <si>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</si>
  <si>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</si>
  <si>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</si>
  <si>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</si>
  <si>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</si>
  <si>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</si>
  <si>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</si>
  <si>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</si>
  <si>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Vodorovné konštrukcie</t>
  </si>
  <si>
    <t>K</t>
  </si>
  <si>
    <t>417321414.S</t>
  </si>
  <si>
    <t>Betón stužujúcich pásov a vencov železový tr. C 20/25 ( lôžko pod väznice )</t>
  </si>
  <si>
    <t>m3</t>
  </si>
  <si>
    <t>428638579</t>
  </si>
  <si>
    <t>417351115.S</t>
  </si>
  <si>
    <t>Debnenie bočníc stužujúcich pásov a vencov vrátane vzpier zhotovenie</t>
  </si>
  <si>
    <t>m2</t>
  </si>
  <si>
    <t>1381640292</t>
  </si>
  <si>
    <t>417351116.S</t>
  </si>
  <si>
    <t>Debnenie bočníc stužujúcich pásov a vencov vrátane vzpier odstránenie</t>
  </si>
  <si>
    <t>-623435872</t>
  </si>
  <si>
    <t>417361821.S</t>
  </si>
  <si>
    <t>Výstuž stužujúcich pásov a vencov z betonárskej ocele B500 (10505)</t>
  </si>
  <si>
    <t>t</t>
  </si>
  <si>
    <t>-206971952</t>
  </si>
  <si>
    <t>9</t>
  </si>
  <si>
    <t>Ostatné konštrukcie a práce-búranie</t>
  </si>
  <si>
    <t>5</t>
  </si>
  <si>
    <t>762331812.S</t>
  </si>
  <si>
    <t>Demontáž viazaných konštrukcií krovov so sklonom do 60°, prierezovej plochy 120 - 224 cm2, -0,01400 t</t>
  </si>
  <si>
    <t>m</t>
  </si>
  <si>
    <t>1694994527</t>
  </si>
  <si>
    <t>6</t>
  </si>
  <si>
    <t>762342811.S</t>
  </si>
  <si>
    <t>Demontáž latovania striech so sklonom do 60° pri osovej vzdialenosti lát do 0,22 m, -0,00700 t</t>
  </si>
  <si>
    <t>-558848953</t>
  </si>
  <si>
    <t>7</t>
  </si>
  <si>
    <t>764312822.S</t>
  </si>
  <si>
    <t>Demontáž krytiny hladkej strešnej z tabúľ 2000 x 670 mm, do 30st.,  -0,00751t</t>
  </si>
  <si>
    <t>998816730</t>
  </si>
  <si>
    <t>8</t>
  </si>
  <si>
    <t>764351810.S</t>
  </si>
  <si>
    <t>Demontáž žľabov pododkvap. štvorhranných rovných, oblúkových, do 30° rš 250 a 330 mm,  -0,00347t</t>
  </si>
  <si>
    <t>1060544941</t>
  </si>
  <si>
    <t>764454801.S</t>
  </si>
  <si>
    <t>Demontáž odpadových rúr kruhových, s priemerom 75 a 100 mm,  -0,00226t</t>
  </si>
  <si>
    <t>-1479968637</t>
  </si>
  <si>
    <t>10</t>
  </si>
  <si>
    <t>765381810.S</t>
  </si>
  <si>
    <t>Demontáž krytiny vláknocementovej z obdĺžnikov na debnení, do sutiny, sklon strechy do 45°, -0,014t</t>
  </si>
  <si>
    <t>18539360</t>
  </si>
  <si>
    <t>11</t>
  </si>
  <si>
    <t>979089012.S</t>
  </si>
  <si>
    <t>Poplatok za skladovanie - betón, tehly, dlaždice (17 01) ostatné s odvozom na skládku</t>
  </si>
  <si>
    <t>-2001988414</t>
  </si>
  <si>
    <t>99</t>
  </si>
  <si>
    <t>Presun hmôt HSV</t>
  </si>
  <si>
    <t>12</t>
  </si>
  <si>
    <t>999281111.S</t>
  </si>
  <si>
    <t>Presun hmôt pre opravy a údržbu objektov vrátane vonkajších plášťov výšky do 25 m</t>
  </si>
  <si>
    <t>1659830835</t>
  </si>
  <si>
    <t>PSV</t>
  </si>
  <si>
    <t>Práce a dodávky PSV</t>
  </si>
  <si>
    <t>721</t>
  </si>
  <si>
    <t>Zdravotechnika - vnútorná kanalizácia</t>
  </si>
  <si>
    <t>13</t>
  </si>
  <si>
    <t>721274103.R</t>
  </si>
  <si>
    <t>Prestup strechou prechodkou pre odvetranie kanalizácie, veľkosť PVC Ø 100 mm o dl. 0,5 m</t>
  </si>
  <si>
    <t>ks</t>
  </si>
  <si>
    <t>16</t>
  </si>
  <si>
    <t>-1093742467</t>
  </si>
  <si>
    <t>14</t>
  </si>
  <si>
    <t>998721202.S</t>
  </si>
  <si>
    <t>Presun hmôt pre vnútornú kanalizáciu v objektoch výšky nad 6 do 12 m</t>
  </si>
  <si>
    <t>%</t>
  </si>
  <si>
    <t>1152012170</t>
  </si>
  <si>
    <t>762</t>
  </si>
  <si>
    <t>Konštrukcie tesárske</t>
  </si>
  <si>
    <t>15</t>
  </si>
  <si>
    <t>762333120.S</t>
  </si>
  <si>
    <t>Montáž viazaných konštrukcií krovov striech nepravidelného pôdorysu z reziva plochy 120 - 224 cm2</t>
  </si>
  <si>
    <t>2134001798</t>
  </si>
  <si>
    <t>M</t>
  </si>
  <si>
    <t>605120007400.S</t>
  </si>
  <si>
    <t>Hranoly z mäkkého dreva neopracované hranené, C24</t>
  </si>
  <si>
    <t>32</t>
  </si>
  <si>
    <t>804834670</t>
  </si>
  <si>
    <t>17</t>
  </si>
  <si>
    <t>762341014.S</t>
  </si>
  <si>
    <t>Montáž debnenia zložitých striech, na krokvy a kontralaty z dosiek na zraz</t>
  </si>
  <si>
    <t>815864037</t>
  </si>
  <si>
    <t>18</t>
  </si>
  <si>
    <t>605110000500.S</t>
  </si>
  <si>
    <t>Dosky a fošne zo smreku neopracované neomietané, C24</t>
  </si>
  <si>
    <t>-1063665219</t>
  </si>
  <si>
    <t>19</t>
  </si>
  <si>
    <t>762341023.S</t>
  </si>
  <si>
    <t>Montáž debnenia odkvapov z OSB dosiek pre všetky druhy striech</t>
  </si>
  <si>
    <t>185259000</t>
  </si>
  <si>
    <t>762341033.S</t>
  </si>
  <si>
    <t>Montáž debnenia štítových hrán z OSB dosiek pre všetky druhy striech</t>
  </si>
  <si>
    <t>1879063323</t>
  </si>
  <si>
    <t>21</t>
  </si>
  <si>
    <t>607260000400.S</t>
  </si>
  <si>
    <t>Doska OSB nebrúsená hr. 22 mm</t>
  </si>
  <si>
    <t>-1537376473</t>
  </si>
  <si>
    <t>22</t>
  </si>
  <si>
    <t>762395000.S</t>
  </si>
  <si>
    <t>Spojovacie prostriedky pre viazané konštrukcie krovov, debnenie a laťovanie, nadstrešné konštr., spádové kliny - svorky, dosky, klince, pásová oceľ, vruty</t>
  </si>
  <si>
    <t>-1443641406</t>
  </si>
  <si>
    <t>23</t>
  </si>
  <si>
    <t>762810027.S</t>
  </si>
  <si>
    <t>Záklop stropov z dosiek OSB skrutkovaných na trámy na pero a drážku hr. dosky 25 mm</t>
  </si>
  <si>
    <t>-445424861</t>
  </si>
  <si>
    <t>24</t>
  </si>
  <si>
    <t>762822110.S</t>
  </si>
  <si>
    <t>Montáž dosky lepením na nosné trámiky podláh, pochôdznych podláh</t>
  </si>
  <si>
    <t>-140089867</t>
  </si>
  <si>
    <t>25</t>
  </si>
  <si>
    <t>876823814</t>
  </si>
  <si>
    <t>26</t>
  </si>
  <si>
    <t>998762202.S</t>
  </si>
  <si>
    <t>Presun hmôt pre konštrukcie tesárske v objektoch výšky do 12 m</t>
  </si>
  <si>
    <t>1527167138</t>
  </si>
  <si>
    <t>764</t>
  </si>
  <si>
    <t>Konštrukcie klampiarske</t>
  </si>
  <si>
    <t>27</t>
  </si>
  <si>
    <t>764171860</t>
  </si>
  <si>
    <t>Krytina so stojatým zámkom " click ",  pozink farebný, sklon strechy do 30°</t>
  </si>
  <si>
    <t>1445662552</t>
  </si>
  <si>
    <t>28</t>
  </si>
  <si>
    <t>764171241.S</t>
  </si>
  <si>
    <t>Úžľabie s tesnením pozink farebný, r.š. do 500 mm, sklon strechy do 30°</t>
  </si>
  <si>
    <t>1012340107</t>
  </si>
  <si>
    <t>29</t>
  </si>
  <si>
    <t>764171247.S</t>
  </si>
  <si>
    <t>Pultové lemovanie pozink farebný, r.š. do 250 mm, sklon strechy do 30°</t>
  </si>
  <si>
    <t>47808518</t>
  </si>
  <si>
    <t>30</t>
  </si>
  <si>
    <t>764171263.S</t>
  </si>
  <si>
    <t>Odkvapové lemovanie pozink farebný, r.š. do 250 mm, sklon strechy do 30°</t>
  </si>
  <si>
    <t>-349809599</t>
  </si>
  <si>
    <t>31</t>
  </si>
  <si>
    <t>764171271.S</t>
  </si>
  <si>
    <t>Lemovanie komína na ploche z PZf plechu</t>
  </si>
  <si>
    <t>-817253333</t>
  </si>
  <si>
    <t>764171478.S</t>
  </si>
  <si>
    <t>Lemovanie múru bočné zo zvitkov pozink farebný, r.š. 500 mm</t>
  </si>
  <si>
    <t>-770691633</t>
  </si>
  <si>
    <t>33</t>
  </si>
  <si>
    <t>764171848.S</t>
  </si>
  <si>
    <t>Štítové lemovanie pozink farebný, r.š. do 370 mm, sklon strechy do 30°</t>
  </si>
  <si>
    <t>816523482</t>
  </si>
  <si>
    <t>34</t>
  </si>
  <si>
    <t>764171873.S</t>
  </si>
  <si>
    <t>Hrebenáč rovný s prevetrávacím pásom pozink farebný, r.š. do 410 mm, sklon strechy do 30°</t>
  </si>
  <si>
    <t>676228355</t>
  </si>
  <si>
    <t>35</t>
  </si>
  <si>
    <t>764359221.S</t>
  </si>
  <si>
    <t>Kotlík žľabový oválny pozink farebný, rozmer (r.š./D) 330/90 mm</t>
  </si>
  <si>
    <t>1025864319</t>
  </si>
  <si>
    <t>36</t>
  </si>
  <si>
    <t>764751111.S</t>
  </si>
  <si>
    <t>Zvodová rúra kruhová pozink farebný vrátane príslušenstva, priemer 90 mm</t>
  </si>
  <si>
    <t>1169870212</t>
  </si>
  <si>
    <t>37</t>
  </si>
  <si>
    <t>764751141.S</t>
  </si>
  <si>
    <t>Koleno výtokové zvodovej rúry pozink farebný, priemer 90 mm</t>
  </si>
  <si>
    <t>-713335023</t>
  </si>
  <si>
    <t>38</t>
  </si>
  <si>
    <t>764751151.S</t>
  </si>
  <si>
    <t>Koleno odskokové zvodovej rúry pozink farebný, priemer 90 mm</t>
  </si>
  <si>
    <t>-2110486024</t>
  </si>
  <si>
    <t>39</t>
  </si>
  <si>
    <t>764761122.S</t>
  </si>
  <si>
    <t>Žľab pododkvapový polkruhový pozink farebný vrátane čela, hákov, rohov, kútov, r.š. 330 mm</t>
  </si>
  <si>
    <t>-2085438109</t>
  </si>
  <si>
    <t>40</t>
  </si>
  <si>
    <t>998764202.S</t>
  </si>
  <si>
    <t>Presun hmôt pre konštrukcie klampiarske v objektoch výšky nad 6 do 12 m</t>
  </si>
  <si>
    <t>-1265997464</t>
  </si>
  <si>
    <t>765</t>
  </si>
  <si>
    <t>Konštrukcie - krytiny tvrdé</t>
  </si>
  <si>
    <t>41</t>
  </si>
  <si>
    <t>765901081.S</t>
  </si>
  <si>
    <t>Montáž strešnej fólie, na plné debnenie</t>
  </si>
  <si>
    <t>-1649172975</t>
  </si>
  <si>
    <t>42</t>
  </si>
  <si>
    <t>283280002700.S</t>
  </si>
  <si>
    <t>Hydroizolačná PP fólia 3-vrstvová, s nakašírovanou rohožou s nopovou štruktúrou, s integrovanou samolepiacou páskou, hmotnosť 380 g/m2</t>
  </si>
  <si>
    <t>-992557412</t>
  </si>
  <si>
    <t>43</t>
  </si>
  <si>
    <t>998765202.S</t>
  </si>
  <si>
    <t>Presun hmôt pre tvrdé krytiny v objektoch výšky nad 6 do 12 m</t>
  </si>
  <si>
    <t>-705068666</t>
  </si>
  <si>
    <t>783</t>
  </si>
  <si>
    <t>Nátery</t>
  </si>
  <si>
    <t>44</t>
  </si>
  <si>
    <t>783782404.S</t>
  </si>
  <si>
    <t>Nátery tesárskych konštrukcií, povrchová impregnácia proti drevokaznému hmyzu, hubám a plesniam, jednonásobná</t>
  </si>
  <si>
    <t>-95069675</t>
  </si>
  <si>
    <t>2 - 2.časť – Okná</t>
  </si>
  <si>
    <t xml:space="preserve">    6 - Úpravy povrchov, podlahy, osadenie</t>
  </si>
  <si>
    <t xml:space="preserve">    766 - Konštrukcie stolárske</t>
  </si>
  <si>
    <t xml:space="preserve">    784 - Maľby</t>
  </si>
  <si>
    <t>Úpravy povrchov, podlahy, osadenie</t>
  </si>
  <si>
    <t>612409991.S</t>
  </si>
  <si>
    <t>Začistenie omietok (s dodaním hmoty) okolo okien, dverí, podláh, obkladov atď.</t>
  </si>
  <si>
    <t>421686022</t>
  </si>
  <si>
    <t>612425931.S</t>
  </si>
  <si>
    <t>Oprava omietok vnútorného ostenia okenného alebo dverného štuková</t>
  </si>
  <si>
    <t>1319697664</t>
  </si>
  <si>
    <t>764410850.S</t>
  </si>
  <si>
    <t>Demontáž oplechovania parapetov rš od 100 do 330 mm,  -0,00135t</t>
  </si>
  <si>
    <t>-710004875</t>
  </si>
  <si>
    <t>766694980.R</t>
  </si>
  <si>
    <t>Demontáž parapetnej dosky drevenej šírky do 300 mm, dĺžky do 1600 mm, -0,003t</t>
  </si>
  <si>
    <t>1316868079</t>
  </si>
  <si>
    <t>968061115.S</t>
  </si>
  <si>
    <t>Demontáž okien drevených, 1 bm obvodu - 0,008t</t>
  </si>
  <si>
    <t>-2033196708</t>
  </si>
  <si>
    <t>968061116.S</t>
  </si>
  <si>
    <t>Demontáž dverí drevených vchodových, 1 bm obvodu - 0,012t</t>
  </si>
  <si>
    <t>-1254782075</t>
  </si>
  <si>
    <t>764410750.S</t>
  </si>
  <si>
    <t>Oplechovanie parapetov z hliníkového farebného Al plechu, vrátane rohov r.š. 330 mm</t>
  </si>
  <si>
    <t>-1849591794</t>
  </si>
  <si>
    <t>766</t>
  </si>
  <si>
    <t>Konštrukcie stolárske</t>
  </si>
  <si>
    <t>766621400.S</t>
  </si>
  <si>
    <t>Montáž okien, dverí a stien plastových s hydroizolačnými ISO páskami (exteriérová a interiérová)</t>
  </si>
  <si>
    <t>1313614692</t>
  </si>
  <si>
    <t>611/O1</t>
  </si>
  <si>
    <t>Plastové okno 1800x1800 mm, popis podľa PD, ozn. O1</t>
  </si>
  <si>
    <t>513675870</t>
  </si>
  <si>
    <t>611/O2</t>
  </si>
  <si>
    <t>Plastové okno 950x900 mm, popis podľa PD, ozn. O2</t>
  </si>
  <si>
    <t>-1548865705</t>
  </si>
  <si>
    <t>611/O3</t>
  </si>
  <si>
    <t>Plastové okno 900x900 mm, popis podľa PD, ozn. O3</t>
  </si>
  <si>
    <t>719075527</t>
  </si>
  <si>
    <t>611/O4</t>
  </si>
  <si>
    <t>Plastové okno 850x700 mm, popis podľa PD, ozn. O4</t>
  </si>
  <si>
    <t>-1436761147</t>
  </si>
  <si>
    <t>611/O5</t>
  </si>
  <si>
    <t>Plastové okno 600x600 mm, popis podľa PD, ozn. O5</t>
  </si>
  <si>
    <t>1405555470</t>
  </si>
  <si>
    <t>611/O6</t>
  </si>
  <si>
    <t>Plastové okno 1300x1550 mm, popis podľa PD, ozn. O6</t>
  </si>
  <si>
    <t>-2086379604</t>
  </si>
  <si>
    <t>611/O7</t>
  </si>
  <si>
    <t>Plastové okno 900x1800 mm, popis podľa PD, ozn. O7</t>
  </si>
  <si>
    <t>-1409411758</t>
  </si>
  <si>
    <t>611/O8</t>
  </si>
  <si>
    <t>Plastové okno 1900x900 mm, popis podľa PD, ozn. O8</t>
  </si>
  <si>
    <t>-126652406</t>
  </si>
  <si>
    <t>611/O9</t>
  </si>
  <si>
    <t>Plastové okno 950x1500 mm, popis podľa PD, ozn. O9</t>
  </si>
  <si>
    <t>-1778218789</t>
  </si>
  <si>
    <t>611/O10</t>
  </si>
  <si>
    <t>Plastové okno 400x600 mm, popis podľa PD, ozn. O10</t>
  </si>
  <si>
    <t>-1504217702</t>
  </si>
  <si>
    <t>611/O11</t>
  </si>
  <si>
    <t>Plastové okno 1800x900 mm, popis podľa PD, ozn. O11</t>
  </si>
  <si>
    <t>1199632798</t>
  </si>
  <si>
    <t>611/O12</t>
  </si>
  <si>
    <t>Plastové okno 2500x400 mm, popis podľa PD, ozn. O12</t>
  </si>
  <si>
    <t>-494745017</t>
  </si>
  <si>
    <t>283290005900.S</t>
  </si>
  <si>
    <t>Tesniaca paropriepustná fólia polymér-flísová, š. 90 mm, dĺ. 30 m, pre tesnenie pripájacej škáry okenného rámu a muriva z exteriéru</t>
  </si>
  <si>
    <t>1474439660</t>
  </si>
  <si>
    <t>283290006300.S</t>
  </si>
  <si>
    <t>Tesniaca paronepriepustná fólia polymér-flísová, š. 90 mm, dĺ. 30 m, pre tesnenie pripájacej škáry okenného rámu a muriva z interiéru</t>
  </si>
  <si>
    <t>-1996220924</t>
  </si>
  <si>
    <t>766621405.S</t>
  </si>
  <si>
    <t>Montáž plastových dverí s hydroizolačnými ISO páskami (exteriérová a interiérová)</t>
  </si>
  <si>
    <t>1145721595</t>
  </si>
  <si>
    <t>611/D1</t>
  </si>
  <si>
    <t>Plastové exteriérové dvojkrídlové dvere 1500x2050 mm, popis podľa PD, ozn. D1</t>
  </si>
  <si>
    <t>-778288466</t>
  </si>
  <si>
    <t>611/D2</t>
  </si>
  <si>
    <t>Plastové exteriérové dvojkrídlové dvere 1450x2050 mm, podľa PD, ozn. D2</t>
  </si>
  <si>
    <t>762134281</t>
  </si>
  <si>
    <t>611/D3</t>
  </si>
  <si>
    <t>Plastové exteriérové jednokrídlové dvere 900x2000 mm s nadsvetlíkom 900x900 mm, popis podľa PD, ozn. D3</t>
  </si>
  <si>
    <t>-1232474826</t>
  </si>
  <si>
    <t>611/D4</t>
  </si>
  <si>
    <t>Plastové exteriérové jednokrídlové dvere 1050x2050 mm, popis podľa PD, ozn. D4</t>
  </si>
  <si>
    <t>1997422231</t>
  </si>
  <si>
    <t>611/D5</t>
  </si>
  <si>
    <t>Plastové exteriérové dvojkrídlové dvere 1800x2050 mm, popis podľa PD, ozn. D5</t>
  </si>
  <si>
    <t>1954370642</t>
  </si>
  <si>
    <t>611/D6</t>
  </si>
  <si>
    <t>Plastové exteriérové jednokrídlové dvere 800x2125 mm s nadsvetlíkom 800x875, popis podľa PD, ozn. D6</t>
  </si>
  <si>
    <t>505327727</t>
  </si>
  <si>
    <t>403530582</t>
  </si>
  <si>
    <t>762731995</t>
  </si>
  <si>
    <t>766694141.S</t>
  </si>
  <si>
    <t>Montáž parapetnej dosky plastovej šírky do 300 mm, dĺžky do 1000 mm</t>
  </si>
  <si>
    <t>-1536644092</t>
  </si>
  <si>
    <t>766694142.S</t>
  </si>
  <si>
    <t>Montáž parapetnej dosky plastovej šírky do 300 mm, dĺžky 1000-1600 mm</t>
  </si>
  <si>
    <t>-1342347150</t>
  </si>
  <si>
    <t>766694143.S</t>
  </si>
  <si>
    <t>Montáž parapetnej dosky plastovej šírky do 300 mm, dĺžky 1600-2600 mm</t>
  </si>
  <si>
    <t>61900499</t>
  </si>
  <si>
    <t>611560000200.S</t>
  </si>
  <si>
    <t>Parapetná doska plastová, šírka 200 mm, komôrková vnútorná</t>
  </si>
  <si>
    <t>991121300</t>
  </si>
  <si>
    <t>998766202.S</t>
  </si>
  <si>
    <t>Presun hmot pre konštrukcie stolárske v objektoch výšky nad 6 do 12 m</t>
  </si>
  <si>
    <t>-2136619474</t>
  </si>
  <si>
    <t>784</t>
  </si>
  <si>
    <t>Maľby</t>
  </si>
  <si>
    <t>784410100.S</t>
  </si>
  <si>
    <t>Penetrovanie jednonásobné jemnozrnných podkladov výšky do 3,80 m</t>
  </si>
  <si>
    <t>-525125849</t>
  </si>
  <si>
    <t>784452271.S</t>
  </si>
  <si>
    <t>Maľby z maliarskych zmesí na vodnej báze, ručne nanášané dvojnásobné základné na podklad jemnozrnný výšky do 3,80 m</t>
  </si>
  <si>
    <t>289545283</t>
  </si>
  <si>
    <t>3 - 3.časť – Zateplenie</t>
  </si>
  <si>
    <t xml:space="preserve">    1 - Zemné práce</t>
  </si>
  <si>
    <t xml:space="preserve">    5 - Komunikácie</t>
  </si>
  <si>
    <t xml:space="preserve">    713 - Izolácie tepelné</t>
  </si>
  <si>
    <t xml:space="preserve">    769 - Montáže vzduchotechnických zariadení</t>
  </si>
  <si>
    <t>HZS - Hodinové zúčtovacie sadzby</t>
  </si>
  <si>
    <t>Zemné práce</t>
  </si>
  <si>
    <t>113107131.S</t>
  </si>
  <si>
    <t>Odstránenie krytu v ploche do 200 m2 z betónu prostého, hr. vrstvy do 150 mm,  -0,22500t</t>
  </si>
  <si>
    <t>1241961949</t>
  </si>
  <si>
    <t>132211101.S</t>
  </si>
  <si>
    <t>Hĺbenie rýh šírky do 600 mm v  hornine tr.3 súdržných - ručným náradím</t>
  </si>
  <si>
    <t>-1870696285</t>
  </si>
  <si>
    <t>132211119.S</t>
  </si>
  <si>
    <t>Príplatok za lepivosť pri hĺbení rýh š do 600 mm ručným náradím v hornine tr. 3</t>
  </si>
  <si>
    <t>39876591</t>
  </si>
  <si>
    <t>162501102.S</t>
  </si>
  <si>
    <t>Vodorovné premiestnenie výkopku po spevnenej ceste z horniny tr.1-4, do 100 m3 na vzdialenosť do 3000 m</t>
  </si>
  <si>
    <t>419282506</t>
  </si>
  <si>
    <t>162501105.S</t>
  </si>
  <si>
    <t>Vodorovné premiestnenie výkopku po spevnenej ceste z horniny tr.1-4, do 100 m3, príplatok k cene za každých ďalšich a začatých 1000 m</t>
  </si>
  <si>
    <t>-314688115</t>
  </si>
  <si>
    <t>167101101.S</t>
  </si>
  <si>
    <t>Nakladanie neuľahnutého výkopku z hornín tr.1-4 do 100 m3</t>
  </si>
  <si>
    <t>-133539138</t>
  </si>
  <si>
    <t>171209002.S</t>
  </si>
  <si>
    <t>Poplatok za skladovanie - zemina a kamenivo (17 05) ostatné</t>
  </si>
  <si>
    <t>1707380817</t>
  </si>
  <si>
    <t>175101202.S</t>
  </si>
  <si>
    <t>Obsyp objektov sypaninou z vhodných hornín 1 až 4 s prehodením sypaniny</t>
  </si>
  <si>
    <t>-483268421</t>
  </si>
  <si>
    <t>Komunikácie</t>
  </si>
  <si>
    <t>564201111.S</t>
  </si>
  <si>
    <t>Podklad alebo podsyp zo štrkopiesku s rozprestretím, vlhčením a zhutnením, po zhutnení hr. 40 mm</t>
  </si>
  <si>
    <t>701003216</t>
  </si>
  <si>
    <t>564851111.S</t>
  </si>
  <si>
    <t>Podklad zo štrkodrviny s rozprestretím a zhutnením, po zhutnení hr. 150 mm</t>
  </si>
  <si>
    <t>1046791210</t>
  </si>
  <si>
    <t>596911142.S</t>
  </si>
  <si>
    <t>Kladenie betónovej zámkovej dlažby komunikácií pre peších hr. 60 mm pre peších nad 50 do 100 m2 so zriadením lôžka z kameniva hr. 30 mm</t>
  </si>
  <si>
    <t>2038514854</t>
  </si>
  <si>
    <t>592460007500.S</t>
  </si>
  <si>
    <t>Dlažba zámková betónová bezškárová</t>
  </si>
  <si>
    <t>1130826124</t>
  </si>
  <si>
    <t>610991111.S</t>
  </si>
  <si>
    <t>Zakrývanie výplní vnútorných okenných otvorov, predmetov a konštrukcií</t>
  </si>
  <si>
    <t>-1962503300</t>
  </si>
  <si>
    <t>621461053.S</t>
  </si>
  <si>
    <t>Vonkajšia omietka podhľadov tenkovrstvová pastovitá silikónová roztieraná (škrabaná) hr. 2 mm</t>
  </si>
  <si>
    <t>-1049218595</t>
  </si>
  <si>
    <t>621481119.S</t>
  </si>
  <si>
    <t>Potiahnutie vonkajších podhľadov sklotextílnou mriežkou s celoplošným prilepením</t>
  </si>
  <si>
    <t>-733210436</t>
  </si>
  <si>
    <t>622423121.S</t>
  </si>
  <si>
    <t>Oprava vonkajších omietok vápenných a vápenocem. stupeň členitosti III - 10 % opravovanej plochy</t>
  </si>
  <si>
    <t>1242660702</t>
  </si>
  <si>
    <t>622461053.S</t>
  </si>
  <si>
    <t>Vonkajšia omietka stien tenkovrstvová pastovitá silikónová roztieraná (škrabaná) hr. 2 mm</t>
  </si>
  <si>
    <t>-1750418002</t>
  </si>
  <si>
    <t>622461281.S</t>
  </si>
  <si>
    <t>Vonkajšia omietka stien tenkovrstvová pastovitá dekoratívna mozaiková</t>
  </si>
  <si>
    <t>44071245</t>
  </si>
  <si>
    <t>625250550.S</t>
  </si>
  <si>
    <t>Kontaktný zatepľovací systém soklovej alebo vodou namáhanej časti (XPS) skrutkovacie kotvy hr. 120 mm</t>
  </si>
  <si>
    <t>-377392063</t>
  </si>
  <si>
    <t>625250741.S</t>
  </si>
  <si>
    <t>Kontaktný zatepľovací systém na báze minerálnej vlny (MW), hr. 160 mm</t>
  </si>
  <si>
    <t>1556731630</t>
  </si>
  <si>
    <t>625250761.S</t>
  </si>
  <si>
    <t>Kontaktný zatepľovací systém na báze minerálnej vlny (MW) ostenia okien a dverí hr. 20 mm</t>
  </si>
  <si>
    <t>-161189095</t>
  </si>
  <si>
    <t>916561211.S</t>
  </si>
  <si>
    <t>Osadenie záhonového alebo parkového obrubníka betónového, do lôžka zo suchého betónu tr. C 12/15 s bočnou oporou</t>
  </si>
  <si>
    <t>-1224075475</t>
  </si>
  <si>
    <t>592170001800.S</t>
  </si>
  <si>
    <t>Obrubník parkový, lxšxv 1000x50x200 mm, prírodný</t>
  </si>
  <si>
    <t>-1410583561</t>
  </si>
  <si>
    <t>941942001.S</t>
  </si>
  <si>
    <t>Montáž lešenia rámového systémového s podlahami šírky do 0,75 m, výšky do 10 m</t>
  </si>
  <si>
    <t>-2057009197</t>
  </si>
  <si>
    <t>941942801.S</t>
  </si>
  <si>
    <t>Demontáž lešenia rámového systémového s podlahami šírky do 0,75 m, výšky do 10 m</t>
  </si>
  <si>
    <t>-1473410545</t>
  </si>
  <si>
    <t>941942901.S</t>
  </si>
  <si>
    <t>Príplatok za prvý a každý ďalší i začatý týždeň použitia lešenia rámového systémového šírky do 0,75 m, výšky do 10 m</t>
  </si>
  <si>
    <t>-1307261353</t>
  </si>
  <si>
    <t>952902110.S</t>
  </si>
  <si>
    <t>Čistenie budov zametaním v miestnostiach, chodbách, na schodišti a na povalách</t>
  </si>
  <si>
    <t>-954888304</t>
  </si>
  <si>
    <t>952903011.S</t>
  </si>
  <si>
    <t>Čistenie fasád tlakovou vodou od prachu, usadenín a pavučín z úrovne terénu</t>
  </si>
  <si>
    <t>-1257372041</t>
  </si>
  <si>
    <t>953945315.S</t>
  </si>
  <si>
    <t>Príslušenstvo ku kontaktným zatepľovacím systémom (kovové) hliníkový soklový profil šírky 163 mm</t>
  </si>
  <si>
    <t>-830898095</t>
  </si>
  <si>
    <t>953995401.S</t>
  </si>
  <si>
    <t>Príslušenstvo ku kontaktným zatepľovacím systémom (plastové) nasadzovacia lišta (okapnička) na soklový profil s mriežkou</t>
  </si>
  <si>
    <t>-1983229778</t>
  </si>
  <si>
    <t>953995406.S</t>
  </si>
  <si>
    <t>Príslušenstvo ku kontaktným zatepľovacím systémom (plastové) okenný a dverový profil s integrovanou sklotextilnou mriežkou začisťovací</t>
  </si>
  <si>
    <t>-1135361419</t>
  </si>
  <si>
    <t>953995411.S</t>
  </si>
  <si>
    <t>Príslušenstvo ku kontaktným zatepľovacím systémom (plastové) nadokenný profil s integrovanou sieťovinou so skrytou okapničkou</t>
  </si>
  <si>
    <t>-1771875</t>
  </si>
  <si>
    <t>953995416.S</t>
  </si>
  <si>
    <t>Príslušenstvo ku kontaktným zatepľovacím systémom (plastové) parapetný profil s integrovanou sieťovinou</t>
  </si>
  <si>
    <t>781825858</t>
  </si>
  <si>
    <t>953995422.S</t>
  </si>
  <si>
    <t>Príslušenstvo ku kontaktným zatepľovacím systémom (plastové) rohový profil s integrovanou sieťovinou flexibilný</t>
  </si>
  <si>
    <t>-1695495734</t>
  </si>
  <si>
    <t>953995433.S</t>
  </si>
  <si>
    <t>Príslušenstvo ku kontaktným zatepľovacím systémom (plastové) ukončovací profil s integrovanou sklotextilnou mriežkou pri podhľadoch striech</t>
  </si>
  <si>
    <t>1054445628</t>
  </si>
  <si>
    <t>767996801.R</t>
  </si>
  <si>
    <t>Demontáž ostatných doplnkov stavieb  - klietka so strieškou, konzoly s oplechovaním</t>
  </si>
  <si>
    <t>kpl</t>
  </si>
  <si>
    <t>-2095466942</t>
  </si>
  <si>
    <t>978036121.S</t>
  </si>
  <si>
    <t>Otlčenie omietok šľachtených a pod., vonkajších brizolitových, v rozsahu do 10 %,  -0,00500t</t>
  </si>
  <si>
    <t>-733992771</t>
  </si>
  <si>
    <t>713</t>
  </si>
  <si>
    <t>Izolácie tepelné</t>
  </si>
  <si>
    <t>713111111.S</t>
  </si>
  <si>
    <t>Montáž tepelnej izolácie stropov minerálnou vlnou, vrchom kladenou voľne</t>
  </si>
  <si>
    <t>-1422707048</t>
  </si>
  <si>
    <t>631640001500.S</t>
  </si>
  <si>
    <t>Pás zo sklenej vlny hr. 200 mm, pre šikmé strechy, podkrovia, stropy a ľahké podlahy</t>
  </si>
  <si>
    <t>-714469524</t>
  </si>
  <si>
    <t>713111199.R</t>
  </si>
  <si>
    <t>Systémové riešenie tepelnej izolácie pochôdznych podláh nevykurovaných podkroví, systém z nosných trámikov a krížov z EPS</t>
  </si>
  <si>
    <t>258763192</t>
  </si>
  <si>
    <t>631650000201</t>
  </si>
  <si>
    <t>Systém pochôdznych podláh, EPS nosný kríž 200</t>
  </si>
  <si>
    <t>1283775280</t>
  </si>
  <si>
    <t>631650000202</t>
  </si>
  <si>
    <t>Systém pochôdznych podláh, výplňový trám 200</t>
  </si>
  <si>
    <t>708671685</t>
  </si>
  <si>
    <t>45</t>
  </si>
  <si>
    <t>713120010.S</t>
  </si>
  <si>
    <t>Zakrývanie tepelnej izolácie podláh fóliou</t>
  </si>
  <si>
    <t>-1910107347</t>
  </si>
  <si>
    <t>46</t>
  </si>
  <si>
    <t>283290000001</t>
  </si>
  <si>
    <t>Inteligentná parotesná klimamembrána</t>
  </si>
  <si>
    <t>243224040</t>
  </si>
  <si>
    <t>47</t>
  </si>
  <si>
    <t>283290000002</t>
  </si>
  <si>
    <t>Pružná jednostranná lepiaca páska na vytvorenie trvalo vzduchotesných spojov klímamembrán, 25m</t>
  </si>
  <si>
    <t>-385374787</t>
  </si>
  <si>
    <t>48</t>
  </si>
  <si>
    <t>283290000003</t>
  </si>
  <si>
    <t>Tesniaci tmel,trvalo pružný, na vytvorenie trvalo vzduchotesného spoja klímamembrány s podlahou, 310 ml</t>
  </si>
  <si>
    <t>1792038483</t>
  </si>
  <si>
    <t>49</t>
  </si>
  <si>
    <t>998713202.S</t>
  </si>
  <si>
    <t>Presun hmôt pre izolácie tepelné v objektoch výšky nad 6 m do 12 m</t>
  </si>
  <si>
    <t>-1842974721</t>
  </si>
  <si>
    <t>769</t>
  </si>
  <si>
    <t>Montáže vzduchotechnických zariadení</t>
  </si>
  <si>
    <t>50</t>
  </si>
  <si>
    <t>769035027.S</t>
  </si>
  <si>
    <t>Montáž mriežky s pevnými lamelami prierezu 0.051-0.095 m2</t>
  </si>
  <si>
    <t>1824364441</t>
  </si>
  <si>
    <t>51</t>
  </si>
  <si>
    <t>429720199700.S</t>
  </si>
  <si>
    <t>Vetracia mriežka so sieťkou proti hmyzu a žalúziou proti vode 315x315 mm</t>
  </si>
  <si>
    <t>-1539501430</t>
  </si>
  <si>
    <t>52</t>
  </si>
  <si>
    <t>998769203.S</t>
  </si>
  <si>
    <t>Presun hmôt pre montáž vzduchotechnických zariadení v stavbe (objekte) výšky nad 7 do 24 m</t>
  </si>
  <si>
    <t>-1606188425</t>
  </si>
  <si>
    <t>HZS</t>
  </si>
  <si>
    <t>Hodinové zúčtovacie sadzby</t>
  </si>
  <si>
    <t>53</t>
  </si>
  <si>
    <t>HZS000112.S</t>
  </si>
  <si>
    <t>Demontáž a spätná montáž prvkov na fasáde</t>
  </si>
  <si>
    <t>hod</t>
  </si>
  <si>
    <t>512</t>
  </si>
  <si>
    <t>1090164415</t>
  </si>
  <si>
    <t>4 - 4.časť - Bleskozvod</t>
  </si>
  <si>
    <t xml:space="preserve">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</si>
  <si>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</si>
  <si>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</si>
  <si>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</si>
  <si>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Práce a dodávky M   </t>
  </si>
  <si>
    <t>21-M</t>
  </si>
  <si>
    <t xml:space="preserve">Elektromontáže   </t>
  </si>
  <si>
    <t>210220020.S</t>
  </si>
  <si>
    <t>Uzemňovacie vedenie v zemi FeZn do 120 mm2 vrátane izolácie spojov</t>
  </si>
  <si>
    <t>64</t>
  </si>
  <si>
    <t>354410058800.S</t>
  </si>
  <si>
    <t>Pásovina uzemňovacia FeZn 30 x 4 mm</t>
  </si>
  <si>
    <t>kg</t>
  </si>
  <si>
    <t>128</t>
  </si>
  <si>
    <t>210220021.S</t>
  </si>
  <si>
    <t>Uzemňovacie vedenie v zemi FeZn vrátane izolácie spojov O 10 mm</t>
  </si>
  <si>
    <t>354410054800.S</t>
  </si>
  <si>
    <t>Drôt bleskozvodový FeZn, d 10 mm</t>
  </si>
  <si>
    <t>210220800.S</t>
  </si>
  <si>
    <t>Uzemňovacie vedenie na povrchu AlMgSi drôt zvodový O 8-10 mm</t>
  </si>
  <si>
    <t>354410064200.S</t>
  </si>
  <si>
    <t>Drôt bleskozvodový zliatina AlMgSi, d 8 mm, Al</t>
  </si>
  <si>
    <t>210220803.S</t>
  </si>
  <si>
    <t>Skrytý zvod pri zatepľovacom systéme AlMgSi drôt zvodový O 8 mm</t>
  </si>
  <si>
    <t>354410064400.S</t>
  </si>
  <si>
    <t>Drôt bleskozvodový izolovaný zliatina AlMgSi označenie O 8 Al PVC</t>
  </si>
  <si>
    <t>210220104.S</t>
  </si>
  <si>
    <t>Podpery vedenia FeZn na plechové strechy PV23, PV24</t>
  </si>
  <si>
    <t>354410037300.S</t>
  </si>
  <si>
    <t>Podpera vedenia FeZn na plechové strechy označenie PV 23</t>
  </si>
  <si>
    <t>354410067000.S</t>
  </si>
  <si>
    <t>Tesniaci set</t>
  </si>
  <si>
    <t>210220101.S</t>
  </si>
  <si>
    <t>Podpery vedenia FeZn na plochú strechu PV21</t>
  </si>
  <si>
    <t>354410034900.S</t>
  </si>
  <si>
    <t>Podložka plastová k podpere vedenia FeZn označenie podložka k PV 21</t>
  </si>
  <si>
    <t>354410035200.S</t>
  </si>
  <si>
    <t>Nadstavec FeZn na betónovú podperu pre plochú strechu označenie Nadstavec PV 21 bet.</t>
  </si>
  <si>
    <t>210220111.S</t>
  </si>
  <si>
    <t>Podpery vedenia FeZn na hrebeň strechy PV16</t>
  </si>
  <si>
    <t>354410033800.S</t>
  </si>
  <si>
    <t>Podpera vedenia FeZn na hrebeň strechy označenie PV 16</t>
  </si>
  <si>
    <t>210220204.S</t>
  </si>
  <si>
    <t>Zachytávacia tyč FeZn bez osadenia JP 10, JP 15, JP 20</t>
  </si>
  <si>
    <t>354410023200.S</t>
  </si>
  <si>
    <t>Tyč zachytávacia FeZn na upevnenie do muriva označenie JP 20</t>
  </si>
  <si>
    <t>210220206.S</t>
  </si>
  <si>
    <t>Zachytávacia tyč FeZn s osadením JP 30</t>
  </si>
  <si>
    <t>354410023300.S</t>
  </si>
  <si>
    <t>Tyč zachytávacia FeZn na upevnenie do muriva označenie JP 30, d 25 mm</t>
  </si>
  <si>
    <t>210220247.S</t>
  </si>
  <si>
    <t>Svorka FeZn skúšobná SZ</t>
  </si>
  <si>
    <t>354410004300.S</t>
  </si>
  <si>
    <t>Svorka FeZn skúšobná označenie SZ</t>
  </si>
  <si>
    <t>210220249.S</t>
  </si>
  <si>
    <t>Svorka FeZn na odkvapové potrubie ST10-11</t>
  </si>
  <si>
    <t>354410005600.S</t>
  </si>
  <si>
    <t>Svorka FeZn D=50-140 mm na potrubie označenie ST 10</t>
  </si>
  <si>
    <t>210220252.S</t>
  </si>
  <si>
    <t>Svorka FeZn odbočovacia spojovacia SR 01, SR 02 (pásovina do 120 mm2)</t>
  </si>
  <si>
    <t>354410000500.S</t>
  </si>
  <si>
    <t>Svorka FeZn odbočovacia spojovacia označenie SR 02 (M6)</t>
  </si>
  <si>
    <t>210220253.S</t>
  </si>
  <si>
    <t>Svorka FeZn uzemňovacia SR03</t>
  </si>
  <si>
    <t>54</t>
  </si>
  <si>
    <t>354410000900.S</t>
  </si>
  <si>
    <t>Svorka FeZn uzemňovacia označenie SR 03 A</t>
  </si>
  <si>
    <t>56</t>
  </si>
  <si>
    <t>210222241.S</t>
  </si>
  <si>
    <t>Svorka MV1</t>
  </si>
  <si>
    <t>58</t>
  </si>
  <si>
    <t>M00000001</t>
  </si>
  <si>
    <t>60</t>
  </si>
  <si>
    <t>210220240.S</t>
  </si>
  <si>
    <t>Svorka MV2</t>
  </si>
  <si>
    <t>62</t>
  </si>
  <si>
    <t>M00000002</t>
  </si>
  <si>
    <t>210220220.S</t>
  </si>
  <si>
    <t>Držiak zachytávacej tyče FeZn DJ1-8</t>
  </si>
  <si>
    <t>66</t>
  </si>
  <si>
    <t>354410023800.S</t>
  </si>
  <si>
    <t>Držiak FeZn zachytávacej tyče na upevnenie do muriva označenie DJ 1</t>
  </si>
  <si>
    <t>68</t>
  </si>
  <si>
    <t>354410024000.S</t>
  </si>
  <si>
    <t>Držiak FeZn dolný zachytávacej tyče na krov označenie DJ 4 d</t>
  </si>
  <si>
    <t>70</t>
  </si>
  <si>
    <t>354410024100.S</t>
  </si>
  <si>
    <t>Držiak FeZn horný zachytávacej tyče na krov označenie DJ 4 h</t>
  </si>
  <si>
    <t>72</t>
  </si>
  <si>
    <t>210220230.S</t>
  </si>
  <si>
    <t>Ochranná strieška FeZn</t>
  </si>
  <si>
    <t>74</t>
  </si>
  <si>
    <t>354410024900.S</t>
  </si>
  <si>
    <t>Strieška FeZn ochranná horná označenie OS 01</t>
  </si>
  <si>
    <t>76</t>
  </si>
  <si>
    <t>354410025100.S</t>
  </si>
  <si>
    <t>Strieška FeZn ochranná spodná označenie OS 04</t>
  </si>
  <si>
    <t>78</t>
  </si>
  <si>
    <t>360020321.S</t>
  </si>
  <si>
    <t>Montáž oceľovej príchytka 390110</t>
  </si>
  <si>
    <t>80</t>
  </si>
  <si>
    <t>M00000003</t>
  </si>
  <si>
    <t>Príchytka 390110</t>
  </si>
  <si>
    <t>82</t>
  </si>
  <si>
    <t>220260008.S</t>
  </si>
  <si>
    <t>Krabica R8145 pod omietku, upevnenie do pripraveného lôžka,zhot.otvorov,bez svoriek a zapojenia</t>
  </si>
  <si>
    <t>84</t>
  </si>
  <si>
    <t>M00000004</t>
  </si>
  <si>
    <t>Krabica R8145</t>
  </si>
  <si>
    <t>86</t>
  </si>
  <si>
    <t>210220050.S</t>
  </si>
  <si>
    <t>Označenie zvodov číselnými štítkami</t>
  </si>
  <si>
    <t>88</t>
  </si>
  <si>
    <t>354410064600.S</t>
  </si>
  <si>
    <t>Štítok orientačný nerezový zemniaci na zvody</t>
  </si>
  <si>
    <t>90</t>
  </si>
  <si>
    <t>46-M</t>
  </si>
  <si>
    <t xml:space="preserve">Zemné práce vykonávané pri externých montážnych prácach   </t>
  </si>
  <si>
    <t>460200153.S</t>
  </si>
  <si>
    <t>Hĺbenie káblovej ryhy ručne 35 cm širokej a 70 cm hlbokej, v zemine triedy 3</t>
  </si>
  <si>
    <t>92</t>
  </si>
  <si>
    <t>460560153.S</t>
  </si>
  <si>
    <t>Ručný zásyp nezap. káblovej ryhy bez zhutn. zeminy, 35 cm širokej, 70 cm hlbokej v zemine tr. 3</t>
  </si>
  <si>
    <t>94</t>
  </si>
  <si>
    <t>460620013.S</t>
  </si>
  <si>
    <t>Proviz. úprava terénu v zemine tr. 3, aby nerovnosti terénu neboli väčšie ako 2 cm od vodor.hladiny</t>
  </si>
  <si>
    <t>96</t>
  </si>
  <si>
    <t>P00000001</t>
  </si>
  <si>
    <t>Pomocné práce</t>
  </si>
  <si>
    <t>98</t>
  </si>
  <si>
    <t>M00000005</t>
  </si>
  <si>
    <t>Drobný pomocný materiál</t>
  </si>
  <si>
    <t>súb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</si>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</sst>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0" fontId="35" fillId="6" borderId="22" xfId="0" applyFont="1" applyFill="1" applyBorder="1" applyAlignment="1" applyProtection="1">
      <alignment horizontal="center" vertical="center"/>
      <protection locked="0"/>
    </xf>
    <xf numFmtId="49" fontId="3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center" vertical="center" wrapText="1"/>
      <protection locked="0"/>
    </xf>
    <xf numFmtId="167" fontId="35" fillId="6" borderId="22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Alignment="1"/>
    <xf numFmtId="0" fontId="8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5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7"/>
      <c r="BE5" s="212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216" t="s">
        <v>15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7"/>
      <c r="BE6" s="21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213"/>
      <c r="BS8" s="14" t="s">
        <v>6</v>
      </c>
    </row>
    <row r="9" spans="1:74" s="1" customFormat="1" ht="14.4" customHeight="1">
      <c r="B9" s="17"/>
      <c r="AR9" s="17"/>
      <c r="BE9" s="213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13"/>
      <c r="BS10" s="14" t="s">
        <v>6</v>
      </c>
    </row>
    <row r="11" spans="1:74" s="1" customFormat="1" ht="18.45" customHeight="1">
      <c r="B11" s="17"/>
      <c r="E11" s="22" t="s">
        <v>23</v>
      </c>
      <c r="AK11" s="24" t="s">
        <v>24</v>
      </c>
      <c r="AN11" s="22" t="s">
        <v>1</v>
      </c>
      <c r="AR11" s="17"/>
      <c r="BE11" s="213"/>
      <c r="BS11" s="14" t="s">
        <v>6</v>
      </c>
    </row>
    <row r="12" spans="1:74" s="1" customFormat="1" ht="6.9" customHeight="1">
      <c r="B12" s="17"/>
      <c r="AR12" s="17"/>
      <c r="BE12" s="213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13"/>
      <c r="BS13" s="14" t="s">
        <v>6</v>
      </c>
    </row>
    <row r="14" spans="1:74" ht="13.2">
      <c r="B14" s="17"/>
      <c r="E14" s="217" t="s">
        <v>26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24</v>
      </c>
      <c r="AN14" s="26" t="s">
        <v>26</v>
      </c>
      <c r="AR14" s="17"/>
      <c r="BE14" s="213"/>
      <c r="BS14" s="14" t="s">
        <v>6</v>
      </c>
    </row>
    <row r="15" spans="1:74" s="1" customFormat="1" ht="6.9" customHeight="1">
      <c r="B15" s="17"/>
      <c r="AR15" s="17"/>
      <c r="BE15" s="213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213"/>
      <c r="BS16" s="14" t="s">
        <v>3</v>
      </c>
    </row>
    <row r="17" spans="1:71" s="1" customFormat="1" ht="18.45" customHeight="1">
      <c r="B17" s="17"/>
      <c r="E17" s="22" t="s">
        <v>28</v>
      </c>
      <c r="AK17" s="24" t="s">
        <v>24</v>
      </c>
      <c r="AN17" s="22" t="s">
        <v>1</v>
      </c>
      <c r="AR17" s="17"/>
      <c r="BE17" s="213"/>
      <c r="BS17" s="14" t="s">
        <v>29</v>
      </c>
    </row>
    <row r="18" spans="1:71" s="1" customFormat="1" ht="6.9" customHeight="1">
      <c r="B18" s="17"/>
      <c r="AR18" s="17"/>
      <c r="BE18" s="213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13"/>
      <c r="BS19" s="14" t="s">
        <v>6</v>
      </c>
    </row>
    <row r="20" spans="1:71" s="1" customFormat="1" ht="18.45" customHeight="1">
      <c r="B20" s="17"/>
      <c r="E20" s="22" t="s">
        <v>31</v>
      </c>
      <c r="AK20" s="24" t="s">
        <v>24</v>
      </c>
      <c r="AN20" s="22" t="s">
        <v>1</v>
      </c>
      <c r="AR20" s="17"/>
      <c r="BE20" s="213"/>
      <c r="BS20" s="14" t="s">
        <v>29</v>
      </c>
    </row>
    <row r="21" spans="1:71" s="1" customFormat="1" ht="6.9" customHeight="1">
      <c r="B21" s="17"/>
      <c r="AR21" s="17"/>
      <c r="BE21" s="213"/>
    </row>
    <row r="22" spans="1:71" s="1" customFormat="1" ht="12" customHeight="1">
      <c r="B22" s="17"/>
      <c r="D22" s="24" t="s">
        <v>32</v>
      </c>
      <c r="AR22" s="17"/>
      <c r="BE22" s="213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213"/>
    </row>
    <row r="24" spans="1:71" s="1" customFormat="1" ht="6.9" customHeight="1">
      <c r="B24" s="17"/>
      <c r="AR24" s="17"/>
      <c r="BE24" s="213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3"/>
    </row>
    <row r="26" spans="1:71" s="2" customFormat="1" ht="25.95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0">
        <f>ROUND(AG94,2)</f>
        <v>0</v>
      </c>
      <c r="AL26" s="221"/>
      <c r="AM26" s="221"/>
      <c r="AN26" s="221"/>
      <c r="AO26" s="221"/>
      <c r="AP26" s="29"/>
      <c r="AQ26" s="29"/>
      <c r="AR26" s="30"/>
      <c r="BE26" s="213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3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2" t="s">
        <v>34</v>
      </c>
      <c r="M28" s="222"/>
      <c r="N28" s="222"/>
      <c r="O28" s="222"/>
      <c r="P28" s="222"/>
      <c r="Q28" s="29"/>
      <c r="R28" s="29"/>
      <c r="S28" s="29"/>
      <c r="T28" s="29"/>
      <c r="U28" s="29"/>
      <c r="V28" s="29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29"/>
      <c r="AG28" s="29"/>
      <c r="AH28" s="29"/>
      <c r="AI28" s="29"/>
      <c r="AJ28" s="29"/>
      <c r="AK28" s="222" t="s">
        <v>36</v>
      </c>
      <c r="AL28" s="222"/>
      <c r="AM28" s="222"/>
      <c r="AN28" s="222"/>
      <c r="AO28" s="222"/>
      <c r="AP28" s="29"/>
      <c r="AQ28" s="29"/>
      <c r="AR28" s="30"/>
      <c r="BE28" s="213"/>
    </row>
    <row r="29" spans="1:71" s="3" customFormat="1" ht="14.4" customHeight="1">
      <c r="B29" s="34"/>
      <c r="D29" s="24" t="s">
        <v>37</v>
      </c>
      <c r="F29" s="35" t="s">
        <v>38</v>
      </c>
      <c r="L29" s="202">
        <v>0.2</v>
      </c>
      <c r="M29" s="203"/>
      <c r="N29" s="203"/>
      <c r="O29" s="203"/>
      <c r="P29" s="203"/>
      <c r="Q29" s="36"/>
      <c r="R29" s="36"/>
      <c r="S29" s="36"/>
      <c r="T29" s="36"/>
      <c r="U29" s="36"/>
      <c r="V29" s="36"/>
      <c r="W29" s="204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F29" s="36"/>
      <c r="AG29" s="36"/>
      <c r="AH29" s="36"/>
      <c r="AI29" s="36"/>
      <c r="AJ29" s="36"/>
      <c r="AK29" s="204">
        <f>ROUND(AV94, 2)</f>
        <v>0</v>
      </c>
      <c r="AL29" s="203"/>
      <c r="AM29" s="203"/>
      <c r="AN29" s="203"/>
      <c r="AO29" s="20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4"/>
    </row>
    <row r="30" spans="1:71" s="3" customFormat="1" ht="14.4" customHeight="1">
      <c r="B30" s="34"/>
      <c r="F30" s="35" t="s">
        <v>39</v>
      </c>
      <c r="L30" s="202">
        <v>0.2</v>
      </c>
      <c r="M30" s="203"/>
      <c r="N30" s="203"/>
      <c r="O30" s="203"/>
      <c r="P30" s="203"/>
      <c r="Q30" s="36"/>
      <c r="R30" s="36"/>
      <c r="S30" s="36"/>
      <c r="T30" s="36"/>
      <c r="U30" s="36"/>
      <c r="V30" s="36"/>
      <c r="W30" s="204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F30" s="36"/>
      <c r="AG30" s="36"/>
      <c r="AH30" s="36"/>
      <c r="AI30" s="36"/>
      <c r="AJ30" s="36"/>
      <c r="AK30" s="204">
        <f>ROUND(AW94, 2)</f>
        <v>0</v>
      </c>
      <c r="AL30" s="203"/>
      <c r="AM30" s="203"/>
      <c r="AN30" s="203"/>
      <c r="AO30" s="20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4"/>
    </row>
    <row r="31" spans="1:71" s="3" customFormat="1" ht="14.4" hidden="1" customHeight="1">
      <c r="B31" s="34"/>
      <c r="F31" s="24" t="s">
        <v>40</v>
      </c>
      <c r="L31" s="211">
        <v>0.2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4"/>
      <c r="BE31" s="214"/>
    </row>
    <row r="32" spans="1:71" s="3" customFormat="1" ht="14.4" hidden="1" customHeight="1">
      <c r="B32" s="34"/>
      <c r="F32" s="24" t="s">
        <v>41</v>
      </c>
      <c r="L32" s="211">
        <v>0.2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4"/>
      <c r="BE32" s="214"/>
    </row>
    <row r="33" spans="1:57" s="3" customFormat="1" ht="14.4" hidden="1" customHeight="1">
      <c r="B33" s="34"/>
      <c r="F33" s="35" t="s">
        <v>42</v>
      </c>
      <c r="L33" s="202">
        <v>0</v>
      </c>
      <c r="M33" s="203"/>
      <c r="N33" s="203"/>
      <c r="O33" s="203"/>
      <c r="P33" s="203"/>
      <c r="Q33" s="36"/>
      <c r="R33" s="36"/>
      <c r="S33" s="36"/>
      <c r="T33" s="36"/>
      <c r="U33" s="36"/>
      <c r="V33" s="36"/>
      <c r="W33" s="204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F33" s="36"/>
      <c r="AG33" s="36"/>
      <c r="AH33" s="36"/>
      <c r="AI33" s="36"/>
      <c r="AJ33" s="36"/>
      <c r="AK33" s="204">
        <v>0</v>
      </c>
      <c r="AL33" s="203"/>
      <c r="AM33" s="203"/>
      <c r="AN33" s="203"/>
      <c r="AO33" s="20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4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3"/>
    </row>
    <row r="35" spans="1:57" s="2" customFormat="1" ht="25.95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08" t="s">
        <v>45</v>
      </c>
      <c r="Y35" s="206"/>
      <c r="Z35" s="206"/>
      <c r="AA35" s="206"/>
      <c r="AB35" s="206"/>
      <c r="AC35" s="40"/>
      <c r="AD35" s="40"/>
      <c r="AE35" s="40"/>
      <c r="AF35" s="40"/>
      <c r="AG35" s="40"/>
      <c r="AH35" s="40"/>
      <c r="AI35" s="40"/>
      <c r="AJ35" s="40"/>
      <c r="AK35" s="205">
        <f>SUM(AK26:AK33)</f>
        <v>0</v>
      </c>
      <c r="AL35" s="206"/>
      <c r="AM35" s="206"/>
      <c r="AN35" s="206"/>
      <c r="AO35" s="207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>
        <f>K5</f>
        <v>0</v>
      </c>
      <c r="AR84" s="51"/>
    </row>
    <row r="85" spans="1:91" s="5" customFormat="1" ht="36.9" customHeight="1">
      <c r="B85" s="52"/>
      <c r="C85" s="53" t="s">
        <v>14</v>
      </c>
      <c r="L85" s="237" t="str">
        <f>K6</f>
        <v>Zvýšenie energetickej účinnosti administratínej budovy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Bracovce, p.č. 1/18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39" t="str">
        <f>IF(AN8= "","",AN8)</f>
        <v/>
      </c>
      <c r="AN87" s="239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65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Bracovce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44" t="str">
        <f>IF(E17="","",E17)</f>
        <v>JEGON s.r.o., Štefana Kukuru 12, Michalovce</v>
      </c>
      <c r="AN89" s="245"/>
      <c r="AO89" s="245"/>
      <c r="AP89" s="245"/>
      <c r="AQ89" s="29"/>
      <c r="AR89" s="30"/>
      <c r="AS89" s="240" t="s">
        <v>53</v>
      </c>
      <c r="AT89" s="24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44" t="str">
        <f>IF(E20="","",E20)</f>
        <v>Ing. Marián Mihálik</v>
      </c>
      <c r="AN90" s="245"/>
      <c r="AO90" s="245"/>
      <c r="AP90" s="245"/>
      <c r="AQ90" s="29"/>
      <c r="AR90" s="30"/>
      <c r="AS90" s="242"/>
      <c r="AT90" s="24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42"/>
      <c r="AT91" s="24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6" t="s">
        <v>54</v>
      </c>
      <c r="D92" s="227"/>
      <c r="E92" s="227"/>
      <c r="F92" s="227"/>
      <c r="G92" s="227"/>
      <c r="H92" s="60"/>
      <c r="I92" s="229" t="s">
        <v>55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8" t="s">
        <v>56</v>
      </c>
      <c r="AH92" s="227"/>
      <c r="AI92" s="227"/>
      <c r="AJ92" s="227"/>
      <c r="AK92" s="227"/>
      <c r="AL92" s="227"/>
      <c r="AM92" s="227"/>
      <c r="AN92" s="229" t="s">
        <v>57</v>
      </c>
      <c r="AO92" s="227"/>
      <c r="AP92" s="230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 t="shared" ref="AN94:AN99" si="0">SUM(AG94,AT94)</f>
        <v>0</v>
      </c>
      <c r="AO94" s="236"/>
      <c r="AP94" s="236"/>
      <c r="AQ94" s="72" t="s">
        <v>1</v>
      </c>
      <c r="AR94" s="68"/>
      <c r="AS94" s="73">
        <f>ROUND(AS95,2)</f>
        <v>0</v>
      </c>
      <c r="AT94" s="74">
        <f t="shared" ref="AT94:AT99" si="1"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B95" s="79"/>
      <c r="C95" s="80"/>
      <c r="D95" s="234" t="s">
        <v>77</v>
      </c>
      <c r="E95" s="234"/>
      <c r="F95" s="234"/>
      <c r="G95" s="234"/>
      <c r="H95" s="234"/>
      <c r="I95" s="81"/>
      <c r="J95" s="234" t="s">
        <v>78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1">
        <f>ROUND(SUM(AG96:AG99),2)</f>
        <v>0</v>
      </c>
      <c r="AH95" s="232"/>
      <c r="AI95" s="232"/>
      <c r="AJ95" s="232"/>
      <c r="AK95" s="232"/>
      <c r="AL95" s="232"/>
      <c r="AM95" s="232"/>
      <c r="AN95" s="233">
        <f t="shared" si="0"/>
        <v>0</v>
      </c>
      <c r="AO95" s="232"/>
      <c r="AP95" s="232"/>
      <c r="AQ95" s="82" t="s">
        <v>79</v>
      </c>
      <c r="AR95" s="79"/>
      <c r="AS95" s="83">
        <f>ROUND(SUM(AS96:AS99),2)</f>
        <v>0</v>
      </c>
      <c r="AT95" s="84">
        <f t="shared" si="1"/>
        <v>0</v>
      </c>
      <c r="AU95" s="85">
        <f>ROUND(SUM(AU96:AU99),5)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ROUND(SUM(AZ96:AZ99),2)</f>
        <v>0</v>
      </c>
      <c r="BA95" s="84">
        <f>ROUND(SUM(BA96:BA99),2)</f>
        <v>0</v>
      </c>
      <c r="BB95" s="84">
        <f>ROUND(SUM(BB96:BB99),2)</f>
        <v>0</v>
      </c>
      <c r="BC95" s="84">
        <f>ROUND(SUM(BC96:BC99),2)</f>
        <v>0</v>
      </c>
      <c r="BD95" s="86">
        <f>ROUND(SUM(BD96:BD99),2)</f>
        <v>0</v>
      </c>
      <c r="BS95" s="87" t="s">
        <v>72</v>
      </c>
      <c r="BT95" s="87" t="s">
        <v>80</v>
      </c>
      <c r="BU95" s="87" t="s">
        <v>74</v>
      </c>
      <c r="BV95" s="87" t="s">
        <v>75</v>
      </c>
      <c r="BW95" s="87" t="s">
        <v>81</v>
      </c>
      <c r="BX95" s="87" t="s">
        <v>4</v>
      </c>
      <c r="CL95" s="87" t="s">
        <v>1</v>
      </c>
      <c r="CM95" s="87" t="s">
        <v>73</v>
      </c>
    </row>
    <row r="96" spans="1:91" s="4" customFormat="1" ht="16.5" customHeight="1">
      <c r="A96" s="88" t="s">
        <v>82</v>
      </c>
      <c r="B96" s="51"/>
      <c r="C96" s="10"/>
      <c r="D96" s="10"/>
      <c r="E96" s="225" t="s">
        <v>80</v>
      </c>
      <c r="F96" s="225"/>
      <c r="G96" s="225"/>
      <c r="H96" s="225"/>
      <c r="I96" s="225"/>
      <c r="J96" s="10"/>
      <c r="K96" s="225" t="s">
        <v>83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3">
        <f>'1 - 1.časť – Strecha'!J34</f>
        <v>0</v>
      </c>
      <c r="AH96" s="224"/>
      <c r="AI96" s="224"/>
      <c r="AJ96" s="224"/>
      <c r="AK96" s="224"/>
      <c r="AL96" s="224"/>
      <c r="AM96" s="224"/>
      <c r="AN96" s="223">
        <f t="shared" si="0"/>
        <v>0</v>
      </c>
      <c r="AO96" s="224"/>
      <c r="AP96" s="224"/>
      <c r="AQ96" s="89" t="s">
        <v>84</v>
      </c>
      <c r="AR96" s="51"/>
      <c r="AS96" s="90">
        <v>0</v>
      </c>
      <c r="AT96" s="91">
        <f t="shared" si="1"/>
        <v>0</v>
      </c>
      <c r="AU96" s="92">
        <f>'1 - 1.časť – Strecha'!P140</f>
        <v>0</v>
      </c>
      <c r="AV96" s="91">
        <f>'1 - 1.časť – Strecha'!J37</f>
        <v>0</v>
      </c>
      <c r="AW96" s="91">
        <f>'1 - 1.časť – Strecha'!J38</f>
        <v>0</v>
      </c>
      <c r="AX96" s="91">
        <f>'1 - 1.časť – Strecha'!J39</f>
        <v>0</v>
      </c>
      <c r="AY96" s="91">
        <f>'1 - 1.časť – Strecha'!J40</f>
        <v>0</v>
      </c>
      <c r="AZ96" s="91">
        <f>'1 - 1.časť – Strecha'!F37</f>
        <v>0</v>
      </c>
      <c r="BA96" s="91">
        <f>'1 - 1.časť – Strecha'!F38</f>
        <v>0</v>
      </c>
      <c r="BB96" s="91">
        <f>'1 - 1.časť – Strecha'!F39</f>
        <v>0</v>
      </c>
      <c r="BC96" s="91">
        <f>'1 - 1.časť – Strecha'!F40</f>
        <v>0</v>
      </c>
      <c r="BD96" s="93">
        <f>'1 - 1.časť – Strecha'!F41</f>
        <v>0</v>
      </c>
      <c r="BT96" s="22" t="s">
        <v>85</v>
      </c>
      <c r="BV96" s="22" t="s">
        <v>75</v>
      </c>
      <c r="BW96" s="22" t="s">
        <v>86</v>
      </c>
      <c r="BX96" s="22" t="s">
        <v>81</v>
      </c>
      <c r="CL96" s="22" t="s">
        <v>1</v>
      </c>
    </row>
    <row r="97" spans="1:90" s="4" customFormat="1" ht="16.5" customHeight="1">
      <c r="A97" s="88" t="s">
        <v>82</v>
      </c>
      <c r="B97" s="51"/>
      <c r="C97" s="10"/>
      <c r="D97" s="10"/>
      <c r="E97" s="225" t="s">
        <v>85</v>
      </c>
      <c r="F97" s="225"/>
      <c r="G97" s="225"/>
      <c r="H97" s="225"/>
      <c r="I97" s="225"/>
      <c r="J97" s="10"/>
      <c r="K97" s="225" t="s">
        <v>87</v>
      </c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3">
        <f>'2 - 2.časť – Okná'!J34</f>
        <v>0</v>
      </c>
      <c r="AH97" s="224"/>
      <c r="AI97" s="224"/>
      <c r="AJ97" s="224"/>
      <c r="AK97" s="224"/>
      <c r="AL97" s="224"/>
      <c r="AM97" s="224"/>
      <c r="AN97" s="223">
        <f t="shared" si="0"/>
        <v>0</v>
      </c>
      <c r="AO97" s="224"/>
      <c r="AP97" s="224"/>
      <c r="AQ97" s="89" t="s">
        <v>84</v>
      </c>
      <c r="AR97" s="51"/>
      <c r="AS97" s="90">
        <v>0</v>
      </c>
      <c r="AT97" s="91">
        <f t="shared" si="1"/>
        <v>0</v>
      </c>
      <c r="AU97" s="92">
        <f>'2 - 2.časť – Okná'!P138</f>
        <v>0</v>
      </c>
      <c r="AV97" s="91">
        <f>'2 - 2.časť – Okná'!J37</f>
        <v>0</v>
      </c>
      <c r="AW97" s="91">
        <f>'2 - 2.časť – Okná'!J38</f>
        <v>0</v>
      </c>
      <c r="AX97" s="91">
        <f>'2 - 2.časť – Okná'!J39</f>
        <v>0</v>
      </c>
      <c r="AY97" s="91">
        <f>'2 - 2.časť – Okná'!J40</f>
        <v>0</v>
      </c>
      <c r="AZ97" s="91">
        <f>'2 - 2.časť – Okná'!F37</f>
        <v>0</v>
      </c>
      <c r="BA97" s="91">
        <f>'2 - 2.časť – Okná'!F38</f>
        <v>0</v>
      </c>
      <c r="BB97" s="91">
        <f>'2 - 2.časť – Okná'!F39</f>
        <v>0</v>
      </c>
      <c r="BC97" s="91">
        <f>'2 - 2.časť – Okná'!F40</f>
        <v>0</v>
      </c>
      <c r="BD97" s="93">
        <f>'2 - 2.časť – Okná'!F41</f>
        <v>0</v>
      </c>
      <c r="BT97" s="22" t="s">
        <v>85</v>
      </c>
      <c r="BV97" s="22" t="s">
        <v>75</v>
      </c>
      <c r="BW97" s="22" t="s">
        <v>88</v>
      </c>
      <c r="BX97" s="22" t="s">
        <v>81</v>
      </c>
      <c r="CL97" s="22" t="s">
        <v>1</v>
      </c>
    </row>
    <row r="98" spans="1:90" s="4" customFormat="1" ht="16.5" customHeight="1">
      <c r="A98" s="88" t="s">
        <v>82</v>
      </c>
      <c r="B98" s="51"/>
      <c r="C98" s="10"/>
      <c r="D98" s="10"/>
      <c r="E98" s="225" t="s">
        <v>89</v>
      </c>
      <c r="F98" s="225"/>
      <c r="G98" s="225"/>
      <c r="H98" s="225"/>
      <c r="I98" s="225"/>
      <c r="J98" s="10"/>
      <c r="K98" s="225" t="s">
        <v>90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3">
        <f>'3 - 3.časť – Zateplenie'!J34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89" t="s">
        <v>84</v>
      </c>
      <c r="AR98" s="51"/>
      <c r="AS98" s="90">
        <v>0</v>
      </c>
      <c r="AT98" s="91">
        <f t="shared" si="1"/>
        <v>0</v>
      </c>
      <c r="AU98" s="92">
        <f>'3 - 3.časť – Zateplenie'!P140</f>
        <v>0</v>
      </c>
      <c r="AV98" s="91">
        <f>'3 - 3.časť – Zateplenie'!J37</f>
        <v>0</v>
      </c>
      <c r="AW98" s="91">
        <f>'3 - 3.časť – Zateplenie'!J38</f>
        <v>0</v>
      </c>
      <c r="AX98" s="91">
        <f>'3 - 3.časť – Zateplenie'!J39</f>
        <v>0</v>
      </c>
      <c r="AY98" s="91">
        <f>'3 - 3.časť – Zateplenie'!J40</f>
        <v>0</v>
      </c>
      <c r="AZ98" s="91">
        <f>'3 - 3.časť – Zateplenie'!F37</f>
        <v>0</v>
      </c>
      <c r="BA98" s="91">
        <f>'3 - 3.časť – Zateplenie'!F38</f>
        <v>0</v>
      </c>
      <c r="BB98" s="91">
        <f>'3 - 3.časť – Zateplenie'!F39</f>
        <v>0</v>
      </c>
      <c r="BC98" s="91">
        <f>'3 - 3.časť – Zateplenie'!F40</f>
        <v>0</v>
      </c>
      <c r="BD98" s="93">
        <f>'3 - 3.časť – Zateplenie'!F41</f>
        <v>0</v>
      </c>
      <c r="BT98" s="22" t="s">
        <v>85</v>
      </c>
      <c r="BV98" s="22" t="s">
        <v>75</v>
      </c>
      <c r="BW98" s="22" t="s">
        <v>91</v>
      </c>
      <c r="BX98" s="22" t="s">
        <v>81</v>
      </c>
      <c r="CL98" s="22" t="s">
        <v>1</v>
      </c>
    </row>
    <row r="99" spans="1:90" s="4" customFormat="1" ht="16.5" customHeight="1">
      <c r="A99" s="88" t="s">
        <v>82</v>
      </c>
      <c r="B99" s="51"/>
      <c r="C99" s="10"/>
      <c r="D99" s="10"/>
      <c r="E99" s="225" t="s">
        <v>92</v>
      </c>
      <c r="F99" s="225"/>
      <c r="G99" s="225"/>
      <c r="H99" s="225"/>
      <c r="I99" s="225"/>
      <c r="J99" s="10"/>
      <c r="K99" s="225" t="s">
        <v>93</v>
      </c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3">
        <f>'4 - 4.časť - Bleskozvod'!J34</f>
        <v>0</v>
      </c>
      <c r="AH99" s="224"/>
      <c r="AI99" s="224"/>
      <c r="AJ99" s="224"/>
      <c r="AK99" s="224"/>
      <c r="AL99" s="224"/>
      <c r="AM99" s="224"/>
      <c r="AN99" s="223">
        <f t="shared" si="0"/>
        <v>0</v>
      </c>
      <c r="AO99" s="224"/>
      <c r="AP99" s="224"/>
      <c r="AQ99" s="89" t="s">
        <v>84</v>
      </c>
      <c r="AR99" s="51"/>
      <c r="AS99" s="94">
        <v>0</v>
      </c>
      <c r="AT99" s="95">
        <f t="shared" si="1"/>
        <v>0</v>
      </c>
      <c r="AU99" s="96">
        <f>'4 - 4.časť - Bleskozvod'!P133</f>
        <v>0</v>
      </c>
      <c r="AV99" s="95">
        <f>'4 - 4.časť - Bleskozvod'!J37</f>
        <v>0</v>
      </c>
      <c r="AW99" s="95">
        <f>'4 - 4.časť - Bleskozvod'!J38</f>
        <v>0</v>
      </c>
      <c r="AX99" s="95">
        <f>'4 - 4.časť - Bleskozvod'!J39</f>
        <v>0</v>
      </c>
      <c r="AY99" s="95">
        <f>'4 - 4.časť - Bleskozvod'!J40</f>
        <v>0</v>
      </c>
      <c r="AZ99" s="95">
        <f>'4 - 4.časť - Bleskozvod'!F37</f>
        <v>0</v>
      </c>
      <c r="BA99" s="95">
        <f>'4 - 4.časť - Bleskozvod'!F38</f>
        <v>0</v>
      </c>
      <c r="BB99" s="95">
        <f>'4 - 4.časť - Bleskozvod'!F39</f>
        <v>0</v>
      </c>
      <c r="BC99" s="95">
        <f>'4 - 4.časť - Bleskozvod'!F40</f>
        <v>0</v>
      </c>
      <c r="BD99" s="97">
        <f>'4 - 4.časť - Bleskozvod'!F41</f>
        <v>0</v>
      </c>
      <c r="BT99" s="22" t="s">
        <v>85</v>
      </c>
      <c r="BV99" s="22" t="s">
        <v>75</v>
      </c>
      <c r="BW99" s="22" t="s">
        <v>94</v>
      </c>
      <c r="BX99" s="22" t="s">
        <v>81</v>
      </c>
      <c r="CL99" s="22" t="s">
        <v>1</v>
      </c>
    </row>
    <row r="100" spans="1:90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0" s="2" customFormat="1" ht="6.9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E96:I96"/>
    <mergeCell ref="K96:AF96"/>
    <mergeCell ref="AG96:AM96"/>
    <mergeCell ref="K97:AF97"/>
    <mergeCell ref="AN97:AP97"/>
    <mergeCell ref="E97:I97"/>
    <mergeCell ref="AG97:AM97"/>
    <mergeCell ref="E98:I98"/>
    <mergeCell ref="K98:AF98"/>
    <mergeCell ref="AN99:AP99"/>
    <mergeCell ref="AG99:AM99"/>
    <mergeCell ref="E99:I99"/>
    <mergeCell ref="K99:AF99"/>
    <mergeCell ref="W30:AE30"/>
    <mergeCell ref="AK30:AO30"/>
    <mergeCell ref="L30:P30"/>
    <mergeCell ref="AK31:AO31"/>
    <mergeCell ref="AG98:AM98"/>
    <mergeCell ref="AN98:AP98"/>
    <mergeCell ref="AN96:AP96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1 - 1.časť – Strecha'!C2" display="/" xr:uid="{00000000-0004-0000-0000-000000000000}"/>
    <hyperlink ref="A97" location="'2 - 2.časť – Okná'!C2" display="/" xr:uid="{00000000-0004-0000-0000-000001000000}"/>
    <hyperlink ref="A98" location="'3 - 3.časť – Zateplenie'!C2" display="/" xr:uid="{00000000-0004-0000-0000-000002000000}"/>
    <hyperlink ref="A99" location="'4 - 4.časť - Bleskozvod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5"/>
  <sheetViews>
    <sheetView showGridLines="0" topLeftCell="A153" workbookViewId="0">
      <selection activeCell="W160" sqref="W16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86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95</v>
      </c>
      <c r="L4" s="17"/>
      <c r="M4" s="9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9" t="str">
        <f>'Rekapitulácia stavby'!K6</f>
        <v>Zvýšenie energetickej účinnosti administratínej budovy</v>
      </c>
      <c r="F7" s="250"/>
      <c r="G7" s="250"/>
      <c r="H7" s="250"/>
      <c r="L7" s="17"/>
    </row>
    <row r="8" spans="1:46" s="1" customFormat="1" ht="12" customHeight="1">
      <c r="B8" s="17"/>
      <c r="D8" s="24" t="s">
        <v>96</v>
      </c>
      <c r="L8" s="17"/>
    </row>
    <row r="9" spans="1:46" s="2" customFormat="1" ht="16.5" customHeight="1">
      <c r="A9" s="29"/>
      <c r="B9" s="30"/>
      <c r="C9" s="29"/>
      <c r="D9" s="29"/>
      <c r="E9" s="249" t="s">
        <v>97</v>
      </c>
      <c r="F9" s="246"/>
      <c r="G9" s="246"/>
      <c r="H9" s="24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7" t="s">
        <v>99</v>
      </c>
      <c r="F11" s="246"/>
      <c r="G11" s="246"/>
      <c r="H11" s="246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24" t="s">
        <v>22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23</v>
      </c>
      <c r="F17" s="29"/>
      <c r="G17" s="29"/>
      <c r="H17" s="29"/>
      <c r="I17" s="24" t="s">
        <v>24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51" t="str">
        <f>'Rekapitulácia stavby'!E14</f>
        <v>Vyplň údaj</v>
      </c>
      <c r="F20" s="215"/>
      <c r="G20" s="215"/>
      <c r="H20" s="21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24" t="s">
        <v>22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24" t="s">
        <v>22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31</v>
      </c>
      <c r="F26" s="29"/>
      <c r="G26" s="29"/>
      <c r="H26" s="29"/>
      <c r="I26" s="24" t="s">
        <v>24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19" t="s">
        <v>1</v>
      </c>
      <c r="F29" s="219"/>
      <c r="G29" s="219"/>
      <c r="H29" s="21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2" t="s">
        <v>100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3" t="s">
        <v>101</v>
      </c>
      <c r="E33" s="29"/>
      <c r="F33" s="29"/>
      <c r="G33" s="29"/>
      <c r="H33" s="29"/>
      <c r="I33" s="29"/>
      <c r="J33" s="102">
        <f>J111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33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33" t="s">
        <v>34</v>
      </c>
      <c r="J36" s="33" t="s">
        <v>36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>
      <c r="A37" s="29"/>
      <c r="B37" s="30"/>
      <c r="C37" s="29"/>
      <c r="D37" s="105" t="s">
        <v>37</v>
      </c>
      <c r="E37" s="35" t="s">
        <v>38</v>
      </c>
      <c r="F37" s="106">
        <f>ROUND((SUM(BE111:BE118) + SUM(BE140:BE194)),  2)</f>
        <v>0</v>
      </c>
      <c r="G37" s="107"/>
      <c r="H37" s="107"/>
      <c r="I37" s="108">
        <v>0.2</v>
      </c>
      <c r="J37" s="106">
        <f>ROUND(((SUM(BE111:BE118) + SUM(BE140:BE194))*I37),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35" t="s">
        <v>39</v>
      </c>
      <c r="F38" s="106">
        <f>ROUND((SUM(BF111:BF118) + SUM(BF140:BF194)),  2)</f>
        <v>0</v>
      </c>
      <c r="G38" s="107"/>
      <c r="H38" s="107"/>
      <c r="I38" s="108">
        <v>0.2</v>
      </c>
      <c r="J38" s="106">
        <f>ROUND(((SUM(BF111:BF118) + SUM(BF140:BF194))*I38),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40</v>
      </c>
      <c r="F39" s="109">
        <f>ROUND((SUM(BG111:BG118) + SUM(BG140:BG194)),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>
      <c r="A40" s="29"/>
      <c r="B40" s="30"/>
      <c r="C40" s="29"/>
      <c r="D40" s="29"/>
      <c r="E40" s="24" t="s">
        <v>41</v>
      </c>
      <c r="F40" s="109">
        <f>ROUND((SUM(BH111:BH118) + SUM(BH140:BH194)),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>
      <c r="A41" s="29"/>
      <c r="B41" s="30"/>
      <c r="C41" s="29"/>
      <c r="D41" s="29"/>
      <c r="E41" s="35" t="s">
        <v>42</v>
      </c>
      <c r="F41" s="106">
        <f>ROUND((SUM(BI111:BI118) + SUM(BI140:BI194)),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43</v>
      </c>
      <c r="E43" s="60"/>
      <c r="F43" s="60"/>
      <c r="G43" s="113" t="s">
        <v>44</v>
      </c>
      <c r="H43" s="114" t="s">
        <v>45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7" t="s">
        <v>49</v>
      </c>
      <c r="G61" s="45" t="s">
        <v>48</v>
      </c>
      <c r="H61" s="32"/>
      <c r="I61" s="32"/>
      <c r="J61" s="118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7" t="s">
        <v>49</v>
      </c>
      <c r="G76" s="45" t="s">
        <v>48</v>
      </c>
      <c r="H76" s="32"/>
      <c r="I76" s="32"/>
      <c r="J76" s="118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9" t="str">
        <f>E7</f>
        <v>Zvýšenie energetickej účinnosti administratínej budovy</v>
      </c>
      <c r="F85" s="250"/>
      <c r="G85" s="250"/>
      <c r="H85" s="25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96</v>
      </c>
      <c r="L86" s="17"/>
    </row>
    <row r="87" spans="1:31" s="2" customFormat="1" ht="16.5" customHeight="1">
      <c r="A87" s="29"/>
      <c r="B87" s="30"/>
      <c r="C87" s="29"/>
      <c r="D87" s="29"/>
      <c r="E87" s="249" t="s">
        <v>97</v>
      </c>
      <c r="F87" s="246"/>
      <c r="G87" s="246"/>
      <c r="H87" s="24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7" t="str">
        <f>E11</f>
        <v>1 - 1.časť – Strecha</v>
      </c>
      <c r="F89" s="246"/>
      <c r="G89" s="246"/>
      <c r="H89" s="246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Bracovce, p.č. 1/18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200000000000003" customHeight="1">
      <c r="A93" s="29"/>
      <c r="B93" s="30"/>
      <c r="C93" s="24" t="s">
        <v>21</v>
      </c>
      <c r="D93" s="29"/>
      <c r="E93" s="29"/>
      <c r="F93" s="22" t="str">
        <f>E17</f>
        <v>Obec Bracovce</v>
      </c>
      <c r="G93" s="29"/>
      <c r="H93" s="29"/>
      <c r="I93" s="24" t="s">
        <v>27</v>
      </c>
      <c r="J93" s="27" t="str">
        <f>E23</f>
        <v>JEGON s.r.o., Štefana Kukuru 12, Michalovce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30</v>
      </c>
      <c r="J94" s="27" t="str">
        <f>E26</f>
        <v>Ing. Marián Mihálik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103</v>
      </c>
      <c r="D96" s="111"/>
      <c r="E96" s="111"/>
      <c r="F96" s="111"/>
      <c r="G96" s="111"/>
      <c r="H96" s="111"/>
      <c r="I96" s="111"/>
      <c r="J96" s="120" t="s">
        <v>104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5" customHeight="1">
      <c r="A98" s="29"/>
      <c r="B98" s="30"/>
      <c r="C98" s="121" t="s">
        <v>105</v>
      </c>
      <c r="D98" s="29"/>
      <c r="E98" s="29"/>
      <c r="F98" s="29"/>
      <c r="G98" s="29"/>
      <c r="H98" s="29"/>
      <c r="I98" s="29"/>
      <c r="J98" s="71">
        <f>J140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65" s="9" customFormat="1" ht="24.9" customHeight="1">
      <c r="B99" s="122"/>
      <c r="D99" s="123" t="s">
        <v>107</v>
      </c>
      <c r="E99" s="124"/>
      <c r="F99" s="124"/>
      <c r="G99" s="124"/>
      <c r="H99" s="124"/>
      <c r="I99" s="124"/>
      <c r="J99" s="125">
        <f>J141</f>
        <v>0</v>
      </c>
      <c r="L99" s="122"/>
    </row>
    <row r="100" spans="1:65" s="10" customFormat="1" ht="19.95" customHeight="1">
      <c r="B100" s="126"/>
      <c r="D100" s="127" t="s">
        <v>108</v>
      </c>
      <c r="E100" s="128"/>
      <c r="F100" s="128"/>
      <c r="G100" s="128"/>
      <c r="H100" s="128"/>
      <c r="I100" s="128"/>
      <c r="J100" s="129">
        <f>J142</f>
        <v>0</v>
      </c>
      <c r="L100" s="126"/>
    </row>
    <row r="101" spans="1:65" s="10" customFormat="1" ht="19.95" customHeight="1">
      <c r="B101" s="126"/>
      <c r="D101" s="127" t="s">
        <v>109</v>
      </c>
      <c r="E101" s="128"/>
      <c r="F101" s="128"/>
      <c r="G101" s="128"/>
      <c r="H101" s="128"/>
      <c r="I101" s="128"/>
      <c r="J101" s="129">
        <f>J147</f>
        <v>0</v>
      </c>
      <c r="L101" s="126"/>
    </row>
    <row r="102" spans="1:65" s="10" customFormat="1" ht="19.95" customHeight="1">
      <c r="B102" s="126"/>
      <c r="D102" s="127" t="s">
        <v>110</v>
      </c>
      <c r="E102" s="128"/>
      <c r="F102" s="128"/>
      <c r="G102" s="128"/>
      <c r="H102" s="128"/>
      <c r="I102" s="128"/>
      <c r="J102" s="129">
        <f>J155</f>
        <v>0</v>
      </c>
      <c r="L102" s="126"/>
    </row>
    <row r="103" spans="1:65" s="9" customFormat="1" ht="24.9" customHeight="1">
      <c r="B103" s="122"/>
      <c r="D103" s="123" t="s">
        <v>111</v>
      </c>
      <c r="E103" s="124"/>
      <c r="F103" s="124"/>
      <c r="G103" s="124"/>
      <c r="H103" s="124"/>
      <c r="I103" s="124"/>
      <c r="J103" s="125">
        <f>J157</f>
        <v>0</v>
      </c>
      <c r="L103" s="122"/>
    </row>
    <row r="104" spans="1:65" s="10" customFormat="1" ht="19.95" customHeight="1">
      <c r="B104" s="126"/>
      <c r="D104" s="127" t="s">
        <v>112</v>
      </c>
      <c r="E104" s="128"/>
      <c r="F104" s="128"/>
      <c r="G104" s="128"/>
      <c r="H104" s="128"/>
      <c r="I104" s="128"/>
      <c r="J104" s="129">
        <f>J158</f>
        <v>0</v>
      </c>
      <c r="L104" s="126"/>
    </row>
    <row r="105" spans="1:65" s="10" customFormat="1" ht="19.95" customHeight="1">
      <c r="B105" s="126"/>
      <c r="D105" s="127" t="s">
        <v>113</v>
      </c>
      <c r="E105" s="128"/>
      <c r="F105" s="128"/>
      <c r="G105" s="128"/>
      <c r="H105" s="128"/>
      <c r="I105" s="128"/>
      <c r="J105" s="129">
        <f>J161</f>
        <v>0</v>
      </c>
      <c r="L105" s="126"/>
    </row>
    <row r="106" spans="1:65" s="10" customFormat="1" ht="19.95" customHeight="1">
      <c r="B106" s="126"/>
      <c r="D106" s="127" t="s">
        <v>114</v>
      </c>
      <c r="E106" s="128"/>
      <c r="F106" s="128"/>
      <c r="G106" s="128"/>
      <c r="H106" s="128"/>
      <c r="I106" s="128"/>
      <c r="J106" s="129">
        <f>J174</f>
        <v>0</v>
      </c>
      <c r="L106" s="126"/>
    </row>
    <row r="107" spans="1:65" s="10" customFormat="1" ht="19.95" customHeight="1">
      <c r="B107" s="126"/>
      <c r="D107" s="127" t="s">
        <v>115</v>
      </c>
      <c r="E107" s="128"/>
      <c r="F107" s="128"/>
      <c r="G107" s="128"/>
      <c r="H107" s="128"/>
      <c r="I107" s="128"/>
      <c r="J107" s="129">
        <f>J189</f>
        <v>0</v>
      </c>
      <c r="L107" s="126"/>
    </row>
    <row r="108" spans="1:65" s="10" customFormat="1" ht="19.95" customHeight="1">
      <c r="B108" s="126"/>
      <c r="D108" s="127" t="s">
        <v>116</v>
      </c>
      <c r="E108" s="128"/>
      <c r="F108" s="128"/>
      <c r="G108" s="128"/>
      <c r="H108" s="128"/>
      <c r="I108" s="128"/>
      <c r="J108" s="129">
        <f>J193</f>
        <v>0</v>
      </c>
      <c r="L108" s="126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21" t="s">
        <v>117</v>
      </c>
      <c r="D111" s="29"/>
      <c r="E111" s="29"/>
      <c r="F111" s="29"/>
      <c r="G111" s="29"/>
      <c r="H111" s="29"/>
      <c r="I111" s="29"/>
      <c r="J111" s="130">
        <f>ROUND(J112 + J113 + J114 + J115 + J116 + J117,2)</f>
        <v>0</v>
      </c>
      <c r="K111" s="29"/>
      <c r="L111" s="42"/>
      <c r="N111" s="131" t="s">
        <v>37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32"/>
      <c r="C112" s="133"/>
      <c r="D112" s="247" t="s">
        <v>118</v>
      </c>
      <c r="E112" s="248"/>
      <c r="F112" s="248"/>
      <c r="G112" s="133"/>
      <c r="H112" s="133"/>
      <c r="I112" s="133"/>
      <c r="J112" s="135">
        <v>0</v>
      </c>
      <c r="K112" s="133"/>
      <c r="L112" s="136"/>
      <c r="M112" s="137"/>
      <c r="N112" s="138" t="s">
        <v>39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119</v>
      </c>
      <c r="AZ112" s="137"/>
      <c r="BA112" s="137"/>
      <c r="BB112" s="137"/>
      <c r="BC112" s="137"/>
      <c r="BD112" s="137"/>
      <c r="BE112" s="140">
        <f t="shared" ref="BE112:BE117" si="0">IF(N112="základná",J112,0)</f>
        <v>0</v>
      </c>
      <c r="BF112" s="140">
        <f t="shared" ref="BF112:BF117" si="1">IF(N112="znížená",J112,0)</f>
        <v>0</v>
      </c>
      <c r="BG112" s="140">
        <f t="shared" ref="BG112:BG117" si="2">IF(N112="zákl. prenesená",J112,0)</f>
        <v>0</v>
      </c>
      <c r="BH112" s="140">
        <f t="shared" ref="BH112:BH117" si="3">IF(N112="zníž. prenesená",J112,0)</f>
        <v>0</v>
      </c>
      <c r="BI112" s="140">
        <f t="shared" ref="BI112:BI117" si="4">IF(N112="nulová",J112,0)</f>
        <v>0</v>
      </c>
      <c r="BJ112" s="139" t="s">
        <v>85</v>
      </c>
      <c r="BK112" s="137"/>
      <c r="BL112" s="137"/>
      <c r="BM112" s="137"/>
    </row>
    <row r="113" spans="1:65" s="2" customFormat="1" ht="18" customHeight="1">
      <c r="A113" s="29"/>
      <c r="B113" s="132"/>
      <c r="C113" s="133"/>
      <c r="D113" s="247" t="s">
        <v>120</v>
      </c>
      <c r="E113" s="248"/>
      <c r="F113" s="248"/>
      <c r="G113" s="133"/>
      <c r="H113" s="133"/>
      <c r="I113" s="133"/>
      <c r="J113" s="135">
        <v>0</v>
      </c>
      <c r="K113" s="133"/>
      <c r="L113" s="136"/>
      <c r="M113" s="137"/>
      <c r="N113" s="138" t="s">
        <v>39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119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85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247" t="s">
        <v>121</v>
      </c>
      <c r="E114" s="248"/>
      <c r="F114" s="248"/>
      <c r="G114" s="133"/>
      <c r="H114" s="133"/>
      <c r="I114" s="133"/>
      <c r="J114" s="135">
        <v>0</v>
      </c>
      <c r="K114" s="133"/>
      <c r="L114" s="136"/>
      <c r="M114" s="137"/>
      <c r="N114" s="138" t="s">
        <v>39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119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85</v>
      </c>
      <c r="BK114" s="137"/>
      <c r="BL114" s="137"/>
      <c r="BM114" s="137"/>
    </row>
    <row r="115" spans="1:65" s="2" customFormat="1" ht="18" customHeight="1">
      <c r="A115" s="29"/>
      <c r="B115" s="132"/>
      <c r="C115" s="133"/>
      <c r="D115" s="247" t="s">
        <v>122</v>
      </c>
      <c r="E115" s="248"/>
      <c r="F115" s="248"/>
      <c r="G115" s="133"/>
      <c r="H115" s="133"/>
      <c r="I115" s="133"/>
      <c r="J115" s="135">
        <v>0</v>
      </c>
      <c r="K115" s="133"/>
      <c r="L115" s="136"/>
      <c r="M115" s="137"/>
      <c r="N115" s="138" t="s">
        <v>39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119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85</v>
      </c>
      <c r="BK115" s="137"/>
      <c r="BL115" s="137"/>
      <c r="BM115" s="137"/>
    </row>
    <row r="116" spans="1:65" s="2" customFormat="1" ht="18" customHeight="1">
      <c r="A116" s="29"/>
      <c r="B116" s="132"/>
      <c r="C116" s="133"/>
      <c r="D116" s="247" t="s">
        <v>123</v>
      </c>
      <c r="E116" s="248"/>
      <c r="F116" s="248"/>
      <c r="G116" s="133"/>
      <c r="H116" s="133"/>
      <c r="I116" s="133"/>
      <c r="J116" s="135">
        <v>0</v>
      </c>
      <c r="K116" s="133"/>
      <c r="L116" s="136"/>
      <c r="M116" s="137"/>
      <c r="N116" s="138" t="s">
        <v>39</v>
      </c>
      <c r="O116" s="137"/>
      <c r="P116" s="137"/>
      <c r="Q116" s="137"/>
      <c r="R116" s="137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119</v>
      </c>
      <c r="AZ116" s="137"/>
      <c r="BA116" s="137"/>
      <c r="BB116" s="137"/>
      <c r="BC116" s="137"/>
      <c r="BD116" s="137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85</v>
      </c>
      <c r="BK116" s="137"/>
      <c r="BL116" s="137"/>
      <c r="BM116" s="137"/>
    </row>
    <row r="117" spans="1:65" s="2" customFormat="1" ht="18" customHeight="1">
      <c r="A117" s="29"/>
      <c r="B117" s="132"/>
      <c r="C117" s="133"/>
      <c r="D117" s="134" t="s">
        <v>124</v>
      </c>
      <c r="E117" s="133"/>
      <c r="F117" s="133"/>
      <c r="G117" s="133"/>
      <c r="H117" s="133"/>
      <c r="I117" s="133"/>
      <c r="J117" s="135">
        <f>ROUND(J32*T117,2)</f>
        <v>0</v>
      </c>
      <c r="K117" s="133"/>
      <c r="L117" s="136"/>
      <c r="M117" s="137"/>
      <c r="N117" s="138" t="s">
        <v>39</v>
      </c>
      <c r="O117" s="137"/>
      <c r="P117" s="137"/>
      <c r="Q117" s="137"/>
      <c r="R117" s="137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9" t="s">
        <v>125</v>
      </c>
      <c r="AZ117" s="137"/>
      <c r="BA117" s="137"/>
      <c r="BB117" s="137"/>
      <c r="BC117" s="137"/>
      <c r="BD117" s="137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85</v>
      </c>
      <c r="BK117" s="137"/>
      <c r="BL117" s="137"/>
      <c r="BM117" s="137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41" t="s">
        <v>126</v>
      </c>
      <c r="D119" s="111"/>
      <c r="E119" s="111"/>
      <c r="F119" s="111"/>
      <c r="G119" s="111"/>
      <c r="H119" s="111"/>
      <c r="I119" s="111"/>
      <c r="J119" s="142">
        <f>ROUND(J98+J111,2)</f>
        <v>0</v>
      </c>
      <c r="K119" s="111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" customHeight="1">
      <c r="A125" s="29"/>
      <c r="B125" s="30"/>
      <c r="C125" s="18" t="s">
        <v>127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9" t="str">
        <f>E7</f>
        <v>Zvýšenie energetickej účinnosti administratínej budovy</v>
      </c>
      <c r="F128" s="250"/>
      <c r="G128" s="250"/>
      <c r="H128" s="250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" customFormat="1" ht="12" customHeight="1">
      <c r="B129" s="17"/>
      <c r="C129" s="24" t="s">
        <v>96</v>
      </c>
      <c r="L129" s="17"/>
    </row>
    <row r="130" spans="1:65" s="2" customFormat="1" ht="16.5" customHeight="1">
      <c r="A130" s="29"/>
      <c r="B130" s="30"/>
      <c r="C130" s="29"/>
      <c r="D130" s="29"/>
      <c r="E130" s="249" t="s">
        <v>97</v>
      </c>
      <c r="F130" s="246"/>
      <c r="G130" s="246"/>
      <c r="H130" s="246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98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6.5" customHeight="1">
      <c r="A132" s="29"/>
      <c r="B132" s="30"/>
      <c r="C132" s="29"/>
      <c r="D132" s="29"/>
      <c r="E132" s="237" t="str">
        <f>E11</f>
        <v>1 - 1.časť – Strecha</v>
      </c>
      <c r="F132" s="246"/>
      <c r="G132" s="246"/>
      <c r="H132" s="246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2" customHeight="1">
      <c r="A134" s="29"/>
      <c r="B134" s="30"/>
      <c r="C134" s="24" t="s">
        <v>18</v>
      </c>
      <c r="D134" s="29"/>
      <c r="E134" s="29"/>
      <c r="F134" s="22" t="str">
        <f>F14</f>
        <v>Bracovce, p.č. 1/18</v>
      </c>
      <c r="G134" s="29"/>
      <c r="H134" s="29"/>
      <c r="I134" s="24" t="s">
        <v>20</v>
      </c>
      <c r="J134" s="55" t="str">
        <f>IF(J14="","",J14)</f>
        <v/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6.9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40.200000000000003" customHeight="1">
      <c r="A136" s="29"/>
      <c r="B136" s="30"/>
      <c r="C136" s="24" t="s">
        <v>21</v>
      </c>
      <c r="D136" s="29"/>
      <c r="E136" s="29"/>
      <c r="F136" s="22" t="str">
        <f>E17</f>
        <v>Obec Bracovce</v>
      </c>
      <c r="G136" s="29"/>
      <c r="H136" s="29"/>
      <c r="I136" s="24" t="s">
        <v>27</v>
      </c>
      <c r="J136" s="27" t="str">
        <f>E23</f>
        <v>JEGON s.r.o., Štefana Kukuru 12, Michalovce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15" customHeight="1">
      <c r="A137" s="29"/>
      <c r="B137" s="30"/>
      <c r="C137" s="24" t="s">
        <v>25</v>
      </c>
      <c r="D137" s="29"/>
      <c r="E137" s="29"/>
      <c r="F137" s="22" t="str">
        <f>IF(E20="","",E20)</f>
        <v>Vyplň údaj</v>
      </c>
      <c r="G137" s="29"/>
      <c r="H137" s="29"/>
      <c r="I137" s="24" t="s">
        <v>30</v>
      </c>
      <c r="J137" s="27" t="str">
        <f>E26</f>
        <v>Ing. Marián Mihálik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0.35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11" customFormat="1" ht="29.25" customHeight="1">
      <c r="A139" s="143"/>
      <c r="B139" s="144"/>
      <c r="C139" s="145" t="s">
        <v>128</v>
      </c>
      <c r="D139" s="146" t="s">
        <v>58</v>
      </c>
      <c r="E139" s="146" t="s">
        <v>54</v>
      </c>
      <c r="F139" s="146" t="s">
        <v>55</v>
      </c>
      <c r="G139" s="146" t="s">
        <v>129</v>
      </c>
      <c r="H139" s="146" t="s">
        <v>130</v>
      </c>
      <c r="I139" s="146" t="s">
        <v>131</v>
      </c>
      <c r="J139" s="147" t="s">
        <v>104</v>
      </c>
      <c r="K139" s="148" t="s">
        <v>132</v>
      </c>
      <c r="L139" s="149"/>
      <c r="M139" s="62" t="s">
        <v>1</v>
      </c>
      <c r="N139" s="63" t="s">
        <v>37</v>
      </c>
      <c r="O139" s="63" t="s">
        <v>133</v>
      </c>
      <c r="P139" s="63" t="s">
        <v>134</v>
      </c>
      <c r="Q139" s="63" t="s">
        <v>135</v>
      </c>
      <c r="R139" s="63" t="s">
        <v>136</v>
      </c>
      <c r="S139" s="63" t="s">
        <v>137</v>
      </c>
      <c r="T139" s="64" t="s">
        <v>138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</row>
    <row r="140" spans="1:65" s="2" customFormat="1" ht="22.95" customHeight="1">
      <c r="A140" s="29"/>
      <c r="B140" s="30"/>
      <c r="C140" s="69" t="s">
        <v>100</v>
      </c>
      <c r="D140" s="29"/>
      <c r="E140" s="29"/>
      <c r="F140" s="29"/>
      <c r="G140" s="29"/>
      <c r="H140" s="29"/>
      <c r="I140" s="29"/>
      <c r="J140" s="150">
        <f>BK140</f>
        <v>0</v>
      </c>
      <c r="K140" s="29"/>
      <c r="L140" s="30"/>
      <c r="M140" s="65"/>
      <c r="N140" s="56"/>
      <c r="O140" s="66"/>
      <c r="P140" s="151">
        <f>P141+P157</f>
        <v>0</v>
      </c>
      <c r="Q140" s="66"/>
      <c r="R140" s="151">
        <f>R141+R157</f>
        <v>62.363921619999992</v>
      </c>
      <c r="S140" s="66"/>
      <c r="T140" s="152">
        <f>T141+T157</f>
        <v>16.404346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72</v>
      </c>
      <c r="AU140" s="14" t="s">
        <v>106</v>
      </c>
      <c r="BK140" s="153">
        <f>BK141+BK157</f>
        <v>0</v>
      </c>
    </row>
    <row r="141" spans="1:65" s="12" customFormat="1" ht="25.95" customHeight="1">
      <c r="B141" s="154"/>
      <c r="D141" s="155" t="s">
        <v>72</v>
      </c>
      <c r="E141" s="156" t="s">
        <v>139</v>
      </c>
      <c r="F141" s="156" t="s">
        <v>140</v>
      </c>
      <c r="I141" s="157"/>
      <c r="J141" s="158">
        <f>BK141</f>
        <v>0</v>
      </c>
      <c r="L141" s="154"/>
      <c r="M141" s="159"/>
      <c r="N141" s="160"/>
      <c r="O141" s="160"/>
      <c r="P141" s="161">
        <f>P142+P147+P155</f>
        <v>0</v>
      </c>
      <c r="Q141" s="160"/>
      <c r="R141" s="161">
        <f>R142+R147+R155</f>
        <v>2.3348540799999999</v>
      </c>
      <c r="S141" s="160"/>
      <c r="T141" s="162">
        <f>T142+T147+T155</f>
        <v>16.404346</v>
      </c>
      <c r="AR141" s="155" t="s">
        <v>80</v>
      </c>
      <c r="AT141" s="163" t="s">
        <v>72</v>
      </c>
      <c r="AU141" s="163" t="s">
        <v>73</v>
      </c>
      <c r="AY141" s="155" t="s">
        <v>141</v>
      </c>
      <c r="BK141" s="164">
        <f>BK142+BK147+BK155</f>
        <v>0</v>
      </c>
    </row>
    <row r="142" spans="1:65" s="12" customFormat="1" ht="22.95" customHeight="1">
      <c r="B142" s="154"/>
      <c r="D142" s="155" t="s">
        <v>72</v>
      </c>
      <c r="E142" s="165" t="s">
        <v>92</v>
      </c>
      <c r="F142" s="165" t="s">
        <v>142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SUM(P143:P146)</f>
        <v>0</v>
      </c>
      <c r="Q142" s="160"/>
      <c r="R142" s="161">
        <f>SUM(R143:R146)</f>
        <v>2.3348540799999999</v>
      </c>
      <c r="S142" s="160"/>
      <c r="T142" s="162">
        <f>SUM(T143:T146)</f>
        <v>0</v>
      </c>
      <c r="AR142" s="155" t="s">
        <v>80</v>
      </c>
      <c r="AT142" s="163" t="s">
        <v>72</v>
      </c>
      <c r="AU142" s="163" t="s">
        <v>80</v>
      </c>
      <c r="AY142" s="155" t="s">
        <v>141</v>
      </c>
      <c r="BK142" s="164">
        <f>SUM(BK143:BK146)</f>
        <v>0</v>
      </c>
    </row>
    <row r="143" spans="1:65" s="2" customFormat="1" ht="24.15" customHeight="1">
      <c r="A143" s="29"/>
      <c r="B143" s="132"/>
      <c r="C143" s="167" t="s">
        <v>80</v>
      </c>
      <c r="D143" s="167" t="s">
        <v>143</v>
      </c>
      <c r="E143" s="168" t="s">
        <v>144</v>
      </c>
      <c r="F143" s="169" t="s">
        <v>145</v>
      </c>
      <c r="G143" s="170" t="s">
        <v>146</v>
      </c>
      <c r="H143" s="171">
        <v>0.93600000000000005</v>
      </c>
      <c r="I143" s="172"/>
      <c r="J143" s="173">
        <f>ROUND(I143*H143,2)</f>
        <v>0</v>
      </c>
      <c r="K143" s="174"/>
      <c r="L143" s="30"/>
      <c r="M143" s="175" t="s">
        <v>1</v>
      </c>
      <c r="N143" s="176" t="s">
        <v>39</v>
      </c>
      <c r="O143" s="58"/>
      <c r="P143" s="177">
        <f>O143*H143</f>
        <v>0</v>
      </c>
      <c r="Q143" s="177">
        <v>2.29698</v>
      </c>
      <c r="R143" s="177">
        <f>Q143*H143</f>
        <v>2.1499732800000002</v>
      </c>
      <c r="S143" s="177">
        <v>0</v>
      </c>
      <c r="T143" s="178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9" t="s">
        <v>92</v>
      </c>
      <c r="AT143" s="179" t="s">
        <v>143</v>
      </c>
      <c r="AU143" s="179" t="s">
        <v>85</v>
      </c>
      <c r="AY143" s="14" t="s">
        <v>141</v>
      </c>
      <c r="BE143" s="180">
        <f>IF(N143="základná",J143,0)</f>
        <v>0</v>
      </c>
      <c r="BF143" s="180">
        <f>IF(N143="znížená",J143,0)</f>
        <v>0</v>
      </c>
      <c r="BG143" s="180">
        <f>IF(N143="zákl. prenesená",J143,0)</f>
        <v>0</v>
      </c>
      <c r="BH143" s="180">
        <f>IF(N143="zníž. prenesená",J143,0)</f>
        <v>0</v>
      </c>
      <c r="BI143" s="180">
        <f>IF(N143="nulová",J143,0)</f>
        <v>0</v>
      </c>
      <c r="BJ143" s="14" t="s">
        <v>85</v>
      </c>
      <c r="BK143" s="180">
        <f>ROUND(I143*H143,2)</f>
        <v>0</v>
      </c>
      <c r="BL143" s="14" t="s">
        <v>92</v>
      </c>
      <c r="BM143" s="179" t="s">
        <v>147</v>
      </c>
    </row>
    <row r="144" spans="1:65" s="2" customFormat="1" ht="24.15" customHeight="1">
      <c r="A144" s="29"/>
      <c r="B144" s="132"/>
      <c r="C144" s="167" t="s">
        <v>85</v>
      </c>
      <c r="D144" s="167" t="s">
        <v>143</v>
      </c>
      <c r="E144" s="168" t="s">
        <v>148</v>
      </c>
      <c r="F144" s="169" t="s">
        <v>149</v>
      </c>
      <c r="G144" s="170" t="s">
        <v>150</v>
      </c>
      <c r="H144" s="171">
        <v>12.48</v>
      </c>
      <c r="I144" s="172"/>
      <c r="J144" s="173">
        <f>ROUND(I144*H144,2)</f>
        <v>0</v>
      </c>
      <c r="K144" s="174"/>
      <c r="L144" s="30"/>
      <c r="M144" s="175" t="s">
        <v>1</v>
      </c>
      <c r="N144" s="176" t="s">
        <v>39</v>
      </c>
      <c r="O144" s="58"/>
      <c r="P144" s="177">
        <f>O144*H144</f>
        <v>0</v>
      </c>
      <c r="Q144" s="177">
        <v>3.4099999999999998E-3</v>
      </c>
      <c r="R144" s="177">
        <f>Q144*H144</f>
        <v>4.2556799999999999E-2</v>
      </c>
      <c r="S144" s="177">
        <v>0</v>
      </c>
      <c r="T144" s="17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9" t="s">
        <v>92</v>
      </c>
      <c r="AT144" s="179" t="s">
        <v>143</v>
      </c>
      <c r="AU144" s="179" t="s">
        <v>85</v>
      </c>
      <c r="AY144" s="14" t="s">
        <v>141</v>
      </c>
      <c r="BE144" s="180">
        <f>IF(N144="základná",J144,0)</f>
        <v>0</v>
      </c>
      <c r="BF144" s="180">
        <f>IF(N144="znížená",J144,0)</f>
        <v>0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4" t="s">
        <v>85</v>
      </c>
      <c r="BK144" s="180">
        <f>ROUND(I144*H144,2)</f>
        <v>0</v>
      </c>
      <c r="BL144" s="14" t="s">
        <v>92</v>
      </c>
      <c r="BM144" s="179" t="s">
        <v>151</v>
      </c>
    </row>
    <row r="145" spans="1:65" s="2" customFormat="1" ht="24.15" customHeight="1">
      <c r="A145" s="29"/>
      <c r="B145" s="132"/>
      <c r="C145" s="167" t="s">
        <v>89</v>
      </c>
      <c r="D145" s="167" t="s">
        <v>143</v>
      </c>
      <c r="E145" s="168" t="s">
        <v>152</v>
      </c>
      <c r="F145" s="169" t="s">
        <v>153</v>
      </c>
      <c r="G145" s="170" t="s">
        <v>150</v>
      </c>
      <c r="H145" s="171">
        <v>12.48</v>
      </c>
      <c r="I145" s="172"/>
      <c r="J145" s="173">
        <f>ROUND(I145*H145,2)</f>
        <v>0</v>
      </c>
      <c r="K145" s="174"/>
      <c r="L145" s="30"/>
      <c r="M145" s="175" t="s">
        <v>1</v>
      </c>
      <c r="N145" s="176" t="s">
        <v>39</v>
      </c>
      <c r="O145" s="58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9" t="s">
        <v>92</v>
      </c>
      <c r="AT145" s="179" t="s">
        <v>143</v>
      </c>
      <c r="AU145" s="179" t="s">
        <v>85</v>
      </c>
      <c r="AY145" s="14" t="s">
        <v>141</v>
      </c>
      <c r="BE145" s="180">
        <f>IF(N145="základná",J145,0)</f>
        <v>0</v>
      </c>
      <c r="BF145" s="180">
        <f>IF(N145="znížená",J145,0)</f>
        <v>0</v>
      </c>
      <c r="BG145" s="180">
        <f>IF(N145="zákl. prenesená",J145,0)</f>
        <v>0</v>
      </c>
      <c r="BH145" s="180">
        <f>IF(N145="zníž. prenesená",J145,0)</f>
        <v>0</v>
      </c>
      <c r="BI145" s="180">
        <f>IF(N145="nulová",J145,0)</f>
        <v>0</v>
      </c>
      <c r="BJ145" s="14" t="s">
        <v>85</v>
      </c>
      <c r="BK145" s="180">
        <f>ROUND(I145*H145,2)</f>
        <v>0</v>
      </c>
      <c r="BL145" s="14" t="s">
        <v>92</v>
      </c>
      <c r="BM145" s="179" t="s">
        <v>154</v>
      </c>
    </row>
    <row r="146" spans="1:65" s="2" customFormat="1" ht="24.15" customHeight="1">
      <c r="A146" s="29"/>
      <c r="B146" s="132"/>
      <c r="C146" s="167" t="s">
        <v>92</v>
      </c>
      <c r="D146" s="167" t="s">
        <v>143</v>
      </c>
      <c r="E146" s="168" t="s">
        <v>155</v>
      </c>
      <c r="F146" s="169" t="s">
        <v>156</v>
      </c>
      <c r="G146" s="170" t="s">
        <v>157</v>
      </c>
      <c r="H146" s="171">
        <v>0.14000000000000001</v>
      </c>
      <c r="I146" s="172"/>
      <c r="J146" s="173">
        <f>ROUND(I146*H146,2)</f>
        <v>0</v>
      </c>
      <c r="K146" s="174"/>
      <c r="L146" s="30"/>
      <c r="M146" s="175" t="s">
        <v>1</v>
      </c>
      <c r="N146" s="176" t="s">
        <v>39</v>
      </c>
      <c r="O146" s="58"/>
      <c r="P146" s="177">
        <f>O146*H146</f>
        <v>0</v>
      </c>
      <c r="Q146" s="177">
        <v>1.0165999999999999</v>
      </c>
      <c r="R146" s="177">
        <f>Q146*H146</f>
        <v>0.14232400000000001</v>
      </c>
      <c r="S146" s="177">
        <v>0</v>
      </c>
      <c r="T146" s="17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9" t="s">
        <v>92</v>
      </c>
      <c r="AT146" s="179" t="s">
        <v>143</v>
      </c>
      <c r="AU146" s="179" t="s">
        <v>85</v>
      </c>
      <c r="AY146" s="14" t="s">
        <v>141</v>
      </c>
      <c r="BE146" s="180">
        <f>IF(N146="základná",J146,0)</f>
        <v>0</v>
      </c>
      <c r="BF146" s="180">
        <f>IF(N146="znížená",J146,0)</f>
        <v>0</v>
      </c>
      <c r="BG146" s="180">
        <f>IF(N146="zákl. prenesená",J146,0)</f>
        <v>0</v>
      </c>
      <c r="BH146" s="180">
        <f>IF(N146="zníž. prenesená",J146,0)</f>
        <v>0</v>
      </c>
      <c r="BI146" s="180">
        <f>IF(N146="nulová",J146,0)</f>
        <v>0</v>
      </c>
      <c r="BJ146" s="14" t="s">
        <v>85</v>
      </c>
      <c r="BK146" s="180">
        <f>ROUND(I146*H146,2)</f>
        <v>0</v>
      </c>
      <c r="BL146" s="14" t="s">
        <v>92</v>
      </c>
      <c r="BM146" s="179" t="s">
        <v>158</v>
      </c>
    </row>
    <row r="147" spans="1:65" s="12" customFormat="1" ht="22.95" customHeight="1">
      <c r="B147" s="154"/>
      <c r="D147" s="155" t="s">
        <v>72</v>
      </c>
      <c r="E147" s="165" t="s">
        <v>159</v>
      </c>
      <c r="F147" s="165" t="s">
        <v>160</v>
      </c>
      <c r="I147" s="157"/>
      <c r="J147" s="166">
        <f>BK147</f>
        <v>0</v>
      </c>
      <c r="L147" s="154"/>
      <c r="M147" s="159"/>
      <c r="N147" s="160"/>
      <c r="O147" s="160"/>
      <c r="P147" s="161">
        <f>SUM(P148:P154)</f>
        <v>0</v>
      </c>
      <c r="Q147" s="160"/>
      <c r="R147" s="161">
        <f>SUM(R148:R154)</f>
        <v>0</v>
      </c>
      <c r="S147" s="160"/>
      <c r="T147" s="162">
        <f>SUM(T148:T154)</f>
        <v>16.404346</v>
      </c>
      <c r="AR147" s="155" t="s">
        <v>80</v>
      </c>
      <c r="AT147" s="163" t="s">
        <v>72</v>
      </c>
      <c r="AU147" s="163" t="s">
        <v>80</v>
      </c>
      <c r="AY147" s="155" t="s">
        <v>141</v>
      </c>
      <c r="BK147" s="164">
        <f>SUM(BK148:BK154)</f>
        <v>0</v>
      </c>
    </row>
    <row r="148" spans="1:65" s="2" customFormat="1" ht="33" customHeight="1">
      <c r="A148" s="29"/>
      <c r="B148" s="132"/>
      <c r="C148" s="167" t="s">
        <v>161</v>
      </c>
      <c r="D148" s="167" t="s">
        <v>143</v>
      </c>
      <c r="E148" s="168" t="s">
        <v>162</v>
      </c>
      <c r="F148" s="169" t="s">
        <v>163</v>
      </c>
      <c r="G148" s="170" t="s">
        <v>164</v>
      </c>
      <c r="H148" s="171">
        <v>2413.5729999999999</v>
      </c>
      <c r="I148" s="172"/>
      <c r="J148" s="173">
        <f t="shared" ref="J148:J154" si="5">ROUND(I148*H148,2)</f>
        <v>0</v>
      </c>
      <c r="K148" s="174"/>
      <c r="L148" s="30"/>
      <c r="M148" s="175" t="s">
        <v>1</v>
      </c>
      <c r="N148" s="176" t="s">
        <v>39</v>
      </c>
      <c r="O148" s="58"/>
      <c r="P148" s="177">
        <f t="shared" ref="P148:P154" si="6">O148*H148</f>
        <v>0</v>
      </c>
      <c r="Q148" s="177">
        <v>0</v>
      </c>
      <c r="R148" s="177">
        <f t="shared" ref="R148:R154" si="7">Q148*H148</f>
        <v>0</v>
      </c>
      <c r="S148" s="177">
        <v>0</v>
      </c>
      <c r="T148" s="178">
        <f t="shared" ref="T148:T154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9" t="s">
        <v>92</v>
      </c>
      <c r="AT148" s="179" t="s">
        <v>143</v>
      </c>
      <c r="AU148" s="179" t="s">
        <v>85</v>
      </c>
      <c r="AY148" s="14" t="s">
        <v>141</v>
      </c>
      <c r="BE148" s="180">
        <f t="shared" ref="BE148:BE154" si="9">IF(N148="základná",J148,0)</f>
        <v>0</v>
      </c>
      <c r="BF148" s="180">
        <f t="shared" ref="BF148:BF154" si="10">IF(N148="znížená",J148,0)</f>
        <v>0</v>
      </c>
      <c r="BG148" s="180">
        <f t="shared" ref="BG148:BG154" si="11">IF(N148="zákl. prenesená",J148,0)</f>
        <v>0</v>
      </c>
      <c r="BH148" s="180">
        <f t="shared" ref="BH148:BH154" si="12">IF(N148="zníž. prenesená",J148,0)</f>
        <v>0</v>
      </c>
      <c r="BI148" s="180">
        <f t="shared" ref="BI148:BI154" si="13">IF(N148="nulová",J148,0)</f>
        <v>0</v>
      </c>
      <c r="BJ148" s="14" t="s">
        <v>85</v>
      </c>
      <c r="BK148" s="180">
        <f t="shared" ref="BK148:BK154" si="14">ROUND(I148*H148,2)</f>
        <v>0</v>
      </c>
      <c r="BL148" s="14" t="s">
        <v>92</v>
      </c>
      <c r="BM148" s="179" t="s">
        <v>165</v>
      </c>
    </row>
    <row r="149" spans="1:65" s="2" customFormat="1" ht="33" customHeight="1">
      <c r="A149" s="29"/>
      <c r="B149" s="132"/>
      <c r="C149" s="167" t="s">
        <v>166</v>
      </c>
      <c r="D149" s="167" t="s">
        <v>143</v>
      </c>
      <c r="E149" s="168" t="s">
        <v>167</v>
      </c>
      <c r="F149" s="169" t="s">
        <v>168</v>
      </c>
      <c r="G149" s="170" t="s">
        <v>150</v>
      </c>
      <c r="H149" s="171">
        <v>1588.896</v>
      </c>
      <c r="I149" s="172"/>
      <c r="J149" s="173">
        <f t="shared" si="5"/>
        <v>0</v>
      </c>
      <c r="K149" s="174"/>
      <c r="L149" s="30"/>
      <c r="M149" s="175" t="s">
        <v>1</v>
      </c>
      <c r="N149" s="176" t="s">
        <v>39</v>
      </c>
      <c r="O149" s="58"/>
      <c r="P149" s="177">
        <f t="shared" si="6"/>
        <v>0</v>
      </c>
      <c r="Q149" s="177">
        <v>0</v>
      </c>
      <c r="R149" s="177">
        <f t="shared" si="7"/>
        <v>0</v>
      </c>
      <c r="S149" s="177">
        <v>0</v>
      </c>
      <c r="T149" s="178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9" t="s">
        <v>92</v>
      </c>
      <c r="AT149" s="179" t="s">
        <v>143</v>
      </c>
      <c r="AU149" s="179" t="s">
        <v>85</v>
      </c>
      <c r="AY149" s="14" t="s">
        <v>141</v>
      </c>
      <c r="BE149" s="180">
        <f t="shared" si="9"/>
        <v>0</v>
      </c>
      <c r="BF149" s="180">
        <f t="shared" si="10"/>
        <v>0</v>
      </c>
      <c r="BG149" s="180">
        <f t="shared" si="11"/>
        <v>0</v>
      </c>
      <c r="BH149" s="180">
        <f t="shared" si="12"/>
        <v>0</v>
      </c>
      <c r="BI149" s="180">
        <f t="shared" si="13"/>
        <v>0</v>
      </c>
      <c r="BJ149" s="14" t="s">
        <v>85</v>
      </c>
      <c r="BK149" s="180">
        <f t="shared" si="14"/>
        <v>0</v>
      </c>
      <c r="BL149" s="14" t="s">
        <v>92</v>
      </c>
      <c r="BM149" s="179" t="s">
        <v>169</v>
      </c>
    </row>
    <row r="150" spans="1:65" s="2" customFormat="1" ht="24.15" customHeight="1">
      <c r="A150" s="29"/>
      <c r="B150" s="132"/>
      <c r="C150" s="167" t="s">
        <v>170</v>
      </c>
      <c r="D150" s="167" t="s">
        <v>143</v>
      </c>
      <c r="E150" s="168" t="s">
        <v>171</v>
      </c>
      <c r="F150" s="169" t="s">
        <v>172</v>
      </c>
      <c r="G150" s="170" t="s">
        <v>150</v>
      </c>
      <c r="H150" s="171">
        <v>417.15699999999998</v>
      </c>
      <c r="I150" s="172"/>
      <c r="J150" s="173">
        <f t="shared" si="5"/>
        <v>0</v>
      </c>
      <c r="K150" s="174"/>
      <c r="L150" s="30"/>
      <c r="M150" s="175" t="s">
        <v>1</v>
      </c>
      <c r="N150" s="176" t="s">
        <v>39</v>
      </c>
      <c r="O150" s="58"/>
      <c r="P150" s="177">
        <f t="shared" si="6"/>
        <v>0</v>
      </c>
      <c r="Q150" s="177">
        <v>0</v>
      </c>
      <c r="R150" s="177">
        <f t="shared" si="7"/>
        <v>0</v>
      </c>
      <c r="S150" s="177">
        <v>0</v>
      </c>
      <c r="T150" s="178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9" t="s">
        <v>92</v>
      </c>
      <c r="AT150" s="179" t="s">
        <v>143</v>
      </c>
      <c r="AU150" s="179" t="s">
        <v>85</v>
      </c>
      <c r="AY150" s="14" t="s">
        <v>141</v>
      </c>
      <c r="BE150" s="180">
        <f t="shared" si="9"/>
        <v>0</v>
      </c>
      <c r="BF150" s="180">
        <f t="shared" si="10"/>
        <v>0</v>
      </c>
      <c r="BG150" s="180">
        <f t="shared" si="11"/>
        <v>0</v>
      </c>
      <c r="BH150" s="180">
        <f t="shared" si="12"/>
        <v>0</v>
      </c>
      <c r="BI150" s="180">
        <f t="shared" si="13"/>
        <v>0</v>
      </c>
      <c r="BJ150" s="14" t="s">
        <v>85</v>
      </c>
      <c r="BK150" s="180">
        <f t="shared" si="14"/>
        <v>0</v>
      </c>
      <c r="BL150" s="14" t="s">
        <v>92</v>
      </c>
      <c r="BM150" s="179" t="s">
        <v>173</v>
      </c>
    </row>
    <row r="151" spans="1:65" s="2" customFormat="1" ht="33" customHeight="1">
      <c r="A151" s="29"/>
      <c r="B151" s="132"/>
      <c r="C151" s="167" t="s">
        <v>174</v>
      </c>
      <c r="D151" s="167" t="s">
        <v>143</v>
      </c>
      <c r="E151" s="168" t="s">
        <v>175</v>
      </c>
      <c r="F151" s="169" t="s">
        <v>176</v>
      </c>
      <c r="G151" s="170" t="s">
        <v>164</v>
      </c>
      <c r="H151" s="171">
        <v>188.61600000000001</v>
      </c>
      <c r="I151" s="172"/>
      <c r="J151" s="173">
        <f t="shared" si="5"/>
        <v>0</v>
      </c>
      <c r="K151" s="174"/>
      <c r="L151" s="30"/>
      <c r="M151" s="175" t="s">
        <v>1</v>
      </c>
      <c r="N151" s="176" t="s">
        <v>39</v>
      </c>
      <c r="O151" s="58"/>
      <c r="P151" s="177">
        <f t="shared" si="6"/>
        <v>0</v>
      </c>
      <c r="Q151" s="177">
        <v>0</v>
      </c>
      <c r="R151" s="177">
        <f t="shared" si="7"/>
        <v>0</v>
      </c>
      <c r="S151" s="177">
        <v>0</v>
      </c>
      <c r="T151" s="178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9" t="s">
        <v>92</v>
      </c>
      <c r="AT151" s="179" t="s">
        <v>143</v>
      </c>
      <c r="AU151" s="179" t="s">
        <v>85</v>
      </c>
      <c r="AY151" s="14" t="s">
        <v>141</v>
      </c>
      <c r="BE151" s="180">
        <f t="shared" si="9"/>
        <v>0</v>
      </c>
      <c r="BF151" s="180">
        <f t="shared" si="10"/>
        <v>0</v>
      </c>
      <c r="BG151" s="180">
        <f t="shared" si="11"/>
        <v>0</v>
      </c>
      <c r="BH151" s="180">
        <f t="shared" si="12"/>
        <v>0</v>
      </c>
      <c r="BI151" s="180">
        <f t="shared" si="13"/>
        <v>0</v>
      </c>
      <c r="BJ151" s="14" t="s">
        <v>85</v>
      </c>
      <c r="BK151" s="180">
        <f t="shared" si="14"/>
        <v>0</v>
      </c>
      <c r="BL151" s="14" t="s">
        <v>92</v>
      </c>
      <c r="BM151" s="179" t="s">
        <v>177</v>
      </c>
    </row>
    <row r="152" spans="1:65" s="2" customFormat="1" ht="24.15" customHeight="1">
      <c r="A152" s="29"/>
      <c r="B152" s="132"/>
      <c r="C152" s="167" t="s">
        <v>159</v>
      </c>
      <c r="D152" s="167" t="s">
        <v>143</v>
      </c>
      <c r="E152" s="168" t="s">
        <v>178</v>
      </c>
      <c r="F152" s="169" t="s">
        <v>179</v>
      </c>
      <c r="G152" s="170" t="s">
        <v>164</v>
      </c>
      <c r="H152" s="171">
        <v>92.4</v>
      </c>
      <c r="I152" s="172"/>
      <c r="J152" s="173">
        <f t="shared" si="5"/>
        <v>0</v>
      </c>
      <c r="K152" s="174"/>
      <c r="L152" s="30"/>
      <c r="M152" s="175" t="s">
        <v>1</v>
      </c>
      <c r="N152" s="176" t="s">
        <v>39</v>
      </c>
      <c r="O152" s="58"/>
      <c r="P152" s="177">
        <f t="shared" si="6"/>
        <v>0</v>
      </c>
      <c r="Q152" s="177">
        <v>0</v>
      </c>
      <c r="R152" s="177">
        <f t="shared" si="7"/>
        <v>0</v>
      </c>
      <c r="S152" s="177">
        <v>0</v>
      </c>
      <c r="T152" s="178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9" t="s">
        <v>92</v>
      </c>
      <c r="AT152" s="179" t="s">
        <v>143</v>
      </c>
      <c r="AU152" s="179" t="s">
        <v>85</v>
      </c>
      <c r="AY152" s="14" t="s">
        <v>141</v>
      </c>
      <c r="BE152" s="180">
        <f t="shared" si="9"/>
        <v>0</v>
      </c>
      <c r="BF152" s="180">
        <f t="shared" si="10"/>
        <v>0</v>
      </c>
      <c r="BG152" s="180">
        <f t="shared" si="11"/>
        <v>0</v>
      </c>
      <c r="BH152" s="180">
        <f t="shared" si="12"/>
        <v>0</v>
      </c>
      <c r="BI152" s="180">
        <f t="shared" si="13"/>
        <v>0</v>
      </c>
      <c r="BJ152" s="14" t="s">
        <v>85</v>
      </c>
      <c r="BK152" s="180">
        <f t="shared" si="14"/>
        <v>0</v>
      </c>
      <c r="BL152" s="14" t="s">
        <v>92</v>
      </c>
      <c r="BM152" s="179" t="s">
        <v>180</v>
      </c>
    </row>
    <row r="153" spans="1:65" s="2" customFormat="1" ht="33" customHeight="1">
      <c r="A153" s="29"/>
      <c r="B153" s="132"/>
      <c r="C153" s="167" t="s">
        <v>181</v>
      </c>
      <c r="D153" s="167" t="s">
        <v>143</v>
      </c>
      <c r="E153" s="168" t="s">
        <v>182</v>
      </c>
      <c r="F153" s="169" t="s">
        <v>183</v>
      </c>
      <c r="G153" s="170" t="s">
        <v>150</v>
      </c>
      <c r="H153" s="171">
        <v>1171.739</v>
      </c>
      <c r="I153" s="172"/>
      <c r="J153" s="173">
        <f t="shared" si="5"/>
        <v>0</v>
      </c>
      <c r="K153" s="174"/>
      <c r="L153" s="30"/>
      <c r="M153" s="175" t="s">
        <v>1</v>
      </c>
      <c r="N153" s="176" t="s">
        <v>39</v>
      </c>
      <c r="O153" s="58"/>
      <c r="P153" s="177">
        <f t="shared" si="6"/>
        <v>0</v>
      </c>
      <c r="Q153" s="177">
        <v>0</v>
      </c>
      <c r="R153" s="177">
        <f t="shared" si="7"/>
        <v>0</v>
      </c>
      <c r="S153" s="177">
        <v>1.4E-2</v>
      </c>
      <c r="T153" s="178">
        <f t="shared" si="8"/>
        <v>16.404346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9" t="s">
        <v>92</v>
      </c>
      <c r="AT153" s="179" t="s">
        <v>143</v>
      </c>
      <c r="AU153" s="179" t="s">
        <v>85</v>
      </c>
      <c r="AY153" s="14" t="s">
        <v>141</v>
      </c>
      <c r="BE153" s="180">
        <f t="shared" si="9"/>
        <v>0</v>
      </c>
      <c r="BF153" s="180">
        <f t="shared" si="10"/>
        <v>0</v>
      </c>
      <c r="BG153" s="180">
        <f t="shared" si="11"/>
        <v>0</v>
      </c>
      <c r="BH153" s="180">
        <f t="shared" si="12"/>
        <v>0</v>
      </c>
      <c r="BI153" s="180">
        <f t="shared" si="13"/>
        <v>0</v>
      </c>
      <c r="BJ153" s="14" t="s">
        <v>85</v>
      </c>
      <c r="BK153" s="180">
        <f t="shared" si="14"/>
        <v>0</v>
      </c>
      <c r="BL153" s="14" t="s">
        <v>92</v>
      </c>
      <c r="BM153" s="179" t="s">
        <v>184</v>
      </c>
    </row>
    <row r="154" spans="1:65" s="2" customFormat="1" ht="24.15" customHeight="1">
      <c r="A154" s="29"/>
      <c r="B154" s="132"/>
      <c r="C154" s="167" t="s">
        <v>185</v>
      </c>
      <c r="D154" s="167" t="s">
        <v>143</v>
      </c>
      <c r="E154" s="168" t="s">
        <v>186</v>
      </c>
      <c r="F154" s="169" t="s">
        <v>187</v>
      </c>
      <c r="G154" s="170" t="s">
        <v>157</v>
      </c>
      <c r="H154" s="171">
        <v>16.404</v>
      </c>
      <c r="I154" s="172"/>
      <c r="J154" s="173">
        <f t="shared" si="5"/>
        <v>0</v>
      </c>
      <c r="K154" s="174"/>
      <c r="L154" s="30"/>
      <c r="M154" s="175" t="s">
        <v>1</v>
      </c>
      <c r="N154" s="176" t="s">
        <v>39</v>
      </c>
      <c r="O154" s="58"/>
      <c r="P154" s="177">
        <f t="shared" si="6"/>
        <v>0</v>
      </c>
      <c r="Q154" s="177">
        <v>0</v>
      </c>
      <c r="R154" s="177">
        <f t="shared" si="7"/>
        <v>0</v>
      </c>
      <c r="S154" s="177">
        <v>0</v>
      </c>
      <c r="T154" s="178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9" t="s">
        <v>92</v>
      </c>
      <c r="AT154" s="179" t="s">
        <v>143</v>
      </c>
      <c r="AU154" s="179" t="s">
        <v>85</v>
      </c>
      <c r="AY154" s="14" t="s">
        <v>141</v>
      </c>
      <c r="BE154" s="180">
        <f t="shared" si="9"/>
        <v>0</v>
      </c>
      <c r="BF154" s="180">
        <f t="shared" si="10"/>
        <v>0</v>
      </c>
      <c r="BG154" s="180">
        <f t="shared" si="11"/>
        <v>0</v>
      </c>
      <c r="BH154" s="180">
        <f t="shared" si="12"/>
        <v>0</v>
      </c>
      <c r="BI154" s="180">
        <f t="shared" si="13"/>
        <v>0</v>
      </c>
      <c r="BJ154" s="14" t="s">
        <v>85</v>
      </c>
      <c r="BK154" s="180">
        <f t="shared" si="14"/>
        <v>0</v>
      </c>
      <c r="BL154" s="14" t="s">
        <v>92</v>
      </c>
      <c r="BM154" s="179" t="s">
        <v>188</v>
      </c>
    </row>
    <row r="155" spans="1:65" s="12" customFormat="1" ht="22.95" customHeight="1">
      <c r="B155" s="154"/>
      <c r="D155" s="155" t="s">
        <v>72</v>
      </c>
      <c r="E155" s="165" t="s">
        <v>189</v>
      </c>
      <c r="F155" s="165" t="s">
        <v>190</v>
      </c>
      <c r="I155" s="157"/>
      <c r="J155" s="166">
        <f>BK155</f>
        <v>0</v>
      </c>
      <c r="L155" s="154"/>
      <c r="M155" s="159"/>
      <c r="N155" s="160"/>
      <c r="O155" s="160"/>
      <c r="P155" s="161">
        <f>P156</f>
        <v>0</v>
      </c>
      <c r="Q155" s="160"/>
      <c r="R155" s="161">
        <f>R156</f>
        <v>0</v>
      </c>
      <c r="S155" s="160"/>
      <c r="T155" s="162">
        <f>T156</f>
        <v>0</v>
      </c>
      <c r="AR155" s="155" t="s">
        <v>80</v>
      </c>
      <c r="AT155" s="163" t="s">
        <v>72</v>
      </c>
      <c r="AU155" s="163" t="s">
        <v>80</v>
      </c>
      <c r="AY155" s="155" t="s">
        <v>141</v>
      </c>
      <c r="BK155" s="164">
        <f>BK156</f>
        <v>0</v>
      </c>
    </row>
    <row r="156" spans="1:65" s="2" customFormat="1" ht="24.15" customHeight="1">
      <c r="A156" s="29"/>
      <c r="B156" s="132"/>
      <c r="C156" s="167" t="s">
        <v>191</v>
      </c>
      <c r="D156" s="167" t="s">
        <v>143</v>
      </c>
      <c r="E156" s="168" t="s">
        <v>192</v>
      </c>
      <c r="F156" s="169" t="s">
        <v>193</v>
      </c>
      <c r="G156" s="170" t="s">
        <v>157</v>
      </c>
      <c r="H156" s="171">
        <v>2.335</v>
      </c>
      <c r="I156" s="172"/>
      <c r="J156" s="173">
        <f>ROUND(I156*H156,2)</f>
        <v>0</v>
      </c>
      <c r="K156" s="174"/>
      <c r="L156" s="30"/>
      <c r="M156" s="175" t="s">
        <v>1</v>
      </c>
      <c r="N156" s="176" t="s">
        <v>39</v>
      </c>
      <c r="O156" s="58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9" t="s">
        <v>92</v>
      </c>
      <c r="AT156" s="179" t="s">
        <v>143</v>
      </c>
      <c r="AU156" s="179" t="s">
        <v>85</v>
      </c>
      <c r="AY156" s="14" t="s">
        <v>141</v>
      </c>
      <c r="BE156" s="180">
        <f>IF(N156="základná",J156,0)</f>
        <v>0</v>
      </c>
      <c r="BF156" s="180">
        <f>IF(N156="znížená",J156,0)</f>
        <v>0</v>
      </c>
      <c r="BG156" s="180">
        <f>IF(N156="zákl. prenesená",J156,0)</f>
        <v>0</v>
      </c>
      <c r="BH156" s="180">
        <f>IF(N156="zníž. prenesená",J156,0)</f>
        <v>0</v>
      </c>
      <c r="BI156" s="180">
        <f>IF(N156="nulová",J156,0)</f>
        <v>0</v>
      </c>
      <c r="BJ156" s="14" t="s">
        <v>85</v>
      </c>
      <c r="BK156" s="180">
        <f>ROUND(I156*H156,2)</f>
        <v>0</v>
      </c>
      <c r="BL156" s="14" t="s">
        <v>92</v>
      </c>
      <c r="BM156" s="179" t="s">
        <v>194</v>
      </c>
    </row>
    <row r="157" spans="1:65" s="12" customFormat="1" ht="25.95" customHeight="1">
      <c r="B157" s="154"/>
      <c r="D157" s="155" t="s">
        <v>72</v>
      </c>
      <c r="E157" s="156" t="s">
        <v>195</v>
      </c>
      <c r="F157" s="156" t="s">
        <v>196</v>
      </c>
      <c r="I157" s="157"/>
      <c r="J157" s="158">
        <f>BK157</f>
        <v>0</v>
      </c>
      <c r="L157" s="154"/>
      <c r="M157" s="159"/>
      <c r="N157" s="160"/>
      <c r="O157" s="160"/>
      <c r="P157" s="161">
        <f>P158+P161+P174+P189+P193</f>
        <v>0</v>
      </c>
      <c r="Q157" s="160"/>
      <c r="R157" s="161">
        <f>R158+R161+R174+R189+R193</f>
        <v>60.029067539999993</v>
      </c>
      <c r="S157" s="160"/>
      <c r="T157" s="162">
        <f>T158+T161+T174+T189+T193</f>
        <v>0</v>
      </c>
      <c r="AR157" s="155" t="s">
        <v>85</v>
      </c>
      <c r="AT157" s="163" t="s">
        <v>72</v>
      </c>
      <c r="AU157" s="163" t="s">
        <v>73</v>
      </c>
      <c r="AY157" s="155" t="s">
        <v>141</v>
      </c>
      <c r="BK157" s="164">
        <f>BK158+BK161+BK174+BK189+BK193</f>
        <v>0</v>
      </c>
    </row>
    <row r="158" spans="1:65" s="12" customFormat="1" ht="22.95" customHeight="1">
      <c r="B158" s="154"/>
      <c r="D158" s="155" t="s">
        <v>72</v>
      </c>
      <c r="E158" s="165" t="s">
        <v>197</v>
      </c>
      <c r="F158" s="165" t="s">
        <v>198</v>
      </c>
      <c r="I158" s="157"/>
      <c r="J158" s="166">
        <f>BK158</f>
        <v>0</v>
      </c>
      <c r="L158" s="154"/>
      <c r="M158" s="159"/>
      <c r="N158" s="160"/>
      <c r="O158" s="160"/>
      <c r="P158" s="161">
        <f>SUM(P159:P160)</f>
        <v>0</v>
      </c>
      <c r="Q158" s="160"/>
      <c r="R158" s="161">
        <f>SUM(R159:R160)</f>
        <v>2.542E-3</v>
      </c>
      <c r="S158" s="160"/>
      <c r="T158" s="162">
        <f>SUM(T159:T160)</f>
        <v>0</v>
      </c>
      <c r="AR158" s="155" t="s">
        <v>85</v>
      </c>
      <c r="AT158" s="163" t="s">
        <v>72</v>
      </c>
      <c r="AU158" s="163" t="s">
        <v>80</v>
      </c>
      <c r="AY158" s="155" t="s">
        <v>141</v>
      </c>
      <c r="BK158" s="164">
        <f>SUM(BK159:BK160)</f>
        <v>0</v>
      </c>
    </row>
    <row r="159" spans="1:65" s="2" customFormat="1" ht="33" customHeight="1">
      <c r="A159" s="29"/>
      <c r="B159" s="132"/>
      <c r="C159" s="252" t="s">
        <v>199</v>
      </c>
      <c r="D159" s="252" t="s">
        <v>143</v>
      </c>
      <c r="E159" s="253" t="s">
        <v>200</v>
      </c>
      <c r="F159" s="254" t="s">
        <v>201</v>
      </c>
      <c r="G159" s="170" t="s">
        <v>202</v>
      </c>
      <c r="H159" s="171">
        <v>4</v>
      </c>
      <c r="I159" s="172"/>
      <c r="J159" s="173">
        <f>ROUND(I159*H159,2)</f>
        <v>0</v>
      </c>
      <c r="K159" s="174"/>
      <c r="L159" s="30"/>
      <c r="M159" s="175" t="s">
        <v>1</v>
      </c>
      <c r="N159" s="176" t="s">
        <v>39</v>
      </c>
      <c r="O159" s="58"/>
      <c r="P159" s="177">
        <f>O159*H159</f>
        <v>0</v>
      </c>
      <c r="Q159" s="177">
        <v>6.355E-4</v>
      </c>
      <c r="R159" s="177">
        <f>Q159*H159</f>
        <v>2.542E-3</v>
      </c>
      <c r="S159" s="177">
        <v>0</v>
      </c>
      <c r="T159" s="178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9" t="s">
        <v>203</v>
      </c>
      <c r="AT159" s="179" t="s">
        <v>143</v>
      </c>
      <c r="AU159" s="179" t="s">
        <v>85</v>
      </c>
      <c r="AY159" s="14" t="s">
        <v>141</v>
      </c>
      <c r="BE159" s="180">
        <f>IF(N159="základná",J159,0)</f>
        <v>0</v>
      </c>
      <c r="BF159" s="180">
        <f>IF(N159="znížená",J159,0)</f>
        <v>0</v>
      </c>
      <c r="BG159" s="180">
        <f>IF(N159="zákl. prenesená",J159,0)</f>
        <v>0</v>
      </c>
      <c r="BH159" s="180">
        <f>IF(N159="zníž. prenesená",J159,0)</f>
        <v>0</v>
      </c>
      <c r="BI159" s="180">
        <f>IF(N159="nulová",J159,0)</f>
        <v>0</v>
      </c>
      <c r="BJ159" s="14" t="s">
        <v>85</v>
      </c>
      <c r="BK159" s="180">
        <f>ROUND(I159*H159,2)</f>
        <v>0</v>
      </c>
      <c r="BL159" s="14" t="s">
        <v>203</v>
      </c>
      <c r="BM159" s="179" t="s">
        <v>204</v>
      </c>
    </row>
    <row r="160" spans="1:65" s="2" customFormat="1" ht="24.15" customHeight="1">
      <c r="A160" s="29"/>
      <c r="B160" s="132"/>
      <c r="C160" s="252" t="s">
        <v>205</v>
      </c>
      <c r="D160" s="252" t="s">
        <v>143</v>
      </c>
      <c r="E160" s="253" t="s">
        <v>206</v>
      </c>
      <c r="F160" s="254" t="s">
        <v>207</v>
      </c>
      <c r="G160" s="170" t="s">
        <v>208</v>
      </c>
      <c r="H160" s="181"/>
      <c r="I160" s="172"/>
      <c r="J160" s="173">
        <f>ROUND(I160*H160,2)</f>
        <v>0</v>
      </c>
      <c r="K160" s="174"/>
      <c r="L160" s="30"/>
      <c r="M160" s="175" t="s">
        <v>1</v>
      </c>
      <c r="N160" s="176" t="s">
        <v>39</v>
      </c>
      <c r="O160" s="58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9" t="s">
        <v>203</v>
      </c>
      <c r="AT160" s="179" t="s">
        <v>143</v>
      </c>
      <c r="AU160" s="179" t="s">
        <v>85</v>
      </c>
      <c r="AY160" s="14" t="s">
        <v>141</v>
      </c>
      <c r="BE160" s="180">
        <f>IF(N160="základná",J160,0)</f>
        <v>0</v>
      </c>
      <c r="BF160" s="180">
        <f>IF(N160="znížená",J160,0)</f>
        <v>0</v>
      </c>
      <c r="BG160" s="180">
        <f>IF(N160="zákl. prenesená",J160,0)</f>
        <v>0</v>
      </c>
      <c r="BH160" s="180">
        <f>IF(N160="zníž. prenesená",J160,0)</f>
        <v>0</v>
      </c>
      <c r="BI160" s="180">
        <f>IF(N160="nulová",J160,0)</f>
        <v>0</v>
      </c>
      <c r="BJ160" s="14" t="s">
        <v>85</v>
      </c>
      <c r="BK160" s="180">
        <f>ROUND(I160*H160,2)</f>
        <v>0</v>
      </c>
      <c r="BL160" s="14" t="s">
        <v>203</v>
      </c>
      <c r="BM160" s="179" t="s">
        <v>209</v>
      </c>
    </row>
    <row r="161" spans="1:65" s="12" customFormat="1" ht="22.95" customHeight="1">
      <c r="B161" s="154"/>
      <c r="D161" s="155" t="s">
        <v>72</v>
      </c>
      <c r="E161" s="165" t="s">
        <v>210</v>
      </c>
      <c r="F161" s="165" t="s">
        <v>211</v>
      </c>
      <c r="I161" s="157"/>
      <c r="J161" s="166">
        <f>BK161</f>
        <v>0</v>
      </c>
      <c r="L161" s="154"/>
      <c r="M161" s="159"/>
      <c r="N161" s="160"/>
      <c r="O161" s="160"/>
      <c r="P161" s="161">
        <f>SUM(P162:P173)</f>
        <v>0</v>
      </c>
      <c r="Q161" s="160"/>
      <c r="R161" s="161">
        <f>SUM(R162:R173)</f>
        <v>50.487789659999997</v>
      </c>
      <c r="S161" s="160"/>
      <c r="T161" s="162">
        <f>SUM(T162:T173)</f>
        <v>0</v>
      </c>
      <c r="AR161" s="155" t="s">
        <v>85</v>
      </c>
      <c r="AT161" s="163" t="s">
        <v>72</v>
      </c>
      <c r="AU161" s="163" t="s">
        <v>80</v>
      </c>
      <c r="AY161" s="155" t="s">
        <v>141</v>
      </c>
      <c r="BK161" s="164">
        <f>SUM(BK162:BK173)</f>
        <v>0</v>
      </c>
    </row>
    <row r="162" spans="1:65" s="2" customFormat="1" ht="37.950000000000003" customHeight="1">
      <c r="A162" s="29"/>
      <c r="B162" s="132"/>
      <c r="C162" s="167" t="s">
        <v>212</v>
      </c>
      <c r="D162" s="167" t="s">
        <v>143</v>
      </c>
      <c r="E162" s="168" t="s">
        <v>213</v>
      </c>
      <c r="F162" s="169" t="s">
        <v>214</v>
      </c>
      <c r="G162" s="170" t="s">
        <v>164</v>
      </c>
      <c r="H162" s="171">
        <v>2413.5729999999999</v>
      </c>
      <c r="I162" s="172"/>
      <c r="J162" s="173">
        <f t="shared" ref="J162:J173" si="15">ROUND(I162*H162,2)</f>
        <v>0</v>
      </c>
      <c r="K162" s="174"/>
      <c r="L162" s="30"/>
      <c r="M162" s="175" t="s">
        <v>1</v>
      </c>
      <c r="N162" s="176" t="s">
        <v>39</v>
      </c>
      <c r="O162" s="58"/>
      <c r="P162" s="177">
        <f t="shared" ref="P162:P173" si="16">O162*H162</f>
        <v>0</v>
      </c>
      <c r="Q162" s="177">
        <v>2.5999999999999998E-4</v>
      </c>
      <c r="R162" s="177">
        <f t="shared" ref="R162:R173" si="17">Q162*H162</f>
        <v>0.6275289799999999</v>
      </c>
      <c r="S162" s="177">
        <v>0</v>
      </c>
      <c r="T162" s="178">
        <f t="shared" ref="T162:T173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9" t="s">
        <v>203</v>
      </c>
      <c r="AT162" s="179" t="s">
        <v>143</v>
      </c>
      <c r="AU162" s="179" t="s">
        <v>85</v>
      </c>
      <c r="AY162" s="14" t="s">
        <v>141</v>
      </c>
      <c r="BE162" s="180">
        <f t="shared" ref="BE162:BE173" si="19">IF(N162="základná",J162,0)</f>
        <v>0</v>
      </c>
      <c r="BF162" s="180">
        <f t="shared" ref="BF162:BF173" si="20">IF(N162="znížená",J162,0)</f>
        <v>0</v>
      </c>
      <c r="BG162" s="180">
        <f t="shared" ref="BG162:BG173" si="21">IF(N162="zákl. prenesená",J162,0)</f>
        <v>0</v>
      </c>
      <c r="BH162" s="180">
        <f t="shared" ref="BH162:BH173" si="22">IF(N162="zníž. prenesená",J162,0)</f>
        <v>0</v>
      </c>
      <c r="BI162" s="180">
        <f t="shared" ref="BI162:BI173" si="23">IF(N162="nulová",J162,0)</f>
        <v>0</v>
      </c>
      <c r="BJ162" s="14" t="s">
        <v>85</v>
      </c>
      <c r="BK162" s="180">
        <f t="shared" ref="BK162:BK173" si="24">ROUND(I162*H162,2)</f>
        <v>0</v>
      </c>
      <c r="BL162" s="14" t="s">
        <v>203</v>
      </c>
      <c r="BM162" s="179" t="s">
        <v>215</v>
      </c>
    </row>
    <row r="163" spans="1:65" s="2" customFormat="1" ht="21.75" customHeight="1">
      <c r="A163" s="29"/>
      <c r="B163" s="132"/>
      <c r="C163" s="182" t="s">
        <v>203</v>
      </c>
      <c r="D163" s="182" t="s">
        <v>216</v>
      </c>
      <c r="E163" s="183" t="s">
        <v>217</v>
      </c>
      <c r="F163" s="184" t="s">
        <v>218</v>
      </c>
      <c r="G163" s="185" t="s">
        <v>146</v>
      </c>
      <c r="H163" s="186">
        <v>37.774000000000001</v>
      </c>
      <c r="I163" s="187"/>
      <c r="J163" s="188">
        <f t="shared" si="15"/>
        <v>0</v>
      </c>
      <c r="K163" s="189"/>
      <c r="L163" s="190"/>
      <c r="M163" s="191" t="s">
        <v>1</v>
      </c>
      <c r="N163" s="192" t="s">
        <v>39</v>
      </c>
      <c r="O163" s="58"/>
      <c r="P163" s="177">
        <f t="shared" si="16"/>
        <v>0</v>
      </c>
      <c r="Q163" s="177">
        <v>0.55000000000000004</v>
      </c>
      <c r="R163" s="177">
        <f t="shared" si="17"/>
        <v>20.775700000000001</v>
      </c>
      <c r="S163" s="177">
        <v>0</v>
      </c>
      <c r="T163" s="178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9" t="s">
        <v>219</v>
      </c>
      <c r="AT163" s="179" t="s">
        <v>216</v>
      </c>
      <c r="AU163" s="179" t="s">
        <v>85</v>
      </c>
      <c r="AY163" s="14" t="s">
        <v>141</v>
      </c>
      <c r="BE163" s="180">
        <f t="shared" si="19"/>
        <v>0</v>
      </c>
      <c r="BF163" s="180">
        <f t="shared" si="20"/>
        <v>0</v>
      </c>
      <c r="BG163" s="180">
        <f t="shared" si="21"/>
        <v>0</v>
      </c>
      <c r="BH163" s="180">
        <f t="shared" si="22"/>
        <v>0</v>
      </c>
      <c r="BI163" s="180">
        <f t="shared" si="23"/>
        <v>0</v>
      </c>
      <c r="BJ163" s="14" t="s">
        <v>85</v>
      </c>
      <c r="BK163" s="180">
        <f t="shared" si="24"/>
        <v>0</v>
      </c>
      <c r="BL163" s="14" t="s">
        <v>203</v>
      </c>
      <c r="BM163" s="179" t="s">
        <v>220</v>
      </c>
    </row>
    <row r="164" spans="1:65" s="2" customFormat="1" ht="24.15" customHeight="1">
      <c r="A164" s="29"/>
      <c r="B164" s="132"/>
      <c r="C164" s="167" t="s">
        <v>221</v>
      </c>
      <c r="D164" s="167" t="s">
        <v>143</v>
      </c>
      <c r="E164" s="168" t="s">
        <v>222</v>
      </c>
      <c r="F164" s="169" t="s">
        <v>223</v>
      </c>
      <c r="G164" s="170" t="s">
        <v>150</v>
      </c>
      <c r="H164" s="171">
        <v>1588.896</v>
      </c>
      <c r="I164" s="172"/>
      <c r="J164" s="173">
        <f t="shared" si="15"/>
        <v>0</v>
      </c>
      <c r="K164" s="174"/>
      <c r="L164" s="30"/>
      <c r="M164" s="175" t="s">
        <v>1</v>
      </c>
      <c r="N164" s="176" t="s">
        <v>39</v>
      </c>
      <c r="O164" s="58"/>
      <c r="P164" s="177">
        <f t="shared" si="16"/>
        <v>0</v>
      </c>
      <c r="Q164" s="177">
        <v>0</v>
      </c>
      <c r="R164" s="177">
        <f t="shared" si="17"/>
        <v>0</v>
      </c>
      <c r="S164" s="177">
        <v>0</v>
      </c>
      <c r="T164" s="178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9" t="s">
        <v>203</v>
      </c>
      <c r="AT164" s="179" t="s">
        <v>143</v>
      </c>
      <c r="AU164" s="179" t="s">
        <v>85</v>
      </c>
      <c r="AY164" s="14" t="s">
        <v>141</v>
      </c>
      <c r="BE164" s="180">
        <f t="shared" si="19"/>
        <v>0</v>
      </c>
      <c r="BF164" s="180">
        <f t="shared" si="20"/>
        <v>0</v>
      </c>
      <c r="BG164" s="180">
        <f t="shared" si="21"/>
        <v>0</v>
      </c>
      <c r="BH164" s="180">
        <f t="shared" si="22"/>
        <v>0</v>
      </c>
      <c r="BI164" s="180">
        <f t="shared" si="23"/>
        <v>0</v>
      </c>
      <c r="BJ164" s="14" t="s">
        <v>85</v>
      </c>
      <c r="BK164" s="180">
        <f t="shared" si="24"/>
        <v>0</v>
      </c>
      <c r="BL164" s="14" t="s">
        <v>203</v>
      </c>
      <c r="BM164" s="179" t="s">
        <v>224</v>
      </c>
    </row>
    <row r="165" spans="1:65" s="2" customFormat="1" ht="24.15" customHeight="1">
      <c r="A165" s="29"/>
      <c r="B165" s="132"/>
      <c r="C165" s="182" t="s">
        <v>225</v>
      </c>
      <c r="D165" s="182" t="s">
        <v>216</v>
      </c>
      <c r="E165" s="183" t="s">
        <v>226</v>
      </c>
      <c r="F165" s="184" t="s">
        <v>227</v>
      </c>
      <c r="G165" s="185" t="s">
        <v>146</v>
      </c>
      <c r="H165" s="186">
        <v>43.695</v>
      </c>
      <c r="I165" s="187"/>
      <c r="J165" s="188">
        <f t="shared" si="15"/>
        <v>0</v>
      </c>
      <c r="K165" s="189"/>
      <c r="L165" s="190"/>
      <c r="M165" s="191" t="s">
        <v>1</v>
      </c>
      <c r="N165" s="192" t="s">
        <v>39</v>
      </c>
      <c r="O165" s="58"/>
      <c r="P165" s="177">
        <f t="shared" si="16"/>
        <v>0</v>
      </c>
      <c r="Q165" s="177">
        <v>0.55000000000000004</v>
      </c>
      <c r="R165" s="177">
        <f t="shared" si="17"/>
        <v>24.032250000000001</v>
      </c>
      <c r="S165" s="177">
        <v>0</v>
      </c>
      <c r="T165" s="178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9" t="s">
        <v>219</v>
      </c>
      <c r="AT165" s="179" t="s">
        <v>216</v>
      </c>
      <c r="AU165" s="179" t="s">
        <v>85</v>
      </c>
      <c r="AY165" s="14" t="s">
        <v>141</v>
      </c>
      <c r="BE165" s="180">
        <f t="shared" si="19"/>
        <v>0</v>
      </c>
      <c r="BF165" s="180">
        <f t="shared" si="20"/>
        <v>0</v>
      </c>
      <c r="BG165" s="180">
        <f t="shared" si="21"/>
        <v>0</v>
      </c>
      <c r="BH165" s="180">
        <f t="shared" si="22"/>
        <v>0</v>
      </c>
      <c r="BI165" s="180">
        <f t="shared" si="23"/>
        <v>0</v>
      </c>
      <c r="BJ165" s="14" t="s">
        <v>85</v>
      </c>
      <c r="BK165" s="180">
        <f t="shared" si="24"/>
        <v>0</v>
      </c>
      <c r="BL165" s="14" t="s">
        <v>203</v>
      </c>
      <c r="BM165" s="179" t="s">
        <v>228</v>
      </c>
    </row>
    <row r="166" spans="1:65" s="2" customFormat="1" ht="24.15" customHeight="1">
      <c r="A166" s="29"/>
      <c r="B166" s="132"/>
      <c r="C166" s="167" t="s">
        <v>229</v>
      </c>
      <c r="D166" s="167" t="s">
        <v>143</v>
      </c>
      <c r="E166" s="168" t="s">
        <v>230</v>
      </c>
      <c r="F166" s="169" t="s">
        <v>231</v>
      </c>
      <c r="G166" s="170" t="s">
        <v>150</v>
      </c>
      <c r="H166" s="171">
        <v>152.70500000000001</v>
      </c>
      <c r="I166" s="172"/>
      <c r="J166" s="173">
        <f t="shared" si="15"/>
        <v>0</v>
      </c>
      <c r="K166" s="174"/>
      <c r="L166" s="30"/>
      <c r="M166" s="175" t="s">
        <v>1</v>
      </c>
      <c r="N166" s="176" t="s">
        <v>39</v>
      </c>
      <c r="O166" s="58"/>
      <c r="P166" s="177">
        <f t="shared" si="16"/>
        <v>0</v>
      </c>
      <c r="Q166" s="177">
        <v>0</v>
      </c>
      <c r="R166" s="177">
        <f t="shared" si="17"/>
        <v>0</v>
      </c>
      <c r="S166" s="177">
        <v>0</v>
      </c>
      <c r="T166" s="178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9" t="s">
        <v>203</v>
      </c>
      <c r="AT166" s="179" t="s">
        <v>143</v>
      </c>
      <c r="AU166" s="179" t="s">
        <v>85</v>
      </c>
      <c r="AY166" s="14" t="s">
        <v>141</v>
      </c>
      <c r="BE166" s="180">
        <f t="shared" si="19"/>
        <v>0</v>
      </c>
      <c r="BF166" s="180">
        <f t="shared" si="20"/>
        <v>0</v>
      </c>
      <c r="BG166" s="180">
        <f t="shared" si="21"/>
        <v>0</v>
      </c>
      <c r="BH166" s="180">
        <f t="shared" si="22"/>
        <v>0</v>
      </c>
      <c r="BI166" s="180">
        <f t="shared" si="23"/>
        <v>0</v>
      </c>
      <c r="BJ166" s="14" t="s">
        <v>85</v>
      </c>
      <c r="BK166" s="180">
        <f t="shared" si="24"/>
        <v>0</v>
      </c>
      <c r="BL166" s="14" t="s">
        <v>203</v>
      </c>
      <c r="BM166" s="179" t="s">
        <v>232</v>
      </c>
    </row>
    <row r="167" spans="1:65" s="2" customFormat="1" ht="24.15" customHeight="1">
      <c r="A167" s="29"/>
      <c r="B167" s="132"/>
      <c r="C167" s="167" t="s">
        <v>7</v>
      </c>
      <c r="D167" s="167" t="s">
        <v>143</v>
      </c>
      <c r="E167" s="168" t="s">
        <v>233</v>
      </c>
      <c r="F167" s="169" t="s">
        <v>234</v>
      </c>
      <c r="G167" s="170" t="s">
        <v>150</v>
      </c>
      <c r="H167" s="171">
        <v>39.895000000000003</v>
      </c>
      <c r="I167" s="172"/>
      <c r="J167" s="173">
        <f t="shared" si="15"/>
        <v>0</v>
      </c>
      <c r="K167" s="174"/>
      <c r="L167" s="30"/>
      <c r="M167" s="175" t="s">
        <v>1</v>
      </c>
      <c r="N167" s="176" t="s">
        <v>39</v>
      </c>
      <c r="O167" s="58"/>
      <c r="P167" s="177">
        <f t="shared" si="16"/>
        <v>0</v>
      </c>
      <c r="Q167" s="177">
        <v>2.4199999999999998E-3</v>
      </c>
      <c r="R167" s="177">
        <f t="shared" si="17"/>
        <v>9.6545900000000004E-2</v>
      </c>
      <c r="S167" s="177">
        <v>0</v>
      </c>
      <c r="T167" s="178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9" t="s">
        <v>203</v>
      </c>
      <c r="AT167" s="179" t="s">
        <v>143</v>
      </c>
      <c r="AU167" s="179" t="s">
        <v>85</v>
      </c>
      <c r="AY167" s="14" t="s">
        <v>141</v>
      </c>
      <c r="BE167" s="180">
        <f t="shared" si="19"/>
        <v>0</v>
      </c>
      <c r="BF167" s="180">
        <f t="shared" si="20"/>
        <v>0</v>
      </c>
      <c r="BG167" s="180">
        <f t="shared" si="21"/>
        <v>0</v>
      </c>
      <c r="BH167" s="180">
        <f t="shared" si="22"/>
        <v>0</v>
      </c>
      <c r="BI167" s="180">
        <f t="shared" si="23"/>
        <v>0</v>
      </c>
      <c r="BJ167" s="14" t="s">
        <v>85</v>
      </c>
      <c r="BK167" s="180">
        <f t="shared" si="24"/>
        <v>0</v>
      </c>
      <c r="BL167" s="14" t="s">
        <v>203</v>
      </c>
      <c r="BM167" s="179" t="s">
        <v>235</v>
      </c>
    </row>
    <row r="168" spans="1:65" s="2" customFormat="1" ht="16.5" customHeight="1">
      <c r="A168" s="29"/>
      <c r="B168" s="132"/>
      <c r="C168" s="182" t="s">
        <v>236</v>
      </c>
      <c r="D168" s="182" t="s">
        <v>216</v>
      </c>
      <c r="E168" s="183" t="s">
        <v>237</v>
      </c>
      <c r="F168" s="184" t="s">
        <v>238</v>
      </c>
      <c r="G168" s="185" t="s">
        <v>150</v>
      </c>
      <c r="H168" s="186">
        <v>211.86099999999999</v>
      </c>
      <c r="I168" s="187"/>
      <c r="J168" s="188">
        <f t="shared" si="15"/>
        <v>0</v>
      </c>
      <c r="K168" s="189"/>
      <c r="L168" s="190"/>
      <c r="M168" s="191" t="s">
        <v>1</v>
      </c>
      <c r="N168" s="192" t="s">
        <v>39</v>
      </c>
      <c r="O168" s="58"/>
      <c r="P168" s="177">
        <f t="shared" si="16"/>
        <v>0</v>
      </c>
      <c r="Q168" s="177">
        <v>9.6799999999999994E-3</v>
      </c>
      <c r="R168" s="177">
        <f t="shared" si="17"/>
        <v>2.0508144799999997</v>
      </c>
      <c r="S168" s="177">
        <v>0</v>
      </c>
      <c r="T168" s="178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9" t="s">
        <v>219</v>
      </c>
      <c r="AT168" s="179" t="s">
        <v>216</v>
      </c>
      <c r="AU168" s="179" t="s">
        <v>85</v>
      </c>
      <c r="AY168" s="14" t="s">
        <v>141</v>
      </c>
      <c r="BE168" s="180">
        <f t="shared" si="19"/>
        <v>0</v>
      </c>
      <c r="BF168" s="180">
        <f t="shared" si="20"/>
        <v>0</v>
      </c>
      <c r="BG168" s="180">
        <f t="shared" si="21"/>
        <v>0</v>
      </c>
      <c r="BH168" s="180">
        <f t="shared" si="22"/>
        <v>0</v>
      </c>
      <c r="BI168" s="180">
        <f t="shared" si="23"/>
        <v>0</v>
      </c>
      <c r="BJ168" s="14" t="s">
        <v>85</v>
      </c>
      <c r="BK168" s="180">
        <f t="shared" si="24"/>
        <v>0</v>
      </c>
      <c r="BL168" s="14" t="s">
        <v>203</v>
      </c>
      <c r="BM168" s="179" t="s">
        <v>239</v>
      </c>
    </row>
    <row r="169" spans="1:65" s="2" customFormat="1" ht="44.25" customHeight="1">
      <c r="A169" s="29"/>
      <c r="B169" s="132"/>
      <c r="C169" s="167" t="s">
        <v>240</v>
      </c>
      <c r="D169" s="167" t="s">
        <v>143</v>
      </c>
      <c r="E169" s="168" t="s">
        <v>241</v>
      </c>
      <c r="F169" s="169" t="s">
        <v>242</v>
      </c>
      <c r="G169" s="170" t="s">
        <v>146</v>
      </c>
      <c r="H169" s="171">
        <v>70.843000000000004</v>
      </c>
      <c r="I169" s="172"/>
      <c r="J169" s="173">
        <f t="shared" si="15"/>
        <v>0</v>
      </c>
      <c r="K169" s="174"/>
      <c r="L169" s="30"/>
      <c r="M169" s="175" t="s">
        <v>1</v>
      </c>
      <c r="N169" s="176" t="s">
        <v>39</v>
      </c>
      <c r="O169" s="58"/>
      <c r="P169" s="177">
        <f t="shared" si="16"/>
        <v>0</v>
      </c>
      <c r="Q169" s="177">
        <v>2.3099999999999999E-2</v>
      </c>
      <c r="R169" s="177">
        <f t="shared" si="17"/>
        <v>1.6364733</v>
      </c>
      <c r="S169" s="177">
        <v>0</v>
      </c>
      <c r="T169" s="178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9" t="s">
        <v>203</v>
      </c>
      <c r="AT169" s="179" t="s">
        <v>143</v>
      </c>
      <c r="AU169" s="179" t="s">
        <v>85</v>
      </c>
      <c r="AY169" s="14" t="s">
        <v>141</v>
      </c>
      <c r="BE169" s="180">
        <f t="shared" si="19"/>
        <v>0</v>
      </c>
      <c r="BF169" s="180">
        <f t="shared" si="20"/>
        <v>0</v>
      </c>
      <c r="BG169" s="180">
        <f t="shared" si="21"/>
        <v>0</v>
      </c>
      <c r="BH169" s="180">
        <f t="shared" si="22"/>
        <v>0</v>
      </c>
      <c r="BI169" s="180">
        <f t="shared" si="23"/>
        <v>0</v>
      </c>
      <c r="BJ169" s="14" t="s">
        <v>85</v>
      </c>
      <c r="BK169" s="180">
        <f t="shared" si="24"/>
        <v>0</v>
      </c>
      <c r="BL169" s="14" t="s">
        <v>203</v>
      </c>
      <c r="BM169" s="179" t="s">
        <v>243</v>
      </c>
    </row>
    <row r="170" spans="1:65" s="2" customFormat="1" ht="24.15" customHeight="1">
      <c r="A170" s="29"/>
      <c r="B170" s="132"/>
      <c r="C170" s="167" t="s">
        <v>244</v>
      </c>
      <c r="D170" s="167" t="s">
        <v>143</v>
      </c>
      <c r="E170" s="168" t="s">
        <v>245</v>
      </c>
      <c r="F170" s="169" t="s">
        <v>246</v>
      </c>
      <c r="G170" s="170" t="s">
        <v>150</v>
      </c>
      <c r="H170" s="171">
        <v>83.95</v>
      </c>
      <c r="I170" s="172"/>
      <c r="J170" s="173">
        <f t="shared" si="15"/>
        <v>0</v>
      </c>
      <c r="K170" s="174"/>
      <c r="L170" s="30"/>
      <c r="M170" s="175" t="s">
        <v>1</v>
      </c>
      <c r="N170" s="176" t="s">
        <v>39</v>
      </c>
      <c r="O170" s="58"/>
      <c r="P170" s="177">
        <f t="shared" si="16"/>
        <v>0</v>
      </c>
      <c r="Q170" s="177">
        <v>1.226E-2</v>
      </c>
      <c r="R170" s="177">
        <f t="shared" si="17"/>
        <v>1.0292270000000001</v>
      </c>
      <c r="S170" s="177">
        <v>0</v>
      </c>
      <c r="T170" s="178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9" t="s">
        <v>203</v>
      </c>
      <c r="AT170" s="179" t="s">
        <v>143</v>
      </c>
      <c r="AU170" s="179" t="s">
        <v>85</v>
      </c>
      <c r="AY170" s="14" t="s">
        <v>141</v>
      </c>
      <c r="BE170" s="180">
        <f t="shared" si="19"/>
        <v>0</v>
      </c>
      <c r="BF170" s="180">
        <f t="shared" si="20"/>
        <v>0</v>
      </c>
      <c r="BG170" s="180">
        <f t="shared" si="21"/>
        <v>0</v>
      </c>
      <c r="BH170" s="180">
        <f t="shared" si="22"/>
        <v>0</v>
      </c>
      <c r="BI170" s="180">
        <f t="shared" si="23"/>
        <v>0</v>
      </c>
      <c r="BJ170" s="14" t="s">
        <v>85</v>
      </c>
      <c r="BK170" s="180">
        <f t="shared" si="24"/>
        <v>0</v>
      </c>
      <c r="BL170" s="14" t="s">
        <v>203</v>
      </c>
      <c r="BM170" s="179" t="s">
        <v>247</v>
      </c>
    </row>
    <row r="171" spans="1:65" s="2" customFormat="1" ht="24.15" customHeight="1">
      <c r="A171" s="29"/>
      <c r="B171" s="132"/>
      <c r="C171" s="167" t="s">
        <v>248</v>
      </c>
      <c r="D171" s="167" t="s">
        <v>143</v>
      </c>
      <c r="E171" s="168" t="s">
        <v>249</v>
      </c>
      <c r="F171" s="169" t="s">
        <v>250</v>
      </c>
      <c r="G171" s="170" t="s">
        <v>164</v>
      </c>
      <c r="H171" s="171">
        <v>167.9</v>
      </c>
      <c r="I171" s="172"/>
      <c r="J171" s="173">
        <f t="shared" si="15"/>
        <v>0</v>
      </c>
      <c r="K171" s="174"/>
      <c r="L171" s="30"/>
      <c r="M171" s="175" t="s">
        <v>1</v>
      </c>
      <c r="N171" s="176" t="s">
        <v>39</v>
      </c>
      <c r="O171" s="58"/>
      <c r="P171" s="177">
        <f t="shared" si="16"/>
        <v>0</v>
      </c>
      <c r="Q171" s="177">
        <v>0</v>
      </c>
      <c r="R171" s="177">
        <f t="shared" si="17"/>
        <v>0</v>
      </c>
      <c r="S171" s="177">
        <v>0</v>
      </c>
      <c r="T171" s="178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9" t="s">
        <v>203</v>
      </c>
      <c r="AT171" s="179" t="s">
        <v>143</v>
      </c>
      <c r="AU171" s="179" t="s">
        <v>85</v>
      </c>
      <c r="AY171" s="14" t="s">
        <v>141</v>
      </c>
      <c r="BE171" s="180">
        <f t="shared" si="19"/>
        <v>0</v>
      </c>
      <c r="BF171" s="180">
        <f t="shared" si="20"/>
        <v>0</v>
      </c>
      <c r="BG171" s="180">
        <f t="shared" si="21"/>
        <v>0</v>
      </c>
      <c r="BH171" s="180">
        <f t="shared" si="22"/>
        <v>0</v>
      </c>
      <c r="BI171" s="180">
        <f t="shared" si="23"/>
        <v>0</v>
      </c>
      <c r="BJ171" s="14" t="s">
        <v>85</v>
      </c>
      <c r="BK171" s="180">
        <f t="shared" si="24"/>
        <v>0</v>
      </c>
      <c r="BL171" s="14" t="s">
        <v>203</v>
      </c>
      <c r="BM171" s="179" t="s">
        <v>251</v>
      </c>
    </row>
    <row r="172" spans="1:65" s="2" customFormat="1" ht="24.15" customHeight="1">
      <c r="A172" s="29"/>
      <c r="B172" s="132"/>
      <c r="C172" s="182" t="s">
        <v>252</v>
      </c>
      <c r="D172" s="182" t="s">
        <v>216</v>
      </c>
      <c r="E172" s="183" t="s">
        <v>226</v>
      </c>
      <c r="F172" s="184" t="s">
        <v>227</v>
      </c>
      <c r="G172" s="185" t="s">
        <v>146</v>
      </c>
      <c r="H172" s="186">
        <v>0.435</v>
      </c>
      <c r="I172" s="187"/>
      <c r="J172" s="188">
        <f t="shared" si="15"/>
        <v>0</v>
      </c>
      <c r="K172" s="189"/>
      <c r="L172" s="190"/>
      <c r="M172" s="191" t="s">
        <v>1</v>
      </c>
      <c r="N172" s="192" t="s">
        <v>39</v>
      </c>
      <c r="O172" s="58"/>
      <c r="P172" s="177">
        <f t="shared" si="16"/>
        <v>0</v>
      </c>
      <c r="Q172" s="177">
        <v>0.55000000000000004</v>
      </c>
      <c r="R172" s="177">
        <f t="shared" si="17"/>
        <v>0.23925000000000002</v>
      </c>
      <c r="S172" s="177">
        <v>0</v>
      </c>
      <c r="T172" s="178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9" t="s">
        <v>219</v>
      </c>
      <c r="AT172" s="179" t="s">
        <v>216</v>
      </c>
      <c r="AU172" s="179" t="s">
        <v>85</v>
      </c>
      <c r="AY172" s="14" t="s">
        <v>141</v>
      </c>
      <c r="BE172" s="180">
        <f t="shared" si="19"/>
        <v>0</v>
      </c>
      <c r="BF172" s="180">
        <f t="shared" si="20"/>
        <v>0</v>
      </c>
      <c r="BG172" s="180">
        <f t="shared" si="21"/>
        <v>0</v>
      </c>
      <c r="BH172" s="180">
        <f t="shared" si="22"/>
        <v>0</v>
      </c>
      <c r="BI172" s="180">
        <f t="shared" si="23"/>
        <v>0</v>
      </c>
      <c r="BJ172" s="14" t="s">
        <v>85</v>
      </c>
      <c r="BK172" s="180">
        <f t="shared" si="24"/>
        <v>0</v>
      </c>
      <c r="BL172" s="14" t="s">
        <v>203</v>
      </c>
      <c r="BM172" s="179" t="s">
        <v>253</v>
      </c>
    </row>
    <row r="173" spans="1:65" s="2" customFormat="1" ht="24.15" customHeight="1">
      <c r="A173" s="29"/>
      <c r="B173" s="132"/>
      <c r="C173" s="167" t="s">
        <v>254</v>
      </c>
      <c r="D173" s="167" t="s">
        <v>143</v>
      </c>
      <c r="E173" s="168" t="s">
        <v>255</v>
      </c>
      <c r="F173" s="169" t="s">
        <v>256</v>
      </c>
      <c r="G173" s="170" t="s">
        <v>208</v>
      </c>
      <c r="H173" s="181"/>
      <c r="I173" s="172"/>
      <c r="J173" s="173">
        <f t="shared" si="15"/>
        <v>0</v>
      </c>
      <c r="K173" s="174"/>
      <c r="L173" s="30"/>
      <c r="M173" s="175" t="s">
        <v>1</v>
      </c>
      <c r="N173" s="176" t="s">
        <v>39</v>
      </c>
      <c r="O173" s="58"/>
      <c r="P173" s="177">
        <f t="shared" si="16"/>
        <v>0</v>
      </c>
      <c r="Q173" s="177">
        <v>0</v>
      </c>
      <c r="R173" s="177">
        <f t="shared" si="17"/>
        <v>0</v>
      </c>
      <c r="S173" s="177">
        <v>0</v>
      </c>
      <c r="T173" s="178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9" t="s">
        <v>203</v>
      </c>
      <c r="AT173" s="179" t="s">
        <v>143</v>
      </c>
      <c r="AU173" s="179" t="s">
        <v>85</v>
      </c>
      <c r="AY173" s="14" t="s">
        <v>141</v>
      </c>
      <c r="BE173" s="180">
        <f t="shared" si="19"/>
        <v>0</v>
      </c>
      <c r="BF173" s="180">
        <f t="shared" si="20"/>
        <v>0</v>
      </c>
      <c r="BG173" s="180">
        <f t="shared" si="21"/>
        <v>0</v>
      </c>
      <c r="BH173" s="180">
        <f t="shared" si="22"/>
        <v>0</v>
      </c>
      <c r="BI173" s="180">
        <f t="shared" si="23"/>
        <v>0</v>
      </c>
      <c r="BJ173" s="14" t="s">
        <v>85</v>
      </c>
      <c r="BK173" s="180">
        <f t="shared" si="24"/>
        <v>0</v>
      </c>
      <c r="BL173" s="14" t="s">
        <v>203</v>
      </c>
      <c r="BM173" s="179" t="s">
        <v>257</v>
      </c>
    </row>
    <row r="174" spans="1:65" s="12" customFormat="1" ht="22.95" customHeight="1">
      <c r="B174" s="154"/>
      <c r="D174" s="155" t="s">
        <v>72</v>
      </c>
      <c r="E174" s="165" t="s">
        <v>258</v>
      </c>
      <c r="F174" s="165" t="s">
        <v>259</v>
      </c>
      <c r="I174" s="157"/>
      <c r="J174" s="166">
        <f>BK174</f>
        <v>0</v>
      </c>
      <c r="L174" s="154"/>
      <c r="M174" s="159"/>
      <c r="N174" s="160"/>
      <c r="O174" s="160"/>
      <c r="P174" s="161">
        <f>SUM(P175:P188)</f>
        <v>0</v>
      </c>
      <c r="Q174" s="160"/>
      <c r="R174" s="161">
        <f>SUM(R175:R188)</f>
        <v>8.6457166000000019</v>
      </c>
      <c r="S174" s="160"/>
      <c r="T174" s="162">
        <f>SUM(T175:T188)</f>
        <v>0</v>
      </c>
      <c r="AR174" s="155" t="s">
        <v>85</v>
      </c>
      <c r="AT174" s="163" t="s">
        <v>72</v>
      </c>
      <c r="AU174" s="163" t="s">
        <v>80</v>
      </c>
      <c r="AY174" s="155" t="s">
        <v>141</v>
      </c>
      <c r="BK174" s="164">
        <f>SUM(BK175:BK188)</f>
        <v>0</v>
      </c>
    </row>
    <row r="175" spans="1:65" s="2" customFormat="1" ht="24.15" customHeight="1">
      <c r="A175" s="29"/>
      <c r="B175" s="132"/>
      <c r="C175" s="167" t="s">
        <v>260</v>
      </c>
      <c r="D175" s="167" t="s">
        <v>143</v>
      </c>
      <c r="E175" s="168" t="s">
        <v>261</v>
      </c>
      <c r="F175" s="169" t="s">
        <v>262</v>
      </c>
      <c r="G175" s="170" t="s">
        <v>150</v>
      </c>
      <c r="H175" s="171">
        <v>1588.896</v>
      </c>
      <c r="I175" s="172"/>
      <c r="J175" s="173">
        <f t="shared" ref="J175:J188" si="25">ROUND(I175*H175,2)</f>
        <v>0</v>
      </c>
      <c r="K175" s="174"/>
      <c r="L175" s="30"/>
      <c r="M175" s="175" t="s">
        <v>1</v>
      </c>
      <c r="N175" s="176" t="s">
        <v>39</v>
      </c>
      <c r="O175" s="58"/>
      <c r="P175" s="177">
        <f t="shared" ref="P175:P188" si="26">O175*H175</f>
        <v>0</v>
      </c>
      <c r="Q175" s="177">
        <v>4.5599999999999998E-3</v>
      </c>
      <c r="R175" s="177">
        <f t="shared" ref="R175:R188" si="27">Q175*H175</f>
        <v>7.2453657599999994</v>
      </c>
      <c r="S175" s="177">
        <v>0</v>
      </c>
      <c r="T175" s="178">
        <f t="shared" ref="T175:T188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9" t="s">
        <v>203</v>
      </c>
      <c r="AT175" s="179" t="s">
        <v>143</v>
      </c>
      <c r="AU175" s="179" t="s">
        <v>85</v>
      </c>
      <c r="AY175" s="14" t="s">
        <v>141</v>
      </c>
      <c r="BE175" s="180">
        <f t="shared" ref="BE175:BE188" si="29">IF(N175="základná",J175,0)</f>
        <v>0</v>
      </c>
      <c r="BF175" s="180">
        <f t="shared" ref="BF175:BF188" si="30">IF(N175="znížená",J175,0)</f>
        <v>0</v>
      </c>
      <c r="BG175" s="180">
        <f t="shared" ref="BG175:BG188" si="31">IF(N175="zákl. prenesená",J175,0)</f>
        <v>0</v>
      </c>
      <c r="BH175" s="180">
        <f t="shared" ref="BH175:BH188" si="32">IF(N175="zníž. prenesená",J175,0)</f>
        <v>0</v>
      </c>
      <c r="BI175" s="180">
        <f t="shared" ref="BI175:BI188" si="33">IF(N175="nulová",J175,0)</f>
        <v>0</v>
      </c>
      <c r="BJ175" s="14" t="s">
        <v>85</v>
      </c>
      <c r="BK175" s="180">
        <f t="shared" ref="BK175:BK188" si="34">ROUND(I175*H175,2)</f>
        <v>0</v>
      </c>
      <c r="BL175" s="14" t="s">
        <v>203</v>
      </c>
      <c r="BM175" s="179" t="s">
        <v>263</v>
      </c>
    </row>
    <row r="176" spans="1:65" s="2" customFormat="1" ht="24.15" customHeight="1">
      <c r="A176" s="29"/>
      <c r="B176" s="132"/>
      <c r="C176" s="167" t="s">
        <v>264</v>
      </c>
      <c r="D176" s="167" t="s">
        <v>143</v>
      </c>
      <c r="E176" s="168" t="s">
        <v>265</v>
      </c>
      <c r="F176" s="169" t="s">
        <v>266</v>
      </c>
      <c r="G176" s="170" t="s">
        <v>164</v>
      </c>
      <c r="H176" s="171">
        <v>20.399999999999999</v>
      </c>
      <c r="I176" s="172"/>
      <c r="J176" s="173">
        <f t="shared" si="25"/>
        <v>0</v>
      </c>
      <c r="K176" s="174"/>
      <c r="L176" s="30"/>
      <c r="M176" s="175" t="s">
        <v>1</v>
      </c>
      <c r="N176" s="176" t="s">
        <v>39</v>
      </c>
      <c r="O176" s="58"/>
      <c r="P176" s="177">
        <f t="shared" si="26"/>
        <v>0</v>
      </c>
      <c r="Q176" s="177">
        <v>2.8E-3</v>
      </c>
      <c r="R176" s="177">
        <f t="shared" si="27"/>
        <v>5.7119999999999997E-2</v>
      </c>
      <c r="S176" s="177">
        <v>0</v>
      </c>
      <c r="T176" s="178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9" t="s">
        <v>203</v>
      </c>
      <c r="AT176" s="179" t="s">
        <v>143</v>
      </c>
      <c r="AU176" s="179" t="s">
        <v>85</v>
      </c>
      <c r="AY176" s="14" t="s">
        <v>141</v>
      </c>
      <c r="BE176" s="180">
        <f t="shared" si="29"/>
        <v>0</v>
      </c>
      <c r="BF176" s="180">
        <f t="shared" si="30"/>
        <v>0</v>
      </c>
      <c r="BG176" s="180">
        <f t="shared" si="31"/>
        <v>0</v>
      </c>
      <c r="BH176" s="180">
        <f t="shared" si="32"/>
        <v>0</v>
      </c>
      <c r="BI176" s="180">
        <f t="shared" si="33"/>
        <v>0</v>
      </c>
      <c r="BJ176" s="14" t="s">
        <v>85</v>
      </c>
      <c r="BK176" s="180">
        <f t="shared" si="34"/>
        <v>0</v>
      </c>
      <c r="BL176" s="14" t="s">
        <v>203</v>
      </c>
      <c r="BM176" s="179" t="s">
        <v>267</v>
      </c>
    </row>
    <row r="177" spans="1:65" s="2" customFormat="1" ht="24.15" customHeight="1">
      <c r="A177" s="29"/>
      <c r="B177" s="132"/>
      <c r="C177" s="167" t="s">
        <v>268</v>
      </c>
      <c r="D177" s="167" t="s">
        <v>143</v>
      </c>
      <c r="E177" s="168" t="s">
        <v>269</v>
      </c>
      <c r="F177" s="169" t="s">
        <v>270</v>
      </c>
      <c r="G177" s="170" t="s">
        <v>164</v>
      </c>
      <c r="H177" s="171">
        <v>28.67</v>
      </c>
      <c r="I177" s="172"/>
      <c r="J177" s="173">
        <f t="shared" si="25"/>
        <v>0</v>
      </c>
      <c r="K177" s="174"/>
      <c r="L177" s="30"/>
      <c r="M177" s="175" t="s">
        <v>1</v>
      </c>
      <c r="N177" s="176" t="s">
        <v>39</v>
      </c>
      <c r="O177" s="58"/>
      <c r="P177" s="177">
        <f t="shared" si="26"/>
        <v>0</v>
      </c>
      <c r="Q177" s="177">
        <v>1.09E-3</v>
      </c>
      <c r="R177" s="177">
        <f t="shared" si="27"/>
        <v>3.1250300000000002E-2</v>
      </c>
      <c r="S177" s="177">
        <v>0</v>
      </c>
      <c r="T177" s="178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9" t="s">
        <v>203</v>
      </c>
      <c r="AT177" s="179" t="s">
        <v>143</v>
      </c>
      <c r="AU177" s="179" t="s">
        <v>85</v>
      </c>
      <c r="AY177" s="14" t="s">
        <v>141</v>
      </c>
      <c r="BE177" s="180">
        <f t="shared" si="29"/>
        <v>0</v>
      </c>
      <c r="BF177" s="180">
        <f t="shared" si="30"/>
        <v>0</v>
      </c>
      <c r="BG177" s="180">
        <f t="shared" si="31"/>
        <v>0</v>
      </c>
      <c r="BH177" s="180">
        <f t="shared" si="32"/>
        <v>0</v>
      </c>
      <c r="BI177" s="180">
        <f t="shared" si="33"/>
        <v>0</v>
      </c>
      <c r="BJ177" s="14" t="s">
        <v>85</v>
      </c>
      <c r="BK177" s="180">
        <f t="shared" si="34"/>
        <v>0</v>
      </c>
      <c r="BL177" s="14" t="s">
        <v>203</v>
      </c>
      <c r="BM177" s="179" t="s">
        <v>271</v>
      </c>
    </row>
    <row r="178" spans="1:65" s="2" customFormat="1" ht="24.15" customHeight="1">
      <c r="A178" s="29"/>
      <c r="B178" s="132"/>
      <c r="C178" s="167" t="s">
        <v>272</v>
      </c>
      <c r="D178" s="167" t="s">
        <v>143</v>
      </c>
      <c r="E178" s="168" t="s">
        <v>273</v>
      </c>
      <c r="F178" s="169" t="s">
        <v>274</v>
      </c>
      <c r="G178" s="170" t="s">
        <v>164</v>
      </c>
      <c r="H178" s="171">
        <v>188.61600000000001</v>
      </c>
      <c r="I178" s="172"/>
      <c r="J178" s="173">
        <f t="shared" si="25"/>
        <v>0</v>
      </c>
      <c r="K178" s="174"/>
      <c r="L178" s="30"/>
      <c r="M178" s="175" t="s">
        <v>1</v>
      </c>
      <c r="N178" s="176" t="s">
        <v>39</v>
      </c>
      <c r="O178" s="58"/>
      <c r="P178" s="177">
        <f t="shared" si="26"/>
        <v>0</v>
      </c>
      <c r="Q178" s="177">
        <v>3.2000000000000003E-4</v>
      </c>
      <c r="R178" s="177">
        <f t="shared" si="27"/>
        <v>6.0357120000000007E-2</v>
      </c>
      <c r="S178" s="177">
        <v>0</v>
      </c>
      <c r="T178" s="178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9" t="s">
        <v>203</v>
      </c>
      <c r="AT178" s="179" t="s">
        <v>143</v>
      </c>
      <c r="AU178" s="179" t="s">
        <v>85</v>
      </c>
      <c r="AY178" s="14" t="s">
        <v>141</v>
      </c>
      <c r="BE178" s="180">
        <f t="shared" si="29"/>
        <v>0</v>
      </c>
      <c r="BF178" s="180">
        <f t="shared" si="30"/>
        <v>0</v>
      </c>
      <c r="BG178" s="180">
        <f t="shared" si="31"/>
        <v>0</v>
      </c>
      <c r="BH178" s="180">
        <f t="shared" si="32"/>
        <v>0</v>
      </c>
      <c r="BI178" s="180">
        <f t="shared" si="33"/>
        <v>0</v>
      </c>
      <c r="BJ178" s="14" t="s">
        <v>85</v>
      </c>
      <c r="BK178" s="180">
        <f t="shared" si="34"/>
        <v>0</v>
      </c>
      <c r="BL178" s="14" t="s">
        <v>203</v>
      </c>
      <c r="BM178" s="179" t="s">
        <v>275</v>
      </c>
    </row>
    <row r="179" spans="1:65" s="2" customFormat="1" ht="16.5" customHeight="1">
      <c r="A179" s="29"/>
      <c r="B179" s="132"/>
      <c r="C179" s="167" t="s">
        <v>276</v>
      </c>
      <c r="D179" s="167" t="s">
        <v>143</v>
      </c>
      <c r="E179" s="168" t="s">
        <v>277</v>
      </c>
      <c r="F179" s="169" t="s">
        <v>278</v>
      </c>
      <c r="G179" s="170" t="s">
        <v>150</v>
      </c>
      <c r="H179" s="171">
        <v>1</v>
      </c>
      <c r="I179" s="172"/>
      <c r="J179" s="173">
        <f t="shared" si="25"/>
        <v>0</v>
      </c>
      <c r="K179" s="174"/>
      <c r="L179" s="30"/>
      <c r="M179" s="175" t="s">
        <v>1</v>
      </c>
      <c r="N179" s="176" t="s">
        <v>39</v>
      </c>
      <c r="O179" s="58"/>
      <c r="P179" s="177">
        <f t="shared" si="26"/>
        <v>0</v>
      </c>
      <c r="Q179" s="177">
        <v>1.027E-2</v>
      </c>
      <c r="R179" s="177">
        <f t="shared" si="27"/>
        <v>1.027E-2</v>
      </c>
      <c r="S179" s="177">
        <v>0</v>
      </c>
      <c r="T179" s="178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9" t="s">
        <v>203</v>
      </c>
      <c r="AT179" s="179" t="s">
        <v>143</v>
      </c>
      <c r="AU179" s="179" t="s">
        <v>85</v>
      </c>
      <c r="AY179" s="14" t="s">
        <v>141</v>
      </c>
      <c r="BE179" s="180">
        <f t="shared" si="29"/>
        <v>0</v>
      </c>
      <c r="BF179" s="180">
        <f t="shared" si="30"/>
        <v>0</v>
      </c>
      <c r="BG179" s="180">
        <f t="shared" si="31"/>
        <v>0</v>
      </c>
      <c r="BH179" s="180">
        <f t="shared" si="32"/>
        <v>0</v>
      </c>
      <c r="BI179" s="180">
        <f t="shared" si="33"/>
        <v>0</v>
      </c>
      <c r="BJ179" s="14" t="s">
        <v>85</v>
      </c>
      <c r="BK179" s="180">
        <f t="shared" si="34"/>
        <v>0</v>
      </c>
      <c r="BL179" s="14" t="s">
        <v>203</v>
      </c>
      <c r="BM179" s="179" t="s">
        <v>279</v>
      </c>
    </row>
    <row r="180" spans="1:65" s="2" customFormat="1" ht="24.15" customHeight="1">
      <c r="A180" s="29"/>
      <c r="B180" s="132"/>
      <c r="C180" s="167" t="s">
        <v>219</v>
      </c>
      <c r="D180" s="167" t="s">
        <v>143</v>
      </c>
      <c r="E180" s="168" t="s">
        <v>280</v>
      </c>
      <c r="F180" s="169" t="s">
        <v>281</v>
      </c>
      <c r="G180" s="170" t="s">
        <v>164</v>
      </c>
      <c r="H180" s="171">
        <v>85.396000000000001</v>
      </c>
      <c r="I180" s="172"/>
      <c r="J180" s="173">
        <f t="shared" si="25"/>
        <v>0</v>
      </c>
      <c r="K180" s="174"/>
      <c r="L180" s="30"/>
      <c r="M180" s="175" t="s">
        <v>1</v>
      </c>
      <c r="N180" s="176" t="s">
        <v>39</v>
      </c>
      <c r="O180" s="58"/>
      <c r="P180" s="177">
        <f t="shared" si="26"/>
        <v>0</v>
      </c>
      <c r="Q180" s="177">
        <v>5.4999999999999997E-3</v>
      </c>
      <c r="R180" s="177">
        <f t="shared" si="27"/>
        <v>0.46967799999999998</v>
      </c>
      <c r="S180" s="177">
        <v>0</v>
      </c>
      <c r="T180" s="178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9" t="s">
        <v>203</v>
      </c>
      <c r="AT180" s="179" t="s">
        <v>143</v>
      </c>
      <c r="AU180" s="179" t="s">
        <v>85</v>
      </c>
      <c r="AY180" s="14" t="s">
        <v>141</v>
      </c>
      <c r="BE180" s="180">
        <f t="shared" si="29"/>
        <v>0</v>
      </c>
      <c r="BF180" s="180">
        <f t="shared" si="30"/>
        <v>0</v>
      </c>
      <c r="BG180" s="180">
        <f t="shared" si="31"/>
        <v>0</v>
      </c>
      <c r="BH180" s="180">
        <f t="shared" si="32"/>
        <v>0</v>
      </c>
      <c r="BI180" s="180">
        <f t="shared" si="33"/>
        <v>0</v>
      </c>
      <c r="BJ180" s="14" t="s">
        <v>85</v>
      </c>
      <c r="BK180" s="180">
        <f t="shared" si="34"/>
        <v>0</v>
      </c>
      <c r="BL180" s="14" t="s">
        <v>203</v>
      </c>
      <c r="BM180" s="179" t="s">
        <v>282</v>
      </c>
    </row>
    <row r="181" spans="1:65" s="2" customFormat="1" ht="24.15" customHeight="1">
      <c r="A181" s="29"/>
      <c r="B181" s="132"/>
      <c r="C181" s="167" t="s">
        <v>283</v>
      </c>
      <c r="D181" s="167" t="s">
        <v>143</v>
      </c>
      <c r="E181" s="168" t="s">
        <v>284</v>
      </c>
      <c r="F181" s="169" t="s">
        <v>285</v>
      </c>
      <c r="G181" s="170" t="s">
        <v>164</v>
      </c>
      <c r="H181" s="171">
        <v>58.56</v>
      </c>
      <c r="I181" s="172"/>
      <c r="J181" s="173">
        <f t="shared" si="25"/>
        <v>0</v>
      </c>
      <c r="K181" s="174"/>
      <c r="L181" s="30"/>
      <c r="M181" s="175" t="s">
        <v>1</v>
      </c>
      <c r="N181" s="176" t="s">
        <v>39</v>
      </c>
      <c r="O181" s="58"/>
      <c r="P181" s="177">
        <f t="shared" si="26"/>
        <v>0</v>
      </c>
      <c r="Q181" s="177">
        <v>1.42E-3</v>
      </c>
      <c r="R181" s="177">
        <f t="shared" si="27"/>
        <v>8.3155199999999999E-2</v>
      </c>
      <c r="S181" s="177">
        <v>0</v>
      </c>
      <c r="T181" s="178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9" t="s">
        <v>203</v>
      </c>
      <c r="AT181" s="179" t="s">
        <v>143</v>
      </c>
      <c r="AU181" s="179" t="s">
        <v>85</v>
      </c>
      <c r="AY181" s="14" t="s">
        <v>141</v>
      </c>
      <c r="BE181" s="180">
        <f t="shared" si="29"/>
        <v>0</v>
      </c>
      <c r="BF181" s="180">
        <f t="shared" si="30"/>
        <v>0</v>
      </c>
      <c r="BG181" s="180">
        <f t="shared" si="31"/>
        <v>0</v>
      </c>
      <c r="BH181" s="180">
        <f t="shared" si="32"/>
        <v>0</v>
      </c>
      <c r="BI181" s="180">
        <f t="shared" si="33"/>
        <v>0</v>
      </c>
      <c r="BJ181" s="14" t="s">
        <v>85</v>
      </c>
      <c r="BK181" s="180">
        <f t="shared" si="34"/>
        <v>0</v>
      </c>
      <c r="BL181" s="14" t="s">
        <v>203</v>
      </c>
      <c r="BM181" s="179" t="s">
        <v>286</v>
      </c>
    </row>
    <row r="182" spans="1:65" s="2" customFormat="1" ht="24.15" customHeight="1">
      <c r="A182" s="29"/>
      <c r="B182" s="132"/>
      <c r="C182" s="167" t="s">
        <v>287</v>
      </c>
      <c r="D182" s="167" t="s">
        <v>143</v>
      </c>
      <c r="E182" s="168" t="s">
        <v>288</v>
      </c>
      <c r="F182" s="169" t="s">
        <v>289</v>
      </c>
      <c r="G182" s="170" t="s">
        <v>164</v>
      </c>
      <c r="H182" s="171">
        <v>82.35</v>
      </c>
      <c r="I182" s="172"/>
      <c r="J182" s="173">
        <f t="shared" si="25"/>
        <v>0</v>
      </c>
      <c r="K182" s="174"/>
      <c r="L182" s="30"/>
      <c r="M182" s="175" t="s">
        <v>1</v>
      </c>
      <c r="N182" s="176" t="s">
        <v>39</v>
      </c>
      <c r="O182" s="58"/>
      <c r="P182" s="177">
        <f t="shared" si="26"/>
        <v>0</v>
      </c>
      <c r="Q182" s="177">
        <v>2.2499999999999998E-3</v>
      </c>
      <c r="R182" s="177">
        <f t="shared" si="27"/>
        <v>0.18528749999999997</v>
      </c>
      <c r="S182" s="177">
        <v>0</v>
      </c>
      <c r="T182" s="178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9" t="s">
        <v>203</v>
      </c>
      <c r="AT182" s="179" t="s">
        <v>143</v>
      </c>
      <c r="AU182" s="179" t="s">
        <v>85</v>
      </c>
      <c r="AY182" s="14" t="s">
        <v>141</v>
      </c>
      <c r="BE182" s="180">
        <f t="shared" si="29"/>
        <v>0</v>
      </c>
      <c r="BF182" s="180">
        <f t="shared" si="30"/>
        <v>0</v>
      </c>
      <c r="BG182" s="180">
        <f t="shared" si="31"/>
        <v>0</v>
      </c>
      <c r="BH182" s="180">
        <f t="shared" si="32"/>
        <v>0</v>
      </c>
      <c r="BI182" s="180">
        <f t="shared" si="33"/>
        <v>0</v>
      </c>
      <c r="BJ182" s="14" t="s">
        <v>85</v>
      </c>
      <c r="BK182" s="180">
        <f t="shared" si="34"/>
        <v>0</v>
      </c>
      <c r="BL182" s="14" t="s">
        <v>203</v>
      </c>
      <c r="BM182" s="179" t="s">
        <v>290</v>
      </c>
    </row>
    <row r="183" spans="1:65" s="2" customFormat="1" ht="24.15" customHeight="1">
      <c r="A183" s="29"/>
      <c r="B183" s="132"/>
      <c r="C183" s="167" t="s">
        <v>291</v>
      </c>
      <c r="D183" s="167" t="s">
        <v>143</v>
      </c>
      <c r="E183" s="168" t="s">
        <v>292</v>
      </c>
      <c r="F183" s="169" t="s">
        <v>293</v>
      </c>
      <c r="G183" s="170" t="s">
        <v>202</v>
      </c>
      <c r="H183" s="171">
        <v>12</v>
      </c>
      <c r="I183" s="172"/>
      <c r="J183" s="173">
        <f t="shared" si="25"/>
        <v>0</v>
      </c>
      <c r="K183" s="174"/>
      <c r="L183" s="30"/>
      <c r="M183" s="175" t="s">
        <v>1</v>
      </c>
      <c r="N183" s="176" t="s">
        <v>39</v>
      </c>
      <c r="O183" s="58"/>
      <c r="P183" s="177">
        <f t="shared" si="26"/>
        <v>0</v>
      </c>
      <c r="Q183" s="177">
        <v>1.1100000000000001E-3</v>
      </c>
      <c r="R183" s="177">
        <f t="shared" si="27"/>
        <v>1.3320000000000002E-2</v>
      </c>
      <c r="S183" s="177">
        <v>0</v>
      </c>
      <c r="T183" s="178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9" t="s">
        <v>203</v>
      </c>
      <c r="AT183" s="179" t="s">
        <v>143</v>
      </c>
      <c r="AU183" s="179" t="s">
        <v>85</v>
      </c>
      <c r="AY183" s="14" t="s">
        <v>141</v>
      </c>
      <c r="BE183" s="180">
        <f t="shared" si="29"/>
        <v>0</v>
      </c>
      <c r="BF183" s="180">
        <f t="shared" si="30"/>
        <v>0</v>
      </c>
      <c r="BG183" s="180">
        <f t="shared" si="31"/>
        <v>0</v>
      </c>
      <c r="BH183" s="180">
        <f t="shared" si="32"/>
        <v>0</v>
      </c>
      <c r="BI183" s="180">
        <f t="shared" si="33"/>
        <v>0</v>
      </c>
      <c r="BJ183" s="14" t="s">
        <v>85</v>
      </c>
      <c r="BK183" s="180">
        <f t="shared" si="34"/>
        <v>0</v>
      </c>
      <c r="BL183" s="14" t="s">
        <v>203</v>
      </c>
      <c r="BM183" s="179" t="s">
        <v>294</v>
      </c>
    </row>
    <row r="184" spans="1:65" s="2" customFormat="1" ht="24.15" customHeight="1">
      <c r="A184" s="29"/>
      <c r="B184" s="132"/>
      <c r="C184" s="167" t="s">
        <v>295</v>
      </c>
      <c r="D184" s="167" t="s">
        <v>143</v>
      </c>
      <c r="E184" s="168" t="s">
        <v>296</v>
      </c>
      <c r="F184" s="169" t="s">
        <v>297</v>
      </c>
      <c r="G184" s="170" t="s">
        <v>164</v>
      </c>
      <c r="H184" s="171">
        <v>92.4</v>
      </c>
      <c r="I184" s="172"/>
      <c r="J184" s="173">
        <f t="shared" si="25"/>
        <v>0</v>
      </c>
      <c r="K184" s="174"/>
      <c r="L184" s="30"/>
      <c r="M184" s="175" t="s">
        <v>1</v>
      </c>
      <c r="N184" s="176" t="s">
        <v>39</v>
      </c>
      <c r="O184" s="58"/>
      <c r="P184" s="177">
        <f t="shared" si="26"/>
        <v>0</v>
      </c>
      <c r="Q184" s="177">
        <v>1.81E-3</v>
      </c>
      <c r="R184" s="177">
        <f t="shared" si="27"/>
        <v>0.167244</v>
      </c>
      <c r="S184" s="177">
        <v>0</v>
      </c>
      <c r="T184" s="178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9" t="s">
        <v>203</v>
      </c>
      <c r="AT184" s="179" t="s">
        <v>143</v>
      </c>
      <c r="AU184" s="179" t="s">
        <v>85</v>
      </c>
      <c r="AY184" s="14" t="s">
        <v>141</v>
      </c>
      <c r="BE184" s="180">
        <f t="shared" si="29"/>
        <v>0</v>
      </c>
      <c r="BF184" s="180">
        <f t="shared" si="30"/>
        <v>0</v>
      </c>
      <c r="BG184" s="180">
        <f t="shared" si="31"/>
        <v>0</v>
      </c>
      <c r="BH184" s="180">
        <f t="shared" si="32"/>
        <v>0</v>
      </c>
      <c r="BI184" s="180">
        <f t="shared" si="33"/>
        <v>0</v>
      </c>
      <c r="BJ184" s="14" t="s">
        <v>85</v>
      </c>
      <c r="BK184" s="180">
        <f t="shared" si="34"/>
        <v>0</v>
      </c>
      <c r="BL184" s="14" t="s">
        <v>203</v>
      </c>
      <c r="BM184" s="179" t="s">
        <v>298</v>
      </c>
    </row>
    <row r="185" spans="1:65" s="2" customFormat="1" ht="24.15" customHeight="1">
      <c r="A185" s="29"/>
      <c r="B185" s="132"/>
      <c r="C185" s="167" t="s">
        <v>299</v>
      </c>
      <c r="D185" s="167" t="s">
        <v>143</v>
      </c>
      <c r="E185" s="168" t="s">
        <v>300</v>
      </c>
      <c r="F185" s="169" t="s">
        <v>301</v>
      </c>
      <c r="G185" s="170" t="s">
        <v>202</v>
      </c>
      <c r="H185" s="171">
        <v>12</v>
      </c>
      <c r="I185" s="172"/>
      <c r="J185" s="173">
        <f t="shared" si="25"/>
        <v>0</v>
      </c>
      <c r="K185" s="174"/>
      <c r="L185" s="30"/>
      <c r="M185" s="175" t="s">
        <v>1</v>
      </c>
      <c r="N185" s="176" t="s">
        <v>39</v>
      </c>
      <c r="O185" s="58"/>
      <c r="P185" s="177">
        <f t="shared" si="26"/>
        <v>0</v>
      </c>
      <c r="Q185" s="177">
        <v>3.2000000000000003E-4</v>
      </c>
      <c r="R185" s="177">
        <f t="shared" si="27"/>
        <v>3.8400000000000005E-3</v>
      </c>
      <c r="S185" s="177">
        <v>0</v>
      </c>
      <c r="T185" s="178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9" t="s">
        <v>203</v>
      </c>
      <c r="AT185" s="179" t="s">
        <v>143</v>
      </c>
      <c r="AU185" s="179" t="s">
        <v>85</v>
      </c>
      <c r="AY185" s="14" t="s">
        <v>141</v>
      </c>
      <c r="BE185" s="180">
        <f t="shared" si="29"/>
        <v>0</v>
      </c>
      <c r="BF185" s="180">
        <f t="shared" si="30"/>
        <v>0</v>
      </c>
      <c r="BG185" s="180">
        <f t="shared" si="31"/>
        <v>0</v>
      </c>
      <c r="BH185" s="180">
        <f t="shared" si="32"/>
        <v>0</v>
      </c>
      <c r="BI185" s="180">
        <f t="shared" si="33"/>
        <v>0</v>
      </c>
      <c r="BJ185" s="14" t="s">
        <v>85</v>
      </c>
      <c r="BK185" s="180">
        <f t="shared" si="34"/>
        <v>0</v>
      </c>
      <c r="BL185" s="14" t="s">
        <v>203</v>
      </c>
      <c r="BM185" s="179" t="s">
        <v>302</v>
      </c>
    </row>
    <row r="186" spans="1:65" s="2" customFormat="1" ht="24.15" customHeight="1">
      <c r="A186" s="29"/>
      <c r="B186" s="132"/>
      <c r="C186" s="167" t="s">
        <v>303</v>
      </c>
      <c r="D186" s="167" t="s">
        <v>143</v>
      </c>
      <c r="E186" s="168" t="s">
        <v>304</v>
      </c>
      <c r="F186" s="169" t="s">
        <v>305</v>
      </c>
      <c r="G186" s="170" t="s">
        <v>202</v>
      </c>
      <c r="H186" s="171">
        <v>12</v>
      </c>
      <c r="I186" s="172"/>
      <c r="J186" s="173">
        <f t="shared" si="25"/>
        <v>0</v>
      </c>
      <c r="K186" s="174"/>
      <c r="L186" s="30"/>
      <c r="M186" s="175" t="s">
        <v>1</v>
      </c>
      <c r="N186" s="176" t="s">
        <v>39</v>
      </c>
      <c r="O186" s="58"/>
      <c r="P186" s="177">
        <f t="shared" si="26"/>
        <v>0</v>
      </c>
      <c r="Q186" s="177">
        <v>3.2000000000000003E-4</v>
      </c>
      <c r="R186" s="177">
        <f t="shared" si="27"/>
        <v>3.8400000000000005E-3</v>
      </c>
      <c r="S186" s="177">
        <v>0</v>
      </c>
      <c r="T186" s="178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9" t="s">
        <v>203</v>
      </c>
      <c r="AT186" s="179" t="s">
        <v>143</v>
      </c>
      <c r="AU186" s="179" t="s">
        <v>85</v>
      </c>
      <c r="AY186" s="14" t="s">
        <v>141</v>
      </c>
      <c r="BE186" s="180">
        <f t="shared" si="29"/>
        <v>0</v>
      </c>
      <c r="BF186" s="180">
        <f t="shared" si="30"/>
        <v>0</v>
      </c>
      <c r="BG186" s="180">
        <f t="shared" si="31"/>
        <v>0</v>
      </c>
      <c r="BH186" s="180">
        <f t="shared" si="32"/>
        <v>0</v>
      </c>
      <c r="BI186" s="180">
        <f t="shared" si="33"/>
        <v>0</v>
      </c>
      <c r="BJ186" s="14" t="s">
        <v>85</v>
      </c>
      <c r="BK186" s="180">
        <f t="shared" si="34"/>
        <v>0</v>
      </c>
      <c r="BL186" s="14" t="s">
        <v>203</v>
      </c>
      <c r="BM186" s="179" t="s">
        <v>306</v>
      </c>
    </row>
    <row r="187" spans="1:65" s="2" customFormat="1" ht="24.15" customHeight="1">
      <c r="A187" s="29"/>
      <c r="B187" s="132"/>
      <c r="C187" s="167" t="s">
        <v>307</v>
      </c>
      <c r="D187" s="167" t="s">
        <v>143</v>
      </c>
      <c r="E187" s="168" t="s">
        <v>308</v>
      </c>
      <c r="F187" s="169" t="s">
        <v>309</v>
      </c>
      <c r="G187" s="170" t="s">
        <v>164</v>
      </c>
      <c r="H187" s="171">
        <v>188.61600000000001</v>
      </c>
      <c r="I187" s="172"/>
      <c r="J187" s="173">
        <f t="shared" si="25"/>
        <v>0</v>
      </c>
      <c r="K187" s="174"/>
      <c r="L187" s="30"/>
      <c r="M187" s="175" t="s">
        <v>1</v>
      </c>
      <c r="N187" s="176" t="s">
        <v>39</v>
      </c>
      <c r="O187" s="58"/>
      <c r="P187" s="177">
        <f t="shared" si="26"/>
        <v>0</v>
      </c>
      <c r="Q187" s="177">
        <v>1.67E-3</v>
      </c>
      <c r="R187" s="177">
        <f t="shared" si="27"/>
        <v>0.31498872000000006</v>
      </c>
      <c r="S187" s="177">
        <v>0</v>
      </c>
      <c r="T187" s="178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9" t="s">
        <v>203</v>
      </c>
      <c r="AT187" s="179" t="s">
        <v>143</v>
      </c>
      <c r="AU187" s="179" t="s">
        <v>85</v>
      </c>
      <c r="AY187" s="14" t="s">
        <v>141</v>
      </c>
      <c r="BE187" s="180">
        <f t="shared" si="29"/>
        <v>0</v>
      </c>
      <c r="BF187" s="180">
        <f t="shared" si="30"/>
        <v>0</v>
      </c>
      <c r="BG187" s="180">
        <f t="shared" si="31"/>
        <v>0</v>
      </c>
      <c r="BH187" s="180">
        <f t="shared" si="32"/>
        <v>0</v>
      </c>
      <c r="BI187" s="180">
        <f t="shared" si="33"/>
        <v>0</v>
      </c>
      <c r="BJ187" s="14" t="s">
        <v>85</v>
      </c>
      <c r="BK187" s="180">
        <f t="shared" si="34"/>
        <v>0</v>
      </c>
      <c r="BL187" s="14" t="s">
        <v>203</v>
      </c>
      <c r="BM187" s="179" t="s">
        <v>310</v>
      </c>
    </row>
    <row r="188" spans="1:65" s="2" customFormat="1" ht="24.15" customHeight="1">
      <c r="A188" s="29"/>
      <c r="B188" s="132"/>
      <c r="C188" s="167" t="s">
        <v>311</v>
      </c>
      <c r="D188" s="167" t="s">
        <v>143</v>
      </c>
      <c r="E188" s="168" t="s">
        <v>312</v>
      </c>
      <c r="F188" s="169" t="s">
        <v>313</v>
      </c>
      <c r="G188" s="170" t="s">
        <v>208</v>
      </c>
      <c r="H188" s="181"/>
      <c r="I188" s="172"/>
      <c r="J188" s="173">
        <f t="shared" si="25"/>
        <v>0</v>
      </c>
      <c r="K188" s="174"/>
      <c r="L188" s="30"/>
      <c r="M188" s="175" t="s">
        <v>1</v>
      </c>
      <c r="N188" s="176" t="s">
        <v>39</v>
      </c>
      <c r="O188" s="58"/>
      <c r="P188" s="177">
        <f t="shared" si="26"/>
        <v>0</v>
      </c>
      <c r="Q188" s="177">
        <v>0</v>
      </c>
      <c r="R188" s="177">
        <f t="shared" si="27"/>
        <v>0</v>
      </c>
      <c r="S188" s="177">
        <v>0</v>
      </c>
      <c r="T188" s="178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9" t="s">
        <v>203</v>
      </c>
      <c r="AT188" s="179" t="s">
        <v>143</v>
      </c>
      <c r="AU188" s="179" t="s">
        <v>85</v>
      </c>
      <c r="AY188" s="14" t="s">
        <v>141</v>
      </c>
      <c r="BE188" s="180">
        <f t="shared" si="29"/>
        <v>0</v>
      </c>
      <c r="BF188" s="180">
        <f t="shared" si="30"/>
        <v>0</v>
      </c>
      <c r="BG188" s="180">
        <f t="shared" si="31"/>
        <v>0</v>
      </c>
      <c r="BH188" s="180">
        <f t="shared" si="32"/>
        <v>0</v>
      </c>
      <c r="BI188" s="180">
        <f t="shared" si="33"/>
        <v>0</v>
      </c>
      <c r="BJ188" s="14" t="s">
        <v>85</v>
      </c>
      <c r="BK188" s="180">
        <f t="shared" si="34"/>
        <v>0</v>
      </c>
      <c r="BL188" s="14" t="s">
        <v>203</v>
      </c>
      <c r="BM188" s="179" t="s">
        <v>314</v>
      </c>
    </row>
    <row r="189" spans="1:65" s="12" customFormat="1" ht="22.95" customHeight="1">
      <c r="B189" s="154"/>
      <c r="D189" s="155" t="s">
        <v>72</v>
      </c>
      <c r="E189" s="165" t="s">
        <v>315</v>
      </c>
      <c r="F189" s="165" t="s">
        <v>316</v>
      </c>
      <c r="I189" s="157"/>
      <c r="J189" s="166">
        <f>BK189</f>
        <v>0</v>
      </c>
      <c r="L189" s="154"/>
      <c r="M189" s="159"/>
      <c r="N189" s="160"/>
      <c r="O189" s="160"/>
      <c r="P189" s="161">
        <f>SUM(P190:P192)</f>
        <v>0</v>
      </c>
      <c r="Q189" s="160"/>
      <c r="R189" s="161">
        <f>SUM(R190:R192)</f>
        <v>0.80557012000000006</v>
      </c>
      <c r="S189" s="160"/>
      <c r="T189" s="162">
        <f>SUM(T190:T192)</f>
        <v>0</v>
      </c>
      <c r="AR189" s="155" t="s">
        <v>85</v>
      </c>
      <c r="AT189" s="163" t="s">
        <v>72</v>
      </c>
      <c r="AU189" s="163" t="s">
        <v>80</v>
      </c>
      <c r="AY189" s="155" t="s">
        <v>141</v>
      </c>
      <c r="BK189" s="164">
        <f>SUM(BK190:BK192)</f>
        <v>0</v>
      </c>
    </row>
    <row r="190" spans="1:65" s="2" customFormat="1" ht="16.5" customHeight="1">
      <c r="A190" s="29"/>
      <c r="B190" s="132"/>
      <c r="C190" s="167" t="s">
        <v>317</v>
      </c>
      <c r="D190" s="167" t="s">
        <v>143</v>
      </c>
      <c r="E190" s="168" t="s">
        <v>318</v>
      </c>
      <c r="F190" s="169" t="s">
        <v>319</v>
      </c>
      <c r="G190" s="170" t="s">
        <v>150</v>
      </c>
      <c r="H190" s="171">
        <v>1588.896</v>
      </c>
      <c r="I190" s="172"/>
      <c r="J190" s="173">
        <f>ROUND(I190*H190,2)</f>
        <v>0</v>
      </c>
      <c r="K190" s="174"/>
      <c r="L190" s="30"/>
      <c r="M190" s="175" t="s">
        <v>1</v>
      </c>
      <c r="N190" s="176" t="s">
        <v>39</v>
      </c>
      <c r="O190" s="58"/>
      <c r="P190" s="177">
        <f>O190*H190</f>
        <v>0</v>
      </c>
      <c r="Q190" s="177">
        <v>6.9999999999999994E-5</v>
      </c>
      <c r="R190" s="177">
        <f>Q190*H190</f>
        <v>0.11122271999999998</v>
      </c>
      <c r="S190" s="177">
        <v>0</v>
      </c>
      <c r="T190" s="17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9" t="s">
        <v>203</v>
      </c>
      <c r="AT190" s="179" t="s">
        <v>143</v>
      </c>
      <c r="AU190" s="179" t="s">
        <v>85</v>
      </c>
      <c r="AY190" s="14" t="s">
        <v>141</v>
      </c>
      <c r="BE190" s="180">
        <f>IF(N190="základná",J190,0)</f>
        <v>0</v>
      </c>
      <c r="BF190" s="180">
        <f>IF(N190="znížená",J190,0)</f>
        <v>0</v>
      </c>
      <c r="BG190" s="180">
        <f>IF(N190="zákl. prenesená",J190,0)</f>
        <v>0</v>
      </c>
      <c r="BH190" s="180">
        <f>IF(N190="zníž. prenesená",J190,0)</f>
        <v>0</v>
      </c>
      <c r="BI190" s="180">
        <f>IF(N190="nulová",J190,0)</f>
        <v>0</v>
      </c>
      <c r="BJ190" s="14" t="s">
        <v>85</v>
      </c>
      <c r="BK190" s="180">
        <f>ROUND(I190*H190,2)</f>
        <v>0</v>
      </c>
      <c r="BL190" s="14" t="s">
        <v>203</v>
      </c>
      <c r="BM190" s="179" t="s">
        <v>320</v>
      </c>
    </row>
    <row r="191" spans="1:65" s="2" customFormat="1" ht="44.25" customHeight="1">
      <c r="A191" s="29"/>
      <c r="B191" s="132"/>
      <c r="C191" s="182" t="s">
        <v>321</v>
      </c>
      <c r="D191" s="182" t="s">
        <v>216</v>
      </c>
      <c r="E191" s="183" t="s">
        <v>322</v>
      </c>
      <c r="F191" s="184" t="s">
        <v>323</v>
      </c>
      <c r="G191" s="185" t="s">
        <v>150</v>
      </c>
      <c r="H191" s="186">
        <v>1827.23</v>
      </c>
      <c r="I191" s="187"/>
      <c r="J191" s="188">
        <f>ROUND(I191*H191,2)</f>
        <v>0</v>
      </c>
      <c r="K191" s="189"/>
      <c r="L191" s="190"/>
      <c r="M191" s="191" t="s">
        <v>1</v>
      </c>
      <c r="N191" s="192" t="s">
        <v>39</v>
      </c>
      <c r="O191" s="58"/>
      <c r="P191" s="177">
        <f>O191*H191</f>
        <v>0</v>
      </c>
      <c r="Q191" s="177">
        <v>3.8000000000000002E-4</v>
      </c>
      <c r="R191" s="177">
        <f>Q191*H191</f>
        <v>0.69434740000000006</v>
      </c>
      <c r="S191" s="177">
        <v>0</v>
      </c>
      <c r="T191" s="178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9" t="s">
        <v>219</v>
      </c>
      <c r="AT191" s="179" t="s">
        <v>216</v>
      </c>
      <c r="AU191" s="179" t="s">
        <v>85</v>
      </c>
      <c r="AY191" s="14" t="s">
        <v>141</v>
      </c>
      <c r="BE191" s="180">
        <f>IF(N191="základná",J191,0)</f>
        <v>0</v>
      </c>
      <c r="BF191" s="180">
        <f>IF(N191="znížená",J191,0)</f>
        <v>0</v>
      </c>
      <c r="BG191" s="180">
        <f>IF(N191="zákl. prenesená",J191,0)</f>
        <v>0</v>
      </c>
      <c r="BH191" s="180">
        <f>IF(N191="zníž. prenesená",J191,0)</f>
        <v>0</v>
      </c>
      <c r="BI191" s="180">
        <f>IF(N191="nulová",J191,0)</f>
        <v>0</v>
      </c>
      <c r="BJ191" s="14" t="s">
        <v>85</v>
      </c>
      <c r="BK191" s="180">
        <f>ROUND(I191*H191,2)</f>
        <v>0</v>
      </c>
      <c r="BL191" s="14" t="s">
        <v>203</v>
      </c>
      <c r="BM191" s="179" t="s">
        <v>324</v>
      </c>
    </row>
    <row r="192" spans="1:65" s="2" customFormat="1" ht="24.15" customHeight="1">
      <c r="A192" s="29"/>
      <c r="B192" s="132"/>
      <c r="C192" s="167" t="s">
        <v>325</v>
      </c>
      <c r="D192" s="167" t="s">
        <v>143</v>
      </c>
      <c r="E192" s="168" t="s">
        <v>326</v>
      </c>
      <c r="F192" s="169" t="s">
        <v>327</v>
      </c>
      <c r="G192" s="170" t="s">
        <v>208</v>
      </c>
      <c r="H192" s="181"/>
      <c r="I192" s="172"/>
      <c r="J192" s="173">
        <f>ROUND(I192*H192,2)</f>
        <v>0</v>
      </c>
      <c r="K192" s="174"/>
      <c r="L192" s="30"/>
      <c r="M192" s="175" t="s">
        <v>1</v>
      </c>
      <c r="N192" s="176" t="s">
        <v>39</v>
      </c>
      <c r="O192" s="58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9" t="s">
        <v>203</v>
      </c>
      <c r="AT192" s="179" t="s">
        <v>143</v>
      </c>
      <c r="AU192" s="179" t="s">
        <v>85</v>
      </c>
      <c r="AY192" s="14" t="s">
        <v>141</v>
      </c>
      <c r="BE192" s="180">
        <f>IF(N192="základná",J192,0)</f>
        <v>0</v>
      </c>
      <c r="BF192" s="180">
        <f>IF(N192="znížená",J192,0)</f>
        <v>0</v>
      </c>
      <c r="BG192" s="180">
        <f>IF(N192="zákl. prenesená",J192,0)</f>
        <v>0</v>
      </c>
      <c r="BH192" s="180">
        <f>IF(N192="zníž. prenesená",J192,0)</f>
        <v>0</v>
      </c>
      <c r="BI192" s="180">
        <f>IF(N192="nulová",J192,0)</f>
        <v>0</v>
      </c>
      <c r="BJ192" s="14" t="s">
        <v>85</v>
      </c>
      <c r="BK192" s="180">
        <f>ROUND(I192*H192,2)</f>
        <v>0</v>
      </c>
      <c r="BL192" s="14" t="s">
        <v>203</v>
      </c>
      <c r="BM192" s="179" t="s">
        <v>328</v>
      </c>
    </row>
    <row r="193" spans="1:65" s="12" customFormat="1" ht="22.95" customHeight="1">
      <c r="B193" s="154"/>
      <c r="D193" s="155" t="s">
        <v>72</v>
      </c>
      <c r="E193" s="165" t="s">
        <v>329</v>
      </c>
      <c r="F193" s="165" t="s">
        <v>330</v>
      </c>
      <c r="I193" s="157"/>
      <c r="J193" s="166">
        <f>BK193</f>
        <v>0</v>
      </c>
      <c r="L193" s="154"/>
      <c r="M193" s="159"/>
      <c r="N193" s="160"/>
      <c r="O193" s="160"/>
      <c r="P193" s="161">
        <f>P194</f>
        <v>0</v>
      </c>
      <c r="Q193" s="160"/>
      <c r="R193" s="161">
        <f>R194</f>
        <v>8.7449159999999998E-2</v>
      </c>
      <c r="S193" s="160"/>
      <c r="T193" s="162">
        <f>T194</f>
        <v>0</v>
      </c>
      <c r="AR193" s="155" t="s">
        <v>85</v>
      </c>
      <c r="AT193" s="163" t="s">
        <v>72</v>
      </c>
      <c r="AU193" s="163" t="s">
        <v>80</v>
      </c>
      <c r="AY193" s="155" t="s">
        <v>141</v>
      </c>
      <c r="BK193" s="164">
        <f>BK194</f>
        <v>0</v>
      </c>
    </row>
    <row r="194" spans="1:65" s="2" customFormat="1" ht="37.950000000000003" customHeight="1">
      <c r="A194" s="29"/>
      <c r="B194" s="132"/>
      <c r="C194" s="167" t="s">
        <v>331</v>
      </c>
      <c r="D194" s="167" t="s">
        <v>143</v>
      </c>
      <c r="E194" s="168" t="s">
        <v>332</v>
      </c>
      <c r="F194" s="169" t="s">
        <v>333</v>
      </c>
      <c r="G194" s="170" t="s">
        <v>150</v>
      </c>
      <c r="H194" s="171">
        <v>4372.4579999999996</v>
      </c>
      <c r="I194" s="172"/>
      <c r="J194" s="173">
        <f>ROUND(I194*H194,2)</f>
        <v>0</v>
      </c>
      <c r="K194" s="174"/>
      <c r="L194" s="30"/>
      <c r="M194" s="193" t="s">
        <v>1</v>
      </c>
      <c r="N194" s="194" t="s">
        <v>39</v>
      </c>
      <c r="O194" s="195"/>
      <c r="P194" s="196">
        <f>O194*H194</f>
        <v>0</v>
      </c>
      <c r="Q194" s="196">
        <v>2.0000000000000002E-5</v>
      </c>
      <c r="R194" s="196">
        <f>Q194*H194</f>
        <v>8.7449159999999998E-2</v>
      </c>
      <c r="S194" s="196">
        <v>0</v>
      </c>
      <c r="T194" s="19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9" t="s">
        <v>203</v>
      </c>
      <c r="AT194" s="179" t="s">
        <v>143</v>
      </c>
      <c r="AU194" s="179" t="s">
        <v>85</v>
      </c>
      <c r="AY194" s="14" t="s">
        <v>141</v>
      </c>
      <c r="BE194" s="180">
        <f>IF(N194="základná",J194,0)</f>
        <v>0</v>
      </c>
      <c r="BF194" s="180">
        <f>IF(N194="znížená",J194,0)</f>
        <v>0</v>
      </c>
      <c r="BG194" s="180">
        <f>IF(N194="zákl. prenesená",J194,0)</f>
        <v>0</v>
      </c>
      <c r="BH194" s="180">
        <f>IF(N194="zníž. prenesená",J194,0)</f>
        <v>0</v>
      </c>
      <c r="BI194" s="180">
        <f>IF(N194="nulová",J194,0)</f>
        <v>0</v>
      </c>
      <c r="BJ194" s="14" t="s">
        <v>85</v>
      </c>
      <c r="BK194" s="180">
        <f>ROUND(I194*H194,2)</f>
        <v>0</v>
      </c>
      <c r="BL194" s="14" t="s">
        <v>203</v>
      </c>
      <c r="BM194" s="179" t="s">
        <v>334</v>
      </c>
    </row>
    <row r="195" spans="1:65" s="2" customFormat="1" ht="6.9" customHeight="1">
      <c r="A195" s="29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30"/>
      <c r="M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</sheetData>
  <autoFilter ref="C139:K194" xr:uid="{00000000-0009-0000-0000-000001000000}"/>
  <mergeCells count="17">
    <mergeCell ref="E29:H29"/>
    <mergeCell ref="E132:H132"/>
    <mergeCell ref="L2:V2"/>
    <mergeCell ref="D114:F114"/>
    <mergeCell ref="D115:F115"/>
    <mergeCell ref="D116:F116"/>
    <mergeCell ref="E128:H128"/>
    <mergeCell ref="E130:H130"/>
    <mergeCell ref="E85:H85"/>
    <mergeCell ref="E87:H87"/>
    <mergeCell ref="E89:H89"/>
    <mergeCell ref="D112:F112"/>
    <mergeCell ref="D113:F113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7"/>
  <sheetViews>
    <sheetView showGridLines="0" topLeftCell="A183" workbookViewId="0">
      <selection activeCell="J14" sqref="J1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95</v>
      </c>
      <c r="L4" s="17"/>
      <c r="M4" s="9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9" t="str">
        <f>'Rekapitulácia stavby'!K6</f>
        <v>Zvýšenie energetickej účinnosti administratínej budovy</v>
      </c>
      <c r="F7" s="250"/>
      <c r="G7" s="250"/>
      <c r="H7" s="250"/>
      <c r="L7" s="17"/>
    </row>
    <row r="8" spans="1:46" s="1" customFormat="1" ht="12" customHeight="1">
      <c r="B8" s="17"/>
      <c r="D8" s="24" t="s">
        <v>96</v>
      </c>
      <c r="L8" s="17"/>
    </row>
    <row r="9" spans="1:46" s="2" customFormat="1" ht="16.5" customHeight="1">
      <c r="A9" s="29"/>
      <c r="B9" s="30"/>
      <c r="C9" s="29"/>
      <c r="D9" s="29"/>
      <c r="E9" s="249" t="s">
        <v>97</v>
      </c>
      <c r="F9" s="246"/>
      <c r="G9" s="246"/>
      <c r="H9" s="24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7" t="s">
        <v>335</v>
      </c>
      <c r="F11" s="246"/>
      <c r="G11" s="246"/>
      <c r="H11" s="246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24" t="s">
        <v>22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23</v>
      </c>
      <c r="F17" s="29"/>
      <c r="G17" s="29"/>
      <c r="H17" s="29"/>
      <c r="I17" s="24" t="s">
        <v>24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51" t="str">
        <f>'Rekapitulácia stavby'!E14</f>
        <v>Vyplň údaj</v>
      </c>
      <c r="F20" s="215"/>
      <c r="G20" s="215"/>
      <c r="H20" s="21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24" t="s">
        <v>22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24" t="s">
        <v>22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31</v>
      </c>
      <c r="F26" s="29"/>
      <c r="G26" s="29"/>
      <c r="H26" s="29"/>
      <c r="I26" s="24" t="s">
        <v>24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19" t="s">
        <v>1</v>
      </c>
      <c r="F29" s="219"/>
      <c r="G29" s="219"/>
      <c r="H29" s="21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2" t="s">
        <v>100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3" t="s">
        <v>101</v>
      </c>
      <c r="E33" s="29"/>
      <c r="F33" s="29"/>
      <c r="G33" s="29"/>
      <c r="H33" s="29"/>
      <c r="I33" s="29"/>
      <c r="J33" s="102">
        <f>J109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33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33" t="s">
        <v>34</v>
      </c>
      <c r="J36" s="33" t="s">
        <v>36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>
      <c r="A37" s="29"/>
      <c r="B37" s="30"/>
      <c r="C37" s="29"/>
      <c r="D37" s="105" t="s">
        <v>37</v>
      </c>
      <c r="E37" s="35" t="s">
        <v>38</v>
      </c>
      <c r="F37" s="106">
        <f>ROUND((SUM(BE109:BE116) + SUM(BE138:BE186)),  2)</f>
        <v>0</v>
      </c>
      <c r="G37" s="107"/>
      <c r="H37" s="107"/>
      <c r="I37" s="108">
        <v>0.2</v>
      </c>
      <c r="J37" s="106">
        <f>ROUND(((SUM(BE109:BE116) + SUM(BE138:BE186))*I37),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35" t="s">
        <v>39</v>
      </c>
      <c r="F38" s="106">
        <f>ROUND((SUM(BF109:BF116) + SUM(BF138:BF186)),  2)</f>
        <v>0</v>
      </c>
      <c r="G38" s="107"/>
      <c r="H38" s="107"/>
      <c r="I38" s="108">
        <v>0.2</v>
      </c>
      <c r="J38" s="106">
        <f>ROUND(((SUM(BF109:BF116) + SUM(BF138:BF186))*I38),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40</v>
      </c>
      <c r="F39" s="109">
        <f>ROUND((SUM(BG109:BG116) + SUM(BG138:BG186)),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>
      <c r="A40" s="29"/>
      <c r="B40" s="30"/>
      <c r="C40" s="29"/>
      <c r="D40" s="29"/>
      <c r="E40" s="24" t="s">
        <v>41</v>
      </c>
      <c r="F40" s="109">
        <f>ROUND((SUM(BH109:BH116) + SUM(BH138:BH186)),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>
      <c r="A41" s="29"/>
      <c r="B41" s="30"/>
      <c r="C41" s="29"/>
      <c r="D41" s="29"/>
      <c r="E41" s="35" t="s">
        <v>42</v>
      </c>
      <c r="F41" s="106">
        <f>ROUND((SUM(BI109:BI116) + SUM(BI138:BI186)),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43</v>
      </c>
      <c r="E43" s="60"/>
      <c r="F43" s="60"/>
      <c r="G43" s="113" t="s">
        <v>44</v>
      </c>
      <c r="H43" s="114" t="s">
        <v>45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7" t="s">
        <v>49</v>
      </c>
      <c r="G61" s="45" t="s">
        <v>48</v>
      </c>
      <c r="H61" s="32"/>
      <c r="I61" s="32"/>
      <c r="J61" s="118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7" t="s">
        <v>49</v>
      </c>
      <c r="G76" s="45" t="s">
        <v>48</v>
      </c>
      <c r="H76" s="32"/>
      <c r="I76" s="32"/>
      <c r="J76" s="118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9" t="str">
        <f>E7</f>
        <v>Zvýšenie energetickej účinnosti administratínej budovy</v>
      </c>
      <c r="F85" s="250"/>
      <c r="G85" s="250"/>
      <c r="H85" s="25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96</v>
      </c>
      <c r="L86" s="17"/>
    </row>
    <row r="87" spans="1:31" s="2" customFormat="1" ht="16.5" customHeight="1">
      <c r="A87" s="29"/>
      <c r="B87" s="30"/>
      <c r="C87" s="29"/>
      <c r="D87" s="29"/>
      <c r="E87" s="249" t="s">
        <v>97</v>
      </c>
      <c r="F87" s="246"/>
      <c r="G87" s="246"/>
      <c r="H87" s="24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7" t="str">
        <f>E11</f>
        <v>2 - 2.časť – Okná</v>
      </c>
      <c r="F89" s="246"/>
      <c r="G89" s="246"/>
      <c r="H89" s="246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Bracovce, p.č. 1/18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200000000000003" customHeight="1">
      <c r="A93" s="29"/>
      <c r="B93" s="30"/>
      <c r="C93" s="24" t="s">
        <v>21</v>
      </c>
      <c r="D93" s="29"/>
      <c r="E93" s="29"/>
      <c r="F93" s="22" t="str">
        <f>E17</f>
        <v>Obec Bracovce</v>
      </c>
      <c r="G93" s="29"/>
      <c r="H93" s="29"/>
      <c r="I93" s="24" t="s">
        <v>27</v>
      </c>
      <c r="J93" s="27" t="str">
        <f>E23</f>
        <v>JEGON s.r.o., Štefana Kukuru 12, Michalovce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30</v>
      </c>
      <c r="J94" s="27" t="str">
        <f>E26</f>
        <v>Ing. Marián Mihálik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103</v>
      </c>
      <c r="D96" s="111"/>
      <c r="E96" s="111"/>
      <c r="F96" s="111"/>
      <c r="G96" s="111"/>
      <c r="H96" s="111"/>
      <c r="I96" s="111"/>
      <c r="J96" s="120" t="s">
        <v>104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5" customHeight="1">
      <c r="A98" s="29"/>
      <c r="B98" s="30"/>
      <c r="C98" s="121" t="s">
        <v>105</v>
      </c>
      <c r="D98" s="29"/>
      <c r="E98" s="29"/>
      <c r="F98" s="29"/>
      <c r="G98" s="29"/>
      <c r="H98" s="29"/>
      <c r="I98" s="29"/>
      <c r="J98" s="71">
        <f>J138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65" s="9" customFormat="1" ht="24.9" customHeight="1">
      <c r="B99" s="122"/>
      <c r="D99" s="123" t="s">
        <v>107</v>
      </c>
      <c r="E99" s="124"/>
      <c r="F99" s="124"/>
      <c r="G99" s="124"/>
      <c r="H99" s="124"/>
      <c r="I99" s="124"/>
      <c r="J99" s="125">
        <f>J139</f>
        <v>0</v>
      </c>
      <c r="L99" s="122"/>
    </row>
    <row r="100" spans="1:65" s="10" customFormat="1" ht="19.95" customHeight="1">
      <c r="B100" s="126"/>
      <c r="D100" s="127" t="s">
        <v>336</v>
      </c>
      <c r="E100" s="128"/>
      <c r="F100" s="128"/>
      <c r="G100" s="128"/>
      <c r="H100" s="128"/>
      <c r="I100" s="128"/>
      <c r="J100" s="129">
        <f>J140</f>
        <v>0</v>
      </c>
      <c r="L100" s="126"/>
    </row>
    <row r="101" spans="1:65" s="10" customFormat="1" ht="19.95" customHeight="1">
      <c r="B101" s="126"/>
      <c r="D101" s="127" t="s">
        <v>109</v>
      </c>
      <c r="E101" s="128"/>
      <c r="F101" s="128"/>
      <c r="G101" s="128"/>
      <c r="H101" s="128"/>
      <c r="I101" s="128"/>
      <c r="J101" s="129">
        <f>J143</f>
        <v>0</v>
      </c>
      <c r="L101" s="126"/>
    </row>
    <row r="102" spans="1:65" s="10" customFormat="1" ht="19.95" customHeight="1">
      <c r="B102" s="126"/>
      <c r="D102" s="127" t="s">
        <v>110</v>
      </c>
      <c r="E102" s="128"/>
      <c r="F102" s="128"/>
      <c r="G102" s="128"/>
      <c r="H102" s="128"/>
      <c r="I102" s="128"/>
      <c r="J102" s="129">
        <f>J148</f>
        <v>0</v>
      </c>
      <c r="L102" s="126"/>
    </row>
    <row r="103" spans="1:65" s="9" customFormat="1" ht="24.9" customHeight="1">
      <c r="B103" s="122"/>
      <c r="D103" s="123" t="s">
        <v>111</v>
      </c>
      <c r="E103" s="124"/>
      <c r="F103" s="124"/>
      <c r="G103" s="124"/>
      <c r="H103" s="124"/>
      <c r="I103" s="124"/>
      <c r="J103" s="125">
        <f>J150</f>
        <v>0</v>
      </c>
      <c r="L103" s="122"/>
    </row>
    <row r="104" spans="1:65" s="10" customFormat="1" ht="19.95" customHeight="1">
      <c r="B104" s="126"/>
      <c r="D104" s="127" t="s">
        <v>114</v>
      </c>
      <c r="E104" s="128"/>
      <c r="F104" s="128"/>
      <c r="G104" s="128"/>
      <c r="H104" s="128"/>
      <c r="I104" s="128"/>
      <c r="J104" s="129">
        <f>J151</f>
        <v>0</v>
      </c>
      <c r="L104" s="126"/>
    </row>
    <row r="105" spans="1:65" s="10" customFormat="1" ht="19.95" customHeight="1">
      <c r="B105" s="126"/>
      <c r="D105" s="127" t="s">
        <v>337</v>
      </c>
      <c r="E105" s="128"/>
      <c r="F105" s="128"/>
      <c r="G105" s="128"/>
      <c r="H105" s="128"/>
      <c r="I105" s="128"/>
      <c r="J105" s="129">
        <f>J154</f>
        <v>0</v>
      </c>
      <c r="L105" s="126"/>
    </row>
    <row r="106" spans="1:65" s="10" customFormat="1" ht="19.95" customHeight="1">
      <c r="B106" s="126"/>
      <c r="D106" s="127" t="s">
        <v>338</v>
      </c>
      <c r="E106" s="128"/>
      <c r="F106" s="128"/>
      <c r="G106" s="128"/>
      <c r="H106" s="128"/>
      <c r="I106" s="128"/>
      <c r="J106" s="129">
        <f>J184</f>
        <v>0</v>
      </c>
      <c r="L106" s="126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21" t="s">
        <v>117</v>
      </c>
      <c r="D109" s="29"/>
      <c r="E109" s="29"/>
      <c r="F109" s="29"/>
      <c r="G109" s="29"/>
      <c r="H109" s="29"/>
      <c r="I109" s="29"/>
      <c r="J109" s="130">
        <f>ROUND(J110 + J111 + J112 + J113 + J114 + J115,2)</f>
        <v>0</v>
      </c>
      <c r="K109" s="29"/>
      <c r="L109" s="42"/>
      <c r="N109" s="131" t="s">
        <v>37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32"/>
      <c r="C110" s="133"/>
      <c r="D110" s="247" t="s">
        <v>118</v>
      </c>
      <c r="E110" s="248"/>
      <c r="F110" s="248"/>
      <c r="G110" s="133"/>
      <c r="H110" s="133"/>
      <c r="I110" s="133"/>
      <c r="J110" s="135">
        <v>0</v>
      </c>
      <c r="K110" s="133"/>
      <c r="L110" s="136"/>
      <c r="M110" s="137"/>
      <c r="N110" s="138" t="s">
        <v>39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119</v>
      </c>
      <c r="AZ110" s="137"/>
      <c r="BA110" s="137"/>
      <c r="BB110" s="137"/>
      <c r="BC110" s="137"/>
      <c r="BD110" s="137"/>
      <c r="BE110" s="140">
        <f t="shared" ref="BE110:BE115" si="0">IF(N110="základná",J110,0)</f>
        <v>0</v>
      </c>
      <c r="BF110" s="140">
        <f t="shared" ref="BF110:BF115" si="1">IF(N110="znížená",J110,0)</f>
        <v>0</v>
      </c>
      <c r="BG110" s="140">
        <f t="shared" ref="BG110:BG115" si="2">IF(N110="zákl. prenesená",J110,0)</f>
        <v>0</v>
      </c>
      <c r="BH110" s="140">
        <f t="shared" ref="BH110:BH115" si="3">IF(N110="zníž. prenesená",J110,0)</f>
        <v>0</v>
      </c>
      <c r="BI110" s="140">
        <f t="shared" ref="BI110:BI115" si="4">IF(N110="nulová",J110,0)</f>
        <v>0</v>
      </c>
      <c r="BJ110" s="139" t="s">
        <v>85</v>
      </c>
      <c r="BK110" s="137"/>
      <c r="BL110" s="137"/>
      <c r="BM110" s="137"/>
    </row>
    <row r="111" spans="1:65" s="2" customFormat="1" ht="18" customHeight="1">
      <c r="A111" s="29"/>
      <c r="B111" s="132"/>
      <c r="C111" s="133"/>
      <c r="D111" s="247" t="s">
        <v>120</v>
      </c>
      <c r="E111" s="248"/>
      <c r="F111" s="248"/>
      <c r="G111" s="133"/>
      <c r="H111" s="133"/>
      <c r="I111" s="133"/>
      <c r="J111" s="135">
        <v>0</v>
      </c>
      <c r="K111" s="133"/>
      <c r="L111" s="136"/>
      <c r="M111" s="137"/>
      <c r="N111" s="138" t="s">
        <v>39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119</v>
      </c>
      <c r="AZ111" s="137"/>
      <c r="BA111" s="137"/>
      <c r="BB111" s="137"/>
      <c r="BC111" s="137"/>
      <c r="BD111" s="137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85</v>
      </c>
      <c r="BK111" s="137"/>
      <c r="BL111" s="137"/>
      <c r="BM111" s="137"/>
    </row>
    <row r="112" spans="1:65" s="2" customFormat="1" ht="18" customHeight="1">
      <c r="A112" s="29"/>
      <c r="B112" s="132"/>
      <c r="C112" s="133"/>
      <c r="D112" s="247" t="s">
        <v>121</v>
      </c>
      <c r="E112" s="248"/>
      <c r="F112" s="248"/>
      <c r="G112" s="133"/>
      <c r="H112" s="133"/>
      <c r="I112" s="133"/>
      <c r="J112" s="135">
        <v>0</v>
      </c>
      <c r="K112" s="133"/>
      <c r="L112" s="136"/>
      <c r="M112" s="137"/>
      <c r="N112" s="138" t="s">
        <v>39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119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85</v>
      </c>
      <c r="BK112" s="137"/>
      <c r="BL112" s="137"/>
      <c r="BM112" s="137"/>
    </row>
    <row r="113" spans="1:65" s="2" customFormat="1" ht="18" customHeight="1">
      <c r="A113" s="29"/>
      <c r="B113" s="132"/>
      <c r="C113" s="133"/>
      <c r="D113" s="247" t="s">
        <v>122</v>
      </c>
      <c r="E113" s="248"/>
      <c r="F113" s="248"/>
      <c r="G113" s="133"/>
      <c r="H113" s="133"/>
      <c r="I113" s="133"/>
      <c r="J113" s="135">
        <v>0</v>
      </c>
      <c r="K113" s="133"/>
      <c r="L113" s="136"/>
      <c r="M113" s="137"/>
      <c r="N113" s="138" t="s">
        <v>39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119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85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247" t="s">
        <v>123</v>
      </c>
      <c r="E114" s="248"/>
      <c r="F114" s="248"/>
      <c r="G114" s="133"/>
      <c r="H114" s="133"/>
      <c r="I114" s="133"/>
      <c r="J114" s="135">
        <v>0</v>
      </c>
      <c r="K114" s="133"/>
      <c r="L114" s="136"/>
      <c r="M114" s="137"/>
      <c r="N114" s="138" t="s">
        <v>39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119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85</v>
      </c>
      <c r="BK114" s="137"/>
      <c r="BL114" s="137"/>
      <c r="BM114" s="137"/>
    </row>
    <row r="115" spans="1:65" s="2" customFormat="1" ht="18" customHeight="1">
      <c r="A115" s="29"/>
      <c r="B115" s="132"/>
      <c r="C115" s="133"/>
      <c r="D115" s="134" t="s">
        <v>124</v>
      </c>
      <c r="E115" s="133"/>
      <c r="F115" s="133"/>
      <c r="G115" s="133"/>
      <c r="H115" s="133"/>
      <c r="I115" s="133"/>
      <c r="J115" s="135">
        <f>ROUND(J32*T115,2)</f>
        <v>0</v>
      </c>
      <c r="K115" s="133"/>
      <c r="L115" s="136"/>
      <c r="M115" s="137"/>
      <c r="N115" s="138" t="s">
        <v>39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125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85</v>
      </c>
      <c r="BK115" s="137"/>
      <c r="BL115" s="137"/>
      <c r="BM115" s="137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41" t="s">
        <v>126</v>
      </c>
      <c r="D117" s="111"/>
      <c r="E117" s="111"/>
      <c r="F117" s="111"/>
      <c r="G117" s="111"/>
      <c r="H117" s="111"/>
      <c r="I117" s="111"/>
      <c r="J117" s="142">
        <f>ROUND(J98+J109,2)</f>
        <v>0</v>
      </c>
      <c r="K117" s="111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" customHeight="1">
      <c r="A123" s="29"/>
      <c r="B123" s="30"/>
      <c r="C123" s="18" t="s">
        <v>127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9" t="str">
        <f>E7</f>
        <v>Zvýšenie energetickej účinnosti administratínej budovy</v>
      </c>
      <c r="F126" s="250"/>
      <c r="G126" s="250"/>
      <c r="H126" s="250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1" customFormat="1" ht="12" customHeight="1">
      <c r="B127" s="17"/>
      <c r="C127" s="24" t="s">
        <v>96</v>
      </c>
      <c r="L127" s="17"/>
    </row>
    <row r="128" spans="1:65" s="2" customFormat="1" ht="16.5" customHeight="1">
      <c r="A128" s="29"/>
      <c r="B128" s="30"/>
      <c r="C128" s="29"/>
      <c r="D128" s="29"/>
      <c r="E128" s="249" t="s">
        <v>97</v>
      </c>
      <c r="F128" s="246"/>
      <c r="G128" s="246"/>
      <c r="H128" s="246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98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37" t="str">
        <f>E11</f>
        <v>2 - 2.časť – Okná</v>
      </c>
      <c r="F130" s="246"/>
      <c r="G130" s="246"/>
      <c r="H130" s="246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F14</f>
        <v>Bracovce, p.č. 1/18</v>
      </c>
      <c r="G132" s="29"/>
      <c r="H132" s="29"/>
      <c r="I132" s="24" t="s">
        <v>20</v>
      </c>
      <c r="J132" s="55" t="str">
        <f>IF(J14="","",J14)</f>
        <v/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40.200000000000003" customHeight="1">
      <c r="A134" s="29"/>
      <c r="B134" s="30"/>
      <c r="C134" s="24" t="s">
        <v>21</v>
      </c>
      <c r="D134" s="29"/>
      <c r="E134" s="29"/>
      <c r="F134" s="22" t="str">
        <f>E17</f>
        <v>Obec Bracovce</v>
      </c>
      <c r="G134" s="29"/>
      <c r="H134" s="29"/>
      <c r="I134" s="24" t="s">
        <v>27</v>
      </c>
      <c r="J134" s="27" t="str">
        <f>E23</f>
        <v>JEGON s.r.o., Štefana Kukuru 12, Michalovce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15" customHeight="1">
      <c r="A135" s="29"/>
      <c r="B135" s="30"/>
      <c r="C135" s="24" t="s">
        <v>25</v>
      </c>
      <c r="D135" s="29"/>
      <c r="E135" s="29"/>
      <c r="F135" s="22" t="str">
        <f>IF(E20="","",E20)</f>
        <v>Vyplň údaj</v>
      </c>
      <c r="G135" s="29"/>
      <c r="H135" s="29"/>
      <c r="I135" s="24" t="s">
        <v>30</v>
      </c>
      <c r="J135" s="27" t="str">
        <f>E26</f>
        <v>Ing. Marián Mihálik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43"/>
      <c r="B137" s="144"/>
      <c r="C137" s="145" t="s">
        <v>128</v>
      </c>
      <c r="D137" s="146" t="s">
        <v>58</v>
      </c>
      <c r="E137" s="146" t="s">
        <v>54</v>
      </c>
      <c r="F137" s="146" t="s">
        <v>55</v>
      </c>
      <c r="G137" s="146" t="s">
        <v>129</v>
      </c>
      <c r="H137" s="146" t="s">
        <v>130</v>
      </c>
      <c r="I137" s="146" t="s">
        <v>131</v>
      </c>
      <c r="J137" s="147" t="s">
        <v>104</v>
      </c>
      <c r="K137" s="148" t="s">
        <v>132</v>
      </c>
      <c r="L137" s="149"/>
      <c r="M137" s="62" t="s">
        <v>1</v>
      </c>
      <c r="N137" s="63" t="s">
        <v>37</v>
      </c>
      <c r="O137" s="63" t="s">
        <v>133</v>
      </c>
      <c r="P137" s="63" t="s">
        <v>134</v>
      </c>
      <c r="Q137" s="63" t="s">
        <v>135</v>
      </c>
      <c r="R137" s="63" t="s">
        <v>136</v>
      </c>
      <c r="S137" s="63" t="s">
        <v>137</v>
      </c>
      <c r="T137" s="64" t="s">
        <v>138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</row>
    <row r="138" spans="1:65" s="2" customFormat="1" ht="22.95" customHeight="1">
      <c r="A138" s="29"/>
      <c r="B138" s="30"/>
      <c r="C138" s="69" t="s">
        <v>100</v>
      </c>
      <c r="D138" s="29"/>
      <c r="E138" s="29"/>
      <c r="F138" s="29"/>
      <c r="G138" s="29"/>
      <c r="H138" s="29"/>
      <c r="I138" s="29"/>
      <c r="J138" s="150">
        <f>BK138</f>
        <v>0</v>
      </c>
      <c r="K138" s="29"/>
      <c r="L138" s="30"/>
      <c r="M138" s="65"/>
      <c r="N138" s="56"/>
      <c r="O138" s="66"/>
      <c r="P138" s="151">
        <f>P139+P150</f>
        <v>0</v>
      </c>
      <c r="Q138" s="66"/>
      <c r="R138" s="151">
        <f>R139+R150</f>
        <v>4.974076084</v>
      </c>
      <c r="S138" s="66"/>
      <c r="T138" s="152">
        <f>T139+T150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72</v>
      </c>
      <c r="AU138" s="14" t="s">
        <v>106</v>
      </c>
      <c r="BK138" s="153">
        <f>BK139+BK150</f>
        <v>0</v>
      </c>
    </row>
    <row r="139" spans="1:65" s="12" customFormat="1" ht="25.95" customHeight="1">
      <c r="B139" s="154"/>
      <c r="D139" s="155" t="s">
        <v>72</v>
      </c>
      <c r="E139" s="156" t="s">
        <v>139</v>
      </c>
      <c r="F139" s="156" t="s">
        <v>140</v>
      </c>
      <c r="I139" s="157"/>
      <c r="J139" s="158">
        <f>BK139</f>
        <v>0</v>
      </c>
      <c r="L139" s="154"/>
      <c r="M139" s="159"/>
      <c r="N139" s="160"/>
      <c r="O139" s="160"/>
      <c r="P139" s="161">
        <f>P140+P143+P148</f>
        <v>0</v>
      </c>
      <c r="Q139" s="160"/>
      <c r="R139" s="161">
        <f>R140+R143+R148</f>
        <v>4.4099268</v>
      </c>
      <c r="S139" s="160"/>
      <c r="T139" s="162">
        <f>T140+T143+T148</f>
        <v>0</v>
      </c>
      <c r="AR139" s="155" t="s">
        <v>80</v>
      </c>
      <c r="AT139" s="163" t="s">
        <v>72</v>
      </c>
      <c r="AU139" s="163" t="s">
        <v>73</v>
      </c>
      <c r="AY139" s="155" t="s">
        <v>141</v>
      </c>
      <c r="BK139" s="164">
        <f>BK140+BK143+BK148</f>
        <v>0</v>
      </c>
    </row>
    <row r="140" spans="1:65" s="12" customFormat="1" ht="22.95" customHeight="1">
      <c r="B140" s="154"/>
      <c r="D140" s="155" t="s">
        <v>72</v>
      </c>
      <c r="E140" s="165" t="s">
        <v>166</v>
      </c>
      <c r="F140" s="165" t="s">
        <v>339</v>
      </c>
      <c r="I140" s="157"/>
      <c r="J140" s="166">
        <f>BK140</f>
        <v>0</v>
      </c>
      <c r="L140" s="154"/>
      <c r="M140" s="159"/>
      <c r="N140" s="160"/>
      <c r="O140" s="160"/>
      <c r="P140" s="161">
        <f>SUM(P141:P142)</f>
        <v>0</v>
      </c>
      <c r="Q140" s="160"/>
      <c r="R140" s="161">
        <f>SUM(R141:R142)</f>
        <v>4.4099268</v>
      </c>
      <c r="S140" s="160"/>
      <c r="T140" s="162">
        <f>SUM(T141:T142)</f>
        <v>0</v>
      </c>
      <c r="AR140" s="155" t="s">
        <v>80</v>
      </c>
      <c r="AT140" s="163" t="s">
        <v>72</v>
      </c>
      <c r="AU140" s="163" t="s">
        <v>80</v>
      </c>
      <c r="AY140" s="155" t="s">
        <v>141</v>
      </c>
      <c r="BK140" s="164">
        <f>SUM(BK141:BK142)</f>
        <v>0</v>
      </c>
    </row>
    <row r="141" spans="1:65" s="2" customFormat="1" ht="24.15" customHeight="1">
      <c r="A141" s="29"/>
      <c r="B141" s="132"/>
      <c r="C141" s="167" t="s">
        <v>80</v>
      </c>
      <c r="D141" s="167" t="s">
        <v>143</v>
      </c>
      <c r="E141" s="168" t="s">
        <v>340</v>
      </c>
      <c r="F141" s="169" t="s">
        <v>341</v>
      </c>
      <c r="G141" s="170" t="s">
        <v>164</v>
      </c>
      <c r="H141" s="171">
        <v>427.65</v>
      </c>
      <c r="I141" s="172"/>
      <c r="J141" s="173">
        <f>ROUND(I141*H141,2)</f>
        <v>0</v>
      </c>
      <c r="K141" s="174"/>
      <c r="L141" s="30"/>
      <c r="M141" s="175" t="s">
        <v>1</v>
      </c>
      <c r="N141" s="176" t="s">
        <v>39</v>
      </c>
      <c r="O141" s="58"/>
      <c r="P141" s="177">
        <f>O141*H141</f>
        <v>0</v>
      </c>
      <c r="Q141" s="177">
        <v>2.8E-3</v>
      </c>
      <c r="R141" s="177">
        <f>Q141*H141</f>
        <v>1.1974199999999999</v>
      </c>
      <c r="S141" s="177">
        <v>0</v>
      </c>
      <c r="T141" s="17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9" t="s">
        <v>92</v>
      </c>
      <c r="AT141" s="179" t="s">
        <v>143</v>
      </c>
      <c r="AU141" s="179" t="s">
        <v>85</v>
      </c>
      <c r="AY141" s="14" t="s">
        <v>141</v>
      </c>
      <c r="BE141" s="180">
        <f>IF(N141="základná",J141,0)</f>
        <v>0</v>
      </c>
      <c r="BF141" s="180">
        <f>IF(N141="znížená",J141,0)</f>
        <v>0</v>
      </c>
      <c r="BG141" s="180">
        <f>IF(N141="zákl. prenesená",J141,0)</f>
        <v>0</v>
      </c>
      <c r="BH141" s="180">
        <f>IF(N141="zníž. prenesená",J141,0)</f>
        <v>0</v>
      </c>
      <c r="BI141" s="180">
        <f>IF(N141="nulová",J141,0)</f>
        <v>0</v>
      </c>
      <c r="BJ141" s="14" t="s">
        <v>85</v>
      </c>
      <c r="BK141" s="180">
        <f>ROUND(I141*H141,2)</f>
        <v>0</v>
      </c>
      <c r="BL141" s="14" t="s">
        <v>92</v>
      </c>
      <c r="BM141" s="179" t="s">
        <v>342</v>
      </c>
    </row>
    <row r="142" spans="1:65" s="2" customFormat="1" ht="24.15" customHeight="1">
      <c r="A142" s="29"/>
      <c r="B142" s="132"/>
      <c r="C142" s="167" t="s">
        <v>85</v>
      </c>
      <c r="D142" s="167" t="s">
        <v>143</v>
      </c>
      <c r="E142" s="168" t="s">
        <v>343</v>
      </c>
      <c r="F142" s="169" t="s">
        <v>344</v>
      </c>
      <c r="G142" s="170" t="s">
        <v>150</v>
      </c>
      <c r="H142" s="171">
        <v>85.53</v>
      </c>
      <c r="I142" s="172"/>
      <c r="J142" s="173">
        <f>ROUND(I142*H142,2)</f>
        <v>0</v>
      </c>
      <c r="K142" s="174"/>
      <c r="L142" s="30"/>
      <c r="M142" s="175" t="s">
        <v>1</v>
      </c>
      <c r="N142" s="176" t="s">
        <v>39</v>
      </c>
      <c r="O142" s="58"/>
      <c r="P142" s="177">
        <f>O142*H142</f>
        <v>0</v>
      </c>
      <c r="Q142" s="177">
        <v>3.7560000000000003E-2</v>
      </c>
      <c r="R142" s="177">
        <f>Q142*H142</f>
        <v>3.2125068000000003</v>
      </c>
      <c r="S142" s="177">
        <v>0</v>
      </c>
      <c r="T142" s="17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9" t="s">
        <v>92</v>
      </c>
      <c r="AT142" s="179" t="s">
        <v>143</v>
      </c>
      <c r="AU142" s="179" t="s">
        <v>85</v>
      </c>
      <c r="AY142" s="14" t="s">
        <v>141</v>
      </c>
      <c r="BE142" s="180">
        <f>IF(N142="základná",J142,0)</f>
        <v>0</v>
      </c>
      <c r="BF142" s="180">
        <f>IF(N142="znížená",J142,0)</f>
        <v>0</v>
      </c>
      <c r="BG142" s="180">
        <f>IF(N142="zákl. prenesená",J142,0)</f>
        <v>0</v>
      </c>
      <c r="BH142" s="180">
        <f>IF(N142="zníž. prenesená",J142,0)</f>
        <v>0</v>
      </c>
      <c r="BI142" s="180">
        <f>IF(N142="nulová",J142,0)</f>
        <v>0</v>
      </c>
      <c r="BJ142" s="14" t="s">
        <v>85</v>
      </c>
      <c r="BK142" s="180">
        <f>ROUND(I142*H142,2)</f>
        <v>0</v>
      </c>
      <c r="BL142" s="14" t="s">
        <v>92</v>
      </c>
      <c r="BM142" s="179" t="s">
        <v>345</v>
      </c>
    </row>
    <row r="143" spans="1:65" s="12" customFormat="1" ht="22.95" customHeight="1">
      <c r="B143" s="154"/>
      <c r="D143" s="155" t="s">
        <v>72</v>
      </c>
      <c r="E143" s="165" t="s">
        <v>159</v>
      </c>
      <c r="F143" s="165" t="s">
        <v>160</v>
      </c>
      <c r="I143" s="157"/>
      <c r="J143" s="166">
        <f>BK143</f>
        <v>0</v>
      </c>
      <c r="L143" s="154"/>
      <c r="M143" s="159"/>
      <c r="N143" s="160"/>
      <c r="O143" s="160"/>
      <c r="P143" s="161">
        <f>SUM(P144:P147)</f>
        <v>0</v>
      </c>
      <c r="Q143" s="160"/>
      <c r="R143" s="161">
        <f>SUM(R144:R147)</f>
        <v>0</v>
      </c>
      <c r="S143" s="160"/>
      <c r="T143" s="162">
        <f>SUM(T144:T147)</f>
        <v>0</v>
      </c>
      <c r="AR143" s="155" t="s">
        <v>80</v>
      </c>
      <c r="AT143" s="163" t="s">
        <v>72</v>
      </c>
      <c r="AU143" s="163" t="s">
        <v>80</v>
      </c>
      <c r="AY143" s="155" t="s">
        <v>141</v>
      </c>
      <c r="BK143" s="164">
        <f>SUM(BK144:BK147)</f>
        <v>0</v>
      </c>
    </row>
    <row r="144" spans="1:65" s="2" customFormat="1" ht="24.15" customHeight="1">
      <c r="A144" s="29"/>
      <c r="B144" s="132"/>
      <c r="C144" s="167" t="s">
        <v>89</v>
      </c>
      <c r="D144" s="167" t="s">
        <v>143</v>
      </c>
      <c r="E144" s="168" t="s">
        <v>346</v>
      </c>
      <c r="F144" s="169" t="s">
        <v>347</v>
      </c>
      <c r="G144" s="170" t="s">
        <v>164</v>
      </c>
      <c r="H144" s="171">
        <v>126.7</v>
      </c>
      <c r="I144" s="172"/>
      <c r="J144" s="173">
        <f>ROUND(I144*H144,2)</f>
        <v>0</v>
      </c>
      <c r="K144" s="174"/>
      <c r="L144" s="30"/>
      <c r="M144" s="175" t="s">
        <v>1</v>
      </c>
      <c r="N144" s="176" t="s">
        <v>39</v>
      </c>
      <c r="O144" s="58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9" t="s">
        <v>92</v>
      </c>
      <c r="AT144" s="179" t="s">
        <v>143</v>
      </c>
      <c r="AU144" s="179" t="s">
        <v>85</v>
      </c>
      <c r="AY144" s="14" t="s">
        <v>141</v>
      </c>
      <c r="BE144" s="180">
        <f>IF(N144="základná",J144,0)</f>
        <v>0</v>
      </c>
      <c r="BF144" s="180">
        <f>IF(N144="znížená",J144,0)</f>
        <v>0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4" t="s">
        <v>85</v>
      </c>
      <c r="BK144" s="180">
        <f>ROUND(I144*H144,2)</f>
        <v>0</v>
      </c>
      <c r="BL144" s="14" t="s">
        <v>92</v>
      </c>
      <c r="BM144" s="179" t="s">
        <v>348</v>
      </c>
    </row>
    <row r="145" spans="1:65" s="2" customFormat="1" ht="24.15" customHeight="1">
      <c r="A145" s="29"/>
      <c r="B145" s="132"/>
      <c r="C145" s="167" t="s">
        <v>92</v>
      </c>
      <c r="D145" s="167" t="s">
        <v>143</v>
      </c>
      <c r="E145" s="168" t="s">
        <v>349</v>
      </c>
      <c r="F145" s="169" t="s">
        <v>350</v>
      </c>
      <c r="G145" s="170" t="s">
        <v>164</v>
      </c>
      <c r="H145" s="171">
        <v>126.7</v>
      </c>
      <c r="I145" s="172"/>
      <c r="J145" s="173">
        <f>ROUND(I145*H145,2)</f>
        <v>0</v>
      </c>
      <c r="K145" s="174"/>
      <c r="L145" s="30"/>
      <c r="M145" s="175" t="s">
        <v>1</v>
      </c>
      <c r="N145" s="176" t="s">
        <v>39</v>
      </c>
      <c r="O145" s="58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9" t="s">
        <v>92</v>
      </c>
      <c r="AT145" s="179" t="s">
        <v>143</v>
      </c>
      <c r="AU145" s="179" t="s">
        <v>85</v>
      </c>
      <c r="AY145" s="14" t="s">
        <v>141</v>
      </c>
      <c r="BE145" s="180">
        <f>IF(N145="základná",J145,0)</f>
        <v>0</v>
      </c>
      <c r="BF145" s="180">
        <f>IF(N145="znížená",J145,0)</f>
        <v>0</v>
      </c>
      <c r="BG145" s="180">
        <f>IF(N145="zákl. prenesená",J145,0)</f>
        <v>0</v>
      </c>
      <c r="BH145" s="180">
        <f>IF(N145="zníž. prenesená",J145,0)</f>
        <v>0</v>
      </c>
      <c r="BI145" s="180">
        <f>IF(N145="nulová",J145,0)</f>
        <v>0</v>
      </c>
      <c r="BJ145" s="14" t="s">
        <v>85</v>
      </c>
      <c r="BK145" s="180">
        <f>ROUND(I145*H145,2)</f>
        <v>0</v>
      </c>
      <c r="BL145" s="14" t="s">
        <v>92</v>
      </c>
      <c r="BM145" s="179" t="s">
        <v>351</v>
      </c>
    </row>
    <row r="146" spans="1:65" s="2" customFormat="1" ht="21.75" customHeight="1">
      <c r="A146" s="29"/>
      <c r="B146" s="132"/>
      <c r="C146" s="167" t="s">
        <v>161</v>
      </c>
      <c r="D146" s="167" t="s">
        <v>143</v>
      </c>
      <c r="E146" s="168" t="s">
        <v>352</v>
      </c>
      <c r="F146" s="169" t="s">
        <v>353</v>
      </c>
      <c r="G146" s="170" t="s">
        <v>164</v>
      </c>
      <c r="H146" s="171">
        <v>511.4</v>
      </c>
      <c r="I146" s="172"/>
      <c r="J146" s="173">
        <f>ROUND(I146*H146,2)</f>
        <v>0</v>
      </c>
      <c r="K146" s="174"/>
      <c r="L146" s="30"/>
      <c r="M146" s="175" t="s">
        <v>1</v>
      </c>
      <c r="N146" s="176" t="s">
        <v>39</v>
      </c>
      <c r="O146" s="58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9" t="s">
        <v>92</v>
      </c>
      <c r="AT146" s="179" t="s">
        <v>143</v>
      </c>
      <c r="AU146" s="179" t="s">
        <v>85</v>
      </c>
      <c r="AY146" s="14" t="s">
        <v>141</v>
      </c>
      <c r="BE146" s="180">
        <f>IF(N146="základná",J146,0)</f>
        <v>0</v>
      </c>
      <c r="BF146" s="180">
        <f>IF(N146="znížená",J146,0)</f>
        <v>0</v>
      </c>
      <c r="BG146" s="180">
        <f>IF(N146="zákl. prenesená",J146,0)</f>
        <v>0</v>
      </c>
      <c r="BH146" s="180">
        <f>IF(N146="zníž. prenesená",J146,0)</f>
        <v>0</v>
      </c>
      <c r="BI146" s="180">
        <f>IF(N146="nulová",J146,0)</f>
        <v>0</v>
      </c>
      <c r="BJ146" s="14" t="s">
        <v>85</v>
      </c>
      <c r="BK146" s="180">
        <f>ROUND(I146*H146,2)</f>
        <v>0</v>
      </c>
      <c r="BL146" s="14" t="s">
        <v>92</v>
      </c>
      <c r="BM146" s="179" t="s">
        <v>354</v>
      </c>
    </row>
    <row r="147" spans="1:65" s="2" customFormat="1" ht="24.15" customHeight="1">
      <c r="A147" s="29"/>
      <c r="B147" s="132"/>
      <c r="C147" s="167" t="s">
        <v>166</v>
      </c>
      <c r="D147" s="167" t="s">
        <v>143</v>
      </c>
      <c r="E147" s="168" t="s">
        <v>355</v>
      </c>
      <c r="F147" s="169" t="s">
        <v>356</v>
      </c>
      <c r="G147" s="170" t="s">
        <v>164</v>
      </c>
      <c r="H147" s="171">
        <v>48.55</v>
      </c>
      <c r="I147" s="172"/>
      <c r="J147" s="173">
        <f>ROUND(I147*H147,2)</f>
        <v>0</v>
      </c>
      <c r="K147" s="174"/>
      <c r="L147" s="30"/>
      <c r="M147" s="175" t="s">
        <v>1</v>
      </c>
      <c r="N147" s="176" t="s">
        <v>39</v>
      </c>
      <c r="O147" s="58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9" t="s">
        <v>92</v>
      </c>
      <c r="AT147" s="179" t="s">
        <v>143</v>
      </c>
      <c r="AU147" s="179" t="s">
        <v>85</v>
      </c>
      <c r="AY147" s="14" t="s">
        <v>141</v>
      </c>
      <c r="BE147" s="180">
        <f>IF(N147="základná",J147,0)</f>
        <v>0</v>
      </c>
      <c r="BF147" s="180">
        <f>IF(N147="znížená",J147,0)</f>
        <v>0</v>
      </c>
      <c r="BG147" s="180">
        <f>IF(N147="zákl. prenesená",J147,0)</f>
        <v>0</v>
      </c>
      <c r="BH147" s="180">
        <f>IF(N147="zníž. prenesená",J147,0)</f>
        <v>0</v>
      </c>
      <c r="BI147" s="180">
        <f>IF(N147="nulová",J147,0)</f>
        <v>0</v>
      </c>
      <c r="BJ147" s="14" t="s">
        <v>85</v>
      </c>
      <c r="BK147" s="180">
        <f>ROUND(I147*H147,2)</f>
        <v>0</v>
      </c>
      <c r="BL147" s="14" t="s">
        <v>92</v>
      </c>
      <c r="BM147" s="179" t="s">
        <v>357</v>
      </c>
    </row>
    <row r="148" spans="1:65" s="12" customFormat="1" ht="22.95" customHeight="1">
      <c r="B148" s="154"/>
      <c r="D148" s="155" t="s">
        <v>72</v>
      </c>
      <c r="E148" s="165" t="s">
        <v>189</v>
      </c>
      <c r="F148" s="165" t="s">
        <v>190</v>
      </c>
      <c r="I148" s="157"/>
      <c r="J148" s="166">
        <f>BK148</f>
        <v>0</v>
      </c>
      <c r="L148" s="154"/>
      <c r="M148" s="159"/>
      <c r="N148" s="160"/>
      <c r="O148" s="160"/>
      <c r="P148" s="161">
        <f>P149</f>
        <v>0</v>
      </c>
      <c r="Q148" s="160"/>
      <c r="R148" s="161">
        <f>R149</f>
        <v>0</v>
      </c>
      <c r="S148" s="160"/>
      <c r="T148" s="162">
        <f>T149</f>
        <v>0</v>
      </c>
      <c r="AR148" s="155" t="s">
        <v>80</v>
      </c>
      <c r="AT148" s="163" t="s">
        <v>72</v>
      </c>
      <c r="AU148" s="163" t="s">
        <v>80</v>
      </c>
      <c r="AY148" s="155" t="s">
        <v>141</v>
      </c>
      <c r="BK148" s="164">
        <f>BK149</f>
        <v>0</v>
      </c>
    </row>
    <row r="149" spans="1:65" s="2" customFormat="1" ht="24.15" customHeight="1">
      <c r="A149" s="29"/>
      <c r="B149" s="132"/>
      <c r="C149" s="167" t="s">
        <v>170</v>
      </c>
      <c r="D149" s="167" t="s">
        <v>143</v>
      </c>
      <c r="E149" s="168" t="s">
        <v>192</v>
      </c>
      <c r="F149" s="169" t="s">
        <v>193</v>
      </c>
      <c r="G149" s="170" t="s">
        <v>157</v>
      </c>
      <c r="H149" s="171">
        <v>4.41</v>
      </c>
      <c r="I149" s="172"/>
      <c r="J149" s="173">
        <f>ROUND(I149*H149,2)</f>
        <v>0</v>
      </c>
      <c r="K149" s="174"/>
      <c r="L149" s="30"/>
      <c r="M149" s="175" t="s">
        <v>1</v>
      </c>
      <c r="N149" s="176" t="s">
        <v>39</v>
      </c>
      <c r="O149" s="58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9" t="s">
        <v>92</v>
      </c>
      <c r="AT149" s="179" t="s">
        <v>143</v>
      </c>
      <c r="AU149" s="179" t="s">
        <v>85</v>
      </c>
      <c r="AY149" s="14" t="s">
        <v>141</v>
      </c>
      <c r="BE149" s="180">
        <f>IF(N149="základná",J149,0)</f>
        <v>0</v>
      </c>
      <c r="BF149" s="180">
        <f>IF(N149="znížená",J149,0)</f>
        <v>0</v>
      </c>
      <c r="BG149" s="180">
        <f>IF(N149="zákl. prenesená",J149,0)</f>
        <v>0</v>
      </c>
      <c r="BH149" s="180">
        <f>IF(N149="zníž. prenesená",J149,0)</f>
        <v>0</v>
      </c>
      <c r="BI149" s="180">
        <f>IF(N149="nulová",J149,0)</f>
        <v>0</v>
      </c>
      <c r="BJ149" s="14" t="s">
        <v>85</v>
      </c>
      <c r="BK149" s="180">
        <f>ROUND(I149*H149,2)</f>
        <v>0</v>
      </c>
      <c r="BL149" s="14" t="s">
        <v>92</v>
      </c>
      <c r="BM149" s="179" t="s">
        <v>194</v>
      </c>
    </row>
    <row r="150" spans="1:65" s="12" customFormat="1" ht="25.95" customHeight="1">
      <c r="B150" s="154"/>
      <c r="D150" s="155" t="s">
        <v>72</v>
      </c>
      <c r="E150" s="156" t="s">
        <v>195</v>
      </c>
      <c r="F150" s="156" t="s">
        <v>196</v>
      </c>
      <c r="I150" s="157"/>
      <c r="J150" s="158">
        <f>BK150</f>
        <v>0</v>
      </c>
      <c r="L150" s="154"/>
      <c r="M150" s="159"/>
      <c r="N150" s="160"/>
      <c r="O150" s="160"/>
      <c r="P150" s="161">
        <f>P151+P154+P184</f>
        <v>0</v>
      </c>
      <c r="Q150" s="160"/>
      <c r="R150" s="161">
        <f>R151+R154+R184</f>
        <v>0.56414928400000008</v>
      </c>
      <c r="S150" s="160"/>
      <c r="T150" s="162">
        <f>T151+T154+T184</f>
        <v>0</v>
      </c>
      <c r="AR150" s="155" t="s">
        <v>85</v>
      </c>
      <c r="AT150" s="163" t="s">
        <v>72</v>
      </c>
      <c r="AU150" s="163" t="s">
        <v>73</v>
      </c>
      <c r="AY150" s="155" t="s">
        <v>141</v>
      </c>
      <c r="BK150" s="164">
        <f>BK151+BK154+BK184</f>
        <v>0</v>
      </c>
    </row>
    <row r="151" spans="1:65" s="12" customFormat="1" ht="22.95" customHeight="1">
      <c r="B151" s="154"/>
      <c r="D151" s="155" t="s">
        <v>72</v>
      </c>
      <c r="E151" s="165" t="s">
        <v>258</v>
      </c>
      <c r="F151" s="165" t="s">
        <v>259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SUM(P152:P153)</f>
        <v>0</v>
      </c>
      <c r="Q151" s="160"/>
      <c r="R151" s="161">
        <f>SUM(R152:R153)</f>
        <v>0.17807938400000001</v>
      </c>
      <c r="S151" s="160"/>
      <c r="T151" s="162">
        <f>SUM(T152:T153)</f>
        <v>0</v>
      </c>
      <c r="AR151" s="155" t="s">
        <v>85</v>
      </c>
      <c r="AT151" s="163" t="s">
        <v>72</v>
      </c>
      <c r="AU151" s="163" t="s">
        <v>80</v>
      </c>
      <c r="AY151" s="155" t="s">
        <v>141</v>
      </c>
      <c r="BK151" s="164">
        <f>SUM(BK152:BK153)</f>
        <v>0</v>
      </c>
    </row>
    <row r="152" spans="1:65" s="2" customFormat="1" ht="24.15" customHeight="1">
      <c r="A152" s="29"/>
      <c r="B152" s="132"/>
      <c r="C152" s="167" t="s">
        <v>174</v>
      </c>
      <c r="D152" s="167" t="s">
        <v>143</v>
      </c>
      <c r="E152" s="168" t="s">
        <v>358</v>
      </c>
      <c r="F152" s="169" t="s">
        <v>359</v>
      </c>
      <c r="G152" s="170" t="s">
        <v>164</v>
      </c>
      <c r="H152" s="171">
        <v>126.7</v>
      </c>
      <c r="I152" s="172"/>
      <c r="J152" s="173">
        <f>ROUND(I152*H152,2)</f>
        <v>0</v>
      </c>
      <c r="K152" s="174"/>
      <c r="L152" s="30"/>
      <c r="M152" s="175" t="s">
        <v>1</v>
      </c>
      <c r="N152" s="176" t="s">
        <v>39</v>
      </c>
      <c r="O152" s="58"/>
      <c r="P152" s="177">
        <f>O152*H152</f>
        <v>0</v>
      </c>
      <c r="Q152" s="177">
        <v>1.4055199999999999E-3</v>
      </c>
      <c r="R152" s="177">
        <f>Q152*H152</f>
        <v>0.17807938400000001</v>
      </c>
      <c r="S152" s="177">
        <v>0</v>
      </c>
      <c r="T152" s="17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9" t="s">
        <v>203</v>
      </c>
      <c r="AT152" s="179" t="s">
        <v>143</v>
      </c>
      <c r="AU152" s="179" t="s">
        <v>85</v>
      </c>
      <c r="AY152" s="14" t="s">
        <v>141</v>
      </c>
      <c r="BE152" s="180">
        <f>IF(N152="základná",J152,0)</f>
        <v>0</v>
      </c>
      <c r="BF152" s="180">
        <f>IF(N152="znížená",J152,0)</f>
        <v>0</v>
      </c>
      <c r="BG152" s="180">
        <f>IF(N152="zákl. prenesená",J152,0)</f>
        <v>0</v>
      </c>
      <c r="BH152" s="180">
        <f>IF(N152="zníž. prenesená",J152,0)</f>
        <v>0</v>
      </c>
      <c r="BI152" s="180">
        <f>IF(N152="nulová",J152,0)</f>
        <v>0</v>
      </c>
      <c r="BJ152" s="14" t="s">
        <v>85</v>
      </c>
      <c r="BK152" s="180">
        <f>ROUND(I152*H152,2)</f>
        <v>0</v>
      </c>
      <c r="BL152" s="14" t="s">
        <v>203</v>
      </c>
      <c r="BM152" s="179" t="s">
        <v>360</v>
      </c>
    </row>
    <row r="153" spans="1:65" s="2" customFormat="1" ht="24.15" customHeight="1">
      <c r="A153" s="29"/>
      <c r="B153" s="132"/>
      <c r="C153" s="167" t="s">
        <v>159</v>
      </c>
      <c r="D153" s="167" t="s">
        <v>143</v>
      </c>
      <c r="E153" s="168" t="s">
        <v>312</v>
      </c>
      <c r="F153" s="169" t="s">
        <v>313</v>
      </c>
      <c r="G153" s="170" t="s">
        <v>208</v>
      </c>
      <c r="H153" s="181"/>
      <c r="I153" s="172"/>
      <c r="J153" s="173">
        <f>ROUND(I153*H153,2)</f>
        <v>0</v>
      </c>
      <c r="K153" s="174"/>
      <c r="L153" s="30"/>
      <c r="M153" s="175" t="s">
        <v>1</v>
      </c>
      <c r="N153" s="176" t="s">
        <v>39</v>
      </c>
      <c r="O153" s="58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9" t="s">
        <v>203</v>
      </c>
      <c r="AT153" s="179" t="s">
        <v>143</v>
      </c>
      <c r="AU153" s="179" t="s">
        <v>85</v>
      </c>
      <c r="AY153" s="14" t="s">
        <v>141</v>
      </c>
      <c r="BE153" s="180">
        <f>IF(N153="základná",J153,0)</f>
        <v>0</v>
      </c>
      <c r="BF153" s="180">
        <f>IF(N153="znížená",J153,0)</f>
        <v>0</v>
      </c>
      <c r="BG153" s="180">
        <f>IF(N153="zákl. prenesená",J153,0)</f>
        <v>0</v>
      </c>
      <c r="BH153" s="180">
        <f>IF(N153="zníž. prenesená",J153,0)</f>
        <v>0</v>
      </c>
      <c r="BI153" s="180">
        <f>IF(N153="nulová",J153,0)</f>
        <v>0</v>
      </c>
      <c r="BJ153" s="14" t="s">
        <v>85</v>
      </c>
      <c r="BK153" s="180">
        <f>ROUND(I153*H153,2)</f>
        <v>0</v>
      </c>
      <c r="BL153" s="14" t="s">
        <v>203</v>
      </c>
      <c r="BM153" s="179" t="s">
        <v>314</v>
      </c>
    </row>
    <row r="154" spans="1:65" s="12" customFormat="1" ht="22.95" customHeight="1">
      <c r="B154" s="154"/>
      <c r="D154" s="155" t="s">
        <v>72</v>
      </c>
      <c r="E154" s="165" t="s">
        <v>361</v>
      </c>
      <c r="F154" s="165" t="s">
        <v>362</v>
      </c>
      <c r="I154" s="157"/>
      <c r="J154" s="166">
        <f>BK154</f>
        <v>0</v>
      </c>
      <c r="L154" s="154"/>
      <c r="M154" s="159"/>
      <c r="N154" s="160"/>
      <c r="O154" s="160"/>
      <c r="P154" s="161">
        <f>SUM(P155:P183)</f>
        <v>0</v>
      </c>
      <c r="Q154" s="160"/>
      <c r="R154" s="161">
        <f>SUM(R155:R183)</f>
        <v>0.35784500000000008</v>
      </c>
      <c r="S154" s="160"/>
      <c r="T154" s="162">
        <f>SUM(T155:T183)</f>
        <v>0</v>
      </c>
      <c r="AR154" s="155" t="s">
        <v>85</v>
      </c>
      <c r="AT154" s="163" t="s">
        <v>72</v>
      </c>
      <c r="AU154" s="163" t="s">
        <v>80</v>
      </c>
      <c r="AY154" s="155" t="s">
        <v>141</v>
      </c>
      <c r="BK154" s="164">
        <f>SUM(BK155:BK183)</f>
        <v>0</v>
      </c>
    </row>
    <row r="155" spans="1:65" s="2" customFormat="1" ht="37.950000000000003" customHeight="1">
      <c r="A155" s="29"/>
      <c r="B155" s="132"/>
      <c r="C155" s="167" t="s">
        <v>181</v>
      </c>
      <c r="D155" s="167" t="s">
        <v>143</v>
      </c>
      <c r="E155" s="168" t="s">
        <v>363</v>
      </c>
      <c r="F155" s="169" t="s">
        <v>364</v>
      </c>
      <c r="G155" s="170" t="s">
        <v>164</v>
      </c>
      <c r="H155" s="171">
        <v>511.4</v>
      </c>
      <c r="I155" s="172"/>
      <c r="J155" s="173">
        <f t="shared" ref="J155:J183" si="5">ROUND(I155*H155,2)</f>
        <v>0</v>
      </c>
      <c r="K155" s="174"/>
      <c r="L155" s="30"/>
      <c r="M155" s="175" t="s">
        <v>1</v>
      </c>
      <c r="N155" s="176" t="s">
        <v>39</v>
      </c>
      <c r="O155" s="58"/>
      <c r="P155" s="177">
        <f t="shared" ref="P155:P183" si="6">O155*H155</f>
        <v>0</v>
      </c>
      <c r="Q155" s="177">
        <v>2.1000000000000001E-4</v>
      </c>
      <c r="R155" s="177">
        <f t="shared" ref="R155:R183" si="7">Q155*H155</f>
        <v>0.107394</v>
      </c>
      <c r="S155" s="177">
        <v>0</v>
      </c>
      <c r="T155" s="178">
        <f t="shared" ref="T155:T183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9" t="s">
        <v>203</v>
      </c>
      <c r="AT155" s="179" t="s">
        <v>143</v>
      </c>
      <c r="AU155" s="179" t="s">
        <v>85</v>
      </c>
      <c r="AY155" s="14" t="s">
        <v>141</v>
      </c>
      <c r="BE155" s="180">
        <f t="shared" ref="BE155:BE183" si="9">IF(N155="základná",J155,0)</f>
        <v>0</v>
      </c>
      <c r="BF155" s="180">
        <f t="shared" ref="BF155:BF183" si="10">IF(N155="znížená",J155,0)</f>
        <v>0</v>
      </c>
      <c r="BG155" s="180">
        <f t="shared" ref="BG155:BG183" si="11">IF(N155="zákl. prenesená",J155,0)</f>
        <v>0</v>
      </c>
      <c r="BH155" s="180">
        <f t="shared" ref="BH155:BH183" si="12">IF(N155="zníž. prenesená",J155,0)</f>
        <v>0</v>
      </c>
      <c r="BI155" s="180">
        <f t="shared" ref="BI155:BI183" si="13">IF(N155="nulová",J155,0)</f>
        <v>0</v>
      </c>
      <c r="BJ155" s="14" t="s">
        <v>85</v>
      </c>
      <c r="BK155" s="180">
        <f t="shared" ref="BK155:BK183" si="14">ROUND(I155*H155,2)</f>
        <v>0</v>
      </c>
      <c r="BL155" s="14" t="s">
        <v>203</v>
      </c>
      <c r="BM155" s="179" t="s">
        <v>365</v>
      </c>
    </row>
    <row r="156" spans="1:65" s="2" customFormat="1" ht="24.15" customHeight="1">
      <c r="A156" s="29"/>
      <c r="B156" s="132"/>
      <c r="C156" s="182" t="s">
        <v>185</v>
      </c>
      <c r="D156" s="182" t="s">
        <v>216</v>
      </c>
      <c r="E156" s="183" t="s">
        <v>366</v>
      </c>
      <c r="F156" s="184" t="s">
        <v>367</v>
      </c>
      <c r="G156" s="185" t="s">
        <v>202</v>
      </c>
      <c r="H156" s="186">
        <v>49</v>
      </c>
      <c r="I156" s="187"/>
      <c r="J156" s="188">
        <f t="shared" si="5"/>
        <v>0</v>
      </c>
      <c r="K156" s="189"/>
      <c r="L156" s="190"/>
      <c r="M156" s="191" t="s">
        <v>1</v>
      </c>
      <c r="N156" s="192" t="s">
        <v>39</v>
      </c>
      <c r="O156" s="58"/>
      <c r="P156" s="177">
        <f t="shared" si="6"/>
        <v>0</v>
      </c>
      <c r="Q156" s="177">
        <v>0</v>
      </c>
      <c r="R156" s="177">
        <f t="shared" si="7"/>
        <v>0</v>
      </c>
      <c r="S156" s="177">
        <v>0</v>
      </c>
      <c r="T156" s="178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9" t="s">
        <v>219</v>
      </c>
      <c r="AT156" s="179" t="s">
        <v>216</v>
      </c>
      <c r="AU156" s="179" t="s">
        <v>85</v>
      </c>
      <c r="AY156" s="14" t="s">
        <v>141</v>
      </c>
      <c r="BE156" s="180">
        <f t="shared" si="9"/>
        <v>0</v>
      </c>
      <c r="BF156" s="180">
        <f t="shared" si="10"/>
        <v>0</v>
      </c>
      <c r="BG156" s="180">
        <f t="shared" si="11"/>
        <v>0</v>
      </c>
      <c r="BH156" s="180">
        <f t="shared" si="12"/>
        <v>0</v>
      </c>
      <c r="BI156" s="180">
        <f t="shared" si="13"/>
        <v>0</v>
      </c>
      <c r="BJ156" s="14" t="s">
        <v>85</v>
      </c>
      <c r="BK156" s="180">
        <f t="shared" si="14"/>
        <v>0</v>
      </c>
      <c r="BL156" s="14" t="s">
        <v>203</v>
      </c>
      <c r="BM156" s="179" t="s">
        <v>368</v>
      </c>
    </row>
    <row r="157" spans="1:65" s="2" customFormat="1" ht="21.75" customHeight="1">
      <c r="A157" s="29"/>
      <c r="B157" s="132"/>
      <c r="C157" s="182" t="s">
        <v>191</v>
      </c>
      <c r="D157" s="182" t="s">
        <v>216</v>
      </c>
      <c r="E157" s="183" t="s">
        <v>369</v>
      </c>
      <c r="F157" s="184" t="s">
        <v>370</v>
      </c>
      <c r="G157" s="185" t="s">
        <v>202</v>
      </c>
      <c r="H157" s="186">
        <v>2</v>
      </c>
      <c r="I157" s="187"/>
      <c r="J157" s="188">
        <f t="shared" si="5"/>
        <v>0</v>
      </c>
      <c r="K157" s="189"/>
      <c r="L157" s="190"/>
      <c r="M157" s="191" t="s">
        <v>1</v>
      </c>
      <c r="N157" s="192" t="s">
        <v>39</v>
      </c>
      <c r="O157" s="58"/>
      <c r="P157" s="177">
        <f t="shared" si="6"/>
        <v>0</v>
      </c>
      <c r="Q157" s="177">
        <v>0</v>
      </c>
      <c r="R157" s="177">
        <f t="shared" si="7"/>
        <v>0</v>
      </c>
      <c r="S157" s="177">
        <v>0</v>
      </c>
      <c r="T157" s="178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9" t="s">
        <v>219</v>
      </c>
      <c r="AT157" s="179" t="s">
        <v>216</v>
      </c>
      <c r="AU157" s="179" t="s">
        <v>85</v>
      </c>
      <c r="AY157" s="14" t="s">
        <v>141</v>
      </c>
      <c r="BE157" s="180">
        <f t="shared" si="9"/>
        <v>0</v>
      </c>
      <c r="BF157" s="180">
        <f t="shared" si="10"/>
        <v>0</v>
      </c>
      <c r="BG157" s="180">
        <f t="shared" si="11"/>
        <v>0</v>
      </c>
      <c r="BH157" s="180">
        <f t="shared" si="12"/>
        <v>0</v>
      </c>
      <c r="BI157" s="180">
        <f t="shared" si="13"/>
        <v>0</v>
      </c>
      <c r="BJ157" s="14" t="s">
        <v>85</v>
      </c>
      <c r="BK157" s="180">
        <f t="shared" si="14"/>
        <v>0</v>
      </c>
      <c r="BL157" s="14" t="s">
        <v>203</v>
      </c>
      <c r="BM157" s="179" t="s">
        <v>371</v>
      </c>
    </row>
    <row r="158" spans="1:65" s="2" customFormat="1" ht="21.75" customHeight="1">
      <c r="A158" s="29"/>
      <c r="B158" s="132"/>
      <c r="C158" s="182" t="s">
        <v>199</v>
      </c>
      <c r="D158" s="182" t="s">
        <v>216</v>
      </c>
      <c r="E158" s="183" t="s">
        <v>372</v>
      </c>
      <c r="F158" s="184" t="s">
        <v>373</v>
      </c>
      <c r="G158" s="185" t="s">
        <v>202</v>
      </c>
      <c r="H158" s="186">
        <v>15</v>
      </c>
      <c r="I158" s="187"/>
      <c r="J158" s="188">
        <f t="shared" si="5"/>
        <v>0</v>
      </c>
      <c r="K158" s="189"/>
      <c r="L158" s="190"/>
      <c r="M158" s="191" t="s">
        <v>1</v>
      </c>
      <c r="N158" s="192" t="s">
        <v>39</v>
      </c>
      <c r="O158" s="58"/>
      <c r="P158" s="177">
        <f t="shared" si="6"/>
        <v>0</v>
      </c>
      <c r="Q158" s="177">
        <v>0</v>
      </c>
      <c r="R158" s="177">
        <f t="shared" si="7"/>
        <v>0</v>
      </c>
      <c r="S158" s="177">
        <v>0</v>
      </c>
      <c r="T158" s="178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9" t="s">
        <v>219</v>
      </c>
      <c r="AT158" s="179" t="s">
        <v>216</v>
      </c>
      <c r="AU158" s="179" t="s">
        <v>85</v>
      </c>
      <c r="AY158" s="14" t="s">
        <v>141</v>
      </c>
      <c r="BE158" s="180">
        <f t="shared" si="9"/>
        <v>0</v>
      </c>
      <c r="BF158" s="180">
        <f t="shared" si="10"/>
        <v>0</v>
      </c>
      <c r="BG158" s="180">
        <f t="shared" si="11"/>
        <v>0</v>
      </c>
      <c r="BH158" s="180">
        <f t="shared" si="12"/>
        <v>0</v>
      </c>
      <c r="BI158" s="180">
        <f t="shared" si="13"/>
        <v>0</v>
      </c>
      <c r="BJ158" s="14" t="s">
        <v>85</v>
      </c>
      <c r="BK158" s="180">
        <f t="shared" si="14"/>
        <v>0</v>
      </c>
      <c r="BL158" s="14" t="s">
        <v>203</v>
      </c>
      <c r="BM158" s="179" t="s">
        <v>374</v>
      </c>
    </row>
    <row r="159" spans="1:65" s="2" customFormat="1" ht="21.75" customHeight="1">
      <c r="A159" s="29"/>
      <c r="B159" s="132"/>
      <c r="C159" s="182" t="s">
        <v>205</v>
      </c>
      <c r="D159" s="182" t="s">
        <v>216</v>
      </c>
      <c r="E159" s="183" t="s">
        <v>375</v>
      </c>
      <c r="F159" s="184" t="s">
        <v>376</v>
      </c>
      <c r="G159" s="185" t="s">
        <v>202</v>
      </c>
      <c r="H159" s="186">
        <v>1</v>
      </c>
      <c r="I159" s="187"/>
      <c r="J159" s="188">
        <f t="shared" si="5"/>
        <v>0</v>
      </c>
      <c r="K159" s="189"/>
      <c r="L159" s="190"/>
      <c r="M159" s="191" t="s">
        <v>1</v>
      </c>
      <c r="N159" s="192" t="s">
        <v>39</v>
      </c>
      <c r="O159" s="58"/>
      <c r="P159" s="177">
        <f t="shared" si="6"/>
        <v>0</v>
      </c>
      <c r="Q159" s="177">
        <v>0</v>
      </c>
      <c r="R159" s="177">
        <f t="shared" si="7"/>
        <v>0</v>
      </c>
      <c r="S159" s="177">
        <v>0</v>
      </c>
      <c r="T159" s="178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9" t="s">
        <v>219</v>
      </c>
      <c r="AT159" s="179" t="s">
        <v>216</v>
      </c>
      <c r="AU159" s="179" t="s">
        <v>85</v>
      </c>
      <c r="AY159" s="14" t="s">
        <v>141</v>
      </c>
      <c r="BE159" s="180">
        <f t="shared" si="9"/>
        <v>0</v>
      </c>
      <c r="BF159" s="180">
        <f t="shared" si="10"/>
        <v>0</v>
      </c>
      <c r="BG159" s="180">
        <f t="shared" si="11"/>
        <v>0</v>
      </c>
      <c r="BH159" s="180">
        <f t="shared" si="12"/>
        <v>0</v>
      </c>
      <c r="BI159" s="180">
        <f t="shared" si="13"/>
        <v>0</v>
      </c>
      <c r="BJ159" s="14" t="s">
        <v>85</v>
      </c>
      <c r="BK159" s="180">
        <f t="shared" si="14"/>
        <v>0</v>
      </c>
      <c r="BL159" s="14" t="s">
        <v>203</v>
      </c>
      <c r="BM159" s="179" t="s">
        <v>377</v>
      </c>
    </row>
    <row r="160" spans="1:65" s="2" customFormat="1" ht="21.75" customHeight="1">
      <c r="A160" s="29"/>
      <c r="B160" s="132"/>
      <c r="C160" s="182" t="s">
        <v>212</v>
      </c>
      <c r="D160" s="182" t="s">
        <v>216</v>
      </c>
      <c r="E160" s="183" t="s">
        <v>378</v>
      </c>
      <c r="F160" s="184" t="s">
        <v>379</v>
      </c>
      <c r="G160" s="185" t="s">
        <v>202</v>
      </c>
      <c r="H160" s="186">
        <v>2</v>
      </c>
      <c r="I160" s="187"/>
      <c r="J160" s="188">
        <f t="shared" si="5"/>
        <v>0</v>
      </c>
      <c r="K160" s="189"/>
      <c r="L160" s="190"/>
      <c r="M160" s="191" t="s">
        <v>1</v>
      </c>
      <c r="N160" s="192" t="s">
        <v>39</v>
      </c>
      <c r="O160" s="58"/>
      <c r="P160" s="177">
        <f t="shared" si="6"/>
        <v>0</v>
      </c>
      <c r="Q160" s="177">
        <v>0</v>
      </c>
      <c r="R160" s="177">
        <f t="shared" si="7"/>
        <v>0</v>
      </c>
      <c r="S160" s="177">
        <v>0</v>
      </c>
      <c r="T160" s="178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9" t="s">
        <v>219</v>
      </c>
      <c r="AT160" s="179" t="s">
        <v>216</v>
      </c>
      <c r="AU160" s="179" t="s">
        <v>85</v>
      </c>
      <c r="AY160" s="14" t="s">
        <v>141</v>
      </c>
      <c r="BE160" s="180">
        <f t="shared" si="9"/>
        <v>0</v>
      </c>
      <c r="BF160" s="180">
        <f t="shared" si="10"/>
        <v>0</v>
      </c>
      <c r="BG160" s="180">
        <f t="shared" si="11"/>
        <v>0</v>
      </c>
      <c r="BH160" s="180">
        <f t="shared" si="12"/>
        <v>0</v>
      </c>
      <c r="BI160" s="180">
        <f t="shared" si="13"/>
        <v>0</v>
      </c>
      <c r="BJ160" s="14" t="s">
        <v>85</v>
      </c>
      <c r="BK160" s="180">
        <f t="shared" si="14"/>
        <v>0</v>
      </c>
      <c r="BL160" s="14" t="s">
        <v>203</v>
      </c>
      <c r="BM160" s="179" t="s">
        <v>380</v>
      </c>
    </row>
    <row r="161" spans="1:65" s="2" customFormat="1" ht="24.15" customHeight="1">
      <c r="A161" s="29"/>
      <c r="B161" s="132"/>
      <c r="C161" s="182" t="s">
        <v>203</v>
      </c>
      <c r="D161" s="182" t="s">
        <v>216</v>
      </c>
      <c r="E161" s="183" t="s">
        <v>381</v>
      </c>
      <c r="F161" s="184" t="s">
        <v>382</v>
      </c>
      <c r="G161" s="185" t="s">
        <v>202</v>
      </c>
      <c r="H161" s="186">
        <v>2</v>
      </c>
      <c r="I161" s="187"/>
      <c r="J161" s="188">
        <f t="shared" si="5"/>
        <v>0</v>
      </c>
      <c r="K161" s="189"/>
      <c r="L161" s="190"/>
      <c r="M161" s="191" t="s">
        <v>1</v>
      </c>
      <c r="N161" s="192" t="s">
        <v>39</v>
      </c>
      <c r="O161" s="58"/>
      <c r="P161" s="177">
        <f t="shared" si="6"/>
        <v>0</v>
      </c>
      <c r="Q161" s="177">
        <v>0</v>
      </c>
      <c r="R161" s="177">
        <f t="shared" si="7"/>
        <v>0</v>
      </c>
      <c r="S161" s="177">
        <v>0</v>
      </c>
      <c r="T161" s="178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9" t="s">
        <v>219</v>
      </c>
      <c r="AT161" s="179" t="s">
        <v>216</v>
      </c>
      <c r="AU161" s="179" t="s">
        <v>85</v>
      </c>
      <c r="AY161" s="14" t="s">
        <v>141</v>
      </c>
      <c r="BE161" s="180">
        <f t="shared" si="9"/>
        <v>0</v>
      </c>
      <c r="BF161" s="180">
        <f t="shared" si="10"/>
        <v>0</v>
      </c>
      <c r="BG161" s="180">
        <f t="shared" si="11"/>
        <v>0</v>
      </c>
      <c r="BH161" s="180">
        <f t="shared" si="12"/>
        <v>0</v>
      </c>
      <c r="BI161" s="180">
        <f t="shared" si="13"/>
        <v>0</v>
      </c>
      <c r="BJ161" s="14" t="s">
        <v>85</v>
      </c>
      <c r="BK161" s="180">
        <f t="shared" si="14"/>
        <v>0</v>
      </c>
      <c r="BL161" s="14" t="s">
        <v>203</v>
      </c>
      <c r="BM161" s="179" t="s">
        <v>383</v>
      </c>
    </row>
    <row r="162" spans="1:65" s="2" customFormat="1" ht="21.75" customHeight="1">
      <c r="A162" s="29"/>
      <c r="B162" s="132"/>
      <c r="C162" s="182" t="s">
        <v>221</v>
      </c>
      <c r="D162" s="182" t="s">
        <v>216</v>
      </c>
      <c r="E162" s="183" t="s">
        <v>384</v>
      </c>
      <c r="F162" s="184" t="s">
        <v>385</v>
      </c>
      <c r="G162" s="185" t="s">
        <v>202</v>
      </c>
      <c r="H162" s="186">
        <v>8</v>
      </c>
      <c r="I162" s="187"/>
      <c r="J162" s="188">
        <f t="shared" si="5"/>
        <v>0</v>
      </c>
      <c r="K162" s="189"/>
      <c r="L162" s="190"/>
      <c r="M162" s="191" t="s">
        <v>1</v>
      </c>
      <c r="N162" s="192" t="s">
        <v>39</v>
      </c>
      <c r="O162" s="58"/>
      <c r="P162" s="177">
        <f t="shared" si="6"/>
        <v>0</v>
      </c>
      <c r="Q162" s="177">
        <v>0</v>
      </c>
      <c r="R162" s="177">
        <f t="shared" si="7"/>
        <v>0</v>
      </c>
      <c r="S162" s="177">
        <v>0</v>
      </c>
      <c r="T162" s="178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9" t="s">
        <v>219</v>
      </c>
      <c r="AT162" s="179" t="s">
        <v>216</v>
      </c>
      <c r="AU162" s="179" t="s">
        <v>85</v>
      </c>
      <c r="AY162" s="14" t="s">
        <v>141</v>
      </c>
      <c r="BE162" s="180">
        <f t="shared" si="9"/>
        <v>0</v>
      </c>
      <c r="BF162" s="180">
        <f t="shared" si="10"/>
        <v>0</v>
      </c>
      <c r="BG162" s="180">
        <f t="shared" si="11"/>
        <v>0</v>
      </c>
      <c r="BH162" s="180">
        <f t="shared" si="12"/>
        <v>0</v>
      </c>
      <c r="BI162" s="180">
        <f t="shared" si="13"/>
        <v>0</v>
      </c>
      <c r="BJ162" s="14" t="s">
        <v>85</v>
      </c>
      <c r="BK162" s="180">
        <f t="shared" si="14"/>
        <v>0</v>
      </c>
      <c r="BL162" s="14" t="s">
        <v>203</v>
      </c>
      <c r="BM162" s="179" t="s">
        <v>386</v>
      </c>
    </row>
    <row r="163" spans="1:65" s="2" customFormat="1" ht="21.75" customHeight="1">
      <c r="A163" s="29"/>
      <c r="B163" s="132"/>
      <c r="C163" s="182" t="s">
        <v>225</v>
      </c>
      <c r="D163" s="182" t="s">
        <v>216</v>
      </c>
      <c r="E163" s="183" t="s">
        <v>387</v>
      </c>
      <c r="F163" s="184" t="s">
        <v>388</v>
      </c>
      <c r="G163" s="185" t="s">
        <v>202</v>
      </c>
      <c r="H163" s="186">
        <v>2</v>
      </c>
      <c r="I163" s="187"/>
      <c r="J163" s="188">
        <f t="shared" si="5"/>
        <v>0</v>
      </c>
      <c r="K163" s="189"/>
      <c r="L163" s="190"/>
      <c r="M163" s="191" t="s">
        <v>1</v>
      </c>
      <c r="N163" s="192" t="s">
        <v>39</v>
      </c>
      <c r="O163" s="58"/>
      <c r="P163" s="177">
        <f t="shared" si="6"/>
        <v>0</v>
      </c>
      <c r="Q163" s="177">
        <v>0</v>
      </c>
      <c r="R163" s="177">
        <f t="shared" si="7"/>
        <v>0</v>
      </c>
      <c r="S163" s="177">
        <v>0</v>
      </c>
      <c r="T163" s="178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9" t="s">
        <v>219</v>
      </c>
      <c r="AT163" s="179" t="s">
        <v>216</v>
      </c>
      <c r="AU163" s="179" t="s">
        <v>85</v>
      </c>
      <c r="AY163" s="14" t="s">
        <v>141</v>
      </c>
      <c r="BE163" s="180">
        <f t="shared" si="9"/>
        <v>0</v>
      </c>
      <c r="BF163" s="180">
        <f t="shared" si="10"/>
        <v>0</v>
      </c>
      <c r="BG163" s="180">
        <f t="shared" si="11"/>
        <v>0</v>
      </c>
      <c r="BH163" s="180">
        <f t="shared" si="12"/>
        <v>0</v>
      </c>
      <c r="BI163" s="180">
        <f t="shared" si="13"/>
        <v>0</v>
      </c>
      <c r="BJ163" s="14" t="s">
        <v>85</v>
      </c>
      <c r="BK163" s="180">
        <f t="shared" si="14"/>
        <v>0</v>
      </c>
      <c r="BL163" s="14" t="s">
        <v>203</v>
      </c>
      <c r="BM163" s="179" t="s">
        <v>389</v>
      </c>
    </row>
    <row r="164" spans="1:65" s="2" customFormat="1" ht="21.75" customHeight="1">
      <c r="A164" s="29"/>
      <c r="B164" s="132"/>
      <c r="C164" s="182" t="s">
        <v>229</v>
      </c>
      <c r="D164" s="182" t="s">
        <v>216</v>
      </c>
      <c r="E164" s="183" t="s">
        <v>390</v>
      </c>
      <c r="F164" s="184" t="s">
        <v>391</v>
      </c>
      <c r="G164" s="185" t="s">
        <v>202</v>
      </c>
      <c r="H164" s="186">
        <v>1</v>
      </c>
      <c r="I164" s="187"/>
      <c r="J164" s="188">
        <f t="shared" si="5"/>
        <v>0</v>
      </c>
      <c r="K164" s="189"/>
      <c r="L164" s="190"/>
      <c r="M164" s="191" t="s">
        <v>1</v>
      </c>
      <c r="N164" s="192" t="s">
        <v>39</v>
      </c>
      <c r="O164" s="58"/>
      <c r="P164" s="177">
        <f t="shared" si="6"/>
        <v>0</v>
      </c>
      <c r="Q164" s="177">
        <v>0</v>
      </c>
      <c r="R164" s="177">
        <f t="shared" si="7"/>
        <v>0</v>
      </c>
      <c r="S164" s="177">
        <v>0</v>
      </c>
      <c r="T164" s="178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9" t="s">
        <v>219</v>
      </c>
      <c r="AT164" s="179" t="s">
        <v>216</v>
      </c>
      <c r="AU164" s="179" t="s">
        <v>85</v>
      </c>
      <c r="AY164" s="14" t="s">
        <v>141</v>
      </c>
      <c r="BE164" s="180">
        <f t="shared" si="9"/>
        <v>0</v>
      </c>
      <c r="BF164" s="180">
        <f t="shared" si="10"/>
        <v>0</v>
      </c>
      <c r="BG164" s="180">
        <f t="shared" si="11"/>
        <v>0</v>
      </c>
      <c r="BH164" s="180">
        <f t="shared" si="12"/>
        <v>0</v>
      </c>
      <c r="BI164" s="180">
        <f t="shared" si="13"/>
        <v>0</v>
      </c>
      <c r="BJ164" s="14" t="s">
        <v>85</v>
      </c>
      <c r="BK164" s="180">
        <f t="shared" si="14"/>
        <v>0</v>
      </c>
      <c r="BL164" s="14" t="s">
        <v>203</v>
      </c>
      <c r="BM164" s="179" t="s">
        <v>392</v>
      </c>
    </row>
    <row r="165" spans="1:65" s="2" customFormat="1" ht="21.75" customHeight="1">
      <c r="A165" s="29"/>
      <c r="B165" s="132"/>
      <c r="C165" s="182" t="s">
        <v>7</v>
      </c>
      <c r="D165" s="182" t="s">
        <v>216</v>
      </c>
      <c r="E165" s="183" t="s">
        <v>393</v>
      </c>
      <c r="F165" s="184" t="s">
        <v>394</v>
      </c>
      <c r="G165" s="185" t="s">
        <v>202</v>
      </c>
      <c r="H165" s="186">
        <v>1</v>
      </c>
      <c r="I165" s="187"/>
      <c r="J165" s="188">
        <f t="shared" si="5"/>
        <v>0</v>
      </c>
      <c r="K165" s="189"/>
      <c r="L165" s="190"/>
      <c r="M165" s="191" t="s">
        <v>1</v>
      </c>
      <c r="N165" s="192" t="s">
        <v>39</v>
      </c>
      <c r="O165" s="58"/>
      <c r="P165" s="177">
        <f t="shared" si="6"/>
        <v>0</v>
      </c>
      <c r="Q165" s="177">
        <v>0</v>
      </c>
      <c r="R165" s="177">
        <f t="shared" si="7"/>
        <v>0</v>
      </c>
      <c r="S165" s="177">
        <v>0</v>
      </c>
      <c r="T165" s="178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9" t="s">
        <v>219</v>
      </c>
      <c r="AT165" s="179" t="s">
        <v>216</v>
      </c>
      <c r="AU165" s="179" t="s">
        <v>85</v>
      </c>
      <c r="AY165" s="14" t="s">
        <v>141</v>
      </c>
      <c r="BE165" s="180">
        <f t="shared" si="9"/>
        <v>0</v>
      </c>
      <c r="BF165" s="180">
        <f t="shared" si="10"/>
        <v>0</v>
      </c>
      <c r="BG165" s="180">
        <f t="shared" si="11"/>
        <v>0</v>
      </c>
      <c r="BH165" s="180">
        <f t="shared" si="12"/>
        <v>0</v>
      </c>
      <c r="BI165" s="180">
        <f t="shared" si="13"/>
        <v>0</v>
      </c>
      <c r="BJ165" s="14" t="s">
        <v>85</v>
      </c>
      <c r="BK165" s="180">
        <f t="shared" si="14"/>
        <v>0</v>
      </c>
      <c r="BL165" s="14" t="s">
        <v>203</v>
      </c>
      <c r="BM165" s="179" t="s">
        <v>395</v>
      </c>
    </row>
    <row r="166" spans="1:65" s="2" customFormat="1" ht="24.15" customHeight="1">
      <c r="A166" s="29"/>
      <c r="B166" s="132"/>
      <c r="C166" s="182" t="s">
        <v>236</v>
      </c>
      <c r="D166" s="182" t="s">
        <v>216</v>
      </c>
      <c r="E166" s="183" t="s">
        <v>396</v>
      </c>
      <c r="F166" s="184" t="s">
        <v>397</v>
      </c>
      <c r="G166" s="185" t="s">
        <v>202</v>
      </c>
      <c r="H166" s="186">
        <v>2</v>
      </c>
      <c r="I166" s="187"/>
      <c r="J166" s="188">
        <f t="shared" si="5"/>
        <v>0</v>
      </c>
      <c r="K166" s="189"/>
      <c r="L166" s="190"/>
      <c r="M166" s="191" t="s">
        <v>1</v>
      </c>
      <c r="N166" s="192" t="s">
        <v>39</v>
      </c>
      <c r="O166" s="58"/>
      <c r="P166" s="177">
        <f t="shared" si="6"/>
        <v>0</v>
      </c>
      <c r="Q166" s="177">
        <v>0</v>
      </c>
      <c r="R166" s="177">
        <f t="shared" si="7"/>
        <v>0</v>
      </c>
      <c r="S166" s="177">
        <v>0</v>
      </c>
      <c r="T166" s="178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9" t="s">
        <v>219</v>
      </c>
      <c r="AT166" s="179" t="s">
        <v>216</v>
      </c>
      <c r="AU166" s="179" t="s">
        <v>85</v>
      </c>
      <c r="AY166" s="14" t="s">
        <v>141</v>
      </c>
      <c r="BE166" s="180">
        <f t="shared" si="9"/>
        <v>0</v>
      </c>
      <c r="BF166" s="180">
        <f t="shared" si="10"/>
        <v>0</v>
      </c>
      <c r="BG166" s="180">
        <f t="shared" si="11"/>
        <v>0</v>
      </c>
      <c r="BH166" s="180">
        <f t="shared" si="12"/>
        <v>0</v>
      </c>
      <c r="BI166" s="180">
        <f t="shared" si="13"/>
        <v>0</v>
      </c>
      <c r="BJ166" s="14" t="s">
        <v>85</v>
      </c>
      <c r="BK166" s="180">
        <f t="shared" si="14"/>
        <v>0</v>
      </c>
      <c r="BL166" s="14" t="s">
        <v>203</v>
      </c>
      <c r="BM166" s="179" t="s">
        <v>398</v>
      </c>
    </row>
    <row r="167" spans="1:65" s="2" customFormat="1" ht="24.15" customHeight="1">
      <c r="A167" s="29"/>
      <c r="B167" s="132"/>
      <c r="C167" s="182" t="s">
        <v>240</v>
      </c>
      <c r="D167" s="182" t="s">
        <v>216</v>
      </c>
      <c r="E167" s="183" t="s">
        <v>399</v>
      </c>
      <c r="F167" s="184" t="s">
        <v>400</v>
      </c>
      <c r="G167" s="185" t="s">
        <v>202</v>
      </c>
      <c r="H167" s="186">
        <v>1</v>
      </c>
      <c r="I167" s="187"/>
      <c r="J167" s="188">
        <f t="shared" si="5"/>
        <v>0</v>
      </c>
      <c r="K167" s="189"/>
      <c r="L167" s="190"/>
      <c r="M167" s="191" t="s">
        <v>1</v>
      </c>
      <c r="N167" s="192" t="s">
        <v>39</v>
      </c>
      <c r="O167" s="58"/>
      <c r="P167" s="177">
        <f t="shared" si="6"/>
        <v>0</v>
      </c>
      <c r="Q167" s="177">
        <v>0</v>
      </c>
      <c r="R167" s="177">
        <f t="shared" si="7"/>
        <v>0</v>
      </c>
      <c r="S167" s="177">
        <v>0</v>
      </c>
      <c r="T167" s="178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9" t="s">
        <v>219</v>
      </c>
      <c r="AT167" s="179" t="s">
        <v>216</v>
      </c>
      <c r="AU167" s="179" t="s">
        <v>85</v>
      </c>
      <c r="AY167" s="14" t="s">
        <v>141</v>
      </c>
      <c r="BE167" s="180">
        <f t="shared" si="9"/>
        <v>0</v>
      </c>
      <c r="BF167" s="180">
        <f t="shared" si="10"/>
        <v>0</v>
      </c>
      <c r="BG167" s="180">
        <f t="shared" si="11"/>
        <v>0</v>
      </c>
      <c r="BH167" s="180">
        <f t="shared" si="12"/>
        <v>0</v>
      </c>
      <c r="BI167" s="180">
        <f t="shared" si="13"/>
        <v>0</v>
      </c>
      <c r="BJ167" s="14" t="s">
        <v>85</v>
      </c>
      <c r="BK167" s="180">
        <f t="shared" si="14"/>
        <v>0</v>
      </c>
      <c r="BL167" s="14" t="s">
        <v>203</v>
      </c>
      <c r="BM167" s="179" t="s">
        <v>401</v>
      </c>
    </row>
    <row r="168" spans="1:65" s="2" customFormat="1" ht="37.950000000000003" customHeight="1">
      <c r="A168" s="29"/>
      <c r="B168" s="132"/>
      <c r="C168" s="182" t="s">
        <v>244</v>
      </c>
      <c r="D168" s="182" t="s">
        <v>216</v>
      </c>
      <c r="E168" s="183" t="s">
        <v>402</v>
      </c>
      <c r="F168" s="184" t="s">
        <v>403</v>
      </c>
      <c r="G168" s="185" t="s">
        <v>164</v>
      </c>
      <c r="H168" s="186">
        <v>536.97</v>
      </c>
      <c r="I168" s="187"/>
      <c r="J168" s="188">
        <f t="shared" si="5"/>
        <v>0</v>
      </c>
      <c r="K168" s="189"/>
      <c r="L168" s="190"/>
      <c r="M168" s="191" t="s">
        <v>1</v>
      </c>
      <c r="N168" s="192" t="s">
        <v>39</v>
      </c>
      <c r="O168" s="58"/>
      <c r="P168" s="177">
        <f t="shared" si="6"/>
        <v>0</v>
      </c>
      <c r="Q168" s="177">
        <v>1E-4</v>
      </c>
      <c r="R168" s="177">
        <f t="shared" si="7"/>
        <v>5.3697000000000009E-2</v>
      </c>
      <c r="S168" s="177">
        <v>0</v>
      </c>
      <c r="T168" s="178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9" t="s">
        <v>219</v>
      </c>
      <c r="AT168" s="179" t="s">
        <v>216</v>
      </c>
      <c r="AU168" s="179" t="s">
        <v>85</v>
      </c>
      <c r="AY168" s="14" t="s">
        <v>141</v>
      </c>
      <c r="BE168" s="180">
        <f t="shared" si="9"/>
        <v>0</v>
      </c>
      <c r="BF168" s="180">
        <f t="shared" si="10"/>
        <v>0</v>
      </c>
      <c r="BG168" s="180">
        <f t="shared" si="11"/>
        <v>0</v>
      </c>
      <c r="BH168" s="180">
        <f t="shared" si="12"/>
        <v>0</v>
      </c>
      <c r="BI168" s="180">
        <f t="shared" si="13"/>
        <v>0</v>
      </c>
      <c r="BJ168" s="14" t="s">
        <v>85</v>
      </c>
      <c r="BK168" s="180">
        <f t="shared" si="14"/>
        <v>0</v>
      </c>
      <c r="BL168" s="14" t="s">
        <v>203</v>
      </c>
      <c r="BM168" s="179" t="s">
        <v>404</v>
      </c>
    </row>
    <row r="169" spans="1:65" s="2" customFormat="1" ht="37.950000000000003" customHeight="1">
      <c r="A169" s="29"/>
      <c r="B169" s="132"/>
      <c r="C169" s="182" t="s">
        <v>248</v>
      </c>
      <c r="D169" s="182" t="s">
        <v>216</v>
      </c>
      <c r="E169" s="183" t="s">
        <v>405</v>
      </c>
      <c r="F169" s="184" t="s">
        <v>406</v>
      </c>
      <c r="G169" s="185" t="s">
        <v>164</v>
      </c>
      <c r="H169" s="186">
        <v>536.97</v>
      </c>
      <c r="I169" s="187"/>
      <c r="J169" s="188">
        <f t="shared" si="5"/>
        <v>0</v>
      </c>
      <c r="K169" s="189"/>
      <c r="L169" s="190"/>
      <c r="M169" s="191" t="s">
        <v>1</v>
      </c>
      <c r="N169" s="192" t="s">
        <v>39</v>
      </c>
      <c r="O169" s="58"/>
      <c r="P169" s="177">
        <f t="shared" si="6"/>
        <v>0</v>
      </c>
      <c r="Q169" s="177">
        <v>1E-4</v>
      </c>
      <c r="R169" s="177">
        <f t="shared" si="7"/>
        <v>5.3697000000000009E-2</v>
      </c>
      <c r="S169" s="177">
        <v>0</v>
      </c>
      <c r="T169" s="178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9" t="s">
        <v>219</v>
      </c>
      <c r="AT169" s="179" t="s">
        <v>216</v>
      </c>
      <c r="AU169" s="179" t="s">
        <v>85</v>
      </c>
      <c r="AY169" s="14" t="s">
        <v>141</v>
      </c>
      <c r="BE169" s="180">
        <f t="shared" si="9"/>
        <v>0</v>
      </c>
      <c r="BF169" s="180">
        <f t="shared" si="10"/>
        <v>0</v>
      </c>
      <c r="BG169" s="180">
        <f t="shared" si="11"/>
        <v>0</v>
      </c>
      <c r="BH169" s="180">
        <f t="shared" si="12"/>
        <v>0</v>
      </c>
      <c r="BI169" s="180">
        <f t="shared" si="13"/>
        <v>0</v>
      </c>
      <c r="BJ169" s="14" t="s">
        <v>85</v>
      </c>
      <c r="BK169" s="180">
        <f t="shared" si="14"/>
        <v>0</v>
      </c>
      <c r="BL169" s="14" t="s">
        <v>203</v>
      </c>
      <c r="BM169" s="179" t="s">
        <v>407</v>
      </c>
    </row>
    <row r="170" spans="1:65" s="2" customFormat="1" ht="24.15" customHeight="1">
      <c r="A170" s="29"/>
      <c r="B170" s="132"/>
      <c r="C170" s="167" t="s">
        <v>252</v>
      </c>
      <c r="D170" s="167" t="s">
        <v>143</v>
      </c>
      <c r="E170" s="168" t="s">
        <v>408</v>
      </c>
      <c r="F170" s="169" t="s">
        <v>409</v>
      </c>
      <c r="G170" s="170" t="s">
        <v>164</v>
      </c>
      <c r="H170" s="171">
        <v>48.55</v>
      </c>
      <c r="I170" s="172"/>
      <c r="J170" s="173">
        <f t="shared" si="5"/>
        <v>0</v>
      </c>
      <c r="K170" s="174"/>
      <c r="L170" s="30"/>
      <c r="M170" s="175" t="s">
        <v>1</v>
      </c>
      <c r="N170" s="176" t="s">
        <v>39</v>
      </c>
      <c r="O170" s="58"/>
      <c r="P170" s="177">
        <f t="shared" si="6"/>
        <v>0</v>
      </c>
      <c r="Q170" s="177">
        <v>2.1000000000000001E-4</v>
      </c>
      <c r="R170" s="177">
        <f t="shared" si="7"/>
        <v>1.01955E-2</v>
      </c>
      <c r="S170" s="177">
        <v>0</v>
      </c>
      <c r="T170" s="178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9" t="s">
        <v>203</v>
      </c>
      <c r="AT170" s="179" t="s">
        <v>143</v>
      </c>
      <c r="AU170" s="179" t="s">
        <v>85</v>
      </c>
      <c r="AY170" s="14" t="s">
        <v>141</v>
      </c>
      <c r="BE170" s="180">
        <f t="shared" si="9"/>
        <v>0</v>
      </c>
      <c r="BF170" s="180">
        <f t="shared" si="10"/>
        <v>0</v>
      </c>
      <c r="BG170" s="180">
        <f t="shared" si="11"/>
        <v>0</v>
      </c>
      <c r="BH170" s="180">
        <f t="shared" si="12"/>
        <v>0</v>
      </c>
      <c r="BI170" s="180">
        <f t="shared" si="13"/>
        <v>0</v>
      </c>
      <c r="BJ170" s="14" t="s">
        <v>85</v>
      </c>
      <c r="BK170" s="180">
        <f t="shared" si="14"/>
        <v>0</v>
      </c>
      <c r="BL170" s="14" t="s">
        <v>203</v>
      </c>
      <c r="BM170" s="179" t="s">
        <v>410</v>
      </c>
    </row>
    <row r="171" spans="1:65" s="2" customFormat="1" ht="24.15" customHeight="1">
      <c r="A171" s="29"/>
      <c r="B171" s="132"/>
      <c r="C171" s="182" t="s">
        <v>254</v>
      </c>
      <c r="D171" s="182" t="s">
        <v>216</v>
      </c>
      <c r="E171" s="183" t="s">
        <v>411</v>
      </c>
      <c r="F171" s="184" t="s">
        <v>412</v>
      </c>
      <c r="G171" s="185" t="s">
        <v>202</v>
      </c>
      <c r="H171" s="186">
        <v>2</v>
      </c>
      <c r="I171" s="187"/>
      <c r="J171" s="188">
        <f t="shared" si="5"/>
        <v>0</v>
      </c>
      <c r="K171" s="189"/>
      <c r="L171" s="190"/>
      <c r="M171" s="191" t="s">
        <v>1</v>
      </c>
      <c r="N171" s="192" t="s">
        <v>39</v>
      </c>
      <c r="O171" s="58"/>
      <c r="P171" s="177">
        <f t="shared" si="6"/>
        <v>0</v>
      </c>
      <c r="Q171" s="177">
        <v>0</v>
      </c>
      <c r="R171" s="177">
        <f t="shared" si="7"/>
        <v>0</v>
      </c>
      <c r="S171" s="177">
        <v>0</v>
      </c>
      <c r="T171" s="178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9" t="s">
        <v>219</v>
      </c>
      <c r="AT171" s="179" t="s">
        <v>216</v>
      </c>
      <c r="AU171" s="179" t="s">
        <v>85</v>
      </c>
      <c r="AY171" s="14" t="s">
        <v>141</v>
      </c>
      <c r="BE171" s="180">
        <f t="shared" si="9"/>
        <v>0</v>
      </c>
      <c r="BF171" s="180">
        <f t="shared" si="10"/>
        <v>0</v>
      </c>
      <c r="BG171" s="180">
        <f t="shared" si="11"/>
        <v>0</v>
      </c>
      <c r="BH171" s="180">
        <f t="shared" si="12"/>
        <v>0</v>
      </c>
      <c r="BI171" s="180">
        <f t="shared" si="13"/>
        <v>0</v>
      </c>
      <c r="BJ171" s="14" t="s">
        <v>85</v>
      </c>
      <c r="BK171" s="180">
        <f t="shared" si="14"/>
        <v>0</v>
      </c>
      <c r="BL171" s="14" t="s">
        <v>203</v>
      </c>
      <c r="BM171" s="179" t="s">
        <v>413</v>
      </c>
    </row>
    <row r="172" spans="1:65" s="2" customFormat="1" ht="24.15" customHeight="1">
      <c r="A172" s="29"/>
      <c r="B172" s="132"/>
      <c r="C172" s="182" t="s">
        <v>260</v>
      </c>
      <c r="D172" s="182" t="s">
        <v>216</v>
      </c>
      <c r="E172" s="183" t="s">
        <v>414</v>
      </c>
      <c r="F172" s="184" t="s">
        <v>415</v>
      </c>
      <c r="G172" s="185" t="s">
        <v>202</v>
      </c>
      <c r="H172" s="186">
        <v>1</v>
      </c>
      <c r="I172" s="187"/>
      <c r="J172" s="188">
        <f t="shared" si="5"/>
        <v>0</v>
      </c>
      <c r="K172" s="189"/>
      <c r="L172" s="190"/>
      <c r="M172" s="191" t="s">
        <v>1</v>
      </c>
      <c r="N172" s="192" t="s">
        <v>39</v>
      </c>
      <c r="O172" s="58"/>
      <c r="P172" s="177">
        <f t="shared" si="6"/>
        <v>0</v>
      </c>
      <c r="Q172" s="177">
        <v>0</v>
      </c>
      <c r="R172" s="177">
        <f t="shared" si="7"/>
        <v>0</v>
      </c>
      <c r="S172" s="177">
        <v>0</v>
      </c>
      <c r="T172" s="178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9" t="s">
        <v>219</v>
      </c>
      <c r="AT172" s="179" t="s">
        <v>216</v>
      </c>
      <c r="AU172" s="179" t="s">
        <v>85</v>
      </c>
      <c r="AY172" s="14" t="s">
        <v>141</v>
      </c>
      <c r="BE172" s="180">
        <f t="shared" si="9"/>
        <v>0</v>
      </c>
      <c r="BF172" s="180">
        <f t="shared" si="10"/>
        <v>0</v>
      </c>
      <c r="BG172" s="180">
        <f t="shared" si="11"/>
        <v>0</v>
      </c>
      <c r="BH172" s="180">
        <f t="shared" si="12"/>
        <v>0</v>
      </c>
      <c r="BI172" s="180">
        <f t="shared" si="13"/>
        <v>0</v>
      </c>
      <c r="BJ172" s="14" t="s">
        <v>85</v>
      </c>
      <c r="BK172" s="180">
        <f t="shared" si="14"/>
        <v>0</v>
      </c>
      <c r="BL172" s="14" t="s">
        <v>203</v>
      </c>
      <c r="BM172" s="179" t="s">
        <v>416</v>
      </c>
    </row>
    <row r="173" spans="1:65" s="2" customFormat="1" ht="33" customHeight="1">
      <c r="A173" s="29"/>
      <c r="B173" s="132"/>
      <c r="C173" s="182" t="s">
        <v>264</v>
      </c>
      <c r="D173" s="182" t="s">
        <v>216</v>
      </c>
      <c r="E173" s="183" t="s">
        <v>417</v>
      </c>
      <c r="F173" s="184" t="s">
        <v>418</v>
      </c>
      <c r="G173" s="185" t="s">
        <v>202</v>
      </c>
      <c r="H173" s="186">
        <v>1</v>
      </c>
      <c r="I173" s="187"/>
      <c r="J173" s="188">
        <f t="shared" si="5"/>
        <v>0</v>
      </c>
      <c r="K173" s="189"/>
      <c r="L173" s="190"/>
      <c r="M173" s="191" t="s">
        <v>1</v>
      </c>
      <c r="N173" s="192" t="s">
        <v>39</v>
      </c>
      <c r="O173" s="58"/>
      <c r="P173" s="177">
        <f t="shared" si="6"/>
        <v>0</v>
      </c>
      <c r="Q173" s="177">
        <v>0</v>
      </c>
      <c r="R173" s="177">
        <f t="shared" si="7"/>
        <v>0</v>
      </c>
      <c r="S173" s="177">
        <v>0</v>
      </c>
      <c r="T173" s="178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9" t="s">
        <v>219</v>
      </c>
      <c r="AT173" s="179" t="s">
        <v>216</v>
      </c>
      <c r="AU173" s="179" t="s">
        <v>85</v>
      </c>
      <c r="AY173" s="14" t="s">
        <v>141</v>
      </c>
      <c r="BE173" s="180">
        <f t="shared" si="9"/>
        <v>0</v>
      </c>
      <c r="BF173" s="180">
        <f t="shared" si="10"/>
        <v>0</v>
      </c>
      <c r="BG173" s="180">
        <f t="shared" si="11"/>
        <v>0</v>
      </c>
      <c r="BH173" s="180">
        <f t="shared" si="12"/>
        <v>0</v>
      </c>
      <c r="BI173" s="180">
        <f t="shared" si="13"/>
        <v>0</v>
      </c>
      <c r="BJ173" s="14" t="s">
        <v>85</v>
      </c>
      <c r="BK173" s="180">
        <f t="shared" si="14"/>
        <v>0</v>
      </c>
      <c r="BL173" s="14" t="s">
        <v>203</v>
      </c>
      <c r="BM173" s="179" t="s">
        <v>419</v>
      </c>
    </row>
    <row r="174" spans="1:65" s="2" customFormat="1" ht="24.15" customHeight="1">
      <c r="A174" s="29"/>
      <c r="B174" s="132"/>
      <c r="C174" s="182" t="s">
        <v>268</v>
      </c>
      <c r="D174" s="182" t="s">
        <v>216</v>
      </c>
      <c r="E174" s="183" t="s">
        <v>420</v>
      </c>
      <c r="F174" s="184" t="s">
        <v>421</v>
      </c>
      <c r="G174" s="185" t="s">
        <v>202</v>
      </c>
      <c r="H174" s="186">
        <v>1</v>
      </c>
      <c r="I174" s="187"/>
      <c r="J174" s="188">
        <f t="shared" si="5"/>
        <v>0</v>
      </c>
      <c r="K174" s="189"/>
      <c r="L174" s="190"/>
      <c r="M174" s="191" t="s">
        <v>1</v>
      </c>
      <c r="N174" s="192" t="s">
        <v>39</v>
      </c>
      <c r="O174" s="58"/>
      <c r="P174" s="177">
        <f t="shared" si="6"/>
        <v>0</v>
      </c>
      <c r="Q174" s="177">
        <v>0</v>
      </c>
      <c r="R174" s="177">
        <f t="shared" si="7"/>
        <v>0</v>
      </c>
      <c r="S174" s="177">
        <v>0</v>
      </c>
      <c r="T174" s="178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9" t="s">
        <v>219</v>
      </c>
      <c r="AT174" s="179" t="s">
        <v>216</v>
      </c>
      <c r="AU174" s="179" t="s">
        <v>85</v>
      </c>
      <c r="AY174" s="14" t="s">
        <v>141</v>
      </c>
      <c r="BE174" s="180">
        <f t="shared" si="9"/>
        <v>0</v>
      </c>
      <c r="BF174" s="180">
        <f t="shared" si="10"/>
        <v>0</v>
      </c>
      <c r="BG174" s="180">
        <f t="shared" si="11"/>
        <v>0</v>
      </c>
      <c r="BH174" s="180">
        <f t="shared" si="12"/>
        <v>0</v>
      </c>
      <c r="BI174" s="180">
        <f t="shared" si="13"/>
        <v>0</v>
      </c>
      <c r="BJ174" s="14" t="s">
        <v>85</v>
      </c>
      <c r="BK174" s="180">
        <f t="shared" si="14"/>
        <v>0</v>
      </c>
      <c r="BL174" s="14" t="s">
        <v>203</v>
      </c>
      <c r="BM174" s="179" t="s">
        <v>422</v>
      </c>
    </row>
    <row r="175" spans="1:65" s="2" customFormat="1" ht="24.15" customHeight="1">
      <c r="A175" s="29"/>
      <c r="B175" s="132"/>
      <c r="C175" s="182" t="s">
        <v>272</v>
      </c>
      <c r="D175" s="182" t="s">
        <v>216</v>
      </c>
      <c r="E175" s="183" t="s">
        <v>423</v>
      </c>
      <c r="F175" s="184" t="s">
        <v>424</v>
      </c>
      <c r="G175" s="185" t="s">
        <v>202</v>
      </c>
      <c r="H175" s="186">
        <v>1</v>
      </c>
      <c r="I175" s="187"/>
      <c r="J175" s="188">
        <f t="shared" si="5"/>
        <v>0</v>
      </c>
      <c r="K175" s="189"/>
      <c r="L175" s="190"/>
      <c r="M175" s="191" t="s">
        <v>1</v>
      </c>
      <c r="N175" s="192" t="s">
        <v>39</v>
      </c>
      <c r="O175" s="58"/>
      <c r="P175" s="177">
        <f t="shared" si="6"/>
        <v>0</v>
      </c>
      <c r="Q175" s="177">
        <v>0</v>
      </c>
      <c r="R175" s="177">
        <f t="shared" si="7"/>
        <v>0</v>
      </c>
      <c r="S175" s="177">
        <v>0</v>
      </c>
      <c r="T175" s="178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9" t="s">
        <v>219</v>
      </c>
      <c r="AT175" s="179" t="s">
        <v>216</v>
      </c>
      <c r="AU175" s="179" t="s">
        <v>85</v>
      </c>
      <c r="AY175" s="14" t="s">
        <v>141</v>
      </c>
      <c r="BE175" s="180">
        <f t="shared" si="9"/>
        <v>0</v>
      </c>
      <c r="BF175" s="180">
        <f t="shared" si="10"/>
        <v>0</v>
      </c>
      <c r="BG175" s="180">
        <f t="shared" si="11"/>
        <v>0</v>
      </c>
      <c r="BH175" s="180">
        <f t="shared" si="12"/>
        <v>0</v>
      </c>
      <c r="BI175" s="180">
        <f t="shared" si="13"/>
        <v>0</v>
      </c>
      <c r="BJ175" s="14" t="s">
        <v>85</v>
      </c>
      <c r="BK175" s="180">
        <f t="shared" si="14"/>
        <v>0</v>
      </c>
      <c r="BL175" s="14" t="s">
        <v>203</v>
      </c>
      <c r="BM175" s="179" t="s">
        <v>425</v>
      </c>
    </row>
    <row r="176" spans="1:65" s="2" customFormat="1" ht="33" customHeight="1">
      <c r="A176" s="29"/>
      <c r="B176" s="132"/>
      <c r="C176" s="182" t="s">
        <v>276</v>
      </c>
      <c r="D176" s="182" t="s">
        <v>216</v>
      </c>
      <c r="E176" s="183" t="s">
        <v>426</v>
      </c>
      <c r="F176" s="184" t="s">
        <v>427</v>
      </c>
      <c r="G176" s="185" t="s">
        <v>202</v>
      </c>
      <c r="H176" s="186">
        <v>1</v>
      </c>
      <c r="I176" s="187"/>
      <c r="J176" s="188">
        <f t="shared" si="5"/>
        <v>0</v>
      </c>
      <c r="K176" s="189"/>
      <c r="L176" s="190"/>
      <c r="M176" s="191" t="s">
        <v>1</v>
      </c>
      <c r="N176" s="192" t="s">
        <v>39</v>
      </c>
      <c r="O176" s="58"/>
      <c r="P176" s="177">
        <f t="shared" si="6"/>
        <v>0</v>
      </c>
      <c r="Q176" s="177">
        <v>0</v>
      </c>
      <c r="R176" s="177">
        <f t="shared" si="7"/>
        <v>0</v>
      </c>
      <c r="S176" s="177">
        <v>0</v>
      </c>
      <c r="T176" s="178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9" t="s">
        <v>219</v>
      </c>
      <c r="AT176" s="179" t="s">
        <v>216</v>
      </c>
      <c r="AU176" s="179" t="s">
        <v>85</v>
      </c>
      <c r="AY176" s="14" t="s">
        <v>141</v>
      </c>
      <c r="BE176" s="180">
        <f t="shared" si="9"/>
        <v>0</v>
      </c>
      <c r="BF176" s="180">
        <f t="shared" si="10"/>
        <v>0</v>
      </c>
      <c r="BG176" s="180">
        <f t="shared" si="11"/>
        <v>0</v>
      </c>
      <c r="BH176" s="180">
        <f t="shared" si="12"/>
        <v>0</v>
      </c>
      <c r="BI176" s="180">
        <f t="shared" si="13"/>
        <v>0</v>
      </c>
      <c r="BJ176" s="14" t="s">
        <v>85</v>
      </c>
      <c r="BK176" s="180">
        <f t="shared" si="14"/>
        <v>0</v>
      </c>
      <c r="BL176" s="14" t="s">
        <v>203</v>
      </c>
      <c r="BM176" s="179" t="s">
        <v>428</v>
      </c>
    </row>
    <row r="177" spans="1:65" s="2" customFormat="1" ht="37.950000000000003" customHeight="1">
      <c r="A177" s="29"/>
      <c r="B177" s="132"/>
      <c r="C177" s="182" t="s">
        <v>219</v>
      </c>
      <c r="D177" s="182" t="s">
        <v>216</v>
      </c>
      <c r="E177" s="183" t="s">
        <v>402</v>
      </c>
      <c r="F177" s="184" t="s">
        <v>403</v>
      </c>
      <c r="G177" s="185" t="s">
        <v>164</v>
      </c>
      <c r="H177" s="186">
        <v>50.978000000000002</v>
      </c>
      <c r="I177" s="187"/>
      <c r="J177" s="188">
        <f t="shared" si="5"/>
        <v>0</v>
      </c>
      <c r="K177" s="189"/>
      <c r="L177" s="190"/>
      <c r="M177" s="191" t="s">
        <v>1</v>
      </c>
      <c r="N177" s="192" t="s">
        <v>39</v>
      </c>
      <c r="O177" s="58"/>
      <c r="P177" s="177">
        <f t="shared" si="6"/>
        <v>0</v>
      </c>
      <c r="Q177" s="177">
        <v>1E-4</v>
      </c>
      <c r="R177" s="177">
        <f t="shared" si="7"/>
        <v>5.0978000000000004E-3</v>
      </c>
      <c r="S177" s="177">
        <v>0</v>
      </c>
      <c r="T177" s="178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9" t="s">
        <v>219</v>
      </c>
      <c r="AT177" s="179" t="s">
        <v>216</v>
      </c>
      <c r="AU177" s="179" t="s">
        <v>85</v>
      </c>
      <c r="AY177" s="14" t="s">
        <v>141</v>
      </c>
      <c r="BE177" s="180">
        <f t="shared" si="9"/>
        <v>0</v>
      </c>
      <c r="BF177" s="180">
        <f t="shared" si="10"/>
        <v>0</v>
      </c>
      <c r="BG177" s="180">
        <f t="shared" si="11"/>
        <v>0</v>
      </c>
      <c r="BH177" s="180">
        <f t="shared" si="12"/>
        <v>0</v>
      </c>
      <c r="BI177" s="180">
        <f t="shared" si="13"/>
        <v>0</v>
      </c>
      <c r="BJ177" s="14" t="s">
        <v>85</v>
      </c>
      <c r="BK177" s="180">
        <f t="shared" si="14"/>
        <v>0</v>
      </c>
      <c r="BL177" s="14" t="s">
        <v>203</v>
      </c>
      <c r="BM177" s="179" t="s">
        <v>429</v>
      </c>
    </row>
    <row r="178" spans="1:65" s="2" customFormat="1" ht="37.950000000000003" customHeight="1">
      <c r="A178" s="29"/>
      <c r="B178" s="132"/>
      <c r="C178" s="182" t="s">
        <v>283</v>
      </c>
      <c r="D178" s="182" t="s">
        <v>216</v>
      </c>
      <c r="E178" s="183" t="s">
        <v>405</v>
      </c>
      <c r="F178" s="184" t="s">
        <v>406</v>
      </c>
      <c r="G178" s="185" t="s">
        <v>164</v>
      </c>
      <c r="H178" s="186">
        <v>50.978000000000002</v>
      </c>
      <c r="I178" s="187"/>
      <c r="J178" s="188">
        <f t="shared" si="5"/>
        <v>0</v>
      </c>
      <c r="K178" s="189"/>
      <c r="L178" s="190"/>
      <c r="M178" s="191" t="s">
        <v>1</v>
      </c>
      <c r="N178" s="192" t="s">
        <v>39</v>
      </c>
      <c r="O178" s="58"/>
      <c r="P178" s="177">
        <f t="shared" si="6"/>
        <v>0</v>
      </c>
      <c r="Q178" s="177">
        <v>1E-4</v>
      </c>
      <c r="R178" s="177">
        <f t="shared" si="7"/>
        <v>5.0978000000000004E-3</v>
      </c>
      <c r="S178" s="177">
        <v>0</v>
      </c>
      <c r="T178" s="178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9" t="s">
        <v>219</v>
      </c>
      <c r="AT178" s="179" t="s">
        <v>216</v>
      </c>
      <c r="AU178" s="179" t="s">
        <v>85</v>
      </c>
      <c r="AY178" s="14" t="s">
        <v>141</v>
      </c>
      <c r="BE178" s="180">
        <f t="shared" si="9"/>
        <v>0</v>
      </c>
      <c r="BF178" s="180">
        <f t="shared" si="10"/>
        <v>0</v>
      </c>
      <c r="BG178" s="180">
        <f t="shared" si="11"/>
        <v>0</v>
      </c>
      <c r="BH178" s="180">
        <f t="shared" si="12"/>
        <v>0</v>
      </c>
      <c r="BI178" s="180">
        <f t="shared" si="13"/>
        <v>0</v>
      </c>
      <c r="BJ178" s="14" t="s">
        <v>85</v>
      </c>
      <c r="BK178" s="180">
        <f t="shared" si="14"/>
        <v>0</v>
      </c>
      <c r="BL178" s="14" t="s">
        <v>203</v>
      </c>
      <c r="BM178" s="179" t="s">
        <v>430</v>
      </c>
    </row>
    <row r="179" spans="1:65" s="2" customFormat="1" ht="24.15" customHeight="1">
      <c r="A179" s="29"/>
      <c r="B179" s="132"/>
      <c r="C179" s="167" t="s">
        <v>287</v>
      </c>
      <c r="D179" s="167" t="s">
        <v>143</v>
      </c>
      <c r="E179" s="168" t="s">
        <v>431</v>
      </c>
      <c r="F179" s="169" t="s">
        <v>432</v>
      </c>
      <c r="G179" s="170" t="s">
        <v>202</v>
      </c>
      <c r="H179" s="171">
        <v>30</v>
      </c>
      <c r="I179" s="172"/>
      <c r="J179" s="173">
        <f t="shared" si="5"/>
        <v>0</v>
      </c>
      <c r="K179" s="174"/>
      <c r="L179" s="30"/>
      <c r="M179" s="175" t="s">
        <v>1</v>
      </c>
      <c r="N179" s="176" t="s">
        <v>39</v>
      </c>
      <c r="O179" s="58"/>
      <c r="P179" s="177">
        <f t="shared" si="6"/>
        <v>0</v>
      </c>
      <c r="Q179" s="177">
        <v>2.5000000000000001E-4</v>
      </c>
      <c r="R179" s="177">
        <f t="shared" si="7"/>
        <v>7.4999999999999997E-3</v>
      </c>
      <c r="S179" s="177">
        <v>0</v>
      </c>
      <c r="T179" s="178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9" t="s">
        <v>203</v>
      </c>
      <c r="AT179" s="179" t="s">
        <v>143</v>
      </c>
      <c r="AU179" s="179" t="s">
        <v>85</v>
      </c>
      <c r="AY179" s="14" t="s">
        <v>141</v>
      </c>
      <c r="BE179" s="180">
        <f t="shared" si="9"/>
        <v>0</v>
      </c>
      <c r="BF179" s="180">
        <f t="shared" si="10"/>
        <v>0</v>
      </c>
      <c r="BG179" s="180">
        <f t="shared" si="11"/>
        <v>0</v>
      </c>
      <c r="BH179" s="180">
        <f t="shared" si="12"/>
        <v>0</v>
      </c>
      <c r="BI179" s="180">
        <f t="shared" si="13"/>
        <v>0</v>
      </c>
      <c r="BJ179" s="14" t="s">
        <v>85</v>
      </c>
      <c r="BK179" s="180">
        <f t="shared" si="14"/>
        <v>0</v>
      </c>
      <c r="BL179" s="14" t="s">
        <v>203</v>
      </c>
      <c r="BM179" s="179" t="s">
        <v>433</v>
      </c>
    </row>
    <row r="180" spans="1:65" s="2" customFormat="1" ht="24.15" customHeight="1">
      <c r="A180" s="29"/>
      <c r="B180" s="132"/>
      <c r="C180" s="167" t="s">
        <v>291</v>
      </c>
      <c r="D180" s="167" t="s">
        <v>143</v>
      </c>
      <c r="E180" s="168" t="s">
        <v>434</v>
      </c>
      <c r="F180" s="169" t="s">
        <v>435</v>
      </c>
      <c r="G180" s="170" t="s">
        <v>202</v>
      </c>
      <c r="H180" s="171">
        <v>2</v>
      </c>
      <c r="I180" s="172"/>
      <c r="J180" s="173">
        <f t="shared" si="5"/>
        <v>0</v>
      </c>
      <c r="K180" s="174"/>
      <c r="L180" s="30"/>
      <c r="M180" s="175" t="s">
        <v>1</v>
      </c>
      <c r="N180" s="176" t="s">
        <v>39</v>
      </c>
      <c r="O180" s="58"/>
      <c r="P180" s="177">
        <f t="shared" si="6"/>
        <v>0</v>
      </c>
      <c r="Q180" s="177">
        <v>2.5999999999999998E-4</v>
      </c>
      <c r="R180" s="177">
        <f t="shared" si="7"/>
        <v>5.1999999999999995E-4</v>
      </c>
      <c r="S180" s="177">
        <v>0</v>
      </c>
      <c r="T180" s="178">
        <f t="shared" si="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9" t="s">
        <v>203</v>
      </c>
      <c r="AT180" s="179" t="s">
        <v>143</v>
      </c>
      <c r="AU180" s="179" t="s">
        <v>85</v>
      </c>
      <c r="AY180" s="14" t="s">
        <v>141</v>
      </c>
      <c r="BE180" s="180">
        <f t="shared" si="9"/>
        <v>0</v>
      </c>
      <c r="BF180" s="180">
        <f t="shared" si="10"/>
        <v>0</v>
      </c>
      <c r="BG180" s="180">
        <f t="shared" si="11"/>
        <v>0</v>
      </c>
      <c r="BH180" s="180">
        <f t="shared" si="12"/>
        <v>0</v>
      </c>
      <c r="BI180" s="180">
        <f t="shared" si="13"/>
        <v>0</v>
      </c>
      <c r="BJ180" s="14" t="s">
        <v>85</v>
      </c>
      <c r="BK180" s="180">
        <f t="shared" si="14"/>
        <v>0</v>
      </c>
      <c r="BL180" s="14" t="s">
        <v>203</v>
      </c>
      <c r="BM180" s="179" t="s">
        <v>436</v>
      </c>
    </row>
    <row r="181" spans="1:65" s="2" customFormat="1" ht="24.15" customHeight="1">
      <c r="A181" s="29"/>
      <c r="B181" s="132"/>
      <c r="C181" s="167" t="s">
        <v>295</v>
      </c>
      <c r="D181" s="167" t="s">
        <v>143</v>
      </c>
      <c r="E181" s="168" t="s">
        <v>437</v>
      </c>
      <c r="F181" s="169" t="s">
        <v>438</v>
      </c>
      <c r="G181" s="170" t="s">
        <v>202</v>
      </c>
      <c r="H181" s="171">
        <v>54</v>
      </c>
      <c r="I181" s="172"/>
      <c r="J181" s="173">
        <f t="shared" si="5"/>
        <v>0</v>
      </c>
      <c r="K181" s="174"/>
      <c r="L181" s="30"/>
      <c r="M181" s="175" t="s">
        <v>1</v>
      </c>
      <c r="N181" s="176" t="s">
        <v>39</v>
      </c>
      <c r="O181" s="58"/>
      <c r="P181" s="177">
        <f t="shared" si="6"/>
        <v>0</v>
      </c>
      <c r="Q181" s="177">
        <v>2.9999999999999997E-4</v>
      </c>
      <c r="R181" s="177">
        <f t="shared" si="7"/>
        <v>1.6199999999999999E-2</v>
      </c>
      <c r="S181" s="177">
        <v>0</v>
      </c>
      <c r="T181" s="178">
        <f t="shared" si="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9" t="s">
        <v>203</v>
      </c>
      <c r="AT181" s="179" t="s">
        <v>143</v>
      </c>
      <c r="AU181" s="179" t="s">
        <v>85</v>
      </c>
      <c r="AY181" s="14" t="s">
        <v>141</v>
      </c>
      <c r="BE181" s="180">
        <f t="shared" si="9"/>
        <v>0</v>
      </c>
      <c r="BF181" s="180">
        <f t="shared" si="10"/>
        <v>0</v>
      </c>
      <c r="BG181" s="180">
        <f t="shared" si="11"/>
        <v>0</v>
      </c>
      <c r="BH181" s="180">
        <f t="shared" si="12"/>
        <v>0</v>
      </c>
      <c r="BI181" s="180">
        <f t="shared" si="13"/>
        <v>0</v>
      </c>
      <c r="BJ181" s="14" t="s">
        <v>85</v>
      </c>
      <c r="BK181" s="180">
        <f t="shared" si="14"/>
        <v>0</v>
      </c>
      <c r="BL181" s="14" t="s">
        <v>203</v>
      </c>
      <c r="BM181" s="179" t="s">
        <v>439</v>
      </c>
    </row>
    <row r="182" spans="1:65" s="2" customFormat="1" ht="24.15" customHeight="1">
      <c r="A182" s="29"/>
      <c r="B182" s="132"/>
      <c r="C182" s="182" t="s">
        <v>299</v>
      </c>
      <c r="D182" s="182" t="s">
        <v>216</v>
      </c>
      <c r="E182" s="183" t="s">
        <v>440</v>
      </c>
      <c r="F182" s="184" t="s">
        <v>441</v>
      </c>
      <c r="G182" s="185" t="s">
        <v>164</v>
      </c>
      <c r="H182" s="186">
        <v>133.035</v>
      </c>
      <c r="I182" s="187"/>
      <c r="J182" s="188">
        <f t="shared" si="5"/>
        <v>0</v>
      </c>
      <c r="K182" s="189"/>
      <c r="L182" s="190"/>
      <c r="M182" s="191" t="s">
        <v>1</v>
      </c>
      <c r="N182" s="192" t="s">
        <v>39</v>
      </c>
      <c r="O182" s="58"/>
      <c r="P182" s="177">
        <f t="shared" si="6"/>
        <v>0</v>
      </c>
      <c r="Q182" s="177">
        <v>7.3999999999999999E-4</v>
      </c>
      <c r="R182" s="177">
        <f t="shared" si="7"/>
        <v>9.8445900000000003E-2</v>
      </c>
      <c r="S182" s="177">
        <v>0</v>
      </c>
      <c r="T182" s="178">
        <f t="shared" si="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9" t="s">
        <v>219</v>
      </c>
      <c r="AT182" s="179" t="s">
        <v>216</v>
      </c>
      <c r="AU182" s="179" t="s">
        <v>85</v>
      </c>
      <c r="AY182" s="14" t="s">
        <v>141</v>
      </c>
      <c r="BE182" s="180">
        <f t="shared" si="9"/>
        <v>0</v>
      </c>
      <c r="BF182" s="180">
        <f t="shared" si="10"/>
        <v>0</v>
      </c>
      <c r="BG182" s="180">
        <f t="shared" si="11"/>
        <v>0</v>
      </c>
      <c r="BH182" s="180">
        <f t="shared" si="12"/>
        <v>0</v>
      </c>
      <c r="BI182" s="180">
        <f t="shared" si="13"/>
        <v>0</v>
      </c>
      <c r="BJ182" s="14" t="s">
        <v>85</v>
      </c>
      <c r="BK182" s="180">
        <f t="shared" si="14"/>
        <v>0</v>
      </c>
      <c r="BL182" s="14" t="s">
        <v>203</v>
      </c>
      <c r="BM182" s="179" t="s">
        <v>442</v>
      </c>
    </row>
    <row r="183" spans="1:65" s="2" customFormat="1" ht="24.15" customHeight="1">
      <c r="A183" s="29"/>
      <c r="B183" s="132"/>
      <c r="C183" s="167" t="s">
        <v>303</v>
      </c>
      <c r="D183" s="167" t="s">
        <v>143</v>
      </c>
      <c r="E183" s="168" t="s">
        <v>443</v>
      </c>
      <c r="F183" s="169" t="s">
        <v>444</v>
      </c>
      <c r="G183" s="170" t="s">
        <v>208</v>
      </c>
      <c r="H183" s="181"/>
      <c r="I183" s="172"/>
      <c r="J183" s="173">
        <f t="shared" si="5"/>
        <v>0</v>
      </c>
      <c r="K183" s="174"/>
      <c r="L183" s="30"/>
      <c r="M183" s="175" t="s">
        <v>1</v>
      </c>
      <c r="N183" s="176" t="s">
        <v>39</v>
      </c>
      <c r="O183" s="58"/>
      <c r="P183" s="177">
        <f t="shared" si="6"/>
        <v>0</v>
      </c>
      <c r="Q183" s="177">
        <v>0</v>
      </c>
      <c r="R183" s="177">
        <f t="shared" si="7"/>
        <v>0</v>
      </c>
      <c r="S183" s="177">
        <v>0</v>
      </c>
      <c r="T183" s="178">
        <f t="shared" si="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9" t="s">
        <v>203</v>
      </c>
      <c r="AT183" s="179" t="s">
        <v>143</v>
      </c>
      <c r="AU183" s="179" t="s">
        <v>85</v>
      </c>
      <c r="AY183" s="14" t="s">
        <v>141</v>
      </c>
      <c r="BE183" s="180">
        <f t="shared" si="9"/>
        <v>0</v>
      </c>
      <c r="BF183" s="180">
        <f t="shared" si="10"/>
        <v>0</v>
      </c>
      <c r="BG183" s="180">
        <f t="shared" si="11"/>
        <v>0</v>
      </c>
      <c r="BH183" s="180">
        <f t="shared" si="12"/>
        <v>0</v>
      </c>
      <c r="BI183" s="180">
        <f t="shared" si="13"/>
        <v>0</v>
      </c>
      <c r="BJ183" s="14" t="s">
        <v>85</v>
      </c>
      <c r="BK183" s="180">
        <f t="shared" si="14"/>
        <v>0</v>
      </c>
      <c r="BL183" s="14" t="s">
        <v>203</v>
      </c>
      <c r="BM183" s="179" t="s">
        <v>445</v>
      </c>
    </row>
    <row r="184" spans="1:65" s="12" customFormat="1" ht="22.95" customHeight="1">
      <c r="B184" s="154"/>
      <c r="D184" s="155" t="s">
        <v>72</v>
      </c>
      <c r="E184" s="165" t="s">
        <v>446</v>
      </c>
      <c r="F184" s="165" t="s">
        <v>447</v>
      </c>
      <c r="I184" s="157"/>
      <c r="J184" s="166">
        <f>BK184</f>
        <v>0</v>
      </c>
      <c r="L184" s="154"/>
      <c r="M184" s="159"/>
      <c r="N184" s="160"/>
      <c r="O184" s="160"/>
      <c r="P184" s="161">
        <f>SUM(P185:P186)</f>
        <v>0</v>
      </c>
      <c r="Q184" s="160"/>
      <c r="R184" s="161">
        <f>SUM(R185:R186)</f>
        <v>2.8224900000000004E-2</v>
      </c>
      <c r="S184" s="160"/>
      <c r="T184" s="162">
        <f>SUM(T185:T186)</f>
        <v>0</v>
      </c>
      <c r="AR184" s="155" t="s">
        <v>85</v>
      </c>
      <c r="AT184" s="163" t="s">
        <v>72</v>
      </c>
      <c r="AU184" s="163" t="s">
        <v>80</v>
      </c>
      <c r="AY184" s="155" t="s">
        <v>141</v>
      </c>
      <c r="BK184" s="164">
        <f>SUM(BK185:BK186)</f>
        <v>0</v>
      </c>
    </row>
    <row r="185" spans="1:65" s="2" customFormat="1" ht="24.15" customHeight="1">
      <c r="A185" s="29"/>
      <c r="B185" s="132"/>
      <c r="C185" s="167" t="s">
        <v>307</v>
      </c>
      <c r="D185" s="167" t="s">
        <v>143</v>
      </c>
      <c r="E185" s="168" t="s">
        <v>448</v>
      </c>
      <c r="F185" s="169" t="s">
        <v>449</v>
      </c>
      <c r="G185" s="170" t="s">
        <v>150</v>
      </c>
      <c r="H185" s="171">
        <v>85.53</v>
      </c>
      <c r="I185" s="172"/>
      <c r="J185" s="173">
        <f>ROUND(I185*H185,2)</f>
        <v>0</v>
      </c>
      <c r="K185" s="174"/>
      <c r="L185" s="30"/>
      <c r="M185" s="175" t="s">
        <v>1</v>
      </c>
      <c r="N185" s="176" t="s">
        <v>39</v>
      </c>
      <c r="O185" s="58"/>
      <c r="P185" s="177">
        <f>O185*H185</f>
        <v>0</v>
      </c>
      <c r="Q185" s="177">
        <v>1E-4</v>
      </c>
      <c r="R185" s="177">
        <f>Q185*H185</f>
        <v>8.5529999999999998E-3</v>
      </c>
      <c r="S185" s="177">
        <v>0</v>
      </c>
      <c r="T185" s="178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9" t="s">
        <v>203</v>
      </c>
      <c r="AT185" s="179" t="s">
        <v>143</v>
      </c>
      <c r="AU185" s="179" t="s">
        <v>85</v>
      </c>
      <c r="AY185" s="14" t="s">
        <v>141</v>
      </c>
      <c r="BE185" s="180">
        <f>IF(N185="základná",J185,0)</f>
        <v>0</v>
      </c>
      <c r="BF185" s="180">
        <f>IF(N185="znížená",J185,0)</f>
        <v>0</v>
      </c>
      <c r="BG185" s="180">
        <f>IF(N185="zákl. prenesená",J185,0)</f>
        <v>0</v>
      </c>
      <c r="BH185" s="180">
        <f>IF(N185="zníž. prenesená",J185,0)</f>
        <v>0</v>
      </c>
      <c r="BI185" s="180">
        <f>IF(N185="nulová",J185,0)</f>
        <v>0</v>
      </c>
      <c r="BJ185" s="14" t="s">
        <v>85</v>
      </c>
      <c r="BK185" s="180">
        <f>ROUND(I185*H185,2)</f>
        <v>0</v>
      </c>
      <c r="BL185" s="14" t="s">
        <v>203</v>
      </c>
      <c r="BM185" s="179" t="s">
        <v>450</v>
      </c>
    </row>
    <row r="186" spans="1:65" s="2" customFormat="1" ht="37.950000000000003" customHeight="1">
      <c r="A186" s="29"/>
      <c r="B186" s="132"/>
      <c r="C186" s="167" t="s">
        <v>311</v>
      </c>
      <c r="D186" s="167" t="s">
        <v>143</v>
      </c>
      <c r="E186" s="168" t="s">
        <v>451</v>
      </c>
      <c r="F186" s="169" t="s">
        <v>452</v>
      </c>
      <c r="G186" s="170" t="s">
        <v>150</v>
      </c>
      <c r="H186" s="171">
        <v>85.53</v>
      </c>
      <c r="I186" s="172"/>
      <c r="J186" s="173">
        <f>ROUND(I186*H186,2)</f>
        <v>0</v>
      </c>
      <c r="K186" s="174"/>
      <c r="L186" s="30"/>
      <c r="M186" s="193" t="s">
        <v>1</v>
      </c>
      <c r="N186" s="194" t="s">
        <v>39</v>
      </c>
      <c r="O186" s="195"/>
      <c r="P186" s="196">
        <f>O186*H186</f>
        <v>0</v>
      </c>
      <c r="Q186" s="196">
        <v>2.3000000000000001E-4</v>
      </c>
      <c r="R186" s="196">
        <f>Q186*H186</f>
        <v>1.9671900000000003E-2</v>
      </c>
      <c r="S186" s="196">
        <v>0</v>
      </c>
      <c r="T186" s="197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9" t="s">
        <v>203</v>
      </c>
      <c r="AT186" s="179" t="s">
        <v>143</v>
      </c>
      <c r="AU186" s="179" t="s">
        <v>85</v>
      </c>
      <c r="AY186" s="14" t="s">
        <v>141</v>
      </c>
      <c r="BE186" s="180">
        <f>IF(N186="základná",J186,0)</f>
        <v>0</v>
      </c>
      <c r="BF186" s="180">
        <f>IF(N186="znížená",J186,0)</f>
        <v>0</v>
      </c>
      <c r="BG186" s="180">
        <f>IF(N186="zákl. prenesená",J186,0)</f>
        <v>0</v>
      </c>
      <c r="BH186" s="180">
        <f>IF(N186="zníž. prenesená",J186,0)</f>
        <v>0</v>
      </c>
      <c r="BI186" s="180">
        <f>IF(N186="nulová",J186,0)</f>
        <v>0</v>
      </c>
      <c r="BJ186" s="14" t="s">
        <v>85</v>
      </c>
      <c r="BK186" s="180">
        <f>ROUND(I186*H186,2)</f>
        <v>0</v>
      </c>
      <c r="BL186" s="14" t="s">
        <v>203</v>
      </c>
      <c r="BM186" s="179" t="s">
        <v>453</v>
      </c>
    </row>
    <row r="187" spans="1:65" s="2" customFormat="1" ht="6.9" customHeight="1">
      <c r="A187" s="29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30"/>
      <c r="M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</sheetData>
  <autoFilter ref="C137:K186" xr:uid="{00000000-0009-0000-0000-000002000000}"/>
  <mergeCells count="17"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5:H85"/>
    <mergeCell ref="E87:H87"/>
    <mergeCell ref="E89:H89"/>
    <mergeCell ref="D110:F110"/>
    <mergeCell ref="D111:F111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4"/>
  <sheetViews>
    <sheetView showGridLines="0" topLeftCell="A192" workbookViewId="0">
      <selection activeCell="X200" sqref="X20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91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95</v>
      </c>
      <c r="L4" s="17"/>
      <c r="M4" s="9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9" t="str">
        <f>'Rekapitulácia stavby'!K6</f>
        <v>Zvýšenie energetickej účinnosti administratínej budovy</v>
      </c>
      <c r="F7" s="250"/>
      <c r="G7" s="250"/>
      <c r="H7" s="250"/>
      <c r="L7" s="17"/>
    </row>
    <row r="8" spans="1:46" s="1" customFormat="1" ht="12" customHeight="1">
      <c r="B8" s="17"/>
      <c r="D8" s="24" t="s">
        <v>96</v>
      </c>
      <c r="L8" s="17"/>
    </row>
    <row r="9" spans="1:46" s="2" customFormat="1" ht="16.5" customHeight="1">
      <c r="A9" s="29"/>
      <c r="B9" s="30"/>
      <c r="C9" s="29"/>
      <c r="D9" s="29"/>
      <c r="E9" s="249" t="s">
        <v>97</v>
      </c>
      <c r="F9" s="246"/>
      <c r="G9" s="246"/>
      <c r="H9" s="24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7" t="s">
        <v>454</v>
      </c>
      <c r="F11" s="246"/>
      <c r="G11" s="246"/>
      <c r="H11" s="246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24" t="s">
        <v>22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23</v>
      </c>
      <c r="F17" s="29"/>
      <c r="G17" s="29"/>
      <c r="H17" s="29"/>
      <c r="I17" s="24" t="s">
        <v>24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51" t="str">
        <f>'Rekapitulácia stavby'!E14</f>
        <v>Vyplň údaj</v>
      </c>
      <c r="F20" s="215"/>
      <c r="G20" s="215"/>
      <c r="H20" s="21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24" t="s">
        <v>22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24" t="s">
        <v>22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31</v>
      </c>
      <c r="F26" s="29"/>
      <c r="G26" s="29"/>
      <c r="H26" s="29"/>
      <c r="I26" s="24" t="s">
        <v>24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19" t="s">
        <v>1</v>
      </c>
      <c r="F29" s="219"/>
      <c r="G29" s="219"/>
      <c r="H29" s="21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2" t="s">
        <v>100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3" t="s">
        <v>101</v>
      </c>
      <c r="E33" s="29"/>
      <c r="F33" s="29"/>
      <c r="G33" s="29"/>
      <c r="H33" s="29"/>
      <c r="I33" s="29"/>
      <c r="J33" s="102">
        <f>J111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33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33" t="s">
        <v>34</v>
      </c>
      <c r="J36" s="33" t="s">
        <v>36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>
      <c r="A37" s="29"/>
      <c r="B37" s="30"/>
      <c r="C37" s="29"/>
      <c r="D37" s="105" t="s">
        <v>37</v>
      </c>
      <c r="E37" s="35" t="s">
        <v>38</v>
      </c>
      <c r="F37" s="106">
        <f>ROUND((SUM(BE111:BE118) + SUM(BE140:BE203)),  2)</f>
        <v>0</v>
      </c>
      <c r="G37" s="107"/>
      <c r="H37" s="107"/>
      <c r="I37" s="108">
        <v>0.2</v>
      </c>
      <c r="J37" s="106">
        <f>ROUND(((SUM(BE111:BE118) + SUM(BE140:BE203))*I37),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35" t="s">
        <v>39</v>
      </c>
      <c r="F38" s="106">
        <f>ROUND((SUM(BF111:BF118) + SUM(BF140:BF203)),  2)</f>
        <v>0</v>
      </c>
      <c r="G38" s="107"/>
      <c r="H38" s="107"/>
      <c r="I38" s="108">
        <v>0.2</v>
      </c>
      <c r="J38" s="106">
        <f>ROUND(((SUM(BF111:BF118) + SUM(BF140:BF203))*I38),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40</v>
      </c>
      <c r="F39" s="109">
        <f>ROUND((SUM(BG111:BG118) + SUM(BG140:BG203)),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>
      <c r="A40" s="29"/>
      <c r="B40" s="30"/>
      <c r="C40" s="29"/>
      <c r="D40" s="29"/>
      <c r="E40" s="24" t="s">
        <v>41</v>
      </c>
      <c r="F40" s="109">
        <f>ROUND((SUM(BH111:BH118) + SUM(BH140:BH203)),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>
      <c r="A41" s="29"/>
      <c r="B41" s="30"/>
      <c r="C41" s="29"/>
      <c r="D41" s="29"/>
      <c r="E41" s="35" t="s">
        <v>42</v>
      </c>
      <c r="F41" s="106">
        <f>ROUND((SUM(BI111:BI118) + SUM(BI140:BI203)),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43</v>
      </c>
      <c r="E43" s="60"/>
      <c r="F43" s="60"/>
      <c r="G43" s="113" t="s">
        <v>44</v>
      </c>
      <c r="H43" s="114" t="s">
        <v>45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7" t="s">
        <v>49</v>
      </c>
      <c r="G61" s="45" t="s">
        <v>48</v>
      </c>
      <c r="H61" s="32"/>
      <c r="I61" s="32"/>
      <c r="J61" s="118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7" t="s">
        <v>49</v>
      </c>
      <c r="G76" s="45" t="s">
        <v>48</v>
      </c>
      <c r="H76" s="32"/>
      <c r="I76" s="32"/>
      <c r="J76" s="118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9" t="str">
        <f>E7</f>
        <v>Zvýšenie energetickej účinnosti administratínej budovy</v>
      </c>
      <c r="F85" s="250"/>
      <c r="G85" s="250"/>
      <c r="H85" s="25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96</v>
      </c>
      <c r="L86" s="17"/>
    </row>
    <row r="87" spans="1:31" s="2" customFormat="1" ht="16.5" customHeight="1">
      <c r="A87" s="29"/>
      <c r="B87" s="30"/>
      <c r="C87" s="29"/>
      <c r="D87" s="29"/>
      <c r="E87" s="249" t="s">
        <v>97</v>
      </c>
      <c r="F87" s="246"/>
      <c r="G87" s="246"/>
      <c r="H87" s="24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7" t="str">
        <f>E11</f>
        <v>3 - 3.časť – Zateplenie</v>
      </c>
      <c r="F89" s="246"/>
      <c r="G89" s="246"/>
      <c r="H89" s="246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Bracovce, p.č. 1/18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200000000000003" customHeight="1">
      <c r="A93" s="29"/>
      <c r="B93" s="30"/>
      <c r="C93" s="24" t="s">
        <v>21</v>
      </c>
      <c r="D93" s="29"/>
      <c r="E93" s="29"/>
      <c r="F93" s="22" t="str">
        <f>E17</f>
        <v>Obec Bracovce</v>
      </c>
      <c r="G93" s="29"/>
      <c r="H93" s="29"/>
      <c r="I93" s="24" t="s">
        <v>27</v>
      </c>
      <c r="J93" s="27" t="str">
        <f>E23</f>
        <v>JEGON s.r.o., Štefana Kukuru 12, Michalovce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30</v>
      </c>
      <c r="J94" s="27" t="str">
        <f>E26</f>
        <v>Ing. Marián Mihálik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103</v>
      </c>
      <c r="D96" s="111"/>
      <c r="E96" s="111"/>
      <c r="F96" s="111"/>
      <c r="G96" s="111"/>
      <c r="H96" s="111"/>
      <c r="I96" s="111"/>
      <c r="J96" s="120" t="s">
        <v>104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5" customHeight="1">
      <c r="A98" s="29"/>
      <c r="B98" s="30"/>
      <c r="C98" s="121" t="s">
        <v>105</v>
      </c>
      <c r="D98" s="29"/>
      <c r="E98" s="29"/>
      <c r="F98" s="29"/>
      <c r="G98" s="29"/>
      <c r="H98" s="29"/>
      <c r="I98" s="29"/>
      <c r="J98" s="71">
        <f>J140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65" s="9" customFormat="1" ht="24.9" customHeight="1">
      <c r="B99" s="122"/>
      <c r="D99" s="123" t="s">
        <v>107</v>
      </c>
      <c r="E99" s="124"/>
      <c r="F99" s="124"/>
      <c r="G99" s="124"/>
      <c r="H99" s="124"/>
      <c r="I99" s="124"/>
      <c r="J99" s="125">
        <f>J141</f>
        <v>0</v>
      </c>
      <c r="L99" s="122"/>
    </row>
    <row r="100" spans="1:65" s="10" customFormat="1" ht="19.95" customHeight="1">
      <c r="B100" s="126"/>
      <c r="D100" s="127" t="s">
        <v>455</v>
      </c>
      <c r="E100" s="128"/>
      <c r="F100" s="128"/>
      <c r="G100" s="128"/>
      <c r="H100" s="128"/>
      <c r="I100" s="128"/>
      <c r="J100" s="129">
        <f>J142</f>
        <v>0</v>
      </c>
      <c r="L100" s="126"/>
    </row>
    <row r="101" spans="1:65" s="10" customFormat="1" ht="19.95" customHeight="1">
      <c r="B101" s="126"/>
      <c r="D101" s="127" t="s">
        <v>456</v>
      </c>
      <c r="E101" s="128"/>
      <c r="F101" s="128"/>
      <c r="G101" s="128"/>
      <c r="H101" s="128"/>
      <c r="I101" s="128"/>
      <c r="J101" s="129">
        <f>J151</f>
        <v>0</v>
      </c>
      <c r="L101" s="126"/>
    </row>
    <row r="102" spans="1:65" s="10" customFormat="1" ht="19.95" customHeight="1">
      <c r="B102" s="126"/>
      <c r="D102" s="127" t="s">
        <v>336</v>
      </c>
      <c r="E102" s="128"/>
      <c r="F102" s="128"/>
      <c r="G102" s="128"/>
      <c r="H102" s="128"/>
      <c r="I102" s="128"/>
      <c r="J102" s="129">
        <f>J156</f>
        <v>0</v>
      </c>
      <c r="L102" s="126"/>
    </row>
    <row r="103" spans="1:65" s="10" customFormat="1" ht="19.95" customHeight="1">
      <c r="B103" s="126"/>
      <c r="D103" s="127" t="s">
        <v>109</v>
      </c>
      <c r="E103" s="128"/>
      <c r="F103" s="128"/>
      <c r="G103" s="128"/>
      <c r="H103" s="128"/>
      <c r="I103" s="128"/>
      <c r="J103" s="129">
        <f>J166</f>
        <v>0</v>
      </c>
      <c r="L103" s="126"/>
    </row>
    <row r="104" spans="1:65" s="10" customFormat="1" ht="19.95" customHeight="1">
      <c r="B104" s="126"/>
      <c r="D104" s="127" t="s">
        <v>110</v>
      </c>
      <c r="E104" s="128"/>
      <c r="F104" s="128"/>
      <c r="G104" s="128"/>
      <c r="H104" s="128"/>
      <c r="I104" s="128"/>
      <c r="J104" s="129">
        <f>J184</f>
        <v>0</v>
      </c>
      <c r="L104" s="126"/>
    </row>
    <row r="105" spans="1:65" s="9" customFormat="1" ht="24.9" customHeight="1">
      <c r="B105" s="122"/>
      <c r="D105" s="123" t="s">
        <v>111</v>
      </c>
      <c r="E105" s="124"/>
      <c r="F105" s="124"/>
      <c r="G105" s="124"/>
      <c r="H105" s="124"/>
      <c r="I105" s="124"/>
      <c r="J105" s="125">
        <f>J186</f>
        <v>0</v>
      </c>
      <c r="L105" s="122"/>
    </row>
    <row r="106" spans="1:65" s="10" customFormat="1" ht="19.95" customHeight="1">
      <c r="B106" s="126"/>
      <c r="D106" s="127" t="s">
        <v>457</v>
      </c>
      <c r="E106" s="128"/>
      <c r="F106" s="128"/>
      <c r="G106" s="128"/>
      <c r="H106" s="128"/>
      <c r="I106" s="128"/>
      <c r="J106" s="129">
        <f>J187</f>
        <v>0</v>
      </c>
      <c r="L106" s="126"/>
    </row>
    <row r="107" spans="1:65" s="10" customFormat="1" ht="19.95" customHeight="1">
      <c r="B107" s="126"/>
      <c r="D107" s="127" t="s">
        <v>458</v>
      </c>
      <c r="E107" s="128"/>
      <c r="F107" s="128"/>
      <c r="G107" s="128"/>
      <c r="H107" s="128"/>
      <c r="I107" s="128"/>
      <c r="J107" s="129">
        <f>J198</f>
        <v>0</v>
      </c>
      <c r="L107" s="126"/>
    </row>
    <row r="108" spans="1:65" s="9" customFormat="1" ht="24.9" customHeight="1">
      <c r="B108" s="122"/>
      <c r="D108" s="123" t="s">
        <v>459</v>
      </c>
      <c r="E108" s="124"/>
      <c r="F108" s="124"/>
      <c r="G108" s="124"/>
      <c r="H108" s="124"/>
      <c r="I108" s="124"/>
      <c r="J108" s="125">
        <f>J202</f>
        <v>0</v>
      </c>
      <c r="L108" s="122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21" t="s">
        <v>117</v>
      </c>
      <c r="D111" s="29"/>
      <c r="E111" s="29"/>
      <c r="F111" s="29"/>
      <c r="G111" s="29"/>
      <c r="H111" s="29"/>
      <c r="I111" s="29"/>
      <c r="J111" s="130">
        <f>ROUND(J112 + J113 + J114 + J115 + J116 + J117,2)</f>
        <v>0</v>
      </c>
      <c r="K111" s="29"/>
      <c r="L111" s="42"/>
      <c r="N111" s="131" t="s">
        <v>37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32"/>
      <c r="C112" s="133"/>
      <c r="D112" s="247" t="s">
        <v>118</v>
      </c>
      <c r="E112" s="248"/>
      <c r="F112" s="248"/>
      <c r="G112" s="133"/>
      <c r="H112" s="133"/>
      <c r="I112" s="133"/>
      <c r="J112" s="135">
        <v>0</v>
      </c>
      <c r="K112" s="133"/>
      <c r="L112" s="136"/>
      <c r="M112" s="137"/>
      <c r="N112" s="138" t="s">
        <v>39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119</v>
      </c>
      <c r="AZ112" s="137"/>
      <c r="BA112" s="137"/>
      <c r="BB112" s="137"/>
      <c r="BC112" s="137"/>
      <c r="BD112" s="137"/>
      <c r="BE112" s="140">
        <f t="shared" ref="BE112:BE117" si="0">IF(N112="základná",J112,0)</f>
        <v>0</v>
      </c>
      <c r="BF112" s="140">
        <f t="shared" ref="BF112:BF117" si="1">IF(N112="znížená",J112,0)</f>
        <v>0</v>
      </c>
      <c r="BG112" s="140">
        <f t="shared" ref="BG112:BG117" si="2">IF(N112="zákl. prenesená",J112,0)</f>
        <v>0</v>
      </c>
      <c r="BH112" s="140">
        <f t="shared" ref="BH112:BH117" si="3">IF(N112="zníž. prenesená",J112,0)</f>
        <v>0</v>
      </c>
      <c r="BI112" s="140">
        <f t="shared" ref="BI112:BI117" si="4">IF(N112="nulová",J112,0)</f>
        <v>0</v>
      </c>
      <c r="BJ112" s="139" t="s">
        <v>85</v>
      </c>
      <c r="BK112" s="137"/>
      <c r="BL112" s="137"/>
      <c r="BM112" s="137"/>
    </row>
    <row r="113" spans="1:65" s="2" customFormat="1" ht="18" customHeight="1">
      <c r="A113" s="29"/>
      <c r="B113" s="132"/>
      <c r="C113" s="133"/>
      <c r="D113" s="247" t="s">
        <v>120</v>
      </c>
      <c r="E113" s="248"/>
      <c r="F113" s="248"/>
      <c r="G113" s="133"/>
      <c r="H113" s="133"/>
      <c r="I113" s="133"/>
      <c r="J113" s="135">
        <v>0</v>
      </c>
      <c r="K113" s="133"/>
      <c r="L113" s="136"/>
      <c r="M113" s="137"/>
      <c r="N113" s="138" t="s">
        <v>39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119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85</v>
      </c>
      <c r="BK113" s="137"/>
      <c r="BL113" s="137"/>
      <c r="BM113" s="137"/>
    </row>
    <row r="114" spans="1:65" s="2" customFormat="1" ht="18" customHeight="1">
      <c r="A114" s="29"/>
      <c r="B114" s="132"/>
      <c r="C114" s="133"/>
      <c r="D114" s="247" t="s">
        <v>121</v>
      </c>
      <c r="E114" s="248"/>
      <c r="F114" s="248"/>
      <c r="G114" s="133"/>
      <c r="H114" s="133"/>
      <c r="I114" s="133"/>
      <c r="J114" s="135">
        <v>0</v>
      </c>
      <c r="K114" s="133"/>
      <c r="L114" s="136"/>
      <c r="M114" s="137"/>
      <c r="N114" s="138" t="s">
        <v>39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119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85</v>
      </c>
      <c r="BK114" s="137"/>
      <c r="BL114" s="137"/>
      <c r="BM114" s="137"/>
    </row>
    <row r="115" spans="1:65" s="2" customFormat="1" ht="18" customHeight="1">
      <c r="A115" s="29"/>
      <c r="B115" s="132"/>
      <c r="C115" s="133"/>
      <c r="D115" s="247" t="s">
        <v>122</v>
      </c>
      <c r="E115" s="248"/>
      <c r="F115" s="248"/>
      <c r="G115" s="133"/>
      <c r="H115" s="133"/>
      <c r="I115" s="133"/>
      <c r="J115" s="135">
        <v>0</v>
      </c>
      <c r="K115" s="133"/>
      <c r="L115" s="136"/>
      <c r="M115" s="137"/>
      <c r="N115" s="138" t="s">
        <v>39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119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85</v>
      </c>
      <c r="BK115" s="137"/>
      <c r="BL115" s="137"/>
      <c r="BM115" s="137"/>
    </row>
    <row r="116" spans="1:65" s="2" customFormat="1" ht="18" customHeight="1">
      <c r="A116" s="29"/>
      <c r="B116" s="132"/>
      <c r="C116" s="133"/>
      <c r="D116" s="247" t="s">
        <v>123</v>
      </c>
      <c r="E116" s="248"/>
      <c r="F116" s="248"/>
      <c r="G116" s="133"/>
      <c r="H116" s="133"/>
      <c r="I116" s="133"/>
      <c r="J116" s="135">
        <v>0</v>
      </c>
      <c r="K116" s="133"/>
      <c r="L116" s="136"/>
      <c r="M116" s="137"/>
      <c r="N116" s="138" t="s">
        <v>39</v>
      </c>
      <c r="O116" s="137"/>
      <c r="P116" s="137"/>
      <c r="Q116" s="137"/>
      <c r="R116" s="137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119</v>
      </c>
      <c r="AZ116" s="137"/>
      <c r="BA116" s="137"/>
      <c r="BB116" s="137"/>
      <c r="BC116" s="137"/>
      <c r="BD116" s="137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85</v>
      </c>
      <c r="BK116" s="137"/>
      <c r="BL116" s="137"/>
      <c r="BM116" s="137"/>
    </row>
    <row r="117" spans="1:65" s="2" customFormat="1" ht="18" customHeight="1">
      <c r="A117" s="29"/>
      <c r="B117" s="132"/>
      <c r="C117" s="133"/>
      <c r="D117" s="134" t="s">
        <v>124</v>
      </c>
      <c r="E117" s="133"/>
      <c r="F117" s="133"/>
      <c r="G117" s="133"/>
      <c r="H117" s="133"/>
      <c r="I117" s="133"/>
      <c r="J117" s="135">
        <f>ROUND(J32*T117,2)</f>
        <v>0</v>
      </c>
      <c r="K117" s="133"/>
      <c r="L117" s="136"/>
      <c r="M117" s="137"/>
      <c r="N117" s="138" t="s">
        <v>39</v>
      </c>
      <c r="O117" s="137"/>
      <c r="P117" s="137"/>
      <c r="Q117" s="137"/>
      <c r="R117" s="137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9" t="s">
        <v>125</v>
      </c>
      <c r="AZ117" s="137"/>
      <c r="BA117" s="137"/>
      <c r="BB117" s="137"/>
      <c r="BC117" s="137"/>
      <c r="BD117" s="137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85</v>
      </c>
      <c r="BK117" s="137"/>
      <c r="BL117" s="137"/>
      <c r="BM117" s="137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41" t="s">
        <v>126</v>
      </c>
      <c r="D119" s="111"/>
      <c r="E119" s="111"/>
      <c r="F119" s="111"/>
      <c r="G119" s="111"/>
      <c r="H119" s="111"/>
      <c r="I119" s="111"/>
      <c r="J119" s="142">
        <f>ROUND(J98+J111,2)</f>
        <v>0</v>
      </c>
      <c r="K119" s="111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" customHeight="1">
      <c r="A125" s="29"/>
      <c r="B125" s="30"/>
      <c r="C125" s="18" t="s">
        <v>127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9" t="str">
        <f>E7</f>
        <v>Zvýšenie energetickej účinnosti administratínej budovy</v>
      </c>
      <c r="F128" s="250"/>
      <c r="G128" s="250"/>
      <c r="H128" s="250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" customFormat="1" ht="12" customHeight="1">
      <c r="B129" s="17"/>
      <c r="C129" s="24" t="s">
        <v>96</v>
      </c>
      <c r="L129" s="17"/>
    </row>
    <row r="130" spans="1:65" s="2" customFormat="1" ht="16.5" customHeight="1">
      <c r="A130" s="29"/>
      <c r="B130" s="30"/>
      <c r="C130" s="29"/>
      <c r="D130" s="29"/>
      <c r="E130" s="249" t="s">
        <v>97</v>
      </c>
      <c r="F130" s="246"/>
      <c r="G130" s="246"/>
      <c r="H130" s="246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98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6.5" customHeight="1">
      <c r="A132" s="29"/>
      <c r="B132" s="30"/>
      <c r="C132" s="29"/>
      <c r="D132" s="29"/>
      <c r="E132" s="237" t="str">
        <f>E11</f>
        <v>3 - 3.časť – Zateplenie</v>
      </c>
      <c r="F132" s="246"/>
      <c r="G132" s="246"/>
      <c r="H132" s="246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2" customHeight="1">
      <c r="A134" s="29"/>
      <c r="B134" s="30"/>
      <c r="C134" s="24" t="s">
        <v>18</v>
      </c>
      <c r="D134" s="29"/>
      <c r="E134" s="29"/>
      <c r="F134" s="22" t="str">
        <f>F14</f>
        <v>Bracovce, p.č. 1/18</v>
      </c>
      <c r="G134" s="29"/>
      <c r="H134" s="29"/>
      <c r="I134" s="24" t="s">
        <v>20</v>
      </c>
      <c r="J134" s="55" t="str">
        <f>IF(J14="","",J14)</f>
        <v/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6.9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40.200000000000003" customHeight="1">
      <c r="A136" s="29"/>
      <c r="B136" s="30"/>
      <c r="C136" s="24" t="s">
        <v>21</v>
      </c>
      <c r="D136" s="29"/>
      <c r="E136" s="29"/>
      <c r="F136" s="22" t="str">
        <f>E17</f>
        <v>Obec Bracovce</v>
      </c>
      <c r="G136" s="29"/>
      <c r="H136" s="29"/>
      <c r="I136" s="24" t="s">
        <v>27</v>
      </c>
      <c r="J136" s="27" t="str">
        <f>E23</f>
        <v>JEGON s.r.o., Štefana Kukuru 12, Michalovce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15" customHeight="1">
      <c r="A137" s="29"/>
      <c r="B137" s="30"/>
      <c r="C137" s="24" t="s">
        <v>25</v>
      </c>
      <c r="D137" s="29"/>
      <c r="E137" s="29"/>
      <c r="F137" s="22" t="str">
        <f>IF(E20="","",E20)</f>
        <v>Vyplň údaj</v>
      </c>
      <c r="G137" s="29"/>
      <c r="H137" s="29"/>
      <c r="I137" s="24" t="s">
        <v>30</v>
      </c>
      <c r="J137" s="27" t="str">
        <f>E26</f>
        <v>Ing. Marián Mihálik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0.35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11" customFormat="1" ht="29.25" customHeight="1">
      <c r="A139" s="143"/>
      <c r="B139" s="144"/>
      <c r="C139" s="145" t="s">
        <v>128</v>
      </c>
      <c r="D139" s="146" t="s">
        <v>58</v>
      </c>
      <c r="E139" s="146" t="s">
        <v>54</v>
      </c>
      <c r="F139" s="146" t="s">
        <v>55</v>
      </c>
      <c r="G139" s="146" t="s">
        <v>129</v>
      </c>
      <c r="H139" s="146" t="s">
        <v>130</v>
      </c>
      <c r="I139" s="146" t="s">
        <v>131</v>
      </c>
      <c r="J139" s="147" t="s">
        <v>104</v>
      </c>
      <c r="K139" s="148" t="s">
        <v>132</v>
      </c>
      <c r="L139" s="149"/>
      <c r="M139" s="62" t="s">
        <v>1</v>
      </c>
      <c r="N139" s="63" t="s">
        <v>37</v>
      </c>
      <c r="O139" s="63" t="s">
        <v>133</v>
      </c>
      <c r="P139" s="63" t="s">
        <v>134</v>
      </c>
      <c r="Q139" s="63" t="s">
        <v>135</v>
      </c>
      <c r="R139" s="63" t="s">
        <v>136</v>
      </c>
      <c r="S139" s="63" t="s">
        <v>137</v>
      </c>
      <c r="T139" s="64" t="s">
        <v>138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</row>
    <row r="140" spans="1:65" s="2" customFormat="1" ht="22.95" customHeight="1">
      <c r="A140" s="29"/>
      <c r="B140" s="30"/>
      <c r="C140" s="69" t="s">
        <v>100</v>
      </c>
      <c r="D140" s="29"/>
      <c r="E140" s="29"/>
      <c r="F140" s="29"/>
      <c r="G140" s="29"/>
      <c r="H140" s="29"/>
      <c r="I140" s="29"/>
      <c r="J140" s="150">
        <f>BK140</f>
        <v>0</v>
      </c>
      <c r="K140" s="29"/>
      <c r="L140" s="30"/>
      <c r="M140" s="65"/>
      <c r="N140" s="56"/>
      <c r="O140" s="66"/>
      <c r="P140" s="151">
        <f>P141+P186+P202</f>
        <v>0</v>
      </c>
      <c r="Q140" s="66"/>
      <c r="R140" s="151">
        <f>R141+R186+R202</f>
        <v>179.84411931000002</v>
      </c>
      <c r="S140" s="66"/>
      <c r="T140" s="152">
        <f>T141+T186+T202</f>
        <v>26.70965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72</v>
      </c>
      <c r="AU140" s="14" t="s">
        <v>106</v>
      </c>
      <c r="BK140" s="153">
        <f>BK141+BK186+BK202</f>
        <v>0</v>
      </c>
    </row>
    <row r="141" spans="1:65" s="12" customFormat="1" ht="25.95" customHeight="1">
      <c r="B141" s="154"/>
      <c r="D141" s="155" t="s">
        <v>72</v>
      </c>
      <c r="E141" s="156" t="s">
        <v>139</v>
      </c>
      <c r="F141" s="156" t="s">
        <v>140</v>
      </c>
      <c r="I141" s="157"/>
      <c r="J141" s="158">
        <f>BK141</f>
        <v>0</v>
      </c>
      <c r="L141" s="154"/>
      <c r="M141" s="159"/>
      <c r="N141" s="160"/>
      <c r="O141" s="160"/>
      <c r="P141" s="161">
        <f>P142+P151+P156+P166+P184</f>
        <v>0</v>
      </c>
      <c r="Q141" s="160"/>
      <c r="R141" s="161">
        <f>R142+R151+R156+R166+R184</f>
        <v>161.89790831000002</v>
      </c>
      <c r="S141" s="160"/>
      <c r="T141" s="162">
        <f>T142+T151+T156+T166+T184</f>
        <v>26.70965</v>
      </c>
      <c r="AR141" s="155" t="s">
        <v>80</v>
      </c>
      <c r="AT141" s="163" t="s">
        <v>72</v>
      </c>
      <c r="AU141" s="163" t="s">
        <v>73</v>
      </c>
      <c r="AY141" s="155" t="s">
        <v>141</v>
      </c>
      <c r="BK141" s="164">
        <f>BK142+BK151+BK156+BK166+BK184</f>
        <v>0</v>
      </c>
    </row>
    <row r="142" spans="1:65" s="12" customFormat="1" ht="22.95" customHeight="1">
      <c r="B142" s="154"/>
      <c r="D142" s="155" t="s">
        <v>72</v>
      </c>
      <c r="E142" s="165" t="s">
        <v>80</v>
      </c>
      <c r="F142" s="165" t="s">
        <v>460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SUM(P143:P150)</f>
        <v>0</v>
      </c>
      <c r="Q142" s="160"/>
      <c r="R142" s="161">
        <f>SUM(R143:R150)</f>
        <v>0</v>
      </c>
      <c r="S142" s="160"/>
      <c r="T142" s="162">
        <f>SUM(T143:T150)</f>
        <v>19.293749999999999</v>
      </c>
      <c r="AR142" s="155" t="s">
        <v>80</v>
      </c>
      <c r="AT142" s="163" t="s">
        <v>72</v>
      </c>
      <c r="AU142" s="163" t="s">
        <v>80</v>
      </c>
      <c r="AY142" s="155" t="s">
        <v>141</v>
      </c>
      <c r="BK142" s="164">
        <f>SUM(BK143:BK150)</f>
        <v>0</v>
      </c>
    </row>
    <row r="143" spans="1:65" s="2" customFormat="1" ht="33" customHeight="1">
      <c r="A143" s="29"/>
      <c r="B143" s="132"/>
      <c r="C143" s="167" t="s">
        <v>80</v>
      </c>
      <c r="D143" s="167" t="s">
        <v>143</v>
      </c>
      <c r="E143" s="168" t="s">
        <v>461</v>
      </c>
      <c r="F143" s="169" t="s">
        <v>462</v>
      </c>
      <c r="G143" s="170" t="s">
        <v>150</v>
      </c>
      <c r="H143" s="171">
        <v>85.75</v>
      </c>
      <c r="I143" s="172"/>
      <c r="J143" s="173">
        <f t="shared" ref="J143:J150" si="5">ROUND(I143*H143,2)</f>
        <v>0</v>
      </c>
      <c r="K143" s="174"/>
      <c r="L143" s="30"/>
      <c r="M143" s="175" t="s">
        <v>1</v>
      </c>
      <c r="N143" s="176" t="s">
        <v>39</v>
      </c>
      <c r="O143" s="58"/>
      <c r="P143" s="177">
        <f t="shared" ref="P143:P150" si="6">O143*H143</f>
        <v>0</v>
      </c>
      <c r="Q143" s="177">
        <v>0</v>
      </c>
      <c r="R143" s="177">
        <f t="shared" ref="R143:R150" si="7">Q143*H143</f>
        <v>0</v>
      </c>
      <c r="S143" s="177">
        <v>0.22500000000000001</v>
      </c>
      <c r="T143" s="178">
        <f t="shared" ref="T143:T150" si="8">S143*H143</f>
        <v>19.293749999999999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9" t="s">
        <v>92</v>
      </c>
      <c r="AT143" s="179" t="s">
        <v>143</v>
      </c>
      <c r="AU143" s="179" t="s">
        <v>85</v>
      </c>
      <c r="AY143" s="14" t="s">
        <v>141</v>
      </c>
      <c r="BE143" s="180">
        <f t="shared" ref="BE143:BE150" si="9">IF(N143="základná",J143,0)</f>
        <v>0</v>
      </c>
      <c r="BF143" s="180">
        <f t="shared" ref="BF143:BF150" si="10">IF(N143="znížená",J143,0)</f>
        <v>0</v>
      </c>
      <c r="BG143" s="180">
        <f t="shared" ref="BG143:BG150" si="11">IF(N143="zákl. prenesená",J143,0)</f>
        <v>0</v>
      </c>
      <c r="BH143" s="180">
        <f t="shared" ref="BH143:BH150" si="12">IF(N143="zníž. prenesená",J143,0)</f>
        <v>0</v>
      </c>
      <c r="BI143" s="180">
        <f t="shared" ref="BI143:BI150" si="13">IF(N143="nulová",J143,0)</f>
        <v>0</v>
      </c>
      <c r="BJ143" s="14" t="s">
        <v>85</v>
      </c>
      <c r="BK143" s="180">
        <f t="shared" ref="BK143:BK150" si="14">ROUND(I143*H143,2)</f>
        <v>0</v>
      </c>
      <c r="BL143" s="14" t="s">
        <v>92</v>
      </c>
      <c r="BM143" s="179" t="s">
        <v>463</v>
      </c>
    </row>
    <row r="144" spans="1:65" s="2" customFormat="1" ht="24.15" customHeight="1">
      <c r="A144" s="29"/>
      <c r="B144" s="132"/>
      <c r="C144" s="167" t="s">
        <v>85</v>
      </c>
      <c r="D144" s="167" t="s">
        <v>143</v>
      </c>
      <c r="E144" s="168" t="s">
        <v>464</v>
      </c>
      <c r="F144" s="169" t="s">
        <v>465</v>
      </c>
      <c r="G144" s="170" t="s">
        <v>146</v>
      </c>
      <c r="H144" s="171">
        <v>57.478999999999999</v>
      </c>
      <c r="I144" s="172"/>
      <c r="J144" s="173">
        <f t="shared" si="5"/>
        <v>0</v>
      </c>
      <c r="K144" s="174"/>
      <c r="L144" s="30"/>
      <c r="M144" s="175" t="s">
        <v>1</v>
      </c>
      <c r="N144" s="176" t="s">
        <v>39</v>
      </c>
      <c r="O144" s="58"/>
      <c r="P144" s="177">
        <f t="shared" si="6"/>
        <v>0</v>
      </c>
      <c r="Q144" s="177">
        <v>0</v>
      </c>
      <c r="R144" s="177">
        <f t="shared" si="7"/>
        <v>0</v>
      </c>
      <c r="S144" s="177">
        <v>0</v>
      </c>
      <c r="T144" s="178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9" t="s">
        <v>92</v>
      </c>
      <c r="AT144" s="179" t="s">
        <v>143</v>
      </c>
      <c r="AU144" s="179" t="s">
        <v>85</v>
      </c>
      <c r="AY144" s="14" t="s">
        <v>141</v>
      </c>
      <c r="BE144" s="180">
        <f t="shared" si="9"/>
        <v>0</v>
      </c>
      <c r="BF144" s="180">
        <f t="shared" si="10"/>
        <v>0</v>
      </c>
      <c r="BG144" s="180">
        <f t="shared" si="11"/>
        <v>0</v>
      </c>
      <c r="BH144" s="180">
        <f t="shared" si="12"/>
        <v>0</v>
      </c>
      <c r="BI144" s="180">
        <f t="shared" si="13"/>
        <v>0</v>
      </c>
      <c r="BJ144" s="14" t="s">
        <v>85</v>
      </c>
      <c r="BK144" s="180">
        <f t="shared" si="14"/>
        <v>0</v>
      </c>
      <c r="BL144" s="14" t="s">
        <v>92</v>
      </c>
      <c r="BM144" s="179" t="s">
        <v>466</v>
      </c>
    </row>
    <row r="145" spans="1:65" s="2" customFormat="1" ht="24.15" customHeight="1">
      <c r="A145" s="29"/>
      <c r="B145" s="132"/>
      <c r="C145" s="167" t="s">
        <v>89</v>
      </c>
      <c r="D145" s="167" t="s">
        <v>143</v>
      </c>
      <c r="E145" s="168" t="s">
        <v>467</v>
      </c>
      <c r="F145" s="169" t="s">
        <v>468</v>
      </c>
      <c r="G145" s="170" t="s">
        <v>146</v>
      </c>
      <c r="H145" s="171">
        <v>17.244</v>
      </c>
      <c r="I145" s="172"/>
      <c r="J145" s="173">
        <f t="shared" si="5"/>
        <v>0</v>
      </c>
      <c r="K145" s="174"/>
      <c r="L145" s="30"/>
      <c r="M145" s="175" t="s">
        <v>1</v>
      </c>
      <c r="N145" s="176" t="s">
        <v>39</v>
      </c>
      <c r="O145" s="58"/>
      <c r="P145" s="177">
        <f t="shared" si="6"/>
        <v>0</v>
      </c>
      <c r="Q145" s="177">
        <v>0</v>
      </c>
      <c r="R145" s="177">
        <f t="shared" si="7"/>
        <v>0</v>
      </c>
      <c r="S145" s="177">
        <v>0</v>
      </c>
      <c r="T145" s="178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9" t="s">
        <v>92</v>
      </c>
      <c r="AT145" s="179" t="s">
        <v>143</v>
      </c>
      <c r="AU145" s="179" t="s">
        <v>85</v>
      </c>
      <c r="AY145" s="14" t="s">
        <v>141</v>
      </c>
      <c r="BE145" s="180">
        <f t="shared" si="9"/>
        <v>0</v>
      </c>
      <c r="BF145" s="180">
        <f t="shared" si="10"/>
        <v>0</v>
      </c>
      <c r="BG145" s="180">
        <f t="shared" si="11"/>
        <v>0</v>
      </c>
      <c r="BH145" s="180">
        <f t="shared" si="12"/>
        <v>0</v>
      </c>
      <c r="BI145" s="180">
        <f t="shared" si="13"/>
        <v>0</v>
      </c>
      <c r="BJ145" s="14" t="s">
        <v>85</v>
      </c>
      <c r="BK145" s="180">
        <f t="shared" si="14"/>
        <v>0</v>
      </c>
      <c r="BL145" s="14" t="s">
        <v>92</v>
      </c>
      <c r="BM145" s="179" t="s">
        <v>469</v>
      </c>
    </row>
    <row r="146" spans="1:65" s="2" customFormat="1" ht="33" customHeight="1">
      <c r="A146" s="29"/>
      <c r="B146" s="132"/>
      <c r="C146" s="167" t="s">
        <v>92</v>
      </c>
      <c r="D146" s="167" t="s">
        <v>143</v>
      </c>
      <c r="E146" s="168" t="s">
        <v>470</v>
      </c>
      <c r="F146" s="169" t="s">
        <v>471</v>
      </c>
      <c r="G146" s="170" t="s">
        <v>146</v>
      </c>
      <c r="H146" s="171">
        <v>30.366</v>
      </c>
      <c r="I146" s="172"/>
      <c r="J146" s="173">
        <f t="shared" si="5"/>
        <v>0</v>
      </c>
      <c r="K146" s="174"/>
      <c r="L146" s="30"/>
      <c r="M146" s="175" t="s">
        <v>1</v>
      </c>
      <c r="N146" s="176" t="s">
        <v>39</v>
      </c>
      <c r="O146" s="58"/>
      <c r="P146" s="177">
        <f t="shared" si="6"/>
        <v>0</v>
      </c>
      <c r="Q146" s="177">
        <v>0</v>
      </c>
      <c r="R146" s="177">
        <f t="shared" si="7"/>
        <v>0</v>
      </c>
      <c r="S146" s="177">
        <v>0</v>
      </c>
      <c r="T146" s="178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9" t="s">
        <v>92</v>
      </c>
      <c r="AT146" s="179" t="s">
        <v>143</v>
      </c>
      <c r="AU146" s="179" t="s">
        <v>85</v>
      </c>
      <c r="AY146" s="14" t="s">
        <v>141</v>
      </c>
      <c r="BE146" s="180">
        <f t="shared" si="9"/>
        <v>0</v>
      </c>
      <c r="BF146" s="180">
        <f t="shared" si="10"/>
        <v>0</v>
      </c>
      <c r="BG146" s="180">
        <f t="shared" si="11"/>
        <v>0</v>
      </c>
      <c r="BH146" s="180">
        <f t="shared" si="12"/>
        <v>0</v>
      </c>
      <c r="BI146" s="180">
        <f t="shared" si="13"/>
        <v>0</v>
      </c>
      <c r="BJ146" s="14" t="s">
        <v>85</v>
      </c>
      <c r="BK146" s="180">
        <f t="shared" si="14"/>
        <v>0</v>
      </c>
      <c r="BL146" s="14" t="s">
        <v>92</v>
      </c>
      <c r="BM146" s="179" t="s">
        <v>472</v>
      </c>
    </row>
    <row r="147" spans="1:65" s="2" customFormat="1" ht="37.950000000000003" customHeight="1">
      <c r="A147" s="29"/>
      <c r="B147" s="132"/>
      <c r="C147" s="167" t="s">
        <v>161</v>
      </c>
      <c r="D147" s="167" t="s">
        <v>143</v>
      </c>
      <c r="E147" s="168" t="s">
        <v>473</v>
      </c>
      <c r="F147" s="169" t="s">
        <v>474</v>
      </c>
      <c r="G147" s="170" t="s">
        <v>146</v>
      </c>
      <c r="H147" s="171">
        <v>516.22199999999998</v>
      </c>
      <c r="I147" s="172"/>
      <c r="J147" s="173">
        <f t="shared" si="5"/>
        <v>0</v>
      </c>
      <c r="K147" s="174"/>
      <c r="L147" s="30"/>
      <c r="M147" s="175" t="s">
        <v>1</v>
      </c>
      <c r="N147" s="176" t="s">
        <v>39</v>
      </c>
      <c r="O147" s="58"/>
      <c r="P147" s="177">
        <f t="shared" si="6"/>
        <v>0</v>
      </c>
      <c r="Q147" s="177">
        <v>0</v>
      </c>
      <c r="R147" s="177">
        <f t="shared" si="7"/>
        <v>0</v>
      </c>
      <c r="S147" s="177">
        <v>0</v>
      </c>
      <c r="T147" s="178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9" t="s">
        <v>92</v>
      </c>
      <c r="AT147" s="179" t="s">
        <v>143</v>
      </c>
      <c r="AU147" s="179" t="s">
        <v>85</v>
      </c>
      <c r="AY147" s="14" t="s">
        <v>141</v>
      </c>
      <c r="BE147" s="180">
        <f t="shared" si="9"/>
        <v>0</v>
      </c>
      <c r="BF147" s="180">
        <f t="shared" si="10"/>
        <v>0</v>
      </c>
      <c r="BG147" s="180">
        <f t="shared" si="11"/>
        <v>0</v>
      </c>
      <c r="BH147" s="180">
        <f t="shared" si="12"/>
        <v>0</v>
      </c>
      <c r="BI147" s="180">
        <f t="shared" si="13"/>
        <v>0</v>
      </c>
      <c r="BJ147" s="14" t="s">
        <v>85</v>
      </c>
      <c r="BK147" s="180">
        <f t="shared" si="14"/>
        <v>0</v>
      </c>
      <c r="BL147" s="14" t="s">
        <v>92</v>
      </c>
      <c r="BM147" s="179" t="s">
        <v>475</v>
      </c>
    </row>
    <row r="148" spans="1:65" s="2" customFormat="1" ht="24.15" customHeight="1">
      <c r="A148" s="29"/>
      <c r="B148" s="132"/>
      <c r="C148" s="167" t="s">
        <v>166</v>
      </c>
      <c r="D148" s="167" t="s">
        <v>143</v>
      </c>
      <c r="E148" s="168" t="s">
        <v>476</v>
      </c>
      <c r="F148" s="169" t="s">
        <v>477</v>
      </c>
      <c r="G148" s="170" t="s">
        <v>146</v>
      </c>
      <c r="H148" s="171">
        <v>30.366</v>
      </c>
      <c r="I148" s="172"/>
      <c r="J148" s="173">
        <f t="shared" si="5"/>
        <v>0</v>
      </c>
      <c r="K148" s="174"/>
      <c r="L148" s="30"/>
      <c r="M148" s="175" t="s">
        <v>1</v>
      </c>
      <c r="N148" s="176" t="s">
        <v>39</v>
      </c>
      <c r="O148" s="58"/>
      <c r="P148" s="177">
        <f t="shared" si="6"/>
        <v>0</v>
      </c>
      <c r="Q148" s="177">
        <v>0</v>
      </c>
      <c r="R148" s="177">
        <f t="shared" si="7"/>
        <v>0</v>
      </c>
      <c r="S148" s="177">
        <v>0</v>
      </c>
      <c r="T148" s="178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9" t="s">
        <v>92</v>
      </c>
      <c r="AT148" s="179" t="s">
        <v>143</v>
      </c>
      <c r="AU148" s="179" t="s">
        <v>85</v>
      </c>
      <c r="AY148" s="14" t="s">
        <v>141</v>
      </c>
      <c r="BE148" s="180">
        <f t="shared" si="9"/>
        <v>0</v>
      </c>
      <c r="BF148" s="180">
        <f t="shared" si="10"/>
        <v>0</v>
      </c>
      <c r="BG148" s="180">
        <f t="shared" si="11"/>
        <v>0</v>
      </c>
      <c r="BH148" s="180">
        <f t="shared" si="12"/>
        <v>0</v>
      </c>
      <c r="BI148" s="180">
        <f t="shared" si="13"/>
        <v>0</v>
      </c>
      <c r="BJ148" s="14" t="s">
        <v>85</v>
      </c>
      <c r="BK148" s="180">
        <f t="shared" si="14"/>
        <v>0</v>
      </c>
      <c r="BL148" s="14" t="s">
        <v>92</v>
      </c>
      <c r="BM148" s="179" t="s">
        <v>478</v>
      </c>
    </row>
    <row r="149" spans="1:65" s="2" customFormat="1" ht="24.15" customHeight="1">
      <c r="A149" s="29"/>
      <c r="B149" s="132"/>
      <c r="C149" s="167" t="s">
        <v>170</v>
      </c>
      <c r="D149" s="167" t="s">
        <v>143</v>
      </c>
      <c r="E149" s="168" t="s">
        <v>479</v>
      </c>
      <c r="F149" s="169" t="s">
        <v>480</v>
      </c>
      <c r="G149" s="170" t="s">
        <v>157</v>
      </c>
      <c r="H149" s="171">
        <v>60.731999999999999</v>
      </c>
      <c r="I149" s="172"/>
      <c r="J149" s="173">
        <f t="shared" si="5"/>
        <v>0</v>
      </c>
      <c r="K149" s="174"/>
      <c r="L149" s="30"/>
      <c r="M149" s="175" t="s">
        <v>1</v>
      </c>
      <c r="N149" s="176" t="s">
        <v>39</v>
      </c>
      <c r="O149" s="58"/>
      <c r="P149" s="177">
        <f t="shared" si="6"/>
        <v>0</v>
      </c>
      <c r="Q149" s="177">
        <v>0</v>
      </c>
      <c r="R149" s="177">
        <f t="shared" si="7"/>
        <v>0</v>
      </c>
      <c r="S149" s="177">
        <v>0</v>
      </c>
      <c r="T149" s="178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9" t="s">
        <v>92</v>
      </c>
      <c r="AT149" s="179" t="s">
        <v>143</v>
      </c>
      <c r="AU149" s="179" t="s">
        <v>85</v>
      </c>
      <c r="AY149" s="14" t="s">
        <v>141</v>
      </c>
      <c r="BE149" s="180">
        <f t="shared" si="9"/>
        <v>0</v>
      </c>
      <c r="BF149" s="180">
        <f t="shared" si="10"/>
        <v>0</v>
      </c>
      <c r="BG149" s="180">
        <f t="shared" si="11"/>
        <v>0</v>
      </c>
      <c r="BH149" s="180">
        <f t="shared" si="12"/>
        <v>0</v>
      </c>
      <c r="BI149" s="180">
        <f t="shared" si="13"/>
        <v>0</v>
      </c>
      <c r="BJ149" s="14" t="s">
        <v>85</v>
      </c>
      <c r="BK149" s="180">
        <f t="shared" si="14"/>
        <v>0</v>
      </c>
      <c r="BL149" s="14" t="s">
        <v>92</v>
      </c>
      <c r="BM149" s="179" t="s">
        <v>481</v>
      </c>
    </row>
    <row r="150" spans="1:65" s="2" customFormat="1" ht="24.15" customHeight="1">
      <c r="A150" s="29"/>
      <c r="B150" s="132"/>
      <c r="C150" s="167" t="s">
        <v>174</v>
      </c>
      <c r="D150" s="167" t="s">
        <v>143</v>
      </c>
      <c r="E150" s="168" t="s">
        <v>482</v>
      </c>
      <c r="F150" s="169" t="s">
        <v>483</v>
      </c>
      <c r="G150" s="170" t="s">
        <v>146</v>
      </c>
      <c r="H150" s="171">
        <v>27.113</v>
      </c>
      <c r="I150" s="172"/>
      <c r="J150" s="173">
        <f t="shared" si="5"/>
        <v>0</v>
      </c>
      <c r="K150" s="174"/>
      <c r="L150" s="30"/>
      <c r="M150" s="175" t="s">
        <v>1</v>
      </c>
      <c r="N150" s="176" t="s">
        <v>39</v>
      </c>
      <c r="O150" s="58"/>
      <c r="P150" s="177">
        <f t="shared" si="6"/>
        <v>0</v>
      </c>
      <c r="Q150" s="177">
        <v>0</v>
      </c>
      <c r="R150" s="177">
        <f t="shared" si="7"/>
        <v>0</v>
      </c>
      <c r="S150" s="177">
        <v>0</v>
      </c>
      <c r="T150" s="178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9" t="s">
        <v>92</v>
      </c>
      <c r="AT150" s="179" t="s">
        <v>143</v>
      </c>
      <c r="AU150" s="179" t="s">
        <v>85</v>
      </c>
      <c r="AY150" s="14" t="s">
        <v>141</v>
      </c>
      <c r="BE150" s="180">
        <f t="shared" si="9"/>
        <v>0</v>
      </c>
      <c r="BF150" s="180">
        <f t="shared" si="10"/>
        <v>0</v>
      </c>
      <c r="BG150" s="180">
        <f t="shared" si="11"/>
        <v>0</v>
      </c>
      <c r="BH150" s="180">
        <f t="shared" si="12"/>
        <v>0</v>
      </c>
      <c r="BI150" s="180">
        <f t="shared" si="13"/>
        <v>0</v>
      </c>
      <c r="BJ150" s="14" t="s">
        <v>85</v>
      </c>
      <c r="BK150" s="180">
        <f t="shared" si="14"/>
        <v>0</v>
      </c>
      <c r="BL150" s="14" t="s">
        <v>92</v>
      </c>
      <c r="BM150" s="179" t="s">
        <v>484</v>
      </c>
    </row>
    <row r="151" spans="1:65" s="12" customFormat="1" ht="22.95" customHeight="1">
      <c r="B151" s="154"/>
      <c r="D151" s="155" t="s">
        <v>72</v>
      </c>
      <c r="E151" s="165" t="s">
        <v>161</v>
      </c>
      <c r="F151" s="165" t="s">
        <v>485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SUM(P152:P155)</f>
        <v>0</v>
      </c>
      <c r="Q151" s="160"/>
      <c r="R151" s="161">
        <f>SUM(R152:R155)</f>
        <v>50.138089999999998</v>
      </c>
      <c r="S151" s="160"/>
      <c r="T151" s="162">
        <f>SUM(T152:T155)</f>
        <v>0</v>
      </c>
      <c r="AR151" s="155" t="s">
        <v>80</v>
      </c>
      <c r="AT151" s="163" t="s">
        <v>72</v>
      </c>
      <c r="AU151" s="163" t="s">
        <v>80</v>
      </c>
      <c r="AY151" s="155" t="s">
        <v>141</v>
      </c>
      <c r="BK151" s="164">
        <f>SUM(BK152:BK155)</f>
        <v>0</v>
      </c>
    </row>
    <row r="152" spans="1:65" s="2" customFormat="1" ht="33" customHeight="1">
      <c r="A152" s="29"/>
      <c r="B152" s="132"/>
      <c r="C152" s="167" t="s">
        <v>159</v>
      </c>
      <c r="D152" s="167" t="s">
        <v>143</v>
      </c>
      <c r="E152" s="168" t="s">
        <v>486</v>
      </c>
      <c r="F152" s="169" t="s">
        <v>487</v>
      </c>
      <c r="G152" s="170" t="s">
        <v>150</v>
      </c>
      <c r="H152" s="171">
        <v>85.75</v>
      </c>
      <c r="I152" s="172"/>
      <c r="J152" s="173">
        <f>ROUND(I152*H152,2)</f>
        <v>0</v>
      </c>
      <c r="K152" s="174"/>
      <c r="L152" s="30"/>
      <c r="M152" s="175" t="s">
        <v>1</v>
      </c>
      <c r="N152" s="176" t="s">
        <v>39</v>
      </c>
      <c r="O152" s="58"/>
      <c r="P152" s="177">
        <f>O152*H152</f>
        <v>0</v>
      </c>
      <c r="Q152" s="177">
        <v>8.0960000000000004E-2</v>
      </c>
      <c r="R152" s="177">
        <f>Q152*H152</f>
        <v>6.9423200000000005</v>
      </c>
      <c r="S152" s="177">
        <v>0</v>
      </c>
      <c r="T152" s="17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9" t="s">
        <v>92</v>
      </c>
      <c r="AT152" s="179" t="s">
        <v>143</v>
      </c>
      <c r="AU152" s="179" t="s">
        <v>85</v>
      </c>
      <c r="AY152" s="14" t="s">
        <v>141</v>
      </c>
      <c r="BE152" s="180">
        <f>IF(N152="základná",J152,0)</f>
        <v>0</v>
      </c>
      <c r="BF152" s="180">
        <f>IF(N152="znížená",J152,0)</f>
        <v>0</v>
      </c>
      <c r="BG152" s="180">
        <f>IF(N152="zákl. prenesená",J152,0)</f>
        <v>0</v>
      </c>
      <c r="BH152" s="180">
        <f>IF(N152="zníž. prenesená",J152,0)</f>
        <v>0</v>
      </c>
      <c r="BI152" s="180">
        <f>IF(N152="nulová",J152,0)</f>
        <v>0</v>
      </c>
      <c r="BJ152" s="14" t="s">
        <v>85</v>
      </c>
      <c r="BK152" s="180">
        <f>ROUND(I152*H152,2)</f>
        <v>0</v>
      </c>
      <c r="BL152" s="14" t="s">
        <v>92</v>
      </c>
      <c r="BM152" s="179" t="s">
        <v>488</v>
      </c>
    </row>
    <row r="153" spans="1:65" s="2" customFormat="1" ht="24.15" customHeight="1">
      <c r="A153" s="29"/>
      <c r="B153" s="132"/>
      <c r="C153" s="167" t="s">
        <v>181</v>
      </c>
      <c r="D153" s="167" t="s">
        <v>143</v>
      </c>
      <c r="E153" s="168" t="s">
        <v>489</v>
      </c>
      <c r="F153" s="169" t="s">
        <v>490</v>
      </c>
      <c r="G153" s="170" t="s">
        <v>150</v>
      </c>
      <c r="H153" s="171">
        <v>85.75</v>
      </c>
      <c r="I153" s="172"/>
      <c r="J153" s="173">
        <f>ROUND(I153*H153,2)</f>
        <v>0</v>
      </c>
      <c r="K153" s="174"/>
      <c r="L153" s="30"/>
      <c r="M153" s="175" t="s">
        <v>1</v>
      </c>
      <c r="N153" s="176" t="s">
        <v>39</v>
      </c>
      <c r="O153" s="58"/>
      <c r="P153" s="177">
        <f>O153*H153</f>
        <v>0</v>
      </c>
      <c r="Q153" s="177">
        <v>0.27994000000000002</v>
      </c>
      <c r="R153" s="177">
        <f>Q153*H153</f>
        <v>24.004855000000003</v>
      </c>
      <c r="S153" s="177">
        <v>0</v>
      </c>
      <c r="T153" s="17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9" t="s">
        <v>92</v>
      </c>
      <c r="AT153" s="179" t="s">
        <v>143</v>
      </c>
      <c r="AU153" s="179" t="s">
        <v>85</v>
      </c>
      <c r="AY153" s="14" t="s">
        <v>141</v>
      </c>
      <c r="BE153" s="180">
        <f>IF(N153="základná",J153,0)</f>
        <v>0</v>
      </c>
      <c r="BF153" s="180">
        <f>IF(N153="znížená",J153,0)</f>
        <v>0</v>
      </c>
      <c r="BG153" s="180">
        <f>IF(N153="zákl. prenesená",J153,0)</f>
        <v>0</v>
      </c>
      <c r="BH153" s="180">
        <f>IF(N153="zníž. prenesená",J153,0)</f>
        <v>0</v>
      </c>
      <c r="BI153" s="180">
        <f>IF(N153="nulová",J153,0)</f>
        <v>0</v>
      </c>
      <c r="BJ153" s="14" t="s">
        <v>85</v>
      </c>
      <c r="BK153" s="180">
        <f>ROUND(I153*H153,2)</f>
        <v>0</v>
      </c>
      <c r="BL153" s="14" t="s">
        <v>92</v>
      </c>
      <c r="BM153" s="179" t="s">
        <v>491</v>
      </c>
    </row>
    <row r="154" spans="1:65" s="2" customFormat="1" ht="44.25" customHeight="1">
      <c r="A154" s="29"/>
      <c r="B154" s="132"/>
      <c r="C154" s="167" t="s">
        <v>185</v>
      </c>
      <c r="D154" s="167" t="s">
        <v>143</v>
      </c>
      <c r="E154" s="168" t="s">
        <v>492</v>
      </c>
      <c r="F154" s="169" t="s">
        <v>493</v>
      </c>
      <c r="G154" s="170" t="s">
        <v>150</v>
      </c>
      <c r="H154" s="171">
        <v>85.75</v>
      </c>
      <c r="I154" s="172"/>
      <c r="J154" s="173">
        <f>ROUND(I154*H154,2)</f>
        <v>0</v>
      </c>
      <c r="K154" s="174"/>
      <c r="L154" s="30"/>
      <c r="M154" s="175" t="s">
        <v>1</v>
      </c>
      <c r="N154" s="176" t="s">
        <v>39</v>
      </c>
      <c r="O154" s="58"/>
      <c r="P154" s="177">
        <f>O154*H154</f>
        <v>0</v>
      </c>
      <c r="Q154" s="177">
        <v>9.2499999999999999E-2</v>
      </c>
      <c r="R154" s="177">
        <f>Q154*H154</f>
        <v>7.9318749999999998</v>
      </c>
      <c r="S154" s="177">
        <v>0</v>
      </c>
      <c r="T154" s="178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9" t="s">
        <v>92</v>
      </c>
      <c r="AT154" s="179" t="s">
        <v>143</v>
      </c>
      <c r="AU154" s="179" t="s">
        <v>85</v>
      </c>
      <c r="AY154" s="14" t="s">
        <v>141</v>
      </c>
      <c r="BE154" s="180">
        <f>IF(N154="základná",J154,0)</f>
        <v>0</v>
      </c>
      <c r="BF154" s="180">
        <f>IF(N154="znížená",J154,0)</f>
        <v>0</v>
      </c>
      <c r="BG154" s="180">
        <f>IF(N154="zákl. prenesená",J154,0)</f>
        <v>0</v>
      </c>
      <c r="BH154" s="180">
        <f>IF(N154="zníž. prenesená",J154,0)</f>
        <v>0</v>
      </c>
      <c r="BI154" s="180">
        <f>IF(N154="nulová",J154,0)</f>
        <v>0</v>
      </c>
      <c r="BJ154" s="14" t="s">
        <v>85</v>
      </c>
      <c r="BK154" s="180">
        <f>ROUND(I154*H154,2)</f>
        <v>0</v>
      </c>
      <c r="BL154" s="14" t="s">
        <v>92</v>
      </c>
      <c r="BM154" s="179" t="s">
        <v>494</v>
      </c>
    </row>
    <row r="155" spans="1:65" s="2" customFormat="1" ht="16.5" customHeight="1">
      <c r="A155" s="29"/>
      <c r="B155" s="132"/>
      <c r="C155" s="182" t="s">
        <v>191</v>
      </c>
      <c r="D155" s="182" t="s">
        <v>216</v>
      </c>
      <c r="E155" s="183" t="s">
        <v>495</v>
      </c>
      <c r="F155" s="184" t="s">
        <v>496</v>
      </c>
      <c r="G155" s="185" t="s">
        <v>150</v>
      </c>
      <c r="H155" s="186">
        <v>86.608000000000004</v>
      </c>
      <c r="I155" s="187"/>
      <c r="J155" s="188">
        <f>ROUND(I155*H155,2)</f>
        <v>0</v>
      </c>
      <c r="K155" s="189"/>
      <c r="L155" s="190"/>
      <c r="M155" s="191" t="s">
        <v>1</v>
      </c>
      <c r="N155" s="192" t="s">
        <v>39</v>
      </c>
      <c r="O155" s="58"/>
      <c r="P155" s="177">
        <f>O155*H155</f>
        <v>0</v>
      </c>
      <c r="Q155" s="177">
        <v>0.13</v>
      </c>
      <c r="R155" s="177">
        <f>Q155*H155</f>
        <v>11.259040000000001</v>
      </c>
      <c r="S155" s="177">
        <v>0</v>
      </c>
      <c r="T155" s="17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9" t="s">
        <v>174</v>
      </c>
      <c r="AT155" s="179" t="s">
        <v>216</v>
      </c>
      <c r="AU155" s="179" t="s">
        <v>85</v>
      </c>
      <c r="AY155" s="14" t="s">
        <v>141</v>
      </c>
      <c r="BE155" s="180">
        <f>IF(N155="základná",J155,0)</f>
        <v>0</v>
      </c>
      <c r="BF155" s="180">
        <f>IF(N155="znížená",J155,0)</f>
        <v>0</v>
      </c>
      <c r="BG155" s="180">
        <f>IF(N155="zákl. prenesená",J155,0)</f>
        <v>0</v>
      </c>
      <c r="BH155" s="180">
        <f>IF(N155="zníž. prenesená",J155,0)</f>
        <v>0</v>
      </c>
      <c r="BI155" s="180">
        <f>IF(N155="nulová",J155,0)</f>
        <v>0</v>
      </c>
      <c r="BJ155" s="14" t="s">
        <v>85</v>
      </c>
      <c r="BK155" s="180">
        <f>ROUND(I155*H155,2)</f>
        <v>0</v>
      </c>
      <c r="BL155" s="14" t="s">
        <v>92</v>
      </c>
      <c r="BM155" s="179" t="s">
        <v>497</v>
      </c>
    </row>
    <row r="156" spans="1:65" s="12" customFormat="1" ht="22.95" customHeight="1">
      <c r="B156" s="154"/>
      <c r="D156" s="155" t="s">
        <v>72</v>
      </c>
      <c r="E156" s="165" t="s">
        <v>166</v>
      </c>
      <c r="F156" s="165" t="s">
        <v>339</v>
      </c>
      <c r="I156" s="157"/>
      <c r="J156" s="166">
        <f>BK156</f>
        <v>0</v>
      </c>
      <c r="L156" s="154"/>
      <c r="M156" s="159"/>
      <c r="N156" s="160"/>
      <c r="O156" s="160"/>
      <c r="P156" s="161">
        <f>SUM(P157:P165)</f>
        <v>0</v>
      </c>
      <c r="Q156" s="160"/>
      <c r="R156" s="161">
        <f>SUM(R157:R165)</f>
        <v>65.768307520000008</v>
      </c>
      <c r="S156" s="160"/>
      <c r="T156" s="162">
        <f>SUM(T157:T165)</f>
        <v>0</v>
      </c>
      <c r="AR156" s="155" t="s">
        <v>80</v>
      </c>
      <c r="AT156" s="163" t="s">
        <v>72</v>
      </c>
      <c r="AU156" s="163" t="s">
        <v>80</v>
      </c>
      <c r="AY156" s="155" t="s">
        <v>141</v>
      </c>
      <c r="BK156" s="164">
        <f>SUM(BK157:BK165)</f>
        <v>0</v>
      </c>
    </row>
    <row r="157" spans="1:65" s="2" customFormat="1" ht="24.15" customHeight="1">
      <c r="A157" s="29"/>
      <c r="B157" s="132"/>
      <c r="C157" s="167" t="s">
        <v>199</v>
      </c>
      <c r="D157" s="167" t="s">
        <v>143</v>
      </c>
      <c r="E157" s="168" t="s">
        <v>498</v>
      </c>
      <c r="F157" s="169" t="s">
        <v>499</v>
      </c>
      <c r="G157" s="170" t="s">
        <v>150</v>
      </c>
      <c r="H157" s="171">
        <v>215.86600000000001</v>
      </c>
      <c r="I157" s="172"/>
      <c r="J157" s="173">
        <f t="shared" ref="J157:J165" si="15">ROUND(I157*H157,2)</f>
        <v>0</v>
      </c>
      <c r="K157" s="174"/>
      <c r="L157" s="30"/>
      <c r="M157" s="175" t="s">
        <v>1</v>
      </c>
      <c r="N157" s="176" t="s">
        <v>39</v>
      </c>
      <c r="O157" s="58"/>
      <c r="P157" s="177">
        <f t="shared" ref="P157:P165" si="16">O157*H157</f>
        <v>0</v>
      </c>
      <c r="Q157" s="177">
        <v>1.9000000000000001E-4</v>
      </c>
      <c r="R157" s="177">
        <f t="shared" ref="R157:R165" si="17">Q157*H157</f>
        <v>4.1014540000000002E-2</v>
      </c>
      <c r="S157" s="177">
        <v>0</v>
      </c>
      <c r="T157" s="178">
        <f t="shared" ref="T157:T165" si="18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9" t="s">
        <v>92</v>
      </c>
      <c r="AT157" s="179" t="s">
        <v>143</v>
      </c>
      <c r="AU157" s="179" t="s">
        <v>85</v>
      </c>
      <c r="AY157" s="14" t="s">
        <v>141</v>
      </c>
      <c r="BE157" s="180">
        <f t="shared" ref="BE157:BE165" si="19">IF(N157="základná",J157,0)</f>
        <v>0</v>
      </c>
      <c r="BF157" s="180">
        <f t="shared" ref="BF157:BF165" si="20">IF(N157="znížená",J157,0)</f>
        <v>0</v>
      </c>
      <c r="BG157" s="180">
        <f t="shared" ref="BG157:BG165" si="21">IF(N157="zákl. prenesená",J157,0)</f>
        <v>0</v>
      </c>
      <c r="BH157" s="180">
        <f t="shared" ref="BH157:BH165" si="22">IF(N157="zníž. prenesená",J157,0)</f>
        <v>0</v>
      </c>
      <c r="BI157" s="180">
        <f t="shared" ref="BI157:BI165" si="23">IF(N157="nulová",J157,0)</f>
        <v>0</v>
      </c>
      <c r="BJ157" s="14" t="s">
        <v>85</v>
      </c>
      <c r="BK157" s="180">
        <f t="shared" ref="BK157:BK165" si="24">ROUND(I157*H157,2)</f>
        <v>0</v>
      </c>
      <c r="BL157" s="14" t="s">
        <v>92</v>
      </c>
      <c r="BM157" s="179" t="s">
        <v>500</v>
      </c>
    </row>
    <row r="158" spans="1:65" s="2" customFormat="1" ht="33" customHeight="1">
      <c r="A158" s="29"/>
      <c r="B158" s="132"/>
      <c r="C158" s="167" t="s">
        <v>205</v>
      </c>
      <c r="D158" s="167" t="s">
        <v>143</v>
      </c>
      <c r="E158" s="168" t="s">
        <v>501</v>
      </c>
      <c r="F158" s="169" t="s">
        <v>502</v>
      </c>
      <c r="G158" s="170" t="s">
        <v>150</v>
      </c>
      <c r="H158" s="171">
        <v>192.6</v>
      </c>
      <c r="I158" s="172"/>
      <c r="J158" s="173">
        <f t="shared" si="15"/>
        <v>0</v>
      </c>
      <c r="K158" s="174"/>
      <c r="L158" s="30"/>
      <c r="M158" s="175" t="s">
        <v>1</v>
      </c>
      <c r="N158" s="176" t="s">
        <v>39</v>
      </c>
      <c r="O158" s="58"/>
      <c r="P158" s="177">
        <f t="shared" si="16"/>
        <v>0</v>
      </c>
      <c r="Q158" s="177">
        <v>3.2200000000000002E-3</v>
      </c>
      <c r="R158" s="177">
        <f t="shared" si="17"/>
        <v>0.62017200000000006</v>
      </c>
      <c r="S158" s="177">
        <v>0</v>
      </c>
      <c r="T158" s="178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9" t="s">
        <v>92</v>
      </c>
      <c r="AT158" s="179" t="s">
        <v>143</v>
      </c>
      <c r="AU158" s="179" t="s">
        <v>85</v>
      </c>
      <c r="AY158" s="14" t="s">
        <v>141</v>
      </c>
      <c r="BE158" s="180">
        <f t="shared" si="19"/>
        <v>0</v>
      </c>
      <c r="BF158" s="180">
        <f t="shared" si="20"/>
        <v>0</v>
      </c>
      <c r="BG158" s="180">
        <f t="shared" si="21"/>
        <v>0</v>
      </c>
      <c r="BH158" s="180">
        <f t="shared" si="22"/>
        <v>0</v>
      </c>
      <c r="BI158" s="180">
        <f t="shared" si="23"/>
        <v>0</v>
      </c>
      <c r="BJ158" s="14" t="s">
        <v>85</v>
      </c>
      <c r="BK158" s="180">
        <f t="shared" si="24"/>
        <v>0</v>
      </c>
      <c r="BL158" s="14" t="s">
        <v>92</v>
      </c>
      <c r="BM158" s="179" t="s">
        <v>503</v>
      </c>
    </row>
    <row r="159" spans="1:65" s="2" customFormat="1" ht="24.15" customHeight="1">
      <c r="A159" s="29"/>
      <c r="B159" s="132"/>
      <c r="C159" s="167" t="s">
        <v>212</v>
      </c>
      <c r="D159" s="167" t="s">
        <v>143</v>
      </c>
      <c r="E159" s="168" t="s">
        <v>504</v>
      </c>
      <c r="F159" s="169" t="s">
        <v>505</v>
      </c>
      <c r="G159" s="170" t="s">
        <v>150</v>
      </c>
      <c r="H159" s="171">
        <v>192.6</v>
      </c>
      <c r="I159" s="172"/>
      <c r="J159" s="173">
        <f t="shared" si="15"/>
        <v>0</v>
      </c>
      <c r="K159" s="174"/>
      <c r="L159" s="30"/>
      <c r="M159" s="175" t="s">
        <v>1</v>
      </c>
      <c r="N159" s="176" t="s">
        <v>39</v>
      </c>
      <c r="O159" s="58"/>
      <c r="P159" s="177">
        <f t="shared" si="16"/>
        <v>0</v>
      </c>
      <c r="Q159" s="177">
        <v>4.15E-3</v>
      </c>
      <c r="R159" s="177">
        <f t="shared" si="17"/>
        <v>0.79928999999999994</v>
      </c>
      <c r="S159" s="177">
        <v>0</v>
      </c>
      <c r="T159" s="178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9" t="s">
        <v>92</v>
      </c>
      <c r="AT159" s="179" t="s">
        <v>143</v>
      </c>
      <c r="AU159" s="179" t="s">
        <v>85</v>
      </c>
      <c r="AY159" s="14" t="s">
        <v>141</v>
      </c>
      <c r="BE159" s="180">
        <f t="shared" si="19"/>
        <v>0</v>
      </c>
      <c r="BF159" s="180">
        <f t="shared" si="20"/>
        <v>0</v>
      </c>
      <c r="BG159" s="180">
        <f t="shared" si="21"/>
        <v>0</v>
      </c>
      <c r="BH159" s="180">
        <f t="shared" si="22"/>
        <v>0</v>
      </c>
      <c r="BI159" s="180">
        <f t="shared" si="23"/>
        <v>0</v>
      </c>
      <c r="BJ159" s="14" t="s">
        <v>85</v>
      </c>
      <c r="BK159" s="180">
        <f t="shared" si="24"/>
        <v>0</v>
      </c>
      <c r="BL159" s="14" t="s">
        <v>92</v>
      </c>
      <c r="BM159" s="179" t="s">
        <v>506</v>
      </c>
    </row>
    <row r="160" spans="1:65" s="2" customFormat="1" ht="33" customHeight="1">
      <c r="A160" s="29"/>
      <c r="B160" s="132"/>
      <c r="C160" s="167" t="s">
        <v>203</v>
      </c>
      <c r="D160" s="167" t="s">
        <v>143</v>
      </c>
      <c r="E160" s="168" t="s">
        <v>507</v>
      </c>
      <c r="F160" s="169" t="s">
        <v>508</v>
      </c>
      <c r="G160" s="170" t="s">
        <v>150</v>
      </c>
      <c r="H160" s="171">
        <v>1482.98</v>
      </c>
      <c r="I160" s="172"/>
      <c r="J160" s="173">
        <f t="shared" si="15"/>
        <v>0</v>
      </c>
      <c r="K160" s="174"/>
      <c r="L160" s="30"/>
      <c r="M160" s="175" t="s">
        <v>1</v>
      </c>
      <c r="N160" s="176" t="s">
        <v>39</v>
      </c>
      <c r="O160" s="58"/>
      <c r="P160" s="177">
        <f t="shared" si="16"/>
        <v>0</v>
      </c>
      <c r="Q160" s="177">
        <v>7.3699999999999998E-3</v>
      </c>
      <c r="R160" s="177">
        <f t="shared" si="17"/>
        <v>10.929562600000001</v>
      </c>
      <c r="S160" s="177">
        <v>0</v>
      </c>
      <c r="T160" s="178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9" t="s">
        <v>92</v>
      </c>
      <c r="AT160" s="179" t="s">
        <v>143</v>
      </c>
      <c r="AU160" s="179" t="s">
        <v>85</v>
      </c>
      <c r="AY160" s="14" t="s">
        <v>141</v>
      </c>
      <c r="BE160" s="180">
        <f t="shared" si="19"/>
        <v>0</v>
      </c>
      <c r="BF160" s="180">
        <f t="shared" si="20"/>
        <v>0</v>
      </c>
      <c r="BG160" s="180">
        <f t="shared" si="21"/>
        <v>0</v>
      </c>
      <c r="BH160" s="180">
        <f t="shared" si="22"/>
        <v>0</v>
      </c>
      <c r="BI160" s="180">
        <f t="shared" si="23"/>
        <v>0</v>
      </c>
      <c r="BJ160" s="14" t="s">
        <v>85</v>
      </c>
      <c r="BK160" s="180">
        <f t="shared" si="24"/>
        <v>0</v>
      </c>
      <c r="BL160" s="14" t="s">
        <v>92</v>
      </c>
      <c r="BM160" s="179" t="s">
        <v>509</v>
      </c>
    </row>
    <row r="161" spans="1:65" s="2" customFormat="1" ht="24.15" customHeight="1">
      <c r="A161" s="29"/>
      <c r="B161" s="132"/>
      <c r="C161" s="167" t="s">
        <v>221</v>
      </c>
      <c r="D161" s="167" t="s">
        <v>143</v>
      </c>
      <c r="E161" s="168" t="s">
        <v>510</v>
      </c>
      <c r="F161" s="169" t="s">
        <v>511</v>
      </c>
      <c r="G161" s="170" t="s">
        <v>150</v>
      </c>
      <c r="H161" s="171">
        <v>1271.6300000000001</v>
      </c>
      <c r="I161" s="172"/>
      <c r="J161" s="173">
        <f t="shared" si="15"/>
        <v>0</v>
      </c>
      <c r="K161" s="174"/>
      <c r="L161" s="30"/>
      <c r="M161" s="175" t="s">
        <v>1</v>
      </c>
      <c r="N161" s="176" t="s">
        <v>39</v>
      </c>
      <c r="O161" s="58"/>
      <c r="P161" s="177">
        <f t="shared" si="16"/>
        <v>0</v>
      </c>
      <c r="Q161" s="177">
        <v>3.2200000000000002E-3</v>
      </c>
      <c r="R161" s="177">
        <f t="shared" si="17"/>
        <v>4.0946486000000002</v>
      </c>
      <c r="S161" s="177">
        <v>0</v>
      </c>
      <c r="T161" s="178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9" t="s">
        <v>92</v>
      </c>
      <c r="AT161" s="179" t="s">
        <v>143</v>
      </c>
      <c r="AU161" s="179" t="s">
        <v>85</v>
      </c>
      <c r="AY161" s="14" t="s">
        <v>141</v>
      </c>
      <c r="BE161" s="180">
        <f t="shared" si="19"/>
        <v>0</v>
      </c>
      <c r="BF161" s="180">
        <f t="shared" si="20"/>
        <v>0</v>
      </c>
      <c r="BG161" s="180">
        <f t="shared" si="21"/>
        <v>0</v>
      </c>
      <c r="BH161" s="180">
        <f t="shared" si="22"/>
        <v>0</v>
      </c>
      <c r="BI161" s="180">
        <f t="shared" si="23"/>
        <v>0</v>
      </c>
      <c r="BJ161" s="14" t="s">
        <v>85</v>
      </c>
      <c r="BK161" s="180">
        <f t="shared" si="24"/>
        <v>0</v>
      </c>
      <c r="BL161" s="14" t="s">
        <v>92</v>
      </c>
      <c r="BM161" s="179" t="s">
        <v>512</v>
      </c>
    </row>
    <row r="162" spans="1:65" s="2" customFormat="1" ht="24.15" customHeight="1">
      <c r="A162" s="29"/>
      <c r="B162" s="132"/>
      <c r="C162" s="167" t="s">
        <v>225</v>
      </c>
      <c r="D162" s="167" t="s">
        <v>143</v>
      </c>
      <c r="E162" s="168" t="s">
        <v>513</v>
      </c>
      <c r="F162" s="169" t="s">
        <v>514</v>
      </c>
      <c r="G162" s="170" t="s">
        <v>150</v>
      </c>
      <c r="H162" s="171">
        <v>51.45</v>
      </c>
      <c r="I162" s="172"/>
      <c r="J162" s="173">
        <f t="shared" si="15"/>
        <v>0</v>
      </c>
      <c r="K162" s="174"/>
      <c r="L162" s="30"/>
      <c r="M162" s="175" t="s">
        <v>1</v>
      </c>
      <c r="N162" s="176" t="s">
        <v>39</v>
      </c>
      <c r="O162" s="58"/>
      <c r="P162" s="177">
        <f t="shared" si="16"/>
        <v>0</v>
      </c>
      <c r="Q162" s="177">
        <v>6.1799999999999997E-3</v>
      </c>
      <c r="R162" s="177">
        <f t="shared" si="17"/>
        <v>0.31796099999999999</v>
      </c>
      <c r="S162" s="177">
        <v>0</v>
      </c>
      <c r="T162" s="178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9" t="s">
        <v>92</v>
      </c>
      <c r="AT162" s="179" t="s">
        <v>143</v>
      </c>
      <c r="AU162" s="179" t="s">
        <v>85</v>
      </c>
      <c r="AY162" s="14" t="s">
        <v>141</v>
      </c>
      <c r="BE162" s="180">
        <f t="shared" si="19"/>
        <v>0</v>
      </c>
      <c r="BF162" s="180">
        <f t="shared" si="20"/>
        <v>0</v>
      </c>
      <c r="BG162" s="180">
        <f t="shared" si="21"/>
        <v>0</v>
      </c>
      <c r="BH162" s="180">
        <f t="shared" si="22"/>
        <v>0</v>
      </c>
      <c r="BI162" s="180">
        <f t="shared" si="23"/>
        <v>0</v>
      </c>
      <c r="BJ162" s="14" t="s">
        <v>85</v>
      </c>
      <c r="BK162" s="180">
        <f t="shared" si="24"/>
        <v>0</v>
      </c>
      <c r="BL162" s="14" t="s">
        <v>92</v>
      </c>
      <c r="BM162" s="179" t="s">
        <v>515</v>
      </c>
    </row>
    <row r="163" spans="1:65" s="2" customFormat="1" ht="33" customHeight="1">
      <c r="A163" s="29"/>
      <c r="B163" s="132"/>
      <c r="C163" s="252" t="s">
        <v>229</v>
      </c>
      <c r="D163" s="252" t="s">
        <v>143</v>
      </c>
      <c r="E163" s="253" t="s">
        <v>516</v>
      </c>
      <c r="F163" s="254" t="s">
        <v>517</v>
      </c>
      <c r="G163" s="255" t="s">
        <v>150</v>
      </c>
      <c r="H163" s="256">
        <v>211.35</v>
      </c>
      <c r="I163" s="172"/>
      <c r="J163" s="173">
        <f t="shared" si="15"/>
        <v>0</v>
      </c>
      <c r="K163" s="174"/>
      <c r="L163" s="30"/>
      <c r="M163" s="175" t="s">
        <v>1</v>
      </c>
      <c r="N163" s="176" t="s">
        <v>39</v>
      </c>
      <c r="O163" s="58"/>
      <c r="P163" s="177">
        <f t="shared" si="16"/>
        <v>0</v>
      </c>
      <c r="Q163" s="177">
        <v>3.006E-2</v>
      </c>
      <c r="R163" s="177">
        <f t="shared" si="17"/>
        <v>6.3531810000000002</v>
      </c>
      <c r="S163" s="177">
        <v>0</v>
      </c>
      <c r="T163" s="178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9" t="s">
        <v>92</v>
      </c>
      <c r="AT163" s="179" t="s">
        <v>143</v>
      </c>
      <c r="AU163" s="179" t="s">
        <v>85</v>
      </c>
      <c r="AY163" s="14" t="s">
        <v>141</v>
      </c>
      <c r="BE163" s="180">
        <f t="shared" si="19"/>
        <v>0</v>
      </c>
      <c r="BF163" s="180">
        <f t="shared" si="20"/>
        <v>0</v>
      </c>
      <c r="BG163" s="180">
        <f t="shared" si="21"/>
        <v>0</v>
      </c>
      <c r="BH163" s="180">
        <f t="shared" si="22"/>
        <v>0</v>
      </c>
      <c r="BI163" s="180">
        <f t="shared" si="23"/>
        <v>0</v>
      </c>
      <c r="BJ163" s="14" t="s">
        <v>85</v>
      </c>
      <c r="BK163" s="180">
        <f t="shared" si="24"/>
        <v>0</v>
      </c>
      <c r="BL163" s="14" t="s">
        <v>92</v>
      </c>
      <c r="BM163" s="179" t="s">
        <v>518</v>
      </c>
    </row>
    <row r="164" spans="1:65" s="2" customFormat="1" ht="24.15" customHeight="1">
      <c r="A164" s="29"/>
      <c r="B164" s="132"/>
      <c r="C164" s="167" t="s">
        <v>7</v>
      </c>
      <c r="D164" s="167" t="s">
        <v>143</v>
      </c>
      <c r="E164" s="168" t="s">
        <v>519</v>
      </c>
      <c r="F164" s="169" t="s">
        <v>520</v>
      </c>
      <c r="G164" s="170" t="s">
        <v>150</v>
      </c>
      <c r="H164" s="171">
        <v>1166.6420000000001</v>
      </c>
      <c r="I164" s="172"/>
      <c r="J164" s="173">
        <f t="shared" si="15"/>
        <v>0</v>
      </c>
      <c r="K164" s="174"/>
      <c r="L164" s="30"/>
      <c r="M164" s="175" t="s">
        <v>1</v>
      </c>
      <c r="N164" s="176" t="s">
        <v>39</v>
      </c>
      <c r="O164" s="58"/>
      <c r="P164" s="177">
        <f t="shared" si="16"/>
        <v>0</v>
      </c>
      <c r="Q164" s="177">
        <v>3.4950000000000002E-2</v>
      </c>
      <c r="R164" s="177">
        <f t="shared" si="17"/>
        <v>40.774137900000007</v>
      </c>
      <c r="S164" s="177">
        <v>0</v>
      </c>
      <c r="T164" s="178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9" t="s">
        <v>92</v>
      </c>
      <c r="AT164" s="179" t="s">
        <v>143</v>
      </c>
      <c r="AU164" s="179" t="s">
        <v>85</v>
      </c>
      <c r="AY164" s="14" t="s">
        <v>141</v>
      </c>
      <c r="BE164" s="180">
        <f t="shared" si="19"/>
        <v>0</v>
      </c>
      <c r="BF164" s="180">
        <f t="shared" si="20"/>
        <v>0</v>
      </c>
      <c r="BG164" s="180">
        <f t="shared" si="21"/>
        <v>0</v>
      </c>
      <c r="BH164" s="180">
        <f t="shared" si="22"/>
        <v>0</v>
      </c>
      <c r="BI164" s="180">
        <f t="shared" si="23"/>
        <v>0</v>
      </c>
      <c r="BJ164" s="14" t="s">
        <v>85</v>
      </c>
      <c r="BK164" s="180">
        <f t="shared" si="24"/>
        <v>0</v>
      </c>
      <c r="BL164" s="14" t="s">
        <v>92</v>
      </c>
      <c r="BM164" s="179" t="s">
        <v>521</v>
      </c>
    </row>
    <row r="165" spans="1:65" s="2" customFormat="1" ht="24.15" customHeight="1">
      <c r="A165" s="29"/>
      <c r="B165" s="132"/>
      <c r="C165" s="167" t="s">
        <v>236</v>
      </c>
      <c r="D165" s="167" t="s">
        <v>143</v>
      </c>
      <c r="E165" s="168" t="s">
        <v>522</v>
      </c>
      <c r="F165" s="169" t="s">
        <v>523</v>
      </c>
      <c r="G165" s="170" t="s">
        <v>150</v>
      </c>
      <c r="H165" s="171">
        <v>104.988</v>
      </c>
      <c r="I165" s="172"/>
      <c r="J165" s="173">
        <f t="shared" si="15"/>
        <v>0</v>
      </c>
      <c r="K165" s="174"/>
      <c r="L165" s="30"/>
      <c r="M165" s="175" t="s">
        <v>1</v>
      </c>
      <c r="N165" s="176" t="s">
        <v>39</v>
      </c>
      <c r="O165" s="58"/>
      <c r="P165" s="177">
        <f t="shared" si="16"/>
        <v>0</v>
      </c>
      <c r="Q165" s="177">
        <v>1.7510000000000001E-2</v>
      </c>
      <c r="R165" s="177">
        <f t="shared" si="17"/>
        <v>1.8383398800000001</v>
      </c>
      <c r="S165" s="177">
        <v>0</v>
      </c>
      <c r="T165" s="178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9" t="s">
        <v>92</v>
      </c>
      <c r="AT165" s="179" t="s">
        <v>143</v>
      </c>
      <c r="AU165" s="179" t="s">
        <v>85</v>
      </c>
      <c r="AY165" s="14" t="s">
        <v>141</v>
      </c>
      <c r="BE165" s="180">
        <f t="shared" si="19"/>
        <v>0</v>
      </c>
      <c r="BF165" s="180">
        <f t="shared" si="20"/>
        <v>0</v>
      </c>
      <c r="BG165" s="180">
        <f t="shared" si="21"/>
        <v>0</v>
      </c>
      <c r="BH165" s="180">
        <f t="shared" si="22"/>
        <v>0</v>
      </c>
      <c r="BI165" s="180">
        <f t="shared" si="23"/>
        <v>0</v>
      </c>
      <c r="BJ165" s="14" t="s">
        <v>85</v>
      </c>
      <c r="BK165" s="180">
        <f t="shared" si="24"/>
        <v>0</v>
      </c>
      <c r="BL165" s="14" t="s">
        <v>92</v>
      </c>
      <c r="BM165" s="179" t="s">
        <v>524</v>
      </c>
    </row>
    <row r="166" spans="1:65" s="12" customFormat="1" ht="22.95" customHeight="1">
      <c r="B166" s="154"/>
      <c r="D166" s="155" t="s">
        <v>72</v>
      </c>
      <c r="E166" s="165" t="s">
        <v>159</v>
      </c>
      <c r="F166" s="165" t="s">
        <v>160</v>
      </c>
      <c r="I166" s="157"/>
      <c r="J166" s="166">
        <f>BK166</f>
        <v>0</v>
      </c>
      <c r="L166" s="154"/>
      <c r="M166" s="159"/>
      <c r="N166" s="160"/>
      <c r="O166" s="160"/>
      <c r="P166" s="161">
        <f>SUM(P167:P183)</f>
        <v>0</v>
      </c>
      <c r="Q166" s="160"/>
      <c r="R166" s="161">
        <f>SUM(R167:R183)</f>
        <v>45.99151079</v>
      </c>
      <c r="S166" s="160"/>
      <c r="T166" s="162">
        <f>SUM(T167:T183)</f>
        <v>7.4159000000000006</v>
      </c>
      <c r="AR166" s="155" t="s">
        <v>80</v>
      </c>
      <c r="AT166" s="163" t="s">
        <v>72</v>
      </c>
      <c r="AU166" s="163" t="s">
        <v>80</v>
      </c>
      <c r="AY166" s="155" t="s">
        <v>141</v>
      </c>
      <c r="BK166" s="164">
        <f>SUM(BK167:BK183)</f>
        <v>0</v>
      </c>
    </row>
    <row r="167" spans="1:65" s="2" customFormat="1" ht="37.950000000000003" customHeight="1">
      <c r="A167" s="29"/>
      <c r="B167" s="132"/>
      <c r="C167" s="167" t="s">
        <v>240</v>
      </c>
      <c r="D167" s="167" t="s">
        <v>143</v>
      </c>
      <c r="E167" s="168" t="s">
        <v>525</v>
      </c>
      <c r="F167" s="169" t="s">
        <v>526</v>
      </c>
      <c r="G167" s="170" t="s">
        <v>164</v>
      </c>
      <c r="H167" s="171">
        <v>171.5</v>
      </c>
      <c r="I167" s="172"/>
      <c r="J167" s="173">
        <f t="shared" ref="J167:J183" si="25">ROUND(I167*H167,2)</f>
        <v>0</v>
      </c>
      <c r="K167" s="174"/>
      <c r="L167" s="30"/>
      <c r="M167" s="175" t="s">
        <v>1</v>
      </c>
      <c r="N167" s="176" t="s">
        <v>39</v>
      </c>
      <c r="O167" s="58"/>
      <c r="P167" s="177">
        <f t="shared" ref="P167:P183" si="26">O167*H167</f>
        <v>0</v>
      </c>
      <c r="Q167" s="177">
        <v>9.9250000000000005E-2</v>
      </c>
      <c r="R167" s="177">
        <f t="shared" ref="R167:R183" si="27">Q167*H167</f>
        <v>17.021375000000003</v>
      </c>
      <c r="S167" s="177">
        <v>0</v>
      </c>
      <c r="T167" s="178">
        <f t="shared" ref="T167:T183" si="2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9" t="s">
        <v>92</v>
      </c>
      <c r="AT167" s="179" t="s">
        <v>143</v>
      </c>
      <c r="AU167" s="179" t="s">
        <v>85</v>
      </c>
      <c r="AY167" s="14" t="s">
        <v>141</v>
      </c>
      <c r="BE167" s="180">
        <f t="shared" ref="BE167:BE183" si="29">IF(N167="základná",J167,0)</f>
        <v>0</v>
      </c>
      <c r="BF167" s="180">
        <f t="shared" ref="BF167:BF183" si="30">IF(N167="znížená",J167,0)</f>
        <v>0</v>
      </c>
      <c r="BG167" s="180">
        <f t="shared" ref="BG167:BG183" si="31">IF(N167="zákl. prenesená",J167,0)</f>
        <v>0</v>
      </c>
      <c r="BH167" s="180">
        <f t="shared" ref="BH167:BH183" si="32">IF(N167="zníž. prenesená",J167,0)</f>
        <v>0</v>
      </c>
      <c r="BI167" s="180">
        <f t="shared" ref="BI167:BI183" si="33">IF(N167="nulová",J167,0)</f>
        <v>0</v>
      </c>
      <c r="BJ167" s="14" t="s">
        <v>85</v>
      </c>
      <c r="BK167" s="180">
        <f t="shared" ref="BK167:BK183" si="34">ROUND(I167*H167,2)</f>
        <v>0</v>
      </c>
      <c r="BL167" s="14" t="s">
        <v>92</v>
      </c>
      <c r="BM167" s="179" t="s">
        <v>527</v>
      </c>
    </row>
    <row r="168" spans="1:65" s="2" customFormat="1" ht="21.75" customHeight="1">
      <c r="A168" s="29"/>
      <c r="B168" s="132"/>
      <c r="C168" s="182" t="s">
        <v>244</v>
      </c>
      <c r="D168" s="182" t="s">
        <v>216</v>
      </c>
      <c r="E168" s="183" t="s">
        <v>528</v>
      </c>
      <c r="F168" s="184" t="s">
        <v>529</v>
      </c>
      <c r="G168" s="185" t="s">
        <v>202</v>
      </c>
      <c r="H168" s="186">
        <v>173.215</v>
      </c>
      <c r="I168" s="187"/>
      <c r="J168" s="188">
        <f t="shared" si="25"/>
        <v>0</v>
      </c>
      <c r="K168" s="189"/>
      <c r="L168" s="190"/>
      <c r="M168" s="191" t="s">
        <v>1</v>
      </c>
      <c r="N168" s="192" t="s">
        <v>39</v>
      </c>
      <c r="O168" s="58"/>
      <c r="P168" s="177">
        <f t="shared" si="26"/>
        <v>0</v>
      </c>
      <c r="Q168" s="177">
        <v>2.3E-2</v>
      </c>
      <c r="R168" s="177">
        <f t="shared" si="27"/>
        <v>3.9839449999999998</v>
      </c>
      <c r="S168" s="177">
        <v>0</v>
      </c>
      <c r="T168" s="178">
        <f t="shared" si="2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9" t="s">
        <v>174</v>
      </c>
      <c r="AT168" s="179" t="s">
        <v>216</v>
      </c>
      <c r="AU168" s="179" t="s">
        <v>85</v>
      </c>
      <c r="AY168" s="14" t="s">
        <v>141</v>
      </c>
      <c r="BE168" s="180">
        <f t="shared" si="29"/>
        <v>0</v>
      </c>
      <c r="BF168" s="180">
        <f t="shared" si="30"/>
        <v>0</v>
      </c>
      <c r="BG168" s="180">
        <f t="shared" si="31"/>
        <v>0</v>
      </c>
      <c r="BH168" s="180">
        <f t="shared" si="32"/>
        <v>0</v>
      </c>
      <c r="BI168" s="180">
        <f t="shared" si="33"/>
        <v>0</v>
      </c>
      <c r="BJ168" s="14" t="s">
        <v>85</v>
      </c>
      <c r="BK168" s="180">
        <f t="shared" si="34"/>
        <v>0</v>
      </c>
      <c r="BL168" s="14" t="s">
        <v>92</v>
      </c>
      <c r="BM168" s="179" t="s">
        <v>530</v>
      </c>
    </row>
    <row r="169" spans="1:65" s="2" customFormat="1" ht="24.15" customHeight="1">
      <c r="A169" s="29"/>
      <c r="B169" s="132"/>
      <c r="C169" s="167" t="s">
        <v>248</v>
      </c>
      <c r="D169" s="167" t="s">
        <v>143</v>
      </c>
      <c r="E169" s="168" t="s">
        <v>531</v>
      </c>
      <c r="F169" s="169" t="s">
        <v>532</v>
      </c>
      <c r="G169" s="170" t="s">
        <v>150</v>
      </c>
      <c r="H169" s="171">
        <v>1488.183</v>
      </c>
      <c r="I169" s="172"/>
      <c r="J169" s="173">
        <f t="shared" si="25"/>
        <v>0</v>
      </c>
      <c r="K169" s="174"/>
      <c r="L169" s="30"/>
      <c r="M169" s="175" t="s">
        <v>1</v>
      </c>
      <c r="N169" s="176" t="s">
        <v>39</v>
      </c>
      <c r="O169" s="58"/>
      <c r="P169" s="177">
        <f t="shared" si="26"/>
        <v>0</v>
      </c>
      <c r="Q169" s="177">
        <v>1.653E-2</v>
      </c>
      <c r="R169" s="177">
        <f t="shared" si="27"/>
        <v>24.599664990000001</v>
      </c>
      <c r="S169" s="177">
        <v>0</v>
      </c>
      <c r="T169" s="178">
        <f t="shared" si="2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9" t="s">
        <v>92</v>
      </c>
      <c r="AT169" s="179" t="s">
        <v>143</v>
      </c>
      <c r="AU169" s="179" t="s">
        <v>85</v>
      </c>
      <c r="AY169" s="14" t="s">
        <v>141</v>
      </c>
      <c r="BE169" s="180">
        <f t="shared" si="29"/>
        <v>0</v>
      </c>
      <c r="BF169" s="180">
        <f t="shared" si="30"/>
        <v>0</v>
      </c>
      <c r="BG169" s="180">
        <f t="shared" si="31"/>
        <v>0</v>
      </c>
      <c r="BH169" s="180">
        <f t="shared" si="32"/>
        <v>0</v>
      </c>
      <c r="BI169" s="180">
        <f t="shared" si="33"/>
        <v>0</v>
      </c>
      <c r="BJ169" s="14" t="s">
        <v>85</v>
      </c>
      <c r="BK169" s="180">
        <f t="shared" si="34"/>
        <v>0</v>
      </c>
      <c r="BL169" s="14" t="s">
        <v>92</v>
      </c>
      <c r="BM169" s="179" t="s">
        <v>533</v>
      </c>
    </row>
    <row r="170" spans="1:65" s="2" customFormat="1" ht="24.15" customHeight="1">
      <c r="A170" s="29"/>
      <c r="B170" s="132"/>
      <c r="C170" s="167" t="s">
        <v>252</v>
      </c>
      <c r="D170" s="167" t="s">
        <v>143</v>
      </c>
      <c r="E170" s="168" t="s">
        <v>534</v>
      </c>
      <c r="F170" s="169" t="s">
        <v>535</v>
      </c>
      <c r="G170" s="170" t="s">
        <v>150</v>
      </c>
      <c r="H170" s="171">
        <v>1488.183</v>
      </c>
      <c r="I170" s="172"/>
      <c r="J170" s="173">
        <f t="shared" si="25"/>
        <v>0</v>
      </c>
      <c r="K170" s="174"/>
      <c r="L170" s="30"/>
      <c r="M170" s="175" t="s">
        <v>1</v>
      </c>
      <c r="N170" s="176" t="s">
        <v>39</v>
      </c>
      <c r="O170" s="58"/>
      <c r="P170" s="177">
        <f t="shared" si="26"/>
        <v>0</v>
      </c>
      <c r="Q170" s="177">
        <v>0</v>
      </c>
      <c r="R170" s="177">
        <f t="shared" si="27"/>
        <v>0</v>
      </c>
      <c r="S170" s="177">
        <v>0</v>
      </c>
      <c r="T170" s="178">
        <f t="shared" si="2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9" t="s">
        <v>92</v>
      </c>
      <c r="AT170" s="179" t="s">
        <v>143</v>
      </c>
      <c r="AU170" s="179" t="s">
        <v>85</v>
      </c>
      <c r="AY170" s="14" t="s">
        <v>141</v>
      </c>
      <c r="BE170" s="180">
        <f t="shared" si="29"/>
        <v>0</v>
      </c>
      <c r="BF170" s="180">
        <f t="shared" si="30"/>
        <v>0</v>
      </c>
      <c r="BG170" s="180">
        <f t="shared" si="31"/>
        <v>0</v>
      </c>
      <c r="BH170" s="180">
        <f t="shared" si="32"/>
        <v>0</v>
      </c>
      <c r="BI170" s="180">
        <f t="shared" si="33"/>
        <v>0</v>
      </c>
      <c r="BJ170" s="14" t="s">
        <v>85</v>
      </c>
      <c r="BK170" s="180">
        <f t="shared" si="34"/>
        <v>0</v>
      </c>
      <c r="BL170" s="14" t="s">
        <v>92</v>
      </c>
      <c r="BM170" s="179" t="s">
        <v>536</v>
      </c>
    </row>
    <row r="171" spans="1:65" s="2" customFormat="1" ht="37.950000000000003" customHeight="1">
      <c r="A171" s="29"/>
      <c r="B171" s="132"/>
      <c r="C171" s="167" t="s">
        <v>254</v>
      </c>
      <c r="D171" s="167" t="s">
        <v>143</v>
      </c>
      <c r="E171" s="168" t="s">
        <v>537</v>
      </c>
      <c r="F171" s="169" t="s">
        <v>538</v>
      </c>
      <c r="G171" s="170" t="s">
        <v>150</v>
      </c>
      <c r="H171" s="171">
        <v>11905.464</v>
      </c>
      <c r="I171" s="172"/>
      <c r="J171" s="173">
        <f t="shared" si="25"/>
        <v>0</v>
      </c>
      <c r="K171" s="174"/>
      <c r="L171" s="30"/>
      <c r="M171" s="175" t="s">
        <v>1</v>
      </c>
      <c r="N171" s="176" t="s">
        <v>39</v>
      </c>
      <c r="O171" s="58"/>
      <c r="P171" s="177">
        <f t="shared" si="26"/>
        <v>0</v>
      </c>
      <c r="Q171" s="177">
        <v>0</v>
      </c>
      <c r="R171" s="177">
        <f t="shared" si="27"/>
        <v>0</v>
      </c>
      <c r="S171" s="177">
        <v>0</v>
      </c>
      <c r="T171" s="178">
        <f t="shared" si="2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9" t="s">
        <v>92</v>
      </c>
      <c r="AT171" s="179" t="s">
        <v>143</v>
      </c>
      <c r="AU171" s="179" t="s">
        <v>85</v>
      </c>
      <c r="AY171" s="14" t="s">
        <v>141</v>
      </c>
      <c r="BE171" s="180">
        <f t="shared" si="29"/>
        <v>0</v>
      </c>
      <c r="BF171" s="180">
        <f t="shared" si="30"/>
        <v>0</v>
      </c>
      <c r="BG171" s="180">
        <f t="shared" si="31"/>
        <v>0</v>
      </c>
      <c r="BH171" s="180">
        <f t="shared" si="32"/>
        <v>0</v>
      </c>
      <c r="BI171" s="180">
        <f t="shared" si="33"/>
        <v>0</v>
      </c>
      <c r="BJ171" s="14" t="s">
        <v>85</v>
      </c>
      <c r="BK171" s="180">
        <f t="shared" si="34"/>
        <v>0</v>
      </c>
      <c r="BL171" s="14" t="s">
        <v>92</v>
      </c>
      <c r="BM171" s="179" t="s">
        <v>539</v>
      </c>
    </row>
    <row r="172" spans="1:65" s="2" customFormat="1" ht="24.15" customHeight="1">
      <c r="A172" s="29"/>
      <c r="B172" s="132"/>
      <c r="C172" s="167" t="s">
        <v>260</v>
      </c>
      <c r="D172" s="167" t="s">
        <v>143</v>
      </c>
      <c r="E172" s="168" t="s">
        <v>540</v>
      </c>
      <c r="F172" s="169" t="s">
        <v>541</v>
      </c>
      <c r="G172" s="170" t="s">
        <v>150</v>
      </c>
      <c r="H172" s="171">
        <v>1432.0050000000001</v>
      </c>
      <c r="I172" s="172"/>
      <c r="J172" s="173">
        <f t="shared" si="25"/>
        <v>0</v>
      </c>
      <c r="K172" s="174"/>
      <c r="L172" s="30"/>
      <c r="M172" s="175" t="s">
        <v>1</v>
      </c>
      <c r="N172" s="176" t="s">
        <v>39</v>
      </c>
      <c r="O172" s="58"/>
      <c r="P172" s="177">
        <f t="shared" si="26"/>
        <v>0</v>
      </c>
      <c r="Q172" s="177">
        <v>0</v>
      </c>
      <c r="R172" s="177">
        <f t="shared" si="27"/>
        <v>0</v>
      </c>
      <c r="S172" s="177">
        <v>0</v>
      </c>
      <c r="T172" s="178">
        <f t="shared" si="2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9" t="s">
        <v>92</v>
      </c>
      <c r="AT172" s="179" t="s">
        <v>143</v>
      </c>
      <c r="AU172" s="179" t="s">
        <v>85</v>
      </c>
      <c r="AY172" s="14" t="s">
        <v>141</v>
      </c>
      <c r="BE172" s="180">
        <f t="shared" si="29"/>
        <v>0</v>
      </c>
      <c r="BF172" s="180">
        <f t="shared" si="30"/>
        <v>0</v>
      </c>
      <c r="BG172" s="180">
        <f t="shared" si="31"/>
        <v>0</v>
      </c>
      <c r="BH172" s="180">
        <f t="shared" si="32"/>
        <v>0</v>
      </c>
      <c r="BI172" s="180">
        <f t="shared" si="33"/>
        <v>0</v>
      </c>
      <c r="BJ172" s="14" t="s">
        <v>85</v>
      </c>
      <c r="BK172" s="180">
        <f t="shared" si="34"/>
        <v>0</v>
      </c>
      <c r="BL172" s="14" t="s">
        <v>92</v>
      </c>
      <c r="BM172" s="179" t="s">
        <v>542</v>
      </c>
    </row>
    <row r="173" spans="1:65" s="2" customFormat="1" ht="24.15" customHeight="1">
      <c r="A173" s="29"/>
      <c r="B173" s="132"/>
      <c r="C173" s="167" t="s">
        <v>264</v>
      </c>
      <c r="D173" s="167" t="s">
        <v>143</v>
      </c>
      <c r="E173" s="168" t="s">
        <v>543</v>
      </c>
      <c r="F173" s="169" t="s">
        <v>544</v>
      </c>
      <c r="G173" s="170" t="s">
        <v>150</v>
      </c>
      <c r="H173" s="171">
        <v>1482.98</v>
      </c>
      <c r="I173" s="172"/>
      <c r="J173" s="173">
        <f t="shared" si="25"/>
        <v>0</v>
      </c>
      <c r="K173" s="174"/>
      <c r="L173" s="30"/>
      <c r="M173" s="175" t="s">
        <v>1</v>
      </c>
      <c r="N173" s="176" t="s">
        <v>39</v>
      </c>
      <c r="O173" s="58"/>
      <c r="P173" s="177">
        <f t="shared" si="26"/>
        <v>0</v>
      </c>
      <c r="Q173" s="177">
        <v>0</v>
      </c>
      <c r="R173" s="177">
        <f t="shared" si="27"/>
        <v>0</v>
      </c>
      <c r="S173" s="177">
        <v>0</v>
      </c>
      <c r="T173" s="178">
        <f t="shared" si="2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9" t="s">
        <v>92</v>
      </c>
      <c r="AT173" s="179" t="s">
        <v>143</v>
      </c>
      <c r="AU173" s="179" t="s">
        <v>85</v>
      </c>
      <c r="AY173" s="14" t="s">
        <v>141</v>
      </c>
      <c r="BE173" s="180">
        <f t="shared" si="29"/>
        <v>0</v>
      </c>
      <c r="BF173" s="180">
        <f t="shared" si="30"/>
        <v>0</v>
      </c>
      <c r="BG173" s="180">
        <f t="shared" si="31"/>
        <v>0</v>
      </c>
      <c r="BH173" s="180">
        <f t="shared" si="32"/>
        <v>0</v>
      </c>
      <c r="BI173" s="180">
        <f t="shared" si="33"/>
        <v>0</v>
      </c>
      <c r="BJ173" s="14" t="s">
        <v>85</v>
      </c>
      <c r="BK173" s="180">
        <f t="shared" si="34"/>
        <v>0</v>
      </c>
      <c r="BL173" s="14" t="s">
        <v>92</v>
      </c>
      <c r="BM173" s="179" t="s">
        <v>545</v>
      </c>
    </row>
    <row r="174" spans="1:65" s="2" customFormat="1" ht="33" customHeight="1">
      <c r="A174" s="29"/>
      <c r="B174" s="132"/>
      <c r="C174" s="167" t="s">
        <v>268</v>
      </c>
      <c r="D174" s="167" t="s">
        <v>143</v>
      </c>
      <c r="E174" s="168" t="s">
        <v>546</v>
      </c>
      <c r="F174" s="169" t="s">
        <v>547</v>
      </c>
      <c r="G174" s="170" t="s">
        <v>164</v>
      </c>
      <c r="H174" s="171">
        <v>171.5</v>
      </c>
      <c r="I174" s="172"/>
      <c r="J174" s="173">
        <f t="shared" si="25"/>
        <v>0</v>
      </c>
      <c r="K174" s="174"/>
      <c r="L174" s="30"/>
      <c r="M174" s="175" t="s">
        <v>1</v>
      </c>
      <c r="N174" s="176" t="s">
        <v>39</v>
      </c>
      <c r="O174" s="58"/>
      <c r="P174" s="177">
        <f t="shared" si="26"/>
        <v>0</v>
      </c>
      <c r="Q174" s="177">
        <v>4.2000000000000002E-4</v>
      </c>
      <c r="R174" s="177">
        <f t="shared" si="27"/>
        <v>7.2029999999999997E-2</v>
      </c>
      <c r="S174" s="177">
        <v>0</v>
      </c>
      <c r="T174" s="178">
        <f t="shared" si="2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9" t="s">
        <v>92</v>
      </c>
      <c r="AT174" s="179" t="s">
        <v>143</v>
      </c>
      <c r="AU174" s="179" t="s">
        <v>85</v>
      </c>
      <c r="AY174" s="14" t="s">
        <v>141</v>
      </c>
      <c r="BE174" s="180">
        <f t="shared" si="29"/>
        <v>0</v>
      </c>
      <c r="BF174" s="180">
        <f t="shared" si="30"/>
        <v>0</v>
      </c>
      <c r="BG174" s="180">
        <f t="shared" si="31"/>
        <v>0</v>
      </c>
      <c r="BH174" s="180">
        <f t="shared" si="32"/>
        <v>0</v>
      </c>
      <c r="BI174" s="180">
        <f t="shared" si="33"/>
        <v>0</v>
      </c>
      <c r="BJ174" s="14" t="s">
        <v>85</v>
      </c>
      <c r="BK174" s="180">
        <f t="shared" si="34"/>
        <v>0</v>
      </c>
      <c r="BL174" s="14" t="s">
        <v>92</v>
      </c>
      <c r="BM174" s="179" t="s">
        <v>548</v>
      </c>
    </row>
    <row r="175" spans="1:65" s="2" customFormat="1" ht="37.950000000000003" customHeight="1">
      <c r="A175" s="29"/>
      <c r="B175" s="132"/>
      <c r="C175" s="167" t="s">
        <v>272</v>
      </c>
      <c r="D175" s="167" t="s">
        <v>143</v>
      </c>
      <c r="E175" s="168" t="s">
        <v>549</v>
      </c>
      <c r="F175" s="169" t="s">
        <v>550</v>
      </c>
      <c r="G175" s="170" t="s">
        <v>164</v>
      </c>
      <c r="H175" s="171">
        <v>171.5</v>
      </c>
      <c r="I175" s="172"/>
      <c r="J175" s="173">
        <f t="shared" si="25"/>
        <v>0</v>
      </c>
      <c r="K175" s="174"/>
      <c r="L175" s="30"/>
      <c r="M175" s="175" t="s">
        <v>1</v>
      </c>
      <c r="N175" s="176" t="s">
        <v>39</v>
      </c>
      <c r="O175" s="58"/>
      <c r="P175" s="177">
        <f t="shared" si="26"/>
        <v>0</v>
      </c>
      <c r="Q175" s="177">
        <v>3.6999999999999999E-4</v>
      </c>
      <c r="R175" s="177">
        <f t="shared" si="27"/>
        <v>6.3454999999999998E-2</v>
      </c>
      <c r="S175" s="177">
        <v>0</v>
      </c>
      <c r="T175" s="178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9" t="s">
        <v>92</v>
      </c>
      <c r="AT175" s="179" t="s">
        <v>143</v>
      </c>
      <c r="AU175" s="179" t="s">
        <v>85</v>
      </c>
      <c r="AY175" s="14" t="s">
        <v>141</v>
      </c>
      <c r="BE175" s="180">
        <f t="shared" si="29"/>
        <v>0</v>
      </c>
      <c r="BF175" s="180">
        <f t="shared" si="30"/>
        <v>0</v>
      </c>
      <c r="BG175" s="180">
        <f t="shared" si="31"/>
        <v>0</v>
      </c>
      <c r="BH175" s="180">
        <f t="shared" si="32"/>
        <v>0</v>
      </c>
      <c r="BI175" s="180">
        <f t="shared" si="33"/>
        <v>0</v>
      </c>
      <c r="BJ175" s="14" t="s">
        <v>85</v>
      </c>
      <c r="BK175" s="180">
        <f t="shared" si="34"/>
        <v>0</v>
      </c>
      <c r="BL175" s="14" t="s">
        <v>92</v>
      </c>
      <c r="BM175" s="179" t="s">
        <v>551</v>
      </c>
    </row>
    <row r="176" spans="1:65" s="2" customFormat="1" ht="37.950000000000003" customHeight="1">
      <c r="A176" s="29"/>
      <c r="B176" s="132"/>
      <c r="C176" s="167" t="s">
        <v>276</v>
      </c>
      <c r="D176" s="167" t="s">
        <v>143</v>
      </c>
      <c r="E176" s="168" t="s">
        <v>552</v>
      </c>
      <c r="F176" s="169" t="s">
        <v>553</v>
      </c>
      <c r="G176" s="170" t="s">
        <v>164</v>
      </c>
      <c r="H176" s="171">
        <v>419.95</v>
      </c>
      <c r="I176" s="172"/>
      <c r="J176" s="173">
        <f t="shared" si="25"/>
        <v>0</v>
      </c>
      <c r="K176" s="174"/>
      <c r="L176" s="30"/>
      <c r="M176" s="175" t="s">
        <v>1</v>
      </c>
      <c r="N176" s="176" t="s">
        <v>39</v>
      </c>
      <c r="O176" s="58"/>
      <c r="P176" s="177">
        <f t="shared" si="26"/>
        <v>0</v>
      </c>
      <c r="Q176" s="177">
        <v>2.3000000000000001E-4</v>
      </c>
      <c r="R176" s="177">
        <f t="shared" si="27"/>
        <v>9.6588499999999994E-2</v>
      </c>
      <c r="S176" s="177">
        <v>0</v>
      </c>
      <c r="T176" s="178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9" t="s">
        <v>92</v>
      </c>
      <c r="AT176" s="179" t="s">
        <v>143</v>
      </c>
      <c r="AU176" s="179" t="s">
        <v>85</v>
      </c>
      <c r="AY176" s="14" t="s">
        <v>141</v>
      </c>
      <c r="BE176" s="180">
        <f t="shared" si="29"/>
        <v>0</v>
      </c>
      <c r="BF176" s="180">
        <f t="shared" si="30"/>
        <v>0</v>
      </c>
      <c r="BG176" s="180">
        <f t="shared" si="31"/>
        <v>0</v>
      </c>
      <c r="BH176" s="180">
        <f t="shared" si="32"/>
        <v>0</v>
      </c>
      <c r="BI176" s="180">
        <f t="shared" si="33"/>
        <v>0</v>
      </c>
      <c r="BJ176" s="14" t="s">
        <v>85</v>
      </c>
      <c r="BK176" s="180">
        <f t="shared" si="34"/>
        <v>0</v>
      </c>
      <c r="BL176" s="14" t="s">
        <v>92</v>
      </c>
      <c r="BM176" s="179" t="s">
        <v>554</v>
      </c>
    </row>
    <row r="177" spans="1:65" s="2" customFormat="1" ht="37.950000000000003" customHeight="1">
      <c r="A177" s="29"/>
      <c r="B177" s="132"/>
      <c r="C177" s="167" t="s">
        <v>219</v>
      </c>
      <c r="D177" s="167" t="s">
        <v>143</v>
      </c>
      <c r="E177" s="168" t="s">
        <v>555</v>
      </c>
      <c r="F177" s="169" t="s">
        <v>556</v>
      </c>
      <c r="G177" s="170" t="s">
        <v>164</v>
      </c>
      <c r="H177" s="171">
        <v>133.9</v>
      </c>
      <c r="I177" s="172"/>
      <c r="J177" s="173">
        <f t="shared" si="25"/>
        <v>0</v>
      </c>
      <c r="K177" s="174"/>
      <c r="L177" s="30"/>
      <c r="M177" s="175" t="s">
        <v>1</v>
      </c>
      <c r="N177" s="176" t="s">
        <v>39</v>
      </c>
      <c r="O177" s="58"/>
      <c r="P177" s="177">
        <f t="shared" si="26"/>
        <v>0</v>
      </c>
      <c r="Q177" s="177">
        <v>2.5999999999999998E-4</v>
      </c>
      <c r="R177" s="177">
        <f t="shared" si="27"/>
        <v>3.4813999999999998E-2</v>
      </c>
      <c r="S177" s="177">
        <v>0</v>
      </c>
      <c r="T177" s="178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9" t="s">
        <v>92</v>
      </c>
      <c r="AT177" s="179" t="s">
        <v>143</v>
      </c>
      <c r="AU177" s="179" t="s">
        <v>85</v>
      </c>
      <c r="AY177" s="14" t="s">
        <v>141</v>
      </c>
      <c r="BE177" s="180">
        <f t="shared" si="29"/>
        <v>0</v>
      </c>
      <c r="BF177" s="180">
        <f t="shared" si="30"/>
        <v>0</v>
      </c>
      <c r="BG177" s="180">
        <f t="shared" si="31"/>
        <v>0</v>
      </c>
      <c r="BH177" s="180">
        <f t="shared" si="32"/>
        <v>0</v>
      </c>
      <c r="BI177" s="180">
        <f t="shared" si="33"/>
        <v>0</v>
      </c>
      <c r="BJ177" s="14" t="s">
        <v>85</v>
      </c>
      <c r="BK177" s="180">
        <f t="shared" si="34"/>
        <v>0</v>
      </c>
      <c r="BL177" s="14" t="s">
        <v>92</v>
      </c>
      <c r="BM177" s="179" t="s">
        <v>557</v>
      </c>
    </row>
    <row r="178" spans="1:65" s="2" customFormat="1" ht="33" customHeight="1">
      <c r="A178" s="29"/>
      <c r="B178" s="132"/>
      <c r="C178" s="167" t="s">
        <v>283</v>
      </c>
      <c r="D178" s="167" t="s">
        <v>143</v>
      </c>
      <c r="E178" s="168" t="s">
        <v>558</v>
      </c>
      <c r="F178" s="169" t="s">
        <v>559</v>
      </c>
      <c r="G178" s="170" t="s">
        <v>164</v>
      </c>
      <c r="H178" s="171">
        <v>126.7</v>
      </c>
      <c r="I178" s="172"/>
      <c r="J178" s="173">
        <f t="shared" si="25"/>
        <v>0</v>
      </c>
      <c r="K178" s="174"/>
      <c r="L178" s="30"/>
      <c r="M178" s="175" t="s">
        <v>1</v>
      </c>
      <c r="N178" s="176" t="s">
        <v>39</v>
      </c>
      <c r="O178" s="58"/>
      <c r="P178" s="177">
        <f t="shared" si="26"/>
        <v>0</v>
      </c>
      <c r="Q178" s="177">
        <v>1.6000000000000001E-4</v>
      </c>
      <c r="R178" s="177">
        <f t="shared" si="27"/>
        <v>2.0272000000000002E-2</v>
      </c>
      <c r="S178" s="177">
        <v>0</v>
      </c>
      <c r="T178" s="178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9" t="s">
        <v>92</v>
      </c>
      <c r="AT178" s="179" t="s">
        <v>143</v>
      </c>
      <c r="AU178" s="179" t="s">
        <v>85</v>
      </c>
      <c r="AY178" s="14" t="s">
        <v>141</v>
      </c>
      <c r="BE178" s="180">
        <f t="shared" si="29"/>
        <v>0</v>
      </c>
      <c r="BF178" s="180">
        <f t="shared" si="30"/>
        <v>0</v>
      </c>
      <c r="BG178" s="180">
        <f t="shared" si="31"/>
        <v>0</v>
      </c>
      <c r="BH178" s="180">
        <f t="shared" si="32"/>
        <v>0</v>
      </c>
      <c r="BI178" s="180">
        <f t="shared" si="33"/>
        <v>0</v>
      </c>
      <c r="BJ178" s="14" t="s">
        <v>85</v>
      </c>
      <c r="BK178" s="180">
        <f t="shared" si="34"/>
        <v>0</v>
      </c>
      <c r="BL178" s="14" t="s">
        <v>92</v>
      </c>
      <c r="BM178" s="179" t="s">
        <v>560</v>
      </c>
    </row>
    <row r="179" spans="1:65" s="2" customFormat="1" ht="37.950000000000003" customHeight="1">
      <c r="A179" s="29"/>
      <c r="B179" s="132"/>
      <c r="C179" s="167" t="s">
        <v>287</v>
      </c>
      <c r="D179" s="167" t="s">
        <v>143</v>
      </c>
      <c r="E179" s="168" t="s">
        <v>561</v>
      </c>
      <c r="F179" s="169" t="s">
        <v>562</v>
      </c>
      <c r="G179" s="170" t="s">
        <v>164</v>
      </c>
      <c r="H179" s="171">
        <v>356.35</v>
      </c>
      <c r="I179" s="172"/>
      <c r="J179" s="173">
        <f t="shared" si="25"/>
        <v>0</v>
      </c>
      <c r="K179" s="174"/>
      <c r="L179" s="30"/>
      <c r="M179" s="175" t="s">
        <v>1</v>
      </c>
      <c r="N179" s="176" t="s">
        <v>39</v>
      </c>
      <c r="O179" s="58"/>
      <c r="P179" s="177">
        <f t="shared" si="26"/>
        <v>0</v>
      </c>
      <c r="Q179" s="177">
        <v>2.4000000000000001E-4</v>
      </c>
      <c r="R179" s="177">
        <f t="shared" si="27"/>
        <v>8.5524000000000003E-2</v>
      </c>
      <c r="S179" s="177">
        <v>0</v>
      </c>
      <c r="T179" s="178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9" t="s">
        <v>92</v>
      </c>
      <c r="AT179" s="179" t="s">
        <v>143</v>
      </c>
      <c r="AU179" s="179" t="s">
        <v>85</v>
      </c>
      <c r="AY179" s="14" t="s">
        <v>141</v>
      </c>
      <c r="BE179" s="180">
        <f t="shared" si="29"/>
        <v>0</v>
      </c>
      <c r="BF179" s="180">
        <f t="shared" si="30"/>
        <v>0</v>
      </c>
      <c r="BG179" s="180">
        <f t="shared" si="31"/>
        <v>0</v>
      </c>
      <c r="BH179" s="180">
        <f t="shared" si="32"/>
        <v>0</v>
      </c>
      <c r="BI179" s="180">
        <f t="shared" si="33"/>
        <v>0</v>
      </c>
      <c r="BJ179" s="14" t="s">
        <v>85</v>
      </c>
      <c r="BK179" s="180">
        <f t="shared" si="34"/>
        <v>0</v>
      </c>
      <c r="BL179" s="14" t="s">
        <v>92</v>
      </c>
      <c r="BM179" s="179" t="s">
        <v>563</v>
      </c>
    </row>
    <row r="180" spans="1:65" s="2" customFormat="1" ht="44.25" customHeight="1">
      <c r="A180" s="29"/>
      <c r="B180" s="132"/>
      <c r="C180" s="167" t="s">
        <v>291</v>
      </c>
      <c r="D180" s="167" t="s">
        <v>143</v>
      </c>
      <c r="E180" s="168" t="s">
        <v>564</v>
      </c>
      <c r="F180" s="169" t="s">
        <v>565</v>
      </c>
      <c r="G180" s="170" t="s">
        <v>164</v>
      </c>
      <c r="H180" s="171">
        <v>275.846</v>
      </c>
      <c r="I180" s="172"/>
      <c r="J180" s="173">
        <f t="shared" si="25"/>
        <v>0</v>
      </c>
      <c r="K180" s="174"/>
      <c r="L180" s="30"/>
      <c r="M180" s="175" t="s">
        <v>1</v>
      </c>
      <c r="N180" s="176" t="s">
        <v>39</v>
      </c>
      <c r="O180" s="58"/>
      <c r="P180" s="177">
        <f t="shared" si="26"/>
        <v>0</v>
      </c>
      <c r="Q180" s="177">
        <v>5.0000000000000002E-5</v>
      </c>
      <c r="R180" s="177">
        <f t="shared" si="27"/>
        <v>1.37923E-2</v>
      </c>
      <c r="S180" s="177">
        <v>0</v>
      </c>
      <c r="T180" s="178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9" t="s">
        <v>92</v>
      </c>
      <c r="AT180" s="179" t="s">
        <v>143</v>
      </c>
      <c r="AU180" s="179" t="s">
        <v>85</v>
      </c>
      <c r="AY180" s="14" t="s">
        <v>141</v>
      </c>
      <c r="BE180" s="180">
        <f t="shared" si="29"/>
        <v>0</v>
      </c>
      <c r="BF180" s="180">
        <f t="shared" si="30"/>
        <v>0</v>
      </c>
      <c r="BG180" s="180">
        <f t="shared" si="31"/>
        <v>0</v>
      </c>
      <c r="BH180" s="180">
        <f t="shared" si="32"/>
        <v>0</v>
      </c>
      <c r="BI180" s="180">
        <f t="shared" si="33"/>
        <v>0</v>
      </c>
      <c r="BJ180" s="14" t="s">
        <v>85</v>
      </c>
      <c r="BK180" s="180">
        <f t="shared" si="34"/>
        <v>0</v>
      </c>
      <c r="BL180" s="14" t="s">
        <v>92</v>
      </c>
      <c r="BM180" s="179" t="s">
        <v>566</v>
      </c>
    </row>
    <row r="181" spans="1:65" s="2" customFormat="1" ht="24.15" customHeight="1">
      <c r="A181" s="29"/>
      <c r="B181" s="132"/>
      <c r="C181" s="167" t="s">
        <v>295</v>
      </c>
      <c r="D181" s="167" t="s">
        <v>143</v>
      </c>
      <c r="E181" s="168" t="s">
        <v>567</v>
      </c>
      <c r="F181" s="169" t="s">
        <v>568</v>
      </c>
      <c r="G181" s="170" t="s">
        <v>569</v>
      </c>
      <c r="H181" s="171">
        <v>1</v>
      </c>
      <c r="I181" s="172"/>
      <c r="J181" s="173">
        <f t="shared" si="25"/>
        <v>0</v>
      </c>
      <c r="K181" s="174"/>
      <c r="L181" s="30"/>
      <c r="M181" s="175" t="s">
        <v>1</v>
      </c>
      <c r="N181" s="176" t="s">
        <v>39</v>
      </c>
      <c r="O181" s="58"/>
      <c r="P181" s="177">
        <f t="shared" si="26"/>
        <v>0</v>
      </c>
      <c r="Q181" s="177">
        <v>5.0000000000000002E-5</v>
      </c>
      <c r="R181" s="177">
        <f t="shared" si="27"/>
        <v>5.0000000000000002E-5</v>
      </c>
      <c r="S181" s="177">
        <v>1E-3</v>
      </c>
      <c r="T181" s="178">
        <f t="shared" si="28"/>
        <v>1E-3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9" t="s">
        <v>92</v>
      </c>
      <c r="AT181" s="179" t="s">
        <v>143</v>
      </c>
      <c r="AU181" s="179" t="s">
        <v>85</v>
      </c>
      <c r="AY181" s="14" t="s">
        <v>141</v>
      </c>
      <c r="BE181" s="180">
        <f t="shared" si="29"/>
        <v>0</v>
      </c>
      <c r="BF181" s="180">
        <f t="shared" si="30"/>
        <v>0</v>
      </c>
      <c r="BG181" s="180">
        <f t="shared" si="31"/>
        <v>0</v>
      </c>
      <c r="BH181" s="180">
        <f t="shared" si="32"/>
        <v>0</v>
      </c>
      <c r="BI181" s="180">
        <f t="shared" si="33"/>
        <v>0</v>
      </c>
      <c r="BJ181" s="14" t="s">
        <v>85</v>
      </c>
      <c r="BK181" s="180">
        <f t="shared" si="34"/>
        <v>0</v>
      </c>
      <c r="BL181" s="14" t="s">
        <v>92</v>
      </c>
      <c r="BM181" s="179" t="s">
        <v>570</v>
      </c>
    </row>
    <row r="182" spans="1:65" s="2" customFormat="1" ht="24.15" customHeight="1">
      <c r="A182" s="29"/>
      <c r="B182" s="132"/>
      <c r="C182" s="167" t="s">
        <v>299</v>
      </c>
      <c r="D182" s="167" t="s">
        <v>143</v>
      </c>
      <c r="E182" s="168" t="s">
        <v>571</v>
      </c>
      <c r="F182" s="169" t="s">
        <v>572</v>
      </c>
      <c r="G182" s="170" t="s">
        <v>150</v>
      </c>
      <c r="H182" s="171">
        <v>1482.98</v>
      </c>
      <c r="I182" s="172"/>
      <c r="J182" s="173">
        <f t="shared" si="25"/>
        <v>0</v>
      </c>
      <c r="K182" s="174"/>
      <c r="L182" s="30"/>
      <c r="M182" s="175" t="s">
        <v>1</v>
      </c>
      <c r="N182" s="176" t="s">
        <v>39</v>
      </c>
      <c r="O182" s="58"/>
      <c r="P182" s="177">
        <f t="shared" si="26"/>
        <v>0</v>
      </c>
      <c r="Q182" s="177">
        <v>0</v>
      </c>
      <c r="R182" s="177">
        <f t="shared" si="27"/>
        <v>0</v>
      </c>
      <c r="S182" s="177">
        <v>5.0000000000000001E-3</v>
      </c>
      <c r="T182" s="178">
        <f t="shared" si="28"/>
        <v>7.4149000000000003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9" t="s">
        <v>92</v>
      </c>
      <c r="AT182" s="179" t="s">
        <v>143</v>
      </c>
      <c r="AU182" s="179" t="s">
        <v>85</v>
      </c>
      <c r="AY182" s="14" t="s">
        <v>141</v>
      </c>
      <c r="BE182" s="180">
        <f t="shared" si="29"/>
        <v>0</v>
      </c>
      <c r="BF182" s="180">
        <f t="shared" si="30"/>
        <v>0</v>
      </c>
      <c r="BG182" s="180">
        <f t="shared" si="31"/>
        <v>0</v>
      </c>
      <c r="BH182" s="180">
        <f t="shared" si="32"/>
        <v>0</v>
      </c>
      <c r="BI182" s="180">
        <f t="shared" si="33"/>
        <v>0</v>
      </c>
      <c r="BJ182" s="14" t="s">
        <v>85</v>
      </c>
      <c r="BK182" s="180">
        <f t="shared" si="34"/>
        <v>0</v>
      </c>
      <c r="BL182" s="14" t="s">
        <v>92</v>
      </c>
      <c r="BM182" s="179" t="s">
        <v>573</v>
      </c>
    </row>
    <row r="183" spans="1:65" s="2" customFormat="1" ht="24.15" customHeight="1">
      <c r="A183" s="29"/>
      <c r="B183" s="132"/>
      <c r="C183" s="167" t="s">
        <v>303</v>
      </c>
      <c r="D183" s="167" t="s">
        <v>143</v>
      </c>
      <c r="E183" s="168" t="s">
        <v>186</v>
      </c>
      <c r="F183" s="169" t="s">
        <v>187</v>
      </c>
      <c r="G183" s="170" t="s">
        <v>157</v>
      </c>
      <c r="H183" s="171">
        <v>26.71</v>
      </c>
      <c r="I183" s="172"/>
      <c r="J183" s="173">
        <f t="shared" si="25"/>
        <v>0</v>
      </c>
      <c r="K183" s="174"/>
      <c r="L183" s="30"/>
      <c r="M183" s="175" t="s">
        <v>1</v>
      </c>
      <c r="N183" s="176" t="s">
        <v>39</v>
      </c>
      <c r="O183" s="58"/>
      <c r="P183" s="177">
        <f t="shared" si="26"/>
        <v>0</v>
      </c>
      <c r="Q183" s="177">
        <v>0</v>
      </c>
      <c r="R183" s="177">
        <f t="shared" si="27"/>
        <v>0</v>
      </c>
      <c r="S183" s="177">
        <v>0</v>
      </c>
      <c r="T183" s="178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9" t="s">
        <v>92</v>
      </c>
      <c r="AT183" s="179" t="s">
        <v>143</v>
      </c>
      <c r="AU183" s="179" t="s">
        <v>85</v>
      </c>
      <c r="AY183" s="14" t="s">
        <v>141</v>
      </c>
      <c r="BE183" s="180">
        <f t="shared" si="29"/>
        <v>0</v>
      </c>
      <c r="BF183" s="180">
        <f t="shared" si="30"/>
        <v>0</v>
      </c>
      <c r="BG183" s="180">
        <f t="shared" si="31"/>
        <v>0</v>
      </c>
      <c r="BH183" s="180">
        <f t="shared" si="32"/>
        <v>0</v>
      </c>
      <c r="BI183" s="180">
        <f t="shared" si="33"/>
        <v>0</v>
      </c>
      <c r="BJ183" s="14" t="s">
        <v>85</v>
      </c>
      <c r="BK183" s="180">
        <f t="shared" si="34"/>
        <v>0</v>
      </c>
      <c r="BL183" s="14" t="s">
        <v>92</v>
      </c>
      <c r="BM183" s="179" t="s">
        <v>188</v>
      </c>
    </row>
    <row r="184" spans="1:65" s="12" customFormat="1" ht="22.95" customHeight="1">
      <c r="B184" s="154"/>
      <c r="D184" s="155" t="s">
        <v>72</v>
      </c>
      <c r="E184" s="165" t="s">
        <v>189</v>
      </c>
      <c r="F184" s="165" t="s">
        <v>190</v>
      </c>
      <c r="I184" s="157"/>
      <c r="J184" s="166">
        <f>BK184</f>
        <v>0</v>
      </c>
      <c r="L184" s="154"/>
      <c r="M184" s="159"/>
      <c r="N184" s="160"/>
      <c r="O184" s="160"/>
      <c r="P184" s="161">
        <f>P185</f>
        <v>0</v>
      </c>
      <c r="Q184" s="160"/>
      <c r="R184" s="161">
        <f>R185</f>
        <v>0</v>
      </c>
      <c r="S184" s="160"/>
      <c r="T184" s="162">
        <f>T185</f>
        <v>0</v>
      </c>
      <c r="AR184" s="155" t="s">
        <v>80</v>
      </c>
      <c r="AT184" s="163" t="s">
        <v>72</v>
      </c>
      <c r="AU184" s="163" t="s">
        <v>80</v>
      </c>
      <c r="AY184" s="155" t="s">
        <v>141</v>
      </c>
      <c r="BK184" s="164">
        <f>BK185</f>
        <v>0</v>
      </c>
    </row>
    <row r="185" spans="1:65" s="2" customFormat="1" ht="24.15" customHeight="1">
      <c r="A185" s="29"/>
      <c r="B185" s="132"/>
      <c r="C185" s="167" t="s">
        <v>307</v>
      </c>
      <c r="D185" s="167" t="s">
        <v>143</v>
      </c>
      <c r="E185" s="168" t="s">
        <v>192</v>
      </c>
      <c r="F185" s="169" t="s">
        <v>193</v>
      </c>
      <c r="G185" s="170" t="s">
        <v>157</v>
      </c>
      <c r="H185" s="171">
        <v>161.898</v>
      </c>
      <c r="I185" s="172"/>
      <c r="J185" s="173">
        <f>ROUND(I185*H185,2)</f>
        <v>0</v>
      </c>
      <c r="K185" s="174"/>
      <c r="L185" s="30"/>
      <c r="M185" s="175" t="s">
        <v>1</v>
      </c>
      <c r="N185" s="176" t="s">
        <v>39</v>
      </c>
      <c r="O185" s="58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9" t="s">
        <v>92</v>
      </c>
      <c r="AT185" s="179" t="s">
        <v>143</v>
      </c>
      <c r="AU185" s="179" t="s">
        <v>85</v>
      </c>
      <c r="AY185" s="14" t="s">
        <v>141</v>
      </c>
      <c r="BE185" s="180">
        <f>IF(N185="základná",J185,0)</f>
        <v>0</v>
      </c>
      <c r="BF185" s="180">
        <f>IF(N185="znížená",J185,0)</f>
        <v>0</v>
      </c>
      <c r="BG185" s="180">
        <f>IF(N185="zákl. prenesená",J185,0)</f>
        <v>0</v>
      </c>
      <c r="BH185" s="180">
        <f>IF(N185="zníž. prenesená",J185,0)</f>
        <v>0</v>
      </c>
      <c r="BI185" s="180">
        <f>IF(N185="nulová",J185,0)</f>
        <v>0</v>
      </c>
      <c r="BJ185" s="14" t="s">
        <v>85</v>
      </c>
      <c r="BK185" s="180">
        <f>ROUND(I185*H185,2)</f>
        <v>0</v>
      </c>
      <c r="BL185" s="14" t="s">
        <v>92</v>
      </c>
      <c r="BM185" s="179" t="s">
        <v>194</v>
      </c>
    </row>
    <row r="186" spans="1:65" s="12" customFormat="1" ht="25.95" customHeight="1">
      <c r="B186" s="154"/>
      <c r="D186" s="155" t="s">
        <v>72</v>
      </c>
      <c r="E186" s="156" t="s">
        <v>195</v>
      </c>
      <c r="F186" s="156" t="s">
        <v>196</v>
      </c>
      <c r="I186" s="157"/>
      <c r="J186" s="158">
        <f>BK186</f>
        <v>0</v>
      </c>
      <c r="L186" s="154"/>
      <c r="M186" s="159"/>
      <c r="N186" s="160"/>
      <c r="O186" s="160"/>
      <c r="P186" s="161">
        <f>P187+P198</f>
        <v>0</v>
      </c>
      <c r="Q186" s="160"/>
      <c r="R186" s="161">
        <f>R187+R198</f>
        <v>17.946211000000002</v>
      </c>
      <c r="S186" s="160"/>
      <c r="T186" s="162">
        <f>T187+T198</f>
        <v>0</v>
      </c>
      <c r="AR186" s="155" t="s">
        <v>85</v>
      </c>
      <c r="AT186" s="163" t="s">
        <v>72</v>
      </c>
      <c r="AU186" s="163" t="s">
        <v>73</v>
      </c>
      <c r="AY186" s="155" t="s">
        <v>141</v>
      </c>
      <c r="BK186" s="164">
        <f>BK187+BK198</f>
        <v>0</v>
      </c>
    </row>
    <row r="187" spans="1:65" s="12" customFormat="1" ht="22.95" customHeight="1">
      <c r="B187" s="154"/>
      <c r="D187" s="155" t="s">
        <v>72</v>
      </c>
      <c r="E187" s="165" t="s">
        <v>574</v>
      </c>
      <c r="F187" s="165" t="s">
        <v>575</v>
      </c>
      <c r="I187" s="157"/>
      <c r="J187" s="166">
        <f>BK187</f>
        <v>0</v>
      </c>
      <c r="L187" s="154"/>
      <c r="M187" s="159"/>
      <c r="N187" s="160"/>
      <c r="O187" s="160"/>
      <c r="P187" s="161">
        <f>SUM(P188:P197)</f>
        <v>0</v>
      </c>
      <c r="Q187" s="160"/>
      <c r="R187" s="161">
        <f>SUM(R188:R197)</f>
        <v>17.941611000000002</v>
      </c>
      <c r="S187" s="160"/>
      <c r="T187" s="162">
        <f>SUM(T188:T197)</f>
        <v>0</v>
      </c>
      <c r="AR187" s="155" t="s">
        <v>85</v>
      </c>
      <c r="AT187" s="163" t="s">
        <v>72</v>
      </c>
      <c r="AU187" s="163" t="s">
        <v>80</v>
      </c>
      <c r="AY187" s="155" t="s">
        <v>141</v>
      </c>
      <c r="BK187" s="164">
        <f>SUM(BK188:BK197)</f>
        <v>0</v>
      </c>
    </row>
    <row r="188" spans="1:65" s="2" customFormat="1" ht="24.15" customHeight="1">
      <c r="A188" s="29"/>
      <c r="B188" s="132"/>
      <c r="C188" s="167" t="s">
        <v>311</v>
      </c>
      <c r="D188" s="167" t="s">
        <v>143</v>
      </c>
      <c r="E188" s="168" t="s">
        <v>576</v>
      </c>
      <c r="F188" s="169" t="s">
        <v>577</v>
      </c>
      <c r="G188" s="170" t="s">
        <v>150</v>
      </c>
      <c r="H188" s="171">
        <v>2864.01</v>
      </c>
      <c r="I188" s="172"/>
      <c r="J188" s="173">
        <f t="shared" ref="J188:J197" si="35">ROUND(I188*H188,2)</f>
        <v>0</v>
      </c>
      <c r="K188" s="174"/>
      <c r="L188" s="30"/>
      <c r="M188" s="175" t="s">
        <v>1</v>
      </c>
      <c r="N188" s="176" t="s">
        <v>39</v>
      </c>
      <c r="O188" s="58"/>
      <c r="P188" s="177">
        <f t="shared" ref="P188:P197" si="36">O188*H188</f>
        <v>0</v>
      </c>
      <c r="Q188" s="177">
        <v>0</v>
      </c>
      <c r="R188" s="177">
        <f t="shared" ref="R188:R197" si="37">Q188*H188</f>
        <v>0</v>
      </c>
      <c r="S188" s="177">
        <v>0</v>
      </c>
      <c r="T188" s="178">
        <f t="shared" ref="T188:T197" si="3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9" t="s">
        <v>203</v>
      </c>
      <c r="AT188" s="179" t="s">
        <v>143</v>
      </c>
      <c r="AU188" s="179" t="s">
        <v>85</v>
      </c>
      <c r="AY188" s="14" t="s">
        <v>141</v>
      </c>
      <c r="BE188" s="180">
        <f t="shared" ref="BE188:BE197" si="39">IF(N188="základná",J188,0)</f>
        <v>0</v>
      </c>
      <c r="BF188" s="180">
        <f t="shared" ref="BF188:BF197" si="40">IF(N188="znížená",J188,0)</f>
        <v>0</v>
      </c>
      <c r="BG188" s="180">
        <f t="shared" ref="BG188:BG197" si="41">IF(N188="zákl. prenesená",J188,0)</f>
        <v>0</v>
      </c>
      <c r="BH188" s="180">
        <f t="shared" ref="BH188:BH197" si="42">IF(N188="zníž. prenesená",J188,0)</f>
        <v>0</v>
      </c>
      <c r="BI188" s="180">
        <f t="shared" ref="BI188:BI197" si="43">IF(N188="nulová",J188,0)</f>
        <v>0</v>
      </c>
      <c r="BJ188" s="14" t="s">
        <v>85</v>
      </c>
      <c r="BK188" s="180">
        <f t="shared" ref="BK188:BK197" si="44">ROUND(I188*H188,2)</f>
        <v>0</v>
      </c>
      <c r="BL188" s="14" t="s">
        <v>203</v>
      </c>
      <c r="BM188" s="179" t="s">
        <v>578</v>
      </c>
    </row>
    <row r="189" spans="1:65" s="2" customFormat="1" ht="24.15" customHeight="1">
      <c r="A189" s="29"/>
      <c r="B189" s="132"/>
      <c r="C189" s="182" t="s">
        <v>317</v>
      </c>
      <c r="D189" s="182" t="s">
        <v>216</v>
      </c>
      <c r="E189" s="183" t="s">
        <v>579</v>
      </c>
      <c r="F189" s="184" t="s">
        <v>580</v>
      </c>
      <c r="G189" s="185" t="s">
        <v>150</v>
      </c>
      <c r="H189" s="186">
        <v>2921.29</v>
      </c>
      <c r="I189" s="187"/>
      <c r="J189" s="188">
        <f t="shared" si="35"/>
        <v>0</v>
      </c>
      <c r="K189" s="189"/>
      <c r="L189" s="190"/>
      <c r="M189" s="191" t="s">
        <v>1</v>
      </c>
      <c r="N189" s="192" t="s">
        <v>39</v>
      </c>
      <c r="O189" s="58"/>
      <c r="P189" s="177">
        <f t="shared" si="36"/>
        <v>0</v>
      </c>
      <c r="Q189" s="177">
        <v>5.7600000000000004E-3</v>
      </c>
      <c r="R189" s="177">
        <f t="shared" si="37"/>
        <v>16.826630399999999</v>
      </c>
      <c r="S189" s="177">
        <v>0</v>
      </c>
      <c r="T189" s="178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9" t="s">
        <v>219</v>
      </c>
      <c r="AT189" s="179" t="s">
        <v>216</v>
      </c>
      <c r="AU189" s="179" t="s">
        <v>85</v>
      </c>
      <c r="AY189" s="14" t="s">
        <v>141</v>
      </c>
      <c r="BE189" s="180">
        <f t="shared" si="39"/>
        <v>0</v>
      </c>
      <c r="BF189" s="180">
        <f t="shared" si="40"/>
        <v>0</v>
      </c>
      <c r="BG189" s="180">
        <f t="shared" si="41"/>
        <v>0</v>
      </c>
      <c r="BH189" s="180">
        <f t="shared" si="42"/>
        <v>0</v>
      </c>
      <c r="BI189" s="180">
        <f t="shared" si="43"/>
        <v>0</v>
      </c>
      <c r="BJ189" s="14" t="s">
        <v>85</v>
      </c>
      <c r="BK189" s="180">
        <f t="shared" si="44"/>
        <v>0</v>
      </c>
      <c r="BL189" s="14" t="s">
        <v>203</v>
      </c>
      <c r="BM189" s="179" t="s">
        <v>581</v>
      </c>
    </row>
    <row r="190" spans="1:65" s="2" customFormat="1" ht="37.950000000000003" customHeight="1">
      <c r="A190" s="29"/>
      <c r="B190" s="132"/>
      <c r="C190" s="167" t="s">
        <v>321</v>
      </c>
      <c r="D190" s="167" t="s">
        <v>143</v>
      </c>
      <c r="E190" s="168" t="s">
        <v>582</v>
      </c>
      <c r="F190" s="169" t="s">
        <v>583</v>
      </c>
      <c r="G190" s="170" t="s">
        <v>202</v>
      </c>
      <c r="H190" s="171">
        <v>390</v>
      </c>
      <c r="I190" s="172"/>
      <c r="J190" s="173">
        <f t="shared" si="35"/>
        <v>0</v>
      </c>
      <c r="K190" s="174"/>
      <c r="L190" s="30"/>
      <c r="M190" s="175" t="s">
        <v>1</v>
      </c>
      <c r="N190" s="176" t="s">
        <v>39</v>
      </c>
      <c r="O190" s="58"/>
      <c r="P190" s="177">
        <f t="shared" si="36"/>
        <v>0</v>
      </c>
      <c r="Q190" s="177">
        <v>0</v>
      </c>
      <c r="R190" s="177">
        <f t="shared" si="37"/>
        <v>0</v>
      </c>
      <c r="S190" s="177">
        <v>0</v>
      </c>
      <c r="T190" s="178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9" t="s">
        <v>203</v>
      </c>
      <c r="AT190" s="179" t="s">
        <v>143</v>
      </c>
      <c r="AU190" s="179" t="s">
        <v>85</v>
      </c>
      <c r="AY190" s="14" t="s">
        <v>141</v>
      </c>
      <c r="BE190" s="180">
        <f t="shared" si="39"/>
        <v>0</v>
      </c>
      <c r="BF190" s="180">
        <f t="shared" si="40"/>
        <v>0</v>
      </c>
      <c r="BG190" s="180">
        <f t="shared" si="41"/>
        <v>0</v>
      </c>
      <c r="BH190" s="180">
        <f t="shared" si="42"/>
        <v>0</v>
      </c>
      <c r="BI190" s="180">
        <f t="shared" si="43"/>
        <v>0</v>
      </c>
      <c r="BJ190" s="14" t="s">
        <v>85</v>
      </c>
      <c r="BK190" s="180">
        <f t="shared" si="44"/>
        <v>0</v>
      </c>
      <c r="BL190" s="14" t="s">
        <v>203</v>
      </c>
      <c r="BM190" s="179" t="s">
        <v>584</v>
      </c>
    </row>
    <row r="191" spans="1:65" s="2" customFormat="1" ht="21.75" customHeight="1">
      <c r="A191" s="29"/>
      <c r="B191" s="132"/>
      <c r="C191" s="182" t="s">
        <v>325</v>
      </c>
      <c r="D191" s="182" t="s">
        <v>216</v>
      </c>
      <c r="E191" s="183" t="s">
        <v>585</v>
      </c>
      <c r="F191" s="184" t="s">
        <v>586</v>
      </c>
      <c r="G191" s="185" t="s">
        <v>202</v>
      </c>
      <c r="H191" s="186">
        <v>150</v>
      </c>
      <c r="I191" s="187"/>
      <c r="J191" s="188">
        <f t="shared" si="35"/>
        <v>0</v>
      </c>
      <c r="K191" s="189"/>
      <c r="L191" s="190"/>
      <c r="M191" s="191" t="s">
        <v>1</v>
      </c>
      <c r="N191" s="192" t="s">
        <v>39</v>
      </c>
      <c r="O191" s="58"/>
      <c r="P191" s="177">
        <f t="shared" si="36"/>
        <v>0</v>
      </c>
      <c r="Q191" s="177">
        <v>2.3999999999999998E-3</v>
      </c>
      <c r="R191" s="177">
        <f t="shared" si="37"/>
        <v>0.36</v>
      </c>
      <c r="S191" s="177">
        <v>0</v>
      </c>
      <c r="T191" s="178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9" t="s">
        <v>219</v>
      </c>
      <c r="AT191" s="179" t="s">
        <v>216</v>
      </c>
      <c r="AU191" s="179" t="s">
        <v>85</v>
      </c>
      <c r="AY191" s="14" t="s">
        <v>141</v>
      </c>
      <c r="BE191" s="180">
        <f t="shared" si="39"/>
        <v>0</v>
      </c>
      <c r="BF191" s="180">
        <f t="shared" si="40"/>
        <v>0</v>
      </c>
      <c r="BG191" s="180">
        <f t="shared" si="41"/>
        <v>0</v>
      </c>
      <c r="BH191" s="180">
        <f t="shared" si="42"/>
        <v>0</v>
      </c>
      <c r="BI191" s="180">
        <f t="shared" si="43"/>
        <v>0</v>
      </c>
      <c r="BJ191" s="14" t="s">
        <v>85</v>
      </c>
      <c r="BK191" s="180">
        <f t="shared" si="44"/>
        <v>0</v>
      </c>
      <c r="BL191" s="14" t="s">
        <v>203</v>
      </c>
      <c r="BM191" s="179" t="s">
        <v>587</v>
      </c>
    </row>
    <row r="192" spans="1:65" s="2" customFormat="1" ht="16.5" customHeight="1">
      <c r="A192" s="29"/>
      <c r="B192" s="132"/>
      <c r="C192" s="182" t="s">
        <v>331</v>
      </c>
      <c r="D192" s="182" t="s">
        <v>216</v>
      </c>
      <c r="E192" s="183" t="s">
        <v>588</v>
      </c>
      <c r="F192" s="184" t="s">
        <v>589</v>
      </c>
      <c r="G192" s="185" t="s">
        <v>202</v>
      </c>
      <c r="H192" s="186">
        <v>240</v>
      </c>
      <c r="I192" s="187"/>
      <c r="J192" s="188">
        <f t="shared" si="35"/>
        <v>0</v>
      </c>
      <c r="K192" s="189"/>
      <c r="L192" s="190"/>
      <c r="M192" s="191" t="s">
        <v>1</v>
      </c>
      <c r="N192" s="192" t="s">
        <v>39</v>
      </c>
      <c r="O192" s="58"/>
      <c r="P192" s="177">
        <f t="shared" si="36"/>
        <v>0</v>
      </c>
      <c r="Q192" s="177">
        <v>2.3999999999999998E-3</v>
      </c>
      <c r="R192" s="177">
        <f t="shared" si="37"/>
        <v>0.57599999999999996</v>
      </c>
      <c r="S192" s="177">
        <v>0</v>
      </c>
      <c r="T192" s="178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9" t="s">
        <v>219</v>
      </c>
      <c r="AT192" s="179" t="s">
        <v>216</v>
      </c>
      <c r="AU192" s="179" t="s">
        <v>85</v>
      </c>
      <c r="AY192" s="14" t="s">
        <v>141</v>
      </c>
      <c r="BE192" s="180">
        <f t="shared" si="39"/>
        <v>0</v>
      </c>
      <c r="BF192" s="180">
        <f t="shared" si="40"/>
        <v>0</v>
      </c>
      <c r="BG192" s="180">
        <f t="shared" si="41"/>
        <v>0</v>
      </c>
      <c r="BH192" s="180">
        <f t="shared" si="42"/>
        <v>0</v>
      </c>
      <c r="BI192" s="180">
        <f t="shared" si="43"/>
        <v>0</v>
      </c>
      <c r="BJ192" s="14" t="s">
        <v>85</v>
      </c>
      <c r="BK192" s="180">
        <f t="shared" si="44"/>
        <v>0</v>
      </c>
      <c r="BL192" s="14" t="s">
        <v>203</v>
      </c>
      <c r="BM192" s="179" t="s">
        <v>590</v>
      </c>
    </row>
    <row r="193" spans="1:65" s="2" customFormat="1" ht="16.5" customHeight="1">
      <c r="A193" s="29"/>
      <c r="B193" s="132"/>
      <c r="C193" s="167" t="s">
        <v>591</v>
      </c>
      <c r="D193" s="167" t="s">
        <v>143</v>
      </c>
      <c r="E193" s="168" t="s">
        <v>592</v>
      </c>
      <c r="F193" s="169" t="s">
        <v>593</v>
      </c>
      <c r="G193" s="170" t="s">
        <v>150</v>
      </c>
      <c r="H193" s="171">
        <v>1432.0050000000001</v>
      </c>
      <c r="I193" s="172"/>
      <c r="J193" s="173">
        <f t="shared" si="35"/>
        <v>0</v>
      </c>
      <c r="K193" s="174"/>
      <c r="L193" s="30"/>
      <c r="M193" s="175" t="s">
        <v>1</v>
      </c>
      <c r="N193" s="176" t="s">
        <v>39</v>
      </c>
      <c r="O193" s="58"/>
      <c r="P193" s="177">
        <f t="shared" si="36"/>
        <v>0</v>
      </c>
      <c r="Q193" s="177">
        <v>0</v>
      </c>
      <c r="R193" s="177">
        <f t="shared" si="37"/>
        <v>0</v>
      </c>
      <c r="S193" s="177">
        <v>0</v>
      </c>
      <c r="T193" s="178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9" t="s">
        <v>203</v>
      </c>
      <c r="AT193" s="179" t="s">
        <v>143</v>
      </c>
      <c r="AU193" s="179" t="s">
        <v>85</v>
      </c>
      <c r="AY193" s="14" t="s">
        <v>141</v>
      </c>
      <c r="BE193" s="180">
        <f t="shared" si="39"/>
        <v>0</v>
      </c>
      <c r="BF193" s="180">
        <f t="shared" si="40"/>
        <v>0</v>
      </c>
      <c r="BG193" s="180">
        <f t="shared" si="41"/>
        <v>0</v>
      </c>
      <c r="BH193" s="180">
        <f t="shared" si="42"/>
        <v>0</v>
      </c>
      <c r="BI193" s="180">
        <f t="shared" si="43"/>
        <v>0</v>
      </c>
      <c r="BJ193" s="14" t="s">
        <v>85</v>
      </c>
      <c r="BK193" s="180">
        <f t="shared" si="44"/>
        <v>0</v>
      </c>
      <c r="BL193" s="14" t="s">
        <v>203</v>
      </c>
      <c r="BM193" s="179" t="s">
        <v>594</v>
      </c>
    </row>
    <row r="194" spans="1:65" s="2" customFormat="1" ht="16.5" customHeight="1">
      <c r="A194" s="29"/>
      <c r="B194" s="132"/>
      <c r="C194" s="182" t="s">
        <v>595</v>
      </c>
      <c r="D194" s="182" t="s">
        <v>216</v>
      </c>
      <c r="E194" s="183" t="s">
        <v>596</v>
      </c>
      <c r="F194" s="184" t="s">
        <v>597</v>
      </c>
      <c r="G194" s="185" t="s">
        <v>150</v>
      </c>
      <c r="H194" s="186">
        <v>1646.806</v>
      </c>
      <c r="I194" s="187"/>
      <c r="J194" s="188">
        <f t="shared" si="35"/>
        <v>0</v>
      </c>
      <c r="K194" s="189"/>
      <c r="L194" s="190"/>
      <c r="M194" s="191" t="s">
        <v>1</v>
      </c>
      <c r="N194" s="192" t="s">
        <v>39</v>
      </c>
      <c r="O194" s="58"/>
      <c r="P194" s="177">
        <f t="shared" si="36"/>
        <v>0</v>
      </c>
      <c r="Q194" s="177">
        <v>1E-4</v>
      </c>
      <c r="R194" s="177">
        <f t="shared" si="37"/>
        <v>0.16468060000000001</v>
      </c>
      <c r="S194" s="177">
        <v>0</v>
      </c>
      <c r="T194" s="178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9" t="s">
        <v>219</v>
      </c>
      <c r="AT194" s="179" t="s">
        <v>216</v>
      </c>
      <c r="AU194" s="179" t="s">
        <v>85</v>
      </c>
      <c r="AY194" s="14" t="s">
        <v>141</v>
      </c>
      <c r="BE194" s="180">
        <f t="shared" si="39"/>
        <v>0</v>
      </c>
      <c r="BF194" s="180">
        <f t="shared" si="40"/>
        <v>0</v>
      </c>
      <c r="BG194" s="180">
        <f t="shared" si="41"/>
        <v>0</v>
      </c>
      <c r="BH194" s="180">
        <f t="shared" si="42"/>
        <v>0</v>
      </c>
      <c r="BI194" s="180">
        <f t="shared" si="43"/>
        <v>0</v>
      </c>
      <c r="BJ194" s="14" t="s">
        <v>85</v>
      </c>
      <c r="BK194" s="180">
        <f t="shared" si="44"/>
        <v>0</v>
      </c>
      <c r="BL194" s="14" t="s">
        <v>203</v>
      </c>
      <c r="BM194" s="179" t="s">
        <v>598</v>
      </c>
    </row>
    <row r="195" spans="1:65" s="2" customFormat="1" ht="24.15" customHeight="1">
      <c r="A195" s="29"/>
      <c r="B195" s="132"/>
      <c r="C195" s="182" t="s">
        <v>599</v>
      </c>
      <c r="D195" s="182" t="s">
        <v>216</v>
      </c>
      <c r="E195" s="183" t="s">
        <v>600</v>
      </c>
      <c r="F195" s="184" t="s">
        <v>601</v>
      </c>
      <c r="G195" s="185" t="s">
        <v>202</v>
      </c>
      <c r="H195" s="186">
        <v>57</v>
      </c>
      <c r="I195" s="187"/>
      <c r="J195" s="188">
        <f t="shared" si="35"/>
        <v>0</v>
      </c>
      <c r="K195" s="189"/>
      <c r="L195" s="190"/>
      <c r="M195" s="191" t="s">
        <v>1</v>
      </c>
      <c r="N195" s="192" t="s">
        <v>39</v>
      </c>
      <c r="O195" s="58"/>
      <c r="P195" s="177">
        <f t="shared" si="36"/>
        <v>0</v>
      </c>
      <c r="Q195" s="177">
        <v>1E-4</v>
      </c>
      <c r="R195" s="177">
        <f t="shared" si="37"/>
        <v>5.7000000000000002E-3</v>
      </c>
      <c r="S195" s="177">
        <v>0</v>
      </c>
      <c r="T195" s="178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9" t="s">
        <v>219</v>
      </c>
      <c r="AT195" s="179" t="s">
        <v>216</v>
      </c>
      <c r="AU195" s="179" t="s">
        <v>85</v>
      </c>
      <c r="AY195" s="14" t="s">
        <v>141</v>
      </c>
      <c r="BE195" s="180">
        <f t="shared" si="39"/>
        <v>0</v>
      </c>
      <c r="BF195" s="180">
        <f t="shared" si="40"/>
        <v>0</v>
      </c>
      <c r="BG195" s="180">
        <f t="shared" si="41"/>
        <v>0</v>
      </c>
      <c r="BH195" s="180">
        <f t="shared" si="42"/>
        <v>0</v>
      </c>
      <c r="BI195" s="180">
        <f t="shared" si="43"/>
        <v>0</v>
      </c>
      <c r="BJ195" s="14" t="s">
        <v>85</v>
      </c>
      <c r="BK195" s="180">
        <f t="shared" si="44"/>
        <v>0</v>
      </c>
      <c r="BL195" s="14" t="s">
        <v>203</v>
      </c>
      <c r="BM195" s="179" t="s">
        <v>602</v>
      </c>
    </row>
    <row r="196" spans="1:65" s="2" customFormat="1" ht="37.950000000000003" customHeight="1">
      <c r="A196" s="29"/>
      <c r="B196" s="132"/>
      <c r="C196" s="182" t="s">
        <v>603</v>
      </c>
      <c r="D196" s="182" t="s">
        <v>216</v>
      </c>
      <c r="E196" s="183" t="s">
        <v>604</v>
      </c>
      <c r="F196" s="184" t="s">
        <v>605</v>
      </c>
      <c r="G196" s="185" t="s">
        <v>202</v>
      </c>
      <c r="H196" s="186">
        <v>86</v>
      </c>
      <c r="I196" s="187"/>
      <c r="J196" s="188">
        <f t="shared" si="35"/>
        <v>0</v>
      </c>
      <c r="K196" s="189"/>
      <c r="L196" s="190"/>
      <c r="M196" s="191" t="s">
        <v>1</v>
      </c>
      <c r="N196" s="192" t="s">
        <v>39</v>
      </c>
      <c r="O196" s="58"/>
      <c r="P196" s="177">
        <f t="shared" si="36"/>
        <v>0</v>
      </c>
      <c r="Q196" s="177">
        <v>1E-4</v>
      </c>
      <c r="R196" s="177">
        <f t="shared" si="37"/>
        <v>8.6E-3</v>
      </c>
      <c r="S196" s="177">
        <v>0</v>
      </c>
      <c r="T196" s="178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9" t="s">
        <v>219</v>
      </c>
      <c r="AT196" s="179" t="s">
        <v>216</v>
      </c>
      <c r="AU196" s="179" t="s">
        <v>85</v>
      </c>
      <c r="AY196" s="14" t="s">
        <v>141</v>
      </c>
      <c r="BE196" s="180">
        <f t="shared" si="39"/>
        <v>0</v>
      </c>
      <c r="BF196" s="180">
        <f t="shared" si="40"/>
        <v>0</v>
      </c>
      <c r="BG196" s="180">
        <f t="shared" si="41"/>
        <v>0</v>
      </c>
      <c r="BH196" s="180">
        <f t="shared" si="42"/>
        <v>0</v>
      </c>
      <c r="BI196" s="180">
        <f t="shared" si="43"/>
        <v>0</v>
      </c>
      <c r="BJ196" s="14" t="s">
        <v>85</v>
      </c>
      <c r="BK196" s="180">
        <f t="shared" si="44"/>
        <v>0</v>
      </c>
      <c r="BL196" s="14" t="s">
        <v>203</v>
      </c>
      <c r="BM196" s="179" t="s">
        <v>606</v>
      </c>
    </row>
    <row r="197" spans="1:65" s="2" customFormat="1" ht="24.15" customHeight="1">
      <c r="A197" s="29"/>
      <c r="B197" s="132"/>
      <c r="C197" s="167" t="s">
        <v>607</v>
      </c>
      <c r="D197" s="167" t="s">
        <v>143</v>
      </c>
      <c r="E197" s="168" t="s">
        <v>608</v>
      </c>
      <c r="F197" s="169" t="s">
        <v>609</v>
      </c>
      <c r="G197" s="170" t="s">
        <v>208</v>
      </c>
      <c r="H197" s="181"/>
      <c r="I197" s="172"/>
      <c r="J197" s="173">
        <f t="shared" si="35"/>
        <v>0</v>
      </c>
      <c r="K197" s="174"/>
      <c r="L197" s="30"/>
      <c r="M197" s="175" t="s">
        <v>1</v>
      </c>
      <c r="N197" s="176" t="s">
        <v>39</v>
      </c>
      <c r="O197" s="58"/>
      <c r="P197" s="177">
        <f t="shared" si="36"/>
        <v>0</v>
      </c>
      <c r="Q197" s="177">
        <v>0</v>
      </c>
      <c r="R197" s="177">
        <f t="shared" si="37"/>
        <v>0</v>
      </c>
      <c r="S197" s="177">
        <v>0</v>
      </c>
      <c r="T197" s="178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9" t="s">
        <v>203</v>
      </c>
      <c r="AT197" s="179" t="s">
        <v>143</v>
      </c>
      <c r="AU197" s="179" t="s">
        <v>85</v>
      </c>
      <c r="AY197" s="14" t="s">
        <v>141</v>
      </c>
      <c r="BE197" s="180">
        <f t="shared" si="39"/>
        <v>0</v>
      </c>
      <c r="BF197" s="180">
        <f t="shared" si="40"/>
        <v>0</v>
      </c>
      <c r="BG197" s="180">
        <f t="shared" si="41"/>
        <v>0</v>
      </c>
      <c r="BH197" s="180">
        <f t="shared" si="42"/>
        <v>0</v>
      </c>
      <c r="BI197" s="180">
        <f t="shared" si="43"/>
        <v>0</v>
      </c>
      <c r="BJ197" s="14" t="s">
        <v>85</v>
      </c>
      <c r="BK197" s="180">
        <f t="shared" si="44"/>
        <v>0</v>
      </c>
      <c r="BL197" s="14" t="s">
        <v>203</v>
      </c>
      <c r="BM197" s="179" t="s">
        <v>610</v>
      </c>
    </row>
    <row r="198" spans="1:65" s="12" customFormat="1" ht="22.95" customHeight="1">
      <c r="B198" s="154"/>
      <c r="D198" s="155" t="s">
        <v>72</v>
      </c>
      <c r="E198" s="165" t="s">
        <v>611</v>
      </c>
      <c r="F198" s="165" t="s">
        <v>612</v>
      </c>
      <c r="I198" s="157"/>
      <c r="J198" s="166">
        <f>BK198</f>
        <v>0</v>
      </c>
      <c r="L198" s="154"/>
      <c r="M198" s="159"/>
      <c r="N198" s="160"/>
      <c r="O198" s="160"/>
      <c r="P198" s="161">
        <f>SUM(P199:P201)</f>
        <v>0</v>
      </c>
      <c r="Q198" s="160"/>
      <c r="R198" s="161">
        <f>SUM(R199:R201)</f>
        <v>4.5999999999999999E-3</v>
      </c>
      <c r="S198" s="160"/>
      <c r="T198" s="162">
        <f>SUM(T199:T201)</f>
        <v>0</v>
      </c>
      <c r="AR198" s="155" t="s">
        <v>85</v>
      </c>
      <c r="AT198" s="163" t="s">
        <v>72</v>
      </c>
      <c r="AU198" s="163" t="s">
        <v>80</v>
      </c>
      <c r="AY198" s="155" t="s">
        <v>141</v>
      </c>
      <c r="BK198" s="164">
        <f>SUM(BK199:BK201)</f>
        <v>0</v>
      </c>
    </row>
    <row r="199" spans="1:65" s="2" customFormat="1" ht="24.15" customHeight="1">
      <c r="A199" s="29"/>
      <c r="B199" s="132"/>
      <c r="C199" s="252" t="s">
        <v>613</v>
      </c>
      <c r="D199" s="252" t="s">
        <v>143</v>
      </c>
      <c r="E199" s="253" t="s">
        <v>614</v>
      </c>
      <c r="F199" s="254" t="s">
        <v>615</v>
      </c>
      <c r="G199" s="255" t="s">
        <v>202</v>
      </c>
      <c r="H199" s="256">
        <v>2</v>
      </c>
      <c r="I199" s="172"/>
      <c r="J199" s="173">
        <f>ROUND(I199*H199,2)</f>
        <v>0</v>
      </c>
      <c r="K199" s="174"/>
      <c r="L199" s="30"/>
      <c r="M199" s="175" t="s">
        <v>1</v>
      </c>
      <c r="N199" s="176" t="s">
        <v>39</v>
      </c>
      <c r="O199" s="58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9" t="s">
        <v>203</v>
      </c>
      <c r="AT199" s="179" t="s">
        <v>143</v>
      </c>
      <c r="AU199" s="179" t="s">
        <v>85</v>
      </c>
      <c r="AY199" s="14" t="s">
        <v>141</v>
      </c>
      <c r="BE199" s="180">
        <f>IF(N199="základná",J199,0)</f>
        <v>0</v>
      </c>
      <c r="BF199" s="180">
        <f>IF(N199="znížená",J199,0)</f>
        <v>0</v>
      </c>
      <c r="BG199" s="180">
        <f>IF(N199="zákl. prenesená",J199,0)</f>
        <v>0</v>
      </c>
      <c r="BH199" s="180">
        <f>IF(N199="zníž. prenesená",J199,0)</f>
        <v>0</v>
      </c>
      <c r="BI199" s="180">
        <f>IF(N199="nulová",J199,0)</f>
        <v>0</v>
      </c>
      <c r="BJ199" s="14" t="s">
        <v>85</v>
      </c>
      <c r="BK199" s="180">
        <f>ROUND(I199*H199,2)</f>
        <v>0</v>
      </c>
      <c r="BL199" s="14" t="s">
        <v>203</v>
      </c>
      <c r="BM199" s="179" t="s">
        <v>616</v>
      </c>
    </row>
    <row r="200" spans="1:65" s="2" customFormat="1" ht="24.15" customHeight="1">
      <c r="A200" s="29"/>
      <c r="B200" s="132"/>
      <c r="C200" s="257" t="s">
        <v>617</v>
      </c>
      <c r="D200" s="257" t="s">
        <v>216</v>
      </c>
      <c r="E200" s="258" t="s">
        <v>618</v>
      </c>
      <c r="F200" s="259" t="s">
        <v>619</v>
      </c>
      <c r="G200" s="260" t="s">
        <v>202</v>
      </c>
      <c r="H200" s="261">
        <v>2</v>
      </c>
      <c r="I200" s="187"/>
      <c r="J200" s="188">
        <f>ROUND(I200*H200,2)</f>
        <v>0</v>
      </c>
      <c r="K200" s="189"/>
      <c r="L200" s="190"/>
      <c r="M200" s="191" t="s">
        <v>1</v>
      </c>
      <c r="N200" s="192" t="s">
        <v>39</v>
      </c>
      <c r="O200" s="58"/>
      <c r="P200" s="177">
        <f>O200*H200</f>
        <v>0</v>
      </c>
      <c r="Q200" s="177">
        <v>2.3E-3</v>
      </c>
      <c r="R200" s="177">
        <f>Q200*H200</f>
        <v>4.5999999999999999E-3</v>
      </c>
      <c r="S200" s="177">
        <v>0</v>
      </c>
      <c r="T200" s="178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9" t="s">
        <v>219</v>
      </c>
      <c r="AT200" s="179" t="s">
        <v>216</v>
      </c>
      <c r="AU200" s="179" t="s">
        <v>85</v>
      </c>
      <c r="AY200" s="14" t="s">
        <v>141</v>
      </c>
      <c r="BE200" s="180">
        <f>IF(N200="základná",J200,0)</f>
        <v>0</v>
      </c>
      <c r="BF200" s="180">
        <f>IF(N200="znížená",J200,0)</f>
        <v>0</v>
      </c>
      <c r="BG200" s="180">
        <f>IF(N200="zákl. prenesená",J200,0)</f>
        <v>0</v>
      </c>
      <c r="BH200" s="180">
        <f>IF(N200="zníž. prenesená",J200,0)</f>
        <v>0</v>
      </c>
      <c r="BI200" s="180">
        <f>IF(N200="nulová",J200,0)</f>
        <v>0</v>
      </c>
      <c r="BJ200" s="14" t="s">
        <v>85</v>
      </c>
      <c r="BK200" s="180">
        <f>ROUND(I200*H200,2)</f>
        <v>0</v>
      </c>
      <c r="BL200" s="14" t="s">
        <v>203</v>
      </c>
      <c r="BM200" s="179" t="s">
        <v>620</v>
      </c>
    </row>
    <row r="201" spans="1:65" s="2" customFormat="1" ht="33" customHeight="1">
      <c r="A201" s="29"/>
      <c r="B201" s="132"/>
      <c r="C201" s="252" t="s">
        <v>621</v>
      </c>
      <c r="D201" s="252" t="s">
        <v>143</v>
      </c>
      <c r="E201" s="253" t="s">
        <v>622</v>
      </c>
      <c r="F201" s="254" t="s">
        <v>623</v>
      </c>
      <c r="G201" s="255" t="s">
        <v>208</v>
      </c>
      <c r="H201" s="256"/>
      <c r="I201" s="172"/>
      <c r="J201" s="173">
        <f>ROUND(I201*H201,2)</f>
        <v>0</v>
      </c>
      <c r="K201" s="174"/>
      <c r="L201" s="30"/>
      <c r="M201" s="175" t="s">
        <v>1</v>
      </c>
      <c r="N201" s="176" t="s">
        <v>39</v>
      </c>
      <c r="O201" s="58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9" t="s">
        <v>203</v>
      </c>
      <c r="AT201" s="179" t="s">
        <v>143</v>
      </c>
      <c r="AU201" s="179" t="s">
        <v>85</v>
      </c>
      <c r="AY201" s="14" t="s">
        <v>141</v>
      </c>
      <c r="BE201" s="180">
        <f>IF(N201="základná",J201,0)</f>
        <v>0</v>
      </c>
      <c r="BF201" s="180">
        <f>IF(N201="znížená",J201,0)</f>
        <v>0</v>
      </c>
      <c r="BG201" s="180">
        <f>IF(N201="zákl. prenesená",J201,0)</f>
        <v>0</v>
      </c>
      <c r="BH201" s="180">
        <f>IF(N201="zníž. prenesená",J201,0)</f>
        <v>0</v>
      </c>
      <c r="BI201" s="180">
        <f>IF(N201="nulová",J201,0)</f>
        <v>0</v>
      </c>
      <c r="BJ201" s="14" t="s">
        <v>85</v>
      </c>
      <c r="BK201" s="180">
        <f>ROUND(I201*H201,2)</f>
        <v>0</v>
      </c>
      <c r="BL201" s="14" t="s">
        <v>203</v>
      </c>
      <c r="BM201" s="179" t="s">
        <v>624</v>
      </c>
    </row>
    <row r="202" spans="1:65" s="12" customFormat="1" ht="25.95" customHeight="1">
      <c r="B202" s="154"/>
      <c r="C202" s="262"/>
      <c r="D202" s="263" t="s">
        <v>72</v>
      </c>
      <c r="E202" s="264" t="s">
        <v>625</v>
      </c>
      <c r="F202" s="264" t="s">
        <v>626</v>
      </c>
      <c r="G202" s="262"/>
      <c r="H202" s="262"/>
      <c r="I202" s="157"/>
      <c r="J202" s="158">
        <f>BK202</f>
        <v>0</v>
      </c>
      <c r="L202" s="154"/>
      <c r="M202" s="159"/>
      <c r="N202" s="160"/>
      <c r="O202" s="160"/>
      <c r="P202" s="161">
        <f>P203</f>
        <v>0</v>
      </c>
      <c r="Q202" s="160"/>
      <c r="R202" s="161">
        <f>R203</f>
        <v>0</v>
      </c>
      <c r="S202" s="160"/>
      <c r="T202" s="162">
        <f>T203</f>
        <v>0</v>
      </c>
      <c r="AR202" s="155" t="s">
        <v>92</v>
      </c>
      <c r="AT202" s="163" t="s">
        <v>72</v>
      </c>
      <c r="AU202" s="163" t="s">
        <v>73</v>
      </c>
      <c r="AY202" s="155" t="s">
        <v>141</v>
      </c>
      <c r="BK202" s="164">
        <f>BK203</f>
        <v>0</v>
      </c>
    </row>
    <row r="203" spans="1:65" s="2" customFormat="1" ht="16.5" customHeight="1">
      <c r="A203" s="29"/>
      <c r="B203" s="132"/>
      <c r="C203" s="252" t="s">
        <v>627</v>
      </c>
      <c r="D203" s="252" t="s">
        <v>143</v>
      </c>
      <c r="E203" s="253" t="s">
        <v>628</v>
      </c>
      <c r="F203" s="254" t="s">
        <v>629</v>
      </c>
      <c r="G203" s="255" t="s">
        <v>630</v>
      </c>
      <c r="H203" s="256">
        <v>80</v>
      </c>
      <c r="I203" s="172"/>
      <c r="J203" s="173">
        <f>ROUND(I203*H203,2)</f>
        <v>0</v>
      </c>
      <c r="K203" s="174"/>
      <c r="L203" s="30"/>
      <c r="M203" s="193" t="s">
        <v>1</v>
      </c>
      <c r="N203" s="194" t="s">
        <v>39</v>
      </c>
      <c r="O203" s="195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9" t="s">
        <v>631</v>
      </c>
      <c r="AT203" s="179" t="s">
        <v>143</v>
      </c>
      <c r="AU203" s="179" t="s">
        <v>80</v>
      </c>
      <c r="AY203" s="14" t="s">
        <v>141</v>
      </c>
      <c r="BE203" s="180">
        <f>IF(N203="základná",J203,0)</f>
        <v>0</v>
      </c>
      <c r="BF203" s="180">
        <f>IF(N203="znížená",J203,0)</f>
        <v>0</v>
      </c>
      <c r="BG203" s="180">
        <f>IF(N203="zákl. prenesená",J203,0)</f>
        <v>0</v>
      </c>
      <c r="BH203" s="180">
        <f>IF(N203="zníž. prenesená",J203,0)</f>
        <v>0</v>
      </c>
      <c r="BI203" s="180">
        <f>IF(N203="nulová",J203,0)</f>
        <v>0</v>
      </c>
      <c r="BJ203" s="14" t="s">
        <v>85</v>
      </c>
      <c r="BK203" s="180">
        <f>ROUND(I203*H203,2)</f>
        <v>0</v>
      </c>
      <c r="BL203" s="14" t="s">
        <v>631</v>
      </c>
      <c r="BM203" s="179" t="s">
        <v>632</v>
      </c>
    </row>
    <row r="204" spans="1:65" s="2" customFormat="1" ht="6.9" customHeight="1">
      <c r="A204" s="29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30"/>
      <c r="M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</row>
  </sheetData>
  <autoFilter ref="C139:K203" xr:uid="{00000000-0009-0000-0000-000003000000}"/>
  <mergeCells count="17">
    <mergeCell ref="E29:H29"/>
    <mergeCell ref="E132:H132"/>
    <mergeCell ref="L2:V2"/>
    <mergeCell ref="D114:F114"/>
    <mergeCell ref="D115:F115"/>
    <mergeCell ref="D116:F116"/>
    <mergeCell ref="E128:H128"/>
    <mergeCell ref="E130:H130"/>
    <mergeCell ref="E85:H85"/>
    <mergeCell ref="E87:H87"/>
    <mergeCell ref="E89:H89"/>
    <mergeCell ref="D112:F112"/>
    <mergeCell ref="D113:F113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7"/>
  <sheetViews>
    <sheetView showGridLines="0" tabSelected="1" topLeftCell="A20" workbookViewId="0">
      <selection activeCell="W135" sqref="W13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94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95</v>
      </c>
      <c r="L4" s="17"/>
      <c r="M4" s="9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9" t="str">
        <f>'Rekapitulácia stavby'!K6</f>
        <v>Zvýšenie energetickej účinnosti administratínej budovy</v>
      </c>
      <c r="F7" s="250"/>
      <c r="G7" s="250"/>
      <c r="H7" s="250"/>
      <c r="L7" s="17"/>
    </row>
    <row r="8" spans="1:46" s="1" customFormat="1" ht="12" customHeight="1">
      <c r="B8" s="17"/>
      <c r="D8" s="24" t="s">
        <v>96</v>
      </c>
      <c r="L8" s="17"/>
    </row>
    <row r="9" spans="1:46" s="2" customFormat="1" ht="16.5" customHeight="1">
      <c r="A9" s="29"/>
      <c r="B9" s="30"/>
      <c r="C9" s="29"/>
      <c r="D9" s="29"/>
      <c r="E9" s="249" t="s">
        <v>97</v>
      </c>
      <c r="F9" s="246"/>
      <c r="G9" s="246"/>
      <c r="H9" s="24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7" t="s">
        <v>633</v>
      </c>
      <c r="F11" s="246"/>
      <c r="G11" s="246"/>
      <c r="H11" s="246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634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24" t="s">
        <v>22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>Obec Bracovce</v>
      </c>
      <c r="F17" s="29"/>
      <c r="G17" s="29"/>
      <c r="H17" s="29"/>
      <c r="I17" s="24" t="s">
        <v>24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51" t="str">
        <f>'Rekapitulácia stavby'!E14</f>
        <v>Vyplň údaj</v>
      </c>
      <c r="F20" s="215"/>
      <c r="G20" s="215"/>
      <c r="H20" s="21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24" t="s">
        <v>22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>JEGON s.r.o., Štefana Kukuru 12, Michalovce</v>
      </c>
      <c r="F23" s="29"/>
      <c r="G23" s="29"/>
      <c r="H23" s="29"/>
      <c r="I23" s="24" t="s">
        <v>24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>Ing. Marián Mihálik</v>
      </c>
      <c r="F26" s="29"/>
      <c r="G26" s="29"/>
      <c r="H26" s="29"/>
      <c r="I26" s="24" t="s">
        <v>24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19" t="s">
        <v>1</v>
      </c>
      <c r="F29" s="219"/>
      <c r="G29" s="219"/>
      <c r="H29" s="21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2" t="s">
        <v>100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3" t="s">
        <v>101</v>
      </c>
      <c r="E33" s="29"/>
      <c r="F33" s="29"/>
      <c r="G33" s="29"/>
      <c r="H33" s="29"/>
      <c r="I33" s="29"/>
      <c r="J33" s="102">
        <f>J104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4" t="s">
        <v>33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" customHeight="1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33" t="s">
        <v>34</v>
      </c>
      <c r="J36" s="33" t="s">
        <v>36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>
      <c r="A37" s="29"/>
      <c r="B37" s="30"/>
      <c r="C37" s="29"/>
      <c r="D37" s="105" t="s">
        <v>37</v>
      </c>
      <c r="E37" s="35" t="s">
        <v>38</v>
      </c>
      <c r="F37" s="106">
        <f>ROUND((SUM(BE104:BE111) + SUM(BE133:BE186)),  2)</f>
        <v>0</v>
      </c>
      <c r="G37" s="107"/>
      <c r="H37" s="107"/>
      <c r="I37" s="108">
        <v>0.2</v>
      </c>
      <c r="J37" s="106">
        <f>ROUND(((SUM(BE104:BE111) + SUM(BE133:BE186))*I37), 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35" t="s">
        <v>39</v>
      </c>
      <c r="F38" s="106">
        <f>ROUND((SUM(BF104:BF111) + SUM(BF133:BF186)),  2)</f>
        <v>0</v>
      </c>
      <c r="G38" s="107"/>
      <c r="H38" s="107"/>
      <c r="I38" s="108">
        <v>0.2</v>
      </c>
      <c r="J38" s="106">
        <f>ROUND(((SUM(BF104:BF111) + SUM(BF133:BF186))*I38), 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40</v>
      </c>
      <c r="F39" s="109">
        <f>ROUND((SUM(BG104:BG111) + SUM(BG133:BG186)), 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hidden="1" customHeight="1">
      <c r="A40" s="29"/>
      <c r="B40" s="30"/>
      <c r="C40" s="29"/>
      <c r="D40" s="29"/>
      <c r="E40" s="24" t="s">
        <v>41</v>
      </c>
      <c r="F40" s="109">
        <f>ROUND((SUM(BH104:BH111) + SUM(BH133:BH186)), 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" hidden="1" customHeight="1">
      <c r="A41" s="29"/>
      <c r="B41" s="30"/>
      <c r="C41" s="29"/>
      <c r="D41" s="29"/>
      <c r="E41" s="35" t="s">
        <v>42</v>
      </c>
      <c r="F41" s="106">
        <f>ROUND((SUM(BI104:BI111) + SUM(BI133:BI186)), 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1"/>
      <c r="D43" s="112" t="s">
        <v>43</v>
      </c>
      <c r="E43" s="60"/>
      <c r="F43" s="60"/>
      <c r="G43" s="113" t="s">
        <v>44</v>
      </c>
      <c r="H43" s="114" t="s">
        <v>45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7" t="s">
        <v>49</v>
      </c>
      <c r="G61" s="45" t="s">
        <v>48</v>
      </c>
      <c r="H61" s="32"/>
      <c r="I61" s="32"/>
      <c r="J61" s="118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7" t="s">
        <v>49</v>
      </c>
      <c r="G76" s="45" t="s">
        <v>48</v>
      </c>
      <c r="H76" s="32"/>
      <c r="I76" s="32"/>
      <c r="J76" s="118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9" t="str">
        <f>E7</f>
        <v>Zvýšenie energetickej účinnosti administratínej budovy</v>
      </c>
      <c r="F85" s="250"/>
      <c r="G85" s="250"/>
      <c r="H85" s="25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96</v>
      </c>
      <c r="L86" s="17"/>
    </row>
    <row r="87" spans="1:31" s="2" customFormat="1" ht="16.5" customHeight="1">
      <c r="A87" s="29"/>
      <c r="B87" s="30"/>
      <c r="C87" s="29"/>
      <c r="D87" s="29"/>
      <c r="E87" s="249" t="s">
        <v>97</v>
      </c>
      <c r="F87" s="246"/>
      <c r="G87" s="246"/>
      <c r="H87" s="24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7" t="str">
        <f>E11</f>
        <v>4 - 4.časť - Bleskozvod</v>
      </c>
      <c r="F89" s="246"/>
      <c r="G89" s="246"/>
      <c r="H89" s="246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 xml:space="preserve"> 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200000000000003" customHeight="1">
      <c r="A93" s="29"/>
      <c r="B93" s="30"/>
      <c r="C93" s="24" t="s">
        <v>21</v>
      </c>
      <c r="D93" s="29"/>
      <c r="E93" s="29"/>
      <c r="F93" s="22" t="str">
        <f>E17</f>
        <v>Obec Bracovce</v>
      </c>
      <c r="G93" s="29"/>
      <c r="H93" s="29"/>
      <c r="I93" s="24" t="s">
        <v>27</v>
      </c>
      <c r="J93" s="27" t="str">
        <f>E23</f>
        <v>JEGON s.r.o., Štefana Kukuru 12, Michalovce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15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30</v>
      </c>
      <c r="J94" s="27" t="str">
        <f>E26</f>
        <v>Ing. Marián Mihálik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9" t="s">
        <v>103</v>
      </c>
      <c r="D96" s="111"/>
      <c r="E96" s="111"/>
      <c r="F96" s="111"/>
      <c r="G96" s="111"/>
      <c r="H96" s="111"/>
      <c r="I96" s="111"/>
      <c r="J96" s="120" t="s">
        <v>104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5" customHeight="1">
      <c r="A98" s="29"/>
      <c r="B98" s="30"/>
      <c r="C98" s="121" t="s">
        <v>105</v>
      </c>
      <c r="D98" s="29"/>
      <c r="E98" s="29"/>
      <c r="F98" s="29"/>
      <c r="G98" s="29"/>
      <c r="H98" s="29"/>
      <c r="I98" s="29"/>
      <c r="J98" s="71">
        <f>J133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65" s="9" customFormat="1" ht="24.9" customHeight="1">
      <c r="B99" s="122"/>
      <c r="D99" s="123" t="s">
        <v>635</v>
      </c>
      <c r="E99" s="124"/>
      <c r="F99" s="124"/>
      <c r="G99" s="124"/>
      <c r="H99" s="124"/>
      <c r="I99" s="124"/>
      <c r="J99" s="125">
        <f>J134</f>
        <v>0</v>
      </c>
      <c r="L99" s="122"/>
    </row>
    <row r="100" spans="1:65" s="10" customFormat="1" ht="19.95" customHeight="1">
      <c r="B100" s="126"/>
      <c r="D100" s="127" t="s">
        <v>636</v>
      </c>
      <c r="E100" s="128"/>
      <c r="F100" s="128"/>
      <c r="G100" s="128"/>
      <c r="H100" s="128"/>
      <c r="I100" s="128"/>
      <c r="J100" s="129">
        <f>J135</f>
        <v>0</v>
      </c>
      <c r="L100" s="126"/>
    </row>
    <row r="101" spans="1:65" s="10" customFormat="1" ht="19.95" customHeight="1">
      <c r="B101" s="126"/>
      <c r="D101" s="127" t="s">
        <v>637</v>
      </c>
      <c r="E101" s="128"/>
      <c r="F101" s="128"/>
      <c r="G101" s="128"/>
      <c r="H101" s="128"/>
      <c r="I101" s="128"/>
      <c r="J101" s="129">
        <f>J181</f>
        <v>0</v>
      </c>
      <c r="L101" s="126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21" t="s">
        <v>117</v>
      </c>
      <c r="D104" s="29"/>
      <c r="E104" s="29"/>
      <c r="F104" s="29"/>
      <c r="G104" s="29"/>
      <c r="H104" s="29"/>
      <c r="I104" s="29"/>
      <c r="J104" s="130">
        <f>ROUND(J105 + J106 + J107 + J108 + J109 + J110,2)</f>
        <v>0</v>
      </c>
      <c r="K104" s="29"/>
      <c r="L104" s="42"/>
      <c r="N104" s="131" t="s">
        <v>37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32"/>
      <c r="C105" s="133"/>
      <c r="D105" s="247" t="s">
        <v>118</v>
      </c>
      <c r="E105" s="248"/>
      <c r="F105" s="248"/>
      <c r="G105" s="133"/>
      <c r="H105" s="133"/>
      <c r="I105" s="133"/>
      <c r="J105" s="135">
        <v>0</v>
      </c>
      <c r="K105" s="133"/>
      <c r="L105" s="136"/>
      <c r="M105" s="137"/>
      <c r="N105" s="138" t="s">
        <v>39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119</v>
      </c>
      <c r="AZ105" s="137"/>
      <c r="BA105" s="137"/>
      <c r="BB105" s="137"/>
      <c r="BC105" s="137"/>
      <c r="BD105" s="137"/>
      <c r="BE105" s="140">
        <f t="shared" ref="BE105:BE110" si="0">IF(N105="základná",J105,0)</f>
        <v>0</v>
      </c>
      <c r="BF105" s="140">
        <f t="shared" ref="BF105:BF110" si="1">IF(N105="znížená",J105,0)</f>
        <v>0</v>
      </c>
      <c r="BG105" s="140">
        <f t="shared" ref="BG105:BG110" si="2">IF(N105="zákl. prenesená",J105,0)</f>
        <v>0</v>
      </c>
      <c r="BH105" s="140">
        <f t="shared" ref="BH105:BH110" si="3">IF(N105="zníž. prenesená",J105,0)</f>
        <v>0</v>
      </c>
      <c r="BI105" s="140">
        <f t="shared" ref="BI105:BI110" si="4">IF(N105="nulová",J105,0)</f>
        <v>0</v>
      </c>
      <c r="BJ105" s="139" t="s">
        <v>85</v>
      </c>
      <c r="BK105" s="137"/>
      <c r="BL105" s="137"/>
      <c r="BM105" s="137"/>
    </row>
    <row r="106" spans="1:65" s="2" customFormat="1" ht="18" customHeight="1">
      <c r="A106" s="29"/>
      <c r="B106" s="132"/>
      <c r="C106" s="133"/>
      <c r="D106" s="247" t="s">
        <v>120</v>
      </c>
      <c r="E106" s="248"/>
      <c r="F106" s="248"/>
      <c r="G106" s="133"/>
      <c r="H106" s="133"/>
      <c r="I106" s="133"/>
      <c r="J106" s="135">
        <v>0</v>
      </c>
      <c r="K106" s="133"/>
      <c r="L106" s="136"/>
      <c r="M106" s="137"/>
      <c r="N106" s="138" t="s">
        <v>39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119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85</v>
      </c>
      <c r="BK106" s="137"/>
      <c r="BL106" s="137"/>
      <c r="BM106" s="137"/>
    </row>
    <row r="107" spans="1:65" s="2" customFormat="1" ht="18" customHeight="1">
      <c r="A107" s="29"/>
      <c r="B107" s="132"/>
      <c r="C107" s="133"/>
      <c r="D107" s="247" t="s">
        <v>121</v>
      </c>
      <c r="E107" s="248"/>
      <c r="F107" s="248"/>
      <c r="G107" s="133"/>
      <c r="H107" s="133"/>
      <c r="I107" s="133"/>
      <c r="J107" s="135">
        <v>0</v>
      </c>
      <c r="K107" s="133"/>
      <c r="L107" s="136"/>
      <c r="M107" s="137"/>
      <c r="N107" s="138" t="s">
        <v>39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119</v>
      </c>
      <c r="AZ107" s="137"/>
      <c r="BA107" s="137"/>
      <c r="BB107" s="137"/>
      <c r="BC107" s="137"/>
      <c r="BD107" s="137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85</v>
      </c>
      <c r="BK107" s="137"/>
      <c r="BL107" s="137"/>
      <c r="BM107" s="137"/>
    </row>
    <row r="108" spans="1:65" s="2" customFormat="1" ht="18" customHeight="1">
      <c r="A108" s="29"/>
      <c r="B108" s="132"/>
      <c r="C108" s="133"/>
      <c r="D108" s="247" t="s">
        <v>122</v>
      </c>
      <c r="E108" s="248"/>
      <c r="F108" s="248"/>
      <c r="G108" s="133"/>
      <c r="H108" s="133"/>
      <c r="I108" s="133"/>
      <c r="J108" s="135">
        <v>0</v>
      </c>
      <c r="K108" s="133"/>
      <c r="L108" s="136"/>
      <c r="M108" s="137"/>
      <c r="N108" s="138" t="s">
        <v>39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119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85</v>
      </c>
      <c r="BK108" s="137"/>
      <c r="BL108" s="137"/>
      <c r="BM108" s="137"/>
    </row>
    <row r="109" spans="1:65" s="2" customFormat="1" ht="18" customHeight="1">
      <c r="A109" s="29"/>
      <c r="B109" s="132"/>
      <c r="C109" s="133"/>
      <c r="D109" s="247" t="s">
        <v>123</v>
      </c>
      <c r="E109" s="248"/>
      <c r="F109" s="248"/>
      <c r="G109" s="133"/>
      <c r="H109" s="133"/>
      <c r="I109" s="133"/>
      <c r="J109" s="135">
        <v>0</v>
      </c>
      <c r="K109" s="133"/>
      <c r="L109" s="136"/>
      <c r="M109" s="137"/>
      <c r="N109" s="138" t="s">
        <v>39</v>
      </c>
      <c r="O109" s="137"/>
      <c r="P109" s="137"/>
      <c r="Q109" s="137"/>
      <c r="R109" s="137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9" t="s">
        <v>119</v>
      </c>
      <c r="AZ109" s="137"/>
      <c r="BA109" s="137"/>
      <c r="BB109" s="137"/>
      <c r="BC109" s="137"/>
      <c r="BD109" s="137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85</v>
      </c>
      <c r="BK109" s="137"/>
      <c r="BL109" s="137"/>
      <c r="BM109" s="137"/>
    </row>
    <row r="110" spans="1:65" s="2" customFormat="1" ht="18" customHeight="1">
      <c r="A110" s="29"/>
      <c r="B110" s="132"/>
      <c r="C110" s="133"/>
      <c r="D110" s="134" t="s">
        <v>124</v>
      </c>
      <c r="E110" s="133"/>
      <c r="F110" s="133"/>
      <c r="G110" s="133"/>
      <c r="H110" s="133"/>
      <c r="I110" s="133"/>
      <c r="J110" s="135">
        <f>ROUND(J32*T110,2)</f>
        <v>0</v>
      </c>
      <c r="K110" s="133"/>
      <c r="L110" s="136"/>
      <c r="M110" s="137"/>
      <c r="N110" s="138" t="s">
        <v>39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125</v>
      </c>
      <c r="AZ110" s="137"/>
      <c r="BA110" s="137"/>
      <c r="BB110" s="137"/>
      <c r="BC110" s="137"/>
      <c r="BD110" s="137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85</v>
      </c>
      <c r="BK110" s="137"/>
      <c r="BL110" s="137"/>
      <c r="BM110" s="137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41" t="s">
        <v>126</v>
      </c>
      <c r="D112" s="111"/>
      <c r="E112" s="111"/>
      <c r="F112" s="111"/>
      <c r="G112" s="111"/>
      <c r="H112" s="111"/>
      <c r="I112" s="111"/>
      <c r="J112" s="142">
        <f>ROUND(J98+J104,2)</f>
        <v>0</v>
      </c>
      <c r="K112" s="111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" customHeight="1">
      <c r="A118" s="29"/>
      <c r="B118" s="30"/>
      <c r="C118" s="18" t="s">
        <v>127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9" t="str">
        <f>E7</f>
        <v>Zvýšenie energetickej účinnosti administratínej budovy</v>
      </c>
      <c r="F121" s="250"/>
      <c r="G121" s="250"/>
      <c r="H121" s="250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>
      <c r="B122" s="17"/>
      <c r="C122" s="24" t="s">
        <v>96</v>
      </c>
      <c r="L122" s="17"/>
    </row>
    <row r="123" spans="1:31" s="2" customFormat="1" ht="16.5" customHeight="1">
      <c r="A123" s="29"/>
      <c r="B123" s="30"/>
      <c r="C123" s="29"/>
      <c r="D123" s="29"/>
      <c r="E123" s="249" t="s">
        <v>97</v>
      </c>
      <c r="F123" s="246"/>
      <c r="G123" s="246"/>
      <c r="H123" s="246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98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7" t="str">
        <f>E11</f>
        <v>4 - 4.časť - Bleskozvod</v>
      </c>
      <c r="F125" s="246"/>
      <c r="G125" s="246"/>
      <c r="H125" s="246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F14</f>
        <v xml:space="preserve"> </v>
      </c>
      <c r="G127" s="29"/>
      <c r="H127" s="29"/>
      <c r="I127" s="24" t="s">
        <v>20</v>
      </c>
      <c r="J127" s="55" t="str">
        <f>IF(J14="","",J14)</f>
        <v/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40.200000000000003" customHeight="1">
      <c r="A129" s="29"/>
      <c r="B129" s="30"/>
      <c r="C129" s="24" t="s">
        <v>21</v>
      </c>
      <c r="D129" s="29"/>
      <c r="E129" s="29"/>
      <c r="F129" s="22" t="str">
        <f>E17</f>
        <v>Obec Bracovce</v>
      </c>
      <c r="G129" s="29"/>
      <c r="H129" s="29"/>
      <c r="I129" s="24" t="s">
        <v>27</v>
      </c>
      <c r="J129" s="27" t="str">
        <f>E23</f>
        <v>JEGON s.r.o., Štefana Kukuru 12, Michalovce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15" customHeight="1">
      <c r="A130" s="29"/>
      <c r="B130" s="30"/>
      <c r="C130" s="24" t="s">
        <v>25</v>
      </c>
      <c r="D130" s="29"/>
      <c r="E130" s="29"/>
      <c r="F130" s="22" t="str">
        <f>IF(E20="","",E20)</f>
        <v>Vyplň údaj</v>
      </c>
      <c r="G130" s="29"/>
      <c r="H130" s="29"/>
      <c r="I130" s="24" t="s">
        <v>30</v>
      </c>
      <c r="J130" s="27" t="str">
        <f>E26</f>
        <v>Ing. Marián Mihálik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43"/>
      <c r="B132" s="144"/>
      <c r="C132" s="145" t="s">
        <v>128</v>
      </c>
      <c r="D132" s="146" t="s">
        <v>58</v>
      </c>
      <c r="E132" s="146" t="s">
        <v>54</v>
      </c>
      <c r="F132" s="146" t="s">
        <v>55</v>
      </c>
      <c r="G132" s="146" t="s">
        <v>129</v>
      </c>
      <c r="H132" s="146" t="s">
        <v>130</v>
      </c>
      <c r="I132" s="146" t="s">
        <v>131</v>
      </c>
      <c r="J132" s="147" t="s">
        <v>104</v>
      </c>
      <c r="K132" s="148" t="s">
        <v>132</v>
      </c>
      <c r="L132" s="149"/>
      <c r="M132" s="62" t="s">
        <v>1</v>
      </c>
      <c r="N132" s="63" t="s">
        <v>37</v>
      </c>
      <c r="O132" s="63" t="s">
        <v>133</v>
      </c>
      <c r="P132" s="63" t="s">
        <v>134</v>
      </c>
      <c r="Q132" s="63" t="s">
        <v>135</v>
      </c>
      <c r="R132" s="63" t="s">
        <v>136</v>
      </c>
      <c r="S132" s="63" t="s">
        <v>137</v>
      </c>
      <c r="T132" s="64" t="s">
        <v>138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5" s="2" customFormat="1" ht="22.95" customHeight="1">
      <c r="A133" s="29"/>
      <c r="B133" s="30"/>
      <c r="C133" s="69" t="s">
        <v>100</v>
      </c>
      <c r="D133" s="29"/>
      <c r="E133" s="29"/>
      <c r="F133" s="29"/>
      <c r="G133" s="29"/>
      <c r="H133" s="29"/>
      <c r="I133" s="29"/>
      <c r="J133" s="150">
        <f>BK133</f>
        <v>0</v>
      </c>
      <c r="K133" s="29"/>
      <c r="L133" s="30"/>
      <c r="M133" s="65"/>
      <c r="N133" s="56"/>
      <c r="O133" s="66"/>
      <c r="P133" s="151">
        <f>P134</f>
        <v>0</v>
      </c>
      <c r="Q133" s="66"/>
      <c r="R133" s="151">
        <f>R134</f>
        <v>0.44083000000000011</v>
      </c>
      <c r="S133" s="66"/>
      <c r="T133" s="152">
        <f>T134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72</v>
      </c>
      <c r="AU133" s="14" t="s">
        <v>106</v>
      </c>
      <c r="BK133" s="153">
        <f>BK134</f>
        <v>0</v>
      </c>
    </row>
    <row r="134" spans="1:65" s="12" customFormat="1" ht="25.95" customHeight="1">
      <c r="B134" s="154"/>
      <c r="D134" s="155" t="s">
        <v>72</v>
      </c>
      <c r="E134" s="156" t="s">
        <v>216</v>
      </c>
      <c r="F134" s="156" t="s">
        <v>638</v>
      </c>
      <c r="I134" s="157"/>
      <c r="J134" s="158">
        <f>BK134</f>
        <v>0</v>
      </c>
      <c r="L134" s="154"/>
      <c r="M134" s="159"/>
      <c r="N134" s="160"/>
      <c r="O134" s="160"/>
      <c r="P134" s="161">
        <f>P135+P181</f>
        <v>0</v>
      </c>
      <c r="Q134" s="160"/>
      <c r="R134" s="161">
        <f>R135+R181</f>
        <v>0.44083000000000011</v>
      </c>
      <c r="S134" s="160"/>
      <c r="T134" s="162">
        <f>T135+T181</f>
        <v>0</v>
      </c>
      <c r="AR134" s="155" t="s">
        <v>89</v>
      </c>
      <c r="AT134" s="163" t="s">
        <v>72</v>
      </c>
      <c r="AU134" s="163" t="s">
        <v>73</v>
      </c>
      <c r="AY134" s="155" t="s">
        <v>141</v>
      </c>
      <c r="BK134" s="164">
        <f>BK135+BK181</f>
        <v>0</v>
      </c>
    </row>
    <row r="135" spans="1:65" s="12" customFormat="1" ht="22.95" customHeight="1">
      <c r="B135" s="154"/>
      <c r="D135" s="155" t="s">
        <v>72</v>
      </c>
      <c r="E135" s="165" t="s">
        <v>639</v>
      </c>
      <c r="F135" s="165" t="s">
        <v>640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SUM(P136:P180)</f>
        <v>0</v>
      </c>
      <c r="Q135" s="160"/>
      <c r="R135" s="161">
        <f>SUM(R136:R180)</f>
        <v>0.44083000000000011</v>
      </c>
      <c r="S135" s="160"/>
      <c r="T135" s="162">
        <f>SUM(T136:T180)</f>
        <v>0</v>
      </c>
      <c r="AR135" s="155" t="s">
        <v>89</v>
      </c>
      <c r="AT135" s="163" t="s">
        <v>72</v>
      </c>
      <c r="AU135" s="163" t="s">
        <v>80</v>
      </c>
      <c r="AY135" s="155" t="s">
        <v>141</v>
      </c>
      <c r="BK135" s="164">
        <f>SUM(BK136:BK180)</f>
        <v>0</v>
      </c>
    </row>
    <row r="136" spans="1:65" s="2" customFormat="1" ht="24.15" customHeight="1">
      <c r="A136" s="29"/>
      <c r="B136" s="132"/>
      <c r="C136" s="252" t="s">
        <v>80</v>
      </c>
      <c r="D136" s="252" t="s">
        <v>143</v>
      </c>
      <c r="E136" s="253" t="s">
        <v>641</v>
      </c>
      <c r="F136" s="254" t="s">
        <v>642</v>
      </c>
      <c r="G136" s="255" t="s">
        <v>164</v>
      </c>
      <c r="H136" s="256">
        <v>210</v>
      </c>
      <c r="I136" s="172"/>
      <c r="J136" s="173">
        <f t="shared" ref="J136:J180" si="5">ROUND(I136*H136,2)</f>
        <v>0</v>
      </c>
      <c r="K136" s="174"/>
      <c r="L136" s="30"/>
      <c r="M136" s="175" t="s">
        <v>1</v>
      </c>
      <c r="N136" s="176" t="s">
        <v>39</v>
      </c>
      <c r="O136" s="58"/>
      <c r="P136" s="177">
        <f t="shared" ref="P136:P180" si="6">O136*H136</f>
        <v>0</v>
      </c>
      <c r="Q136" s="177">
        <v>0</v>
      </c>
      <c r="R136" s="177">
        <f t="shared" ref="R136:R180" si="7">Q136*H136</f>
        <v>0</v>
      </c>
      <c r="S136" s="177">
        <v>0</v>
      </c>
      <c r="T136" s="178">
        <f t="shared" ref="T136:T180" si="8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9" t="s">
        <v>643</v>
      </c>
      <c r="AT136" s="179" t="s">
        <v>143</v>
      </c>
      <c r="AU136" s="179" t="s">
        <v>85</v>
      </c>
      <c r="AY136" s="14" t="s">
        <v>141</v>
      </c>
      <c r="BE136" s="180">
        <f t="shared" ref="BE136:BE180" si="9">IF(N136="základná",J136,0)</f>
        <v>0</v>
      </c>
      <c r="BF136" s="180">
        <f t="shared" ref="BF136:BF180" si="10">IF(N136="znížená",J136,0)</f>
        <v>0</v>
      </c>
      <c r="BG136" s="180">
        <f t="shared" ref="BG136:BG180" si="11">IF(N136="zákl. prenesená",J136,0)</f>
        <v>0</v>
      </c>
      <c r="BH136" s="180">
        <f t="shared" ref="BH136:BH180" si="12">IF(N136="zníž. prenesená",J136,0)</f>
        <v>0</v>
      </c>
      <c r="BI136" s="180">
        <f t="shared" ref="BI136:BI180" si="13">IF(N136="nulová",J136,0)</f>
        <v>0</v>
      </c>
      <c r="BJ136" s="14" t="s">
        <v>85</v>
      </c>
      <c r="BK136" s="180">
        <f t="shared" ref="BK136:BK180" si="14">ROUND(I136*H136,2)</f>
        <v>0</v>
      </c>
      <c r="BL136" s="14" t="s">
        <v>643</v>
      </c>
      <c r="BM136" s="179" t="s">
        <v>85</v>
      </c>
    </row>
    <row r="137" spans="1:65" s="2" customFormat="1" ht="16.5" customHeight="1">
      <c r="A137" s="29"/>
      <c r="B137" s="132"/>
      <c r="C137" s="257" t="s">
        <v>85</v>
      </c>
      <c r="D137" s="257" t="s">
        <v>216</v>
      </c>
      <c r="E137" s="258" t="s">
        <v>644</v>
      </c>
      <c r="F137" s="259" t="s">
        <v>645</v>
      </c>
      <c r="G137" s="260" t="s">
        <v>646</v>
      </c>
      <c r="H137" s="261">
        <v>199.5</v>
      </c>
      <c r="I137" s="187"/>
      <c r="J137" s="188">
        <f t="shared" si="5"/>
        <v>0</v>
      </c>
      <c r="K137" s="189"/>
      <c r="L137" s="190"/>
      <c r="M137" s="191" t="s">
        <v>1</v>
      </c>
      <c r="N137" s="192" t="s">
        <v>39</v>
      </c>
      <c r="O137" s="58"/>
      <c r="P137" s="177">
        <f t="shared" si="6"/>
        <v>0</v>
      </c>
      <c r="Q137" s="177">
        <v>1E-3</v>
      </c>
      <c r="R137" s="177">
        <f t="shared" si="7"/>
        <v>0.19950000000000001</v>
      </c>
      <c r="S137" s="177">
        <v>0</v>
      </c>
      <c r="T137" s="178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9" t="s">
        <v>647</v>
      </c>
      <c r="AT137" s="179" t="s">
        <v>216</v>
      </c>
      <c r="AU137" s="179" t="s">
        <v>85</v>
      </c>
      <c r="AY137" s="14" t="s">
        <v>141</v>
      </c>
      <c r="BE137" s="180">
        <f t="shared" si="9"/>
        <v>0</v>
      </c>
      <c r="BF137" s="180">
        <f t="shared" si="10"/>
        <v>0</v>
      </c>
      <c r="BG137" s="180">
        <f t="shared" si="11"/>
        <v>0</v>
      </c>
      <c r="BH137" s="180">
        <f t="shared" si="12"/>
        <v>0</v>
      </c>
      <c r="BI137" s="180">
        <f t="shared" si="13"/>
        <v>0</v>
      </c>
      <c r="BJ137" s="14" t="s">
        <v>85</v>
      </c>
      <c r="BK137" s="180">
        <f t="shared" si="14"/>
        <v>0</v>
      </c>
      <c r="BL137" s="14" t="s">
        <v>647</v>
      </c>
      <c r="BM137" s="179" t="s">
        <v>92</v>
      </c>
    </row>
    <row r="138" spans="1:65" s="2" customFormat="1" ht="24.15" customHeight="1">
      <c r="A138" s="29"/>
      <c r="B138" s="132"/>
      <c r="C138" s="252" t="s">
        <v>89</v>
      </c>
      <c r="D138" s="252" t="s">
        <v>143</v>
      </c>
      <c r="E138" s="253" t="s">
        <v>648</v>
      </c>
      <c r="F138" s="254" t="s">
        <v>649</v>
      </c>
      <c r="G138" s="255" t="s">
        <v>164</v>
      </c>
      <c r="H138" s="256">
        <v>50</v>
      </c>
      <c r="I138" s="172"/>
      <c r="J138" s="173">
        <f t="shared" si="5"/>
        <v>0</v>
      </c>
      <c r="K138" s="174"/>
      <c r="L138" s="30"/>
      <c r="M138" s="175" t="s">
        <v>1</v>
      </c>
      <c r="N138" s="176" t="s">
        <v>39</v>
      </c>
      <c r="O138" s="58"/>
      <c r="P138" s="177">
        <f t="shared" si="6"/>
        <v>0</v>
      </c>
      <c r="Q138" s="177">
        <v>0</v>
      </c>
      <c r="R138" s="177">
        <f t="shared" si="7"/>
        <v>0</v>
      </c>
      <c r="S138" s="177">
        <v>0</v>
      </c>
      <c r="T138" s="178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9" t="s">
        <v>643</v>
      </c>
      <c r="AT138" s="179" t="s">
        <v>143</v>
      </c>
      <c r="AU138" s="179" t="s">
        <v>85</v>
      </c>
      <c r="AY138" s="14" t="s">
        <v>141</v>
      </c>
      <c r="BE138" s="180">
        <f t="shared" si="9"/>
        <v>0</v>
      </c>
      <c r="BF138" s="180">
        <f t="shared" si="10"/>
        <v>0</v>
      </c>
      <c r="BG138" s="180">
        <f t="shared" si="11"/>
        <v>0</v>
      </c>
      <c r="BH138" s="180">
        <f t="shared" si="12"/>
        <v>0</v>
      </c>
      <c r="BI138" s="180">
        <f t="shared" si="13"/>
        <v>0</v>
      </c>
      <c r="BJ138" s="14" t="s">
        <v>85</v>
      </c>
      <c r="BK138" s="180">
        <f t="shared" si="14"/>
        <v>0</v>
      </c>
      <c r="BL138" s="14" t="s">
        <v>643</v>
      </c>
      <c r="BM138" s="179" t="s">
        <v>166</v>
      </c>
    </row>
    <row r="139" spans="1:65" s="2" customFormat="1" ht="16.5" customHeight="1">
      <c r="A139" s="29"/>
      <c r="B139" s="132"/>
      <c r="C139" s="257" t="s">
        <v>92</v>
      </c>
      <c r="D139" s="257" t="s">
        <v>216</v>
      </c>
      <c r="E139" s="258" t="s">
        <v>650</v>
      </c>
      <c r="F139" s="259" t="s">
        <v>651</v>
      </c>
      <c r="G139" s="260" t="s">
        <v>646</v>
      </c>
      <c r="H139" s="261">
        <v>19.375</v>
      </c>
      <c r="I139" s="187"/>
      <c r="J139" s="188">
        <f t="shared" si="5"/>
        <v>0</v>
      </c>
      <c r="K139" s="189"/>
      <c r="L139" s="190"/>
      <c r="M139" s="191" t="s">
        <v>1</v>
      </c>
      <c r="N139" s="192" t="s">
        <v>39</v>
      </c>
      <c r="O139" s="58"/>
      <c r="P139" s="177">
        <f t="shared" si="6"/>
        <v>0</v>
      </c>
      <c r="Q139" s="177">
        <v>1.00025806451613E-3</v>
      </c>
      <c r="R139" s="177">
        <f t="shared" si="7"/>
        <v>1.9380000000000019E-2</v>
      </c>
      <c r="S139" s="177">
        <v>0</v>
      </c>
      <c r="T139" s="178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9" t="s">
        <v>647</v>
      </c>
      <c r="AT139" s="179" t="s">
        <v>216</v>
      </c>
      <c r="AU139" s="179" t="s">
        <v>85</v>
      </c>
      <c r="AY139" s="14" t="s">
        <v>141</v>
      </c>
      <c r="BE139" s="180">
        <f t="shared" si="9"/>
        <v>0</v>
      </c>
      <c r="BF139" s="180">
        <f t="shared" si="10"/>
        <v>0</v>
      </c>
      <c r="BG139" s="180">
        <f t="shared" si="11"/>
        <v>0</v>
      </c>
      <c r="BH139" s="180">
        <f t="shared" si="12"/>
        <v>0</v>
      </c>
      <c r="BI139" s="180">
        <f t="shared" si="13"/>
        <v>0</v>
      </c>
      <c r="BJ139" s="14" t="s">
        <v>85</v>
      </c>
      <c r="BK139" s="180">
        <f t="shared" si="14"/>
        <v>0</v>
      </c>
      <c r="BL139" s="14" t="s">
        <v>647</v>
      </c>
      <c r="BM139" s="179" t="s">
        <v>174</v>
      </c>
    </row>
    <row r="140" spans="1:65" s="2" customFormat="1" ht="24.15" customHeight="1">
      <c r="A140" s="29"/>
      <c r="B140" s="132"/>
      <c r="C140" s="252" t="s">
        <v>161</v>
      </c>
      <c r="D140" s="252" t="s">
        <v>143</v>
      </c>
      <c r="E140" s="253" t="s">
        <v>652</v>
      </c>
      <c r="F140" s="254" t="s">
        <v>653</v>
      </c>
      <c r="G140" s="255" t="s">
        <v>164</v>
      </c>
      <c r="H140" s="256">
        <v>320</v>
      </c>
      <c r="I140" s="172"/>
      <c r="J140" s="173">
        <f t="shared" si="5"/>
        <v>0</v>
      </c>
      <c r="K140" s="174"/>
      <c r="L140" s="30"/>
      <c r="M140" s="175" t="s">
        <v>1</v>
      </c>
      <c r="N140" s="176" t="s">
        <v>39</v>
      </c>
      <c r="O140" s="58"/>
      <c r="P140" s="177">
        <f t="shared" si="6"/>
        <v>0</v>
      </c>
      <c r="Q140" s="177">
        <v>0</v>
      </c>
      <c r="R140" s="177">
        <f t="shared" si="7"/>
        <v>0</v>
      </c>
      <c r="S140" s="177">
        <v>0</v>
      </c>
      <c r="T140" s="178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9" t="s">
        <v>643</v>
      </c>
      <c r="AT140" s="179" t="s">
        <v>143</v>
      </c>
      <c r="AU140" s="179" t="s">
        <v>85</v>
      </c>
      <c r="AY140" s="14" t="s">
        <v>141</v>
      </c>
      <c r="BE140" s="180">
        <f t="shared" si="9"/>
        <v>0</v>
      </c>
      <c r="BF140" s="180">
        <f t="shared" si="10"/>
        <v>0</v>
      </c>
      <c r="BG140" s="180">
        <f t="shared" si="11"/>
        <v>0</v>
      </c>
      <c r="BH140" s="180">
        <f t="shared" si="12"/>
        <v>0</v>
      </c>
      <c r="BI140" s="180">
        <f t="shared" si="13"/>
        <v>0</v>
      </c>
      <c r="BJ140" s="14" t="s">
        <v>85</v>
      </c>
      <c r="BK140" s="180">
        <f t="shared" si="14"/>
        <v>0</v>
      </c>
      <c r="BL140" s="14" t="s">
        <v>643</v>
      </c>
      <c r="BM140" s="179" t="s">
        <v>181</v>
      </c>
    </row>
    <row r="141" spans="1:65" s="2" customFormat="1" ht="16.5" customHeight="1">
      <c r="A141" s="29"/>
      <c r="B141" s="132"/>
      <c r="C141" s="257" t="s">
        <v>166</v>
      </c>
      <c r="D141" s="257" t="s">
        <v>216</v>
      </c>
      <c r="E141" s="258" t="s">
        <v>654</v>
      </c>
      <c r="F141" s="259" t="s">
        <v>655</v>
      </c>
      <c r="G141" s="260" t="s">
        <v>646</v>
      </c>
      <c r="H141" s="261">
        <v>44.8</v>
      </c>
      <c r="I141" s="187"/>
      <c r="J141" s="188">
        <f t="shared" si="5"/>
        <v>0</v>
      </c>
      <c r="K141" s="189"/>
      <c r="L141" s="190"/>
      <c r="M141" s="191" t="s">
        <v>1</v>
      </c>
      <c r="N141" s="192" t="s">
        <v>39</v>
      </c>
      <c r="O141" s="58"/>
      <c r="P141" s="177">
        <f t="shared" si="6"/>
        <v>0</v>
      </c>
      <c r="Q141" s="177">
        <v>1E-3</v>
      </c>
      <c r="R141" s="177">
        <f t="shared" si="7"/>
        <v>4.48E-2</v>
      </c>
      <c r="S141" s="177">
        <v>0</v>
      </c>
      <c r="T141" s="178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9" t="s">
        <v>647</v>
      </c>
      <c r="AT141" s="179" t="s">
        <v>216</v>
      </c>
      <c r="AU141" s="179" t="s">
        <v>85</v>
      </c>
      <c r="AY141" s="14" t="s">
        <v>141</v>
      </c>
      <c r="BE141" s="180">
        <f t="shared" si="9"/>
        <v>0</v>
      </c>
      <c r="BF141" s="180">
        <f t="shared" si="10"/>
        <v>0</v>
      </c>
      <c r="BG141" s="180">
        <f t="shared" si="11"/>
        <v>0</v>
      </c>
      <c r="BH141" s="180">
        <f t="shared" si="12"/>
        <v>0</v>
      </c>
      <c r="BI141" s="180">
        <f t="shared" si="13"/>
        <v>0</v>
      </c>
      <c r="BJ141" s="14" t="s">
        <v>85</v>
      </c>
      <c r="BK141" s="180">
        <f t="shared" si="14"/>
        <v>0</v>
      </c>
      <c r="BL141" s="14" t="s">
        <v>647</v>
      </c>
      <c r="BM141" s="179" t="s">
        <v>191</v>
      </c>
    </row>
    <row r="142" spans="1:65" s="2" customFormat="1" ht="24.15" customHeight="1">
      <c r="A142" s="29"/>
      <c r="B142" s="132"/>
      <c r="C142" s="252" t="s">
        <v>170</v>
      </c>
      <c r="D142" s="252" t="s">
        <v>143</v>
      </c>
      <c r="E142" s="253" t="s">
        <v>656</v>
      </c>
      <c r="F142" s="254" t="s">
        <v>657</v>
      </c>
      <c r="G142" s="255" t="s">
        <v>164</v>
      </c>
      <c r="H142" s="256">
        <v>120</v>
      </c>
      <c r="I142" s="172"/>
      <c r="J142" s="173">
        <f t="shared" si="5"/>
        <v>0</v>
      </c>
      <c r="K142" s="174"/>
      <c r="L142" s="30"/>
      <c r="M142" s="175" t="s">
        <v>1</v>
      </c>
      <c r="N142" s="176" t="s">
        <v>39</v>
      </c>
      <c r="O142" s="58"/>
      <c r="P142" s="177">
        <f t="shared" si="6"/>
        <v>0</v>
      </c>
      <c r="Q142" s="177">
        <v>0</v>
      </c>
      <c r="R142" s="177">
        <f t="shared" si="7"/>
        <v>0</v>
      </c>
      <c r="S142" s="177">
        <v>0</v>
      </c>
      <c r="T142" s="178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9" t="s">
        <v>643</v>
      </c>
      <c r="AT142" s="179" t="s">
        <v>143</v>
      </c>
      <c r="AU142" s="179" t="s">
        <v>85</v>
      </c>
      <c r="AY142" s="14" t="s">
        <v>141</v>
      </c>
      <c r="BE142" s="180">
        <f t="shared" si="9"/>
        <v>0</v>
      </c>
      <c r="BF142" s="180">
        <f t="shared" si="10"/>
        <v>0</v>
      </c>
      <c r="BG142" s="180">
        <f t="shared" si="11"/>
        <v>0</v>
      </c>
      <c r="BH142" s="180">
        <f t="shared" si="12"/>
        <v>0</v>
      </c>
      <c r="BI142" s="180">
        <f t="shared" si="13"/>
        <v>0</v>
      </c>
      <c r="BJ142" s="14" t="s">
        <v>85</v>
      </c>
      <c r="BK142" s="180">
        <f t="shared" si="14"/>
        <v>0</v>
      </c>
      <c r="BL142" s="14" t="s">
        <v>643</v>
      </c>
      <c r="BM142" s="179" t="s">
        <v>205</v>
      </c>
    </row>
    <row r="143" spans="1:65" s="2" customFormat="1" ht="24.15" customHeight="1">
      <c r="A143" s="29"/>
      <c r="B143" s="132"/>
      <c r="C143" s="257" t="s">
        <v>174</v>
      </c>
      <c r="D143" s="257" t="s">
        <v>216</v>
      </c>
      <c r="E143" s="258" t="s">
        <v>658</v>
      </c>
      <c r="F143" s="259" t="s">
        <v>659</v>
      </c>
      <c r="G143" s="260" t="s">
        <v>646</v>
      </c>
      <c r="H143" s="261">
        <v>24</v>
      </c>
      <c r="I143" s="187"/>
      <c r="J143" s="188">
        <f t="shared" si="5"/>
        <v>0</v>
      </c>
      <c r="K143" s="189"/>
      <c r="L143" s="190"/>
      <c r="M143" s="191" t="s">
        <v>1</v>
      </c>
      <c r="N143" s="192" t="s">
        <v>39</v>
      </c>
      <c r="O143" s="58"/>
      <c r="P143" s="177">
        <f t="shared" si="6"/>
        <v>0</v>
      </c>
      <c r="Q143" s="177">
        <v>1E-3</v>
      </c>
      <c r="R143" s="177">
        <f t="shared" si="7"/>
        <v>2.4E-2</v>
      </c>
      <c r="S143" s="177">
        <v>0</v>
      </c>
      <c r="T143" s="178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9" t="s">
        <v>647</v>
      </c>
      <c r="AT143" s="179" t="s">
        <v>216</v>
      </c>
      <c r="AU143" s="179" t="s">
        <v>85</v>
      </c>
      <c r="AY143" s="14" t="s">
        <v>141</v>
      </c>
      <c r="BE143" s="180">
        <f t="shared" si="9"/>
        <v>0</v>
      </c>
      <c r="BF143" s="180">
        <f t="shared" si="10"/>
        <v>0</v>
      </c>
      <c r="BG143" s="180">
        <f t="shared" si="11"/>
        <v>0</v>
      </c>
      <c r="BH143" s="180">
        <f t="shared" si="12"/>
        <v>0</v>
      </c>
      <c r="BI143" s="180">
        <f t="shared" si="13"/>
        <v>0</v>
      </c>
      <c r="BJ143" s="14" t="s">
        <v>85</v>
      </c>
      <c r="BK143" s="180">
        <f t="shared" si="14"/>
        <v>0</v>
      </c>
      <c r="BL143" s="14" t="s">
        <v>647</v>
      </c>
      <c r="BM143" s="179" t="s">
        <v>203</v>
      </c>
    </row>
    <row r="144" spans="1:65" s="2" customFormat="1" ht="21.75" customHeight="1">
      <c r="A144" s="29"/>
      <c r="B144" s="132"/>
      <c r="C144" s="252" t="s">
        <v>159</v>
      </c>
      <c r="D144" s="252" t="s">
        <v>143</v>
      </c>
      <c r="E144" s="253" t="s">
        <v>660</v>
      </c>
      <c r="F144" s="254" t="s">
        <v>661</v>
      </c>
      <c r="G144" s="255" t="s">
        <v>202</v>
      </c>
      <c r="H144" s="256">
        <v>70</v>
      </c>
      <c r="I144" s="172"/>
      <c r="J144" s="173">
        <f t="shared" si="5"/>
        <v>0</v>
      </c>
      <c r="K144" s="174"/>
      <c r="L144" s="30"/>
      <c r="M144" s="175" t="s">
        <v>1</v>
      </c>
      <c r="N144" s="176" t="s">
        <v>39</v>
      </c>
      <c r="O144" s="58"/>
      <c r="P144" s="177">
        <f t="shared" si="6"/>
        <v>0</v>
      </c>
      <c r="Q144" s="177">
        <v>0</v>
      </c>
      <c r="R144" s="177">
        <f t="shared" si="7"/>
        <v>0</v>
      </c>
      <c r="S144" s="177">
        <v>0</v>
      </c>
      <c r="T144" s="178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9" t="s">
        <v>643</v>
      </c>
      <c r="AT144" s="179" t="s">
        <v>143</v>
      </c>
      <c r="AU144" s="179" t="s">
        <v>85</v>
      </c>
      <c r="AY144" s="14" t="s">
        <v>141</v>
      </c>
      <c r="BE144" s="180">
        <f t="shared" si="9"/>
        <v>0</v>
      </c>
      <c r="BF144" s="180">
        <f t="shared" si="10"/>
        <v>0</v>
      </c>
      <c r="BG144" s="180">
        <f t="shared" si="11"/>
        <v>0</v>
      </c>
      <c r="BH144" s="180">
        <f t="shared" si="12"/>
        <v>0</v>
      </c>
      <c r="BI144" s="180">
        <f t="shared" si="13"/>
        <v>0</v>
      </c>
      <c r="BJ144" s="14" t="s">
        <v>85</v>
      </c>
      <c r="BK144" s="180">
        <f t="shared" si="14"/>
        <v>0</v>
      </c>
      <c r="BL144" s="14" t="s">
        <v>643</v>
      </c>
      <c r="BM144" s="179" t="s">
        <v>225</v>
      </c>
    </row>
    <row r="145" spans="1:65" s="2" customFormat="1" ht="24.15" customHeight="1">
      <c r="A145" s="29"/>
      <c r="B145" s="132"/>
      <c r="C145" s="257" t="s">
        <v>181</v>
      </c>
      <c r="D145" s="257" t="s">
        <v>216</v>
      </c>
      <c r="E145" s="258" t="s">
        <v>662</v>
      </c>
      <c r="F145" s="259" t="s">
        <v>663</v>
      </c>
      <c r="G145" s="260" t="s">
        <v>202</v>
      </c>
      <c r="H145" s="261">
        <v>70</v>
      </c>
      <c r="I145" s="187"/>
      <c r="J145" s="188">
        <f t="shared" si="5"/>
        <v>0</v>
      </c>
      <c r="K145" s="189"/>
      <c r="L145" s="190"/>
      <c r="M145" s="191" t="s">
        <v>1</v>
      </c>
      <c r="N145" s="192" t="s">
        <v>39</v>
      </c>
      <c r="O145" s="58"/>
      <c r="P145" s="177">
        <f t="shared" si="6"/>
        <v>0</v>
      </c>
      <c r="Q145" s="177">
        <v>1.9000000000000001E-4</v>
      </c>
      <c r="R145" s="177">
        <f t="shared" si="7"/>
        <v>1.3300000000000001E-2</v>
      </c>
      <c r="S145" s="177">
        <v>0</v>
      </c>
      <c r="T145" s="178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9" t="s">
        <v>647</v>
      </c>
      <c r="AT145" s="179" t="s">
        <v>216</v>
      </c>
      <c r="AU145" s="179" t="s">
        <v>85</v>
      </c>
      <c r="AY145" s="14" t="s">
        <v>141</v>
      </c>
      <c r="BE145" s="180">
        <f t="shared" si="9"/>
        <v>0</v>
      </c>
      <c r="BF145" s="180">
        <f t="shared" si="10"/>
        <v>0</v>
      </c>
      <c r="BG145" s="180">
        <f t="shared" si="11"/>
        <v>0</v>
      </c>
      <c r="BH145" s="180">
        <f t="shared" si="12"/>
        <v>0</v>
      </c>
      <c r="BI145" s="180">
        <f t="shared" si="13"/>
        <v>0</v>
      </c>
      <c r="BJ145" s="14" t="s">
        <v>85</v>
      </c>
      <c r="BK145" s="180">
        <f t="shared" si="14"/>
        <v>0</v>
      </c>
      <c r="BL145" s="14" t="s">
        <v>647</v>
      </c>
      <c r="BM145" s="179" t="s">
        <v>7</v>
      </c>
    </row>
    <row r="146" spans="1:65" s="2" customFormat="1" ht="16.5" customHeight="1">
      <c r="A146" s="29"/>
      <c r="B146" s="132"/>
      <c r="C146" s="257" t="s">
        <v>185</v>
      </c>
      <c r="D146" s="257" t="s">
        <v>216</v>
      </c>
      <c r="E146" s="258" t="s">
        <v>664</v>
      </c>
      <c r="F146" s="259" t="s">
        <v>665</v>
      </c>
      <c r="G146" s="260" t="s">
        <v>202</v>
      </c>
      <c r="H146" s="261">
        <v>70</v>
      </c>
      <c r="I146" s="187"/>
      <c r="J146" s="188">
        <f t="shared" si="5"/>
        <v>0</v>
      </c>
      <c r="K146" s="189"/>
      <c r="L146" s="190"/>
      <c r="M146" s="191" t="s">
        <v>1</v>
      </c>
      <c r="N146" s="192" t="s">
        <v>39</v>
      </c>
      <c r="O146" s="58"/>
      <c r="P146" s="177">
        <f t="shared" si="6"/>
        <v>0</v>
      </c>
      <c r="Q146" s="177">
        <v>5.0000000000000002E-5</v>
      </c>
      <c r="R146" s="177">
        <f t="shared" si="7"/>
        <v>3.5000000000000001E-3</v>
      </c>
      <c r="S146" s="177">
        <v>0</v>
      </c>
      <c r="T146" s="178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9" t="s">
        <v>647</v>
      </c>
      <c r="AT146" s="179" t="s">
        <v>216</v>
      </c>
      <c r="AU146" s="179" t="s">
        <v>85</v>
      </c>
      <c r="AY146" s="14" t="s">
        <v>141</v>
      </c>
      <c r="BE146" s="180">
        <f t="shared" si="9"/>
        <v>0</v>
      </c>
      <c r="BF146" s="180">
        <f t="shared" si="10"/>
        <v>0</v>
      </c>
      <c r="BG146" s="180">
        <f t="shared" si="11"/>
        <v>0</v>
      </c>
      <c r="BH146" s="180">
        <f t="shared" si="12"/>
        <v>0</v>
      </c>
      <c r="BI146" s="180">
        <f t="shared" si="13"/>
        <v>0</v>
      </c>
      <c r="BJ146" s="14" t="s">
        <v>85</v>
      </c>
      <c r="BK146" s="180">
        <f t="shared" si="14"/>
        <v>0</v>
      </c>
      <c r="BL146" s="14" t="s">
        <v>647</v>
      </c>
      <c r="BM146" s="179" t="s">
        <v>240</v>
      </c>
    </row>
    <row r="147" spans="1:65" s="2" customFormat="1" ht="16.5" customHeight="1">
      <c r="A147" s="29"/>
      <c r="B147" s="132"/>
      <c r="C147" s="252" t="s">
        <v>191</v>
      </c>
      <c r="D147" s="252" t="s">
        <v>143</v>
      </c>
      <c r="E147" s="253" t="s">
        <v>666</v>
      </c>
      <c r="F147" s="254" t="s">
        <v>667</v>
      </c>
      <c r="G147" s="255" t="s">
        <v>202</v>
      </c>
      <c r="H147" s="256">
        <v>50</v>
      </c>
      <c r="I147" s="172"/>
      <c r="J147" s="173">
        <f t="shared" si="5"/>
        <v>0</v>
      </c>
      <c r="K147" s="174"/>
      <c r="L147" s="30"/>
      <c r="M147" s="175" t="s">
        <v>1</v>
      </c>
      <c r="N147" s="176" t="s">
        <v>39</v>
      </c>
      <c r="O147" s="58"/>
      <c r="P147" s="177">
        <f t="shared" si="6"/>
        <v>0</v>
      </c>
      <c r="Q147" s="177">
        <v>0</v>
      </c>
      <c r="R147" s="177">
        <f t="shared" si="7"/>
        <v>0</v>
      </c>
      <c r="S147" s="177">
        <v>0</v>
      </c>
      <c r="T147" s="178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9" t="s">
        <v>643</v>
      </c>
      <c r="AT147" s="179" t="s">
        <v>143</v>
      </c>
      <c r="AU147" s="179" t="s">
        <v>85</v>
      </c>
      <c r="AY147" s="14" t="s">
        <v>141</v>
      </c>
      <c r="BE147" s="180">
        <f t="shared" si="9"/>
        <v>0</v>
      </c>
      <c r="BF147" s="180">
        <f t="shared" si="10"/>
        <v>0</v>
      </c>
      <c r="BG147" s="180">
        <f t="shared" si="11"/>
        <v>0</v>
      </c>
      <c r="BH147" s="180">
        <f t="shared" si="12"/>
        <v>0</v>
      </c>
      <c r="BI147" s="180">
        <f t="shared" si="13"/>
        <v>0</v>
      </c>
      <c r="BJ147" s="14" t="s">
        <v>85</v>
      </c>
      <c r="BK147" s="180">
        <f t="shared" si="14"/>
        <v>0</v>
      </c>
      <c r="BL147" s="14" t="s">
        <v>643</v>
      </c>
      <c r="BM147" s="179" t="s">
        <v>248</v>
      </c>
    </row>
    <row r="148" spans="1:65" s="2" customFormat="1" ht="24.15" customHeight="1">
      <c r="A148" s="29"/>
      <c r="B148" s="132"/>
      <c r="C148" s="257" t="s">
        <v>199</v>
      </c>
      <c r="D148" s="257" t="s">
        <v>216</v>
      </c>
      <c r="E148" s="258" t="s">
        <v>668</v>
      </c>
      <c r="F148" s="259" t="s">
        <v>669</v>
      </c>
      <c r="G148" s="260" t="s">
        <v>202</v>
      </c>
      <c r="H148" s="261">
        <v>50</v>
      </c>
      <c r="I148" s="187"/>
      <c r="J148" s="188">
        <f t="shared" si="5"/>
        <v>0</v>
      </c>
      <c r="K148" s="189"/>
      <c r="L148" s="190"/>
      <c r="M148" s="191" t="s">
        <v>1</v>
      </c>
      <c r="N148" s="192" t="s">
        <v>39</v>
      </c>
      <c r="O148" s="58"/>
      <c r="P148" s="177">
        <f t="shared" si="6"/>
        <v>0</v>
      </c>
      <c r="Q148" s="177">
        <v>1E-4</v>
      </c>
      <c r="R148" s="177">
        <f t="shared" si="7"/>
        <v>5.0000000000000001E-3</v>
      </c>
      <c r="S148" s="177">
        <v>0</v>
      </c>
      <c r="T148" s="178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9" t="s">
        <v>647</v>
      </c>
      <c r="AT148" s="179" t="s">
        <v>216</v>
      </c>
      <c r="AU148" s="179" t="s">
        <v>85</v>
      </c>
      <c r="AY148" s="14" t="s">
        <v>141</v>
      </c>
      <c r="BE148" s="180">
        <f t="shared" si="9"/>
        <v>0</v>
      </c>
      <c r="BF148" s="180">
        <f t="shared" si="10"/>
        <v>0</v>
      </c>
      <c r="BG148" s="180">
        <f t="shared" si="11"/>
        <v>0</v>
      </c>
      <c r="BH148" s="180">
        <f t="shared" si="12"/>
        <v>0</v>
      </c>
      <c r="BI148" s="180">
        <f t="shared" si="13"/>
        <v>0</v>
      </c>
      <c r="BJ148" s="14" t="s">
        <v>85</v>
      </c>
      <c r="BK148" s="180">
        <f t="shared" si="14"/>
        <v>0</v>
      </c>
      <c r="BL148" s="14" t="s">
        <v>647</v>
      </c>
      <c r="BM148" s="179" t="s">
        <v>254</v>
      </c>
    </row>
    <row r="149" spans="1:65" s="2" customFormat="1" ht="24.15" customHeight="1">
      <c r="A149" s="29"/>
      <c r="B149" s="132"/>
      <c r="C149" s="257" t="s">
        <v>205</v>
      </c>
      <c r="D149" s="257" t="s">
        <v>216</v>
      </c>
      <c r="E149" s="258" t="s">
        <v>670</v>
      </c>
      <c r="F149" s="259" t="s">
        <v>671</v>
      </c>
      <c r="G149" s="260" t="s">
        <v>202</v>
      </c>
      <c r="H149" s="261">
        <v>50</v>
      </c>
      <c r="I149" s="187"/>
      <c r="J149" s="188">
        <f t="shared" si="5"/>
        <v>0</v>
      </c>
      <c r="K149" s="189"/>
      <c r="L149" s="190"/>
      <c r="M149" s="191" t="s">
        <v>1</v>
      </c>
      <c r="N149" s="192" t="s">
        <v>39</v>
      </c>
      <c r="O149" s="58"/>
      <c r="P149" s="177">
        <f t="shared" si="6"/>
        <v>0</v>
      </c>
      <c r="Q149" s="177">
        <v>2.0000000000000001E-4</v>
      </c>
      <c r="R149" s="177">
        <f t="shared" si="7"/>
        <v>0.01</v>
      </c>
      <c r="S149" s="177">
        <v>0</v>
      </c>
      <c r="T149" s="178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9" t="s">
        <v>647</v>
      </c>
      <c r="AT149" s="179" t="s">
        <v>216</v>
      </c>
      <c r="AU149" s="179" t="s">
        <v>85</v>
      </c>
      <c r="AY149" s="14" t="s">
        <v>141</v>
      </c>
      <c r="BE149" s="180">
        <f t="shared" si="9"/>
        <v>0</v>
      </c>
      <c r="BF149" s="180">
        <f t="shared" si="10"/>
        <v>0</v>
      </c>
      <c r="BG149" s="180">
        <f t="shared" si="11"/>
        <v>0</v>
      </c>
      <c r="BH149" s="180">
        <f t="shared" si="12"/>
        <v>0</v>
      </c>
      <c r="BI149" s="180">
        <f t="shared" si="13"/>
        <v>0</v>
      </c>
      <c r="BJ149" s="14" t="s">
        <v>85</v>
      </c>
      <c r="BK149" s="180">
        <f t="shared" si="14"/>
        <v>0</v>
      </c>
      <c r="BL149" s="14" t="s">
        <v>647</v>
      </c>
      <c r="BM149" s="179" t="s">
        <v>264</v>
      </c>
    </row>
    <row r="150" spans="1:65" s="2" customFormat="1" ht="16.5" customHeight="1">
      <c r="A150" s="29"/>
      <c r="B150" s="132"/>
      <c r="C150" s="252" t="s">
        <v>212</v>
      </c>
      <c r="D150" s="252" t="s">
        <v>143</v>
      </c>
      <c r="E150" s="253" t="s">
        <v>672</v>
      </c>
      <c r="F150" s="254" t="s">
        <v>673</v>
      </c>
      <c r="G150" s="255" t="s">
        <v>202</v>
      </c>
      <c r="H150" s="256">
        <v>80</v>
      </c>
      <c r="I150" s="172"/>
      <c r="J150" s="173">
        <f t="shared" si="5"/>
        <v>0</v>
      </c>
      <c r="K150" s="174"/>
      <c r="L150" s="30"/>
      <c r="M150" s="175" t="s">
        <v>1</v>
      </c>
      <c r="N150" s="176" t="s">
        <v>39</v>
      </c>
      <c r="O150" s="58"/>
      <c r="P150" s="177">
        <f t="shared" si="6"/>
        <v>0</v>
      </c>
      <c r="Q150" s="177">
        <v>0</v>
      </c>
      <c r="R150" s="177">
        <f t="shared" si="7"/>
        <v>0</v>
      </c>
      <c r="S150" s="177">
        <v>0</v>
      </c>
      <c r="T150" s="178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9" t="s">
        <v>643</v>
      </c>
      <c r="AT150" s="179" t="s">
        <v>143</v>
      </c>
      <c r="AU150" s="179" t="s">
        <v>85</v>
      </c>
      <c r="AY150" s="14" t="s">
        <v>141</v>
      </c>
      <c r="BE150" s="180">
        <f t="shared" si="9"/>
        <v>0</v>
      </c>
      <c r="BF150" s="180">
        <f t="shared" si="10"/>
        <v>0</v>
      </c>
      <c r="BG150" s="180">
        <f t="shared" si="11"/>
        <v>0</v>
      </c>
      <c r="BH150" s="180">
        <f t="shared" si="12"/>
        <v>0</v>
      </c>
      <c r="BI150" s="180">
        <f t="shared" si="13"/>
        <v>0</v>
      </c>
      <c r="BJ150" s="14" t="s">
        <v>85</v>
      </c>
      <c r="BK150" s="180">
        <f t="shared" si="14"/>
        <v>0</v>
      </c>
      <c r="BL150" s="14" t="s">
        <v>643</v>
      </c>
      <c r="BM150" s="179" t="s">
        <v>272</v>
      </c>
    </row>
    <row r="151" spans="1:65" s="2" customFormat="1" ht="24.15" customHeight="1">
      <c r="A151" s="29"/>
      <c r="B151" s="132"/>
      <c r="C151" s="257" t="s">
        <v>203</v>
      </c>
      <c r="D151" s="257" t="s">
        <v>216</v>
      </c>
      <c r="E151" s="258" t="s">
        <v>674</v>
      </c>
      <c r="F151" s="259" t="s">
        <v>675</v>
      </c>
      <c r="G151" s="260" t="s">
        <v>202</v>
      </c>
      <c r="H151" s="261">
        <v>80</v>
      </c>
      <c r="I151" s="187"/>
      <c r="J151" s="188">
        <f t="shared" si="5"/>
        <v>0</v>
      </c>
      <c r="K151" s="189"/>
      <c r="L151" s="190"/>
      <c r="M151" s="191" t="s">
        <v>1</v>
      </c>
      <c r="N151" s="192" t="s">
        <v>39</v>
      </c>
      <c r="O151" s="58"/>
      <c r="P151" s="177">
        <f t="shared" si="6"/>
        <v>0</v>
      </c>
      <c r="Q151" s="177">
        <v>5.5999999999999995E-4</v>
      </c>
      <c r="R151" s="177">
        <f t="shared" si="7"/>
        <v>4.4799999999999993E-2</v>
      </c>
      <c r="S151" s="177">
        <v>0</v>
      </c>
      <c r="T151" s="178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9" t="s">
        <v>647</v>
      </c>
      <c r="AT151" s="179" t="s">
        <v>216</v>
      </c>
      <c r="AU151" s="179" t="s">
        <v>85</v>
      </c>
      <c r="AY151" s="14" t="s">
        <v>141</v>
      </c>
      <c r="BE151" s="180">
        <f t="shared" si="9"/>
        <v>0</v>
      </c>
      <c r="BF151" s="180">
        <f t="shared" si="10"/>
        <v>0</v>
      </c>
      <c r="BG151" s="180">
        <f t="shared" si="11"/>
        <v>0</v>
      </c>
      <c r="BH151" s="180">
        <f t="shared" si="12"/>
        <v>0</v>
      </c>
      <c r="BI151" s="180">
        <f t="shared" si="13"/>
        <v>0</v>
      </c>
      <c r="BJ151" s="14" t="s">
        <v>85</v>
      </c>
      <c r="BK151" s="180">
        <f t="shared" si="14"/>
        <v>0</v>
      </c>
      <c r="BL151" s="14" t="s">
        <v>647</v>
      </c>
      <c r="BM151" s="179" t="s">
        <v>219</v>
      </c>
    </row>
    <row r="152" spans="1:65" s="2" customFormat="1" ht="24.15" customHeight="1">
      <c r="A152" s="29"/>
      <c r="B152" s="132"/>
      <c r="C152" s="252" t="s">
        <v>221</v>
      </c>
      <c r="D152" s="252" t="s">
        <v>143</v>
      </c>
      <c r="E152" s="253" t="s">
        <v>676</v>
      </c>
      <c r="F152" s="254" t="s">
        <v>677</v>
      </c>
      <c r="G152" s="255" t="s">
        <v>202</v>
      </c>
      <c r="H152" s="256">
        <v>6</v>
      </c>
      <c r="I152" s="172"/>
      <c r="J152" s="173">
        <f t="shared" si="5"/>
        <v>0</v>
      </c>
      <c r="K152" s="174"/>
      <c r="L152" s="30"/>
      <c r="M152" s="175" t="s">
        <v>1</v>
      </c>
      <c r="N152" s="176" t="s">
        <v>39</v>
      </c>
      <c r="O152" s="58"/>
      <c r="P152" s="177">
        <f t="shared" si="6"/>
        <v>0</v>
      </c>
      <c r="Q152" s="177">
        <v>0</v>
      </c>
      <c r="R152" s="177">
        <f t="shared" si="7"/>
        <v>0</v>
      </c>
      <c r="S152" s="177">
        <v>0</v>
      </c>
      <c r="T152" s="178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9" t="s">
        <v>643</v>
      </c>
      <c r="AT152" s="179" t="s">
        <v>143</v>
      </c>
      <c r="AU152" s="179" t="s">
        <v>85</v>
      </c>
      <c r="AY152" s="14" t="s">
        <v>141</v>
      </c>
      <c r="BE152" s="180">
        <f t="shared" si="9"/>
        <v>0</v>
      </c>
      <c r="BF152" s="180">
        <f t="shared" si="10"/>
        <v>0</v>
      </c>
      <c r="BG152" s="180">
        <f t="shared" si="11"/>
        <v>0</v>
      </c>
      <c r="BH152" s="180">
        <f t="shared" si="12"/>
        <v>0</v>
      </c>
      <c r="BI152" s="180">
        <f t="shared" si="13"/>
        <v>0</v>
      </c>
      <c r="BJ152" s="14" t="s">
        <v>85</v>
      </c>
      <c r="BK152" s="180">
        <f t="shared" si="14"/>
        <v>0</v>
      </c>
      <c r="BL152" s="14" t="s">
        <v>643</v>
      </c>
      <c r="BM152" s="179" t="s">
        <v>287</v>
      </c>
    </row>
    <row r="153" spans="1:65" s="2" customFormat="1" ht="24.15" customHeight="1">
      <c r="A153" s="29"/>
      <c r="B153" s="132"/>
      <c r="C153" s="257" t="s">
        <v>225</v>
      </c>
      <c r="D153" s="257" t="s">
        <v>216</v>
      </c>
      <c r="E153" s="258" t="s">
        <v>678</v>
      </c>
      <c r="F153" s="259" t="s">
        <v>679</v>
      </c>
      <c r="G153" s="260" t="s">
        <v>202</v>
      </c>
      <c r="H153" s="261">
        <v>6</v>
      </c>
      <c r="I153" s="187"/>
      <c r="J153" s="188">
        <f t="shared" si="5"/>
        <v>0</v>
      </c>
      <c r="K153" s="189"/>
      <c r="L153" s="190"/>
      <c r="M153" s="191" t="s">
        <v>1</v>
      </c>
      <c r="N153" s="192" t="s">
        <v>39</v>
      </c>
      <c r="O153" s="58"/>
      <c r="P153" s="177">
        <f t="shared" si="6"/>
        <v>0</v>
      </c>
      <c r="Q153" s="177">
        <v>4.1999999999999997E-3</v>
      </c>
      <c r="R153" s="177">
        <f t="shared" si="7"/>
        <v>2.52E-2</v>
      </c>
      <c r="S153" s="177">
        <v>0</v>
      </c>
      <c r="T153" s="178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9" t="s">
        <v>647</v>
      </c>
      <c r="AT153" s="179" t="s">
        <v>216</v>
      </c>
      <c r="AU153" s="179" t="s">
        <v>85</v>
      </c>
      <c r="AY153" s="14" t="s">
        <v>141</v>
      </c>
      <c r="BE153" s="180">
        <f t="shared" si="9"/>
        <v>0</v>
      </c>
      <c r="BF153" s="180">
        <f t="shared" si="10"/>
        <v>0</v>
      </c>
      <c r="BG153" s="180">
        <f t="shared" si="11"/>
        <v>0</v>
      </c>
      <c r="BH153" s="180">
        <f t="shared" si="12"/>
        <v>0</v>
      </c>
      <c r="BI153" s="180">
        <f t="shared" si="13"/>
        <v>0</v>
      </c>
      <c r="BJ153" s="14" t="s">
        <v>85</v>
      </c>
      <c r="BK153" s="180">
        <f t="shared" si="14"/>
        <v>0</v>
      </c>
      <c r="BL153" s="14" t="s">
        <v>647</v>
      </c>
      <c r="BM153" s="179" t="s">
        <v>295</v>
      </c>
    </row>
    <row r="154" spans="1:65" s="2" customFormat="1" ht="16.5" customHeight="1">
      <c r="A154" s="29"/>
      <c r="B154" s="132"/>
      <c r="C154" s="252" t="s">
        <v>229</v>
      </c>
      <c r="D154" s="252" t="s">
        <v>143</v>
      </c>
      <c r="E154" s="253" t="s">
        <v>680</v>
      </c>
      <c r="F154" s="254" t="s">
        <v>681</v>
      </c>
      <c r="G154" s="255" t="s">
        <v>202</v>
      </c>
      <c r="H154" s="256">
        <v>1</v>
      </c>
      <c r="I154" s="172"/>
      <c r="J154" s="173">
        <f t="shared" si="5"/>
        <v>0</v>
      </c>
      <c r="K154" s="174"/>
      <c r="L154" s="30"/>
      <c r="M154" s="175" t="s">
        <v>1</v>
      </c>
      <c r="N154" s="176" t="s">
        <v>39</v>
      </c>
      <c r="O154" s="58"/>
      <c r="P154" s="177">
        <f t="shared" si="6"/>
        <v>0</v>
      </c>
      <c r="Q154" s="177">
        <v>0</v>
      </c>
      <c r="R154" s="177">
        <f t="shared" si="7"/>
        <v>0</v>
      </c>
      <c r="S154" s="177">
        <v>0</v>
      </c>
      <c r="T154" s="178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9" t="s">
        <v>643</v>
      </c>
      <c r="AT154" s="179" t="s">
        <v>143</v>
      </c>
      <c r="AU154" s="179" t="s">
        <v>85</v>
      </c>
      <c r="AY154" s="14" t="s">
        <v>141</v>
      </c>
      <c r="BE154" s="180">
        <f t="shared" si="9"/>
        <v>0</v>
      </c>
      <c r="BF154" s="180">
        <f t="shared" si="10"/>
        <v>0</v>
      </c>
      <c r="BG154" s="180">
        <f t="shared" si="11"/>
        <v>0</v>
      </c>
      <c r="BH154" s="180">
        <f t="shared" si="12"/>
        <v>0</v>
      </c>
      <c r="BI154" s="180">
        <f t="shared" si="13"/>
        <v>0</v>
      </c>
      <c r="BJ154" s="14" t="s">
        <v>85</v>
      </c>
      <c r="BK154" s="180">
        <f t="shared" si="14"/>
        <v>0</v>
      </c>
      <c r="BL154" s="14" t="s">
        <v>643</v>
      </c>
      <c r="BM154" s="179" t="s">
        <v>303</v>
      </c>
    </row>
    <row r="155" spans="1:65" s="2" customFormat="1" ht="24.15" customHeight="1">
      <c r="A155" s="29"/>
      <c r="B155" s="132"/>
      <c r="C155" s="257" t="s">
        <v>7</v>
      </c>
      <c r="D155" s="257" t="s">
        <v>216</v>
      </c>
      <c r="E155" s="258" t="s">
        <v>682</v>
      </c>
      <c r="F155" s="259" t="s">
        <v>683</v>
      </c>
      <c r="G155" s="260" t="s">
        <v>202</v>
      </c>
      <c r="H155" s="261">
        <v>1</v>
      </c>
      <c r="I155" s="187"/>
      <c r="J155" s="188">
        <f t="shared" si="5"/>
        <v>0</v>
      </c>
      <c r="K155" s="189"/>
      <c r="L155" s="190"/>
      <c r="M155" s="191" t="s">
        <v>1</v>
      </c>
      <c r="N155" s="192" t="s">
        <v>39</v>
      </c>
      <c r="O155" s="58"/>
      <c r="P155" s="177">
        <f t="shared" si="6"/>
        <v>0</v>
      </c>
      <c r="Q155" s="177">
        <v>1.1350000000000001E-2</v>
      </c>
      <c r="R155" s="177">
        <f t="shared" si="7"/>
        <v>1.1350000000000001E-2</v>
      </c>
      <c r="S155" s="177">
        <v>0</v>
      </c>
      <c r="T155" s="178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9" t="s">
        <v>647</v>
      </c>
      <c r="AT155" s="179" t="s">
        <v>216</v>
      </c>
      <c r="AU155" s="179" t="s">
        <v>85</v>
      </c>
      <c r="AY155" s="14" t="s">
        <v>141</v>
      </c>
      <c r="BE155" s="180">
        <f t="shared" si="9"/>
        <v>0</v>
      </c>
      <c r="BF155" s="180">
        <f t="shared" si="10"/>
        <v>0</v>
      </c>
      <c r="BG155" s="180">
        <f t="shared" si="11"/>
        <v>0</v>
      </c>
      <c r="BH155" s="180">
        <f t="shared" si="12"/>
        <v>0</v>
      </c>
      <c r="BI155" s="180">
        <f t="shared" si="13"/>
        <v>0</v>
      </c>
      <c r="BJ155" s="14" t="s">
        <v>85</v>
      </c>
      <c r="BK155" s="180">
        <f t="shared" si="14"/>
        <v>0</v>
      </c>
      <c r="BL155" s="14" t="s">
        <v>647</v>
      </c>
      <c r="BM155" s="179" t="s">
        <v>311</v>
      </c>
    </row>
    <row r="156" spans="1:65" s="2" customFormat="1" ht="16.5" customHeight="1">
      <c r="A156" s="29"/>
      <c r="B156" s="132"/>
      <c r="C156" s="252" t="s">
        <v>236</v>
      </c>
      <c r="D156" s="252" t="s">
        <v>143</v>
      </c>
      <c r="E156" s="253" t="s">
        <v>684</v>
      </c>
      <c r="F156" s="254" t="s">
        <v>685</v>
      </c>
      <c r="G156" s="255" t="s">
        <v>202</v>
      </c>
      <c r="H156" s="256">
        <v>13</v>
      </c>
      <c r="I156" s="172"/>
      <c r="J156" s="173">
        <f t="shared" si="5"/>
        <v>0</v>
      </c>
      <c r="K156" s="174"/>
      <c r="L156" s="30"/>
      <c r="M156" s="175" t="s">
        <v>1</v>
      </c>
      <c r="N156" s="176" t="s">
        <v>39</v>
      </c>
      <c r="O156" s="58"/>
      <c r="P156" s="177">
        <f t="shared" si="6"/>
        <v>0</v>
      </c>
      <c r="Q156" s="177">
        <v>0</v>
      </c>
      <c r="R156" s="177">
        <f t="shared" si="7"/>
        <v>0</v>
      </c>
      <c r="S156" s="177">
        <v>0</v>
      </c>
      <c r="T156" s="178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9" t="s">
        <v>643</v>
      </c>
      <c r="AT156" s="179" t="s">
        <v>143</v>
      </c>
      <c r="AU156" s="179" t="s">
        <v>85</v>
      </c>
      <c r="AY156" s="14" t="s">
        <v>141</v>
      </c>
      <c r="BE156" s="180">
        <f t="shared" si="9"/>
        <v>0</v>
      </c>
      <c r="BF156" s="180">
        <f t="shared" si="10"/>
        <v>0</v>
      </c>
      <c r="BG156" s="180">
        <f t="shared" si="11"/>
        <v>0</v>
      </c>
      <c r="BH156" s="180">
        <f t="shared" si="12"/>
        <v>0</v>
      </c>
      <c r="BI156" s="180">
        <f t="shared" si="13"/>
        <v>0</v>
      </c>
      <c r="BJ156" s="14" t="s">
        <v>85</v>
      </c>
      <c r="BK156" s="180">
        <f t="shared" si="14"/>
        <v>0</v>
      </c>
      <c r="BL156" s="14" t="s">
        <v>643</v>
      </c>
      <c r="BM156" s="179" t="s">
        <v>321</v>
      </c>
    </row>
    <row r="157" spans="1:65" s="2" customFormat="1" ht="16.5" customHeight="1">
      <c r="A157" s="29"/>
      <c r="B157" s="132"/>
      <c r="C157" s="257" t="s">
        <v>240</v>
      </c>
      <c r="D157" s="257" t="s">
        <v>216</v>
      </c>
      <c r="E157" s="258" t="s">
        <v>686</v>
      </c>
      <c r="F157" s="259" t="s">
        <v>687</v>
      </c>
      <c r="G157" s="260" t="s">
        <v>202</v>
      </c>
      <c r="H157" s="261">
        <v>13</v>
      </c>
      <c r="I157" s="187"/>
      <c r="J157" s="188">
        <f t="shared" si="5"/>
        <v>0</v>
      </c>
      <c r="K157" s="189"/>
      <c r="L157" s="190"/>
      <c r="M157" s="191" t="s">
        <v>1</v>
      </c>
      <c r="N157" s="192" t="s">
        <v>39</v>
      </c>
      <c r="O157" s="58"/>
      <c r="P157" s="177">
        <f t="shared" si="6"/>
        <v>0</v>
      </c>
      <c r="Q157" s="177">
        <v>1.7000000000000001E-4</v>
      </c>
      <c r="R157" s="177">
        <f t="shared" si="7"/>
        <v>2.2100000000000002E-3</v>
      </c>
      <c r="S157" s="177">
        <v>0</v>
      </c>
      <c r="T157" s="178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9" t="s">
        <v>647</v>
      </c>
      <c r="AT157" s="179" t="s">
        <v>216</v>
      </c>
      <c r="AU157" s="179" t="s">
        <v>85</v>
      </c>
      <c r="AY157" s="14" t="s">
        <v>141</v>
      </c>
      <c r="BE157" s="180">
        <f t="shared" si="9"/>
        <v>0</v>
      </c>
      <c r="BF157" s="180">
        <f t="shared" si="10"/>
        <v>0</v>
      </c>
      <c r="BG157" s="180">
        <f t="shared" si="11"/>
        <v>0</v>
      </c>
      <c r="BH157" s="180">
        <f t="shared" si="12"/>
        <v>0</v>
      </c>
      <c r="BI157" s="180">
        <f t="shared" si="13"/>
        <v>0</v>
      </c>
      <c r="BJ157" s="14" t="s">
        <v>85</v>
      </c>
      <c r="BK157" s="180">
        <f t="shared" si="14"/>
        <v>0</v>
      </c>
      <c r="BL157" s="14" t="s">
        <v>647</v>
      </c>
      <c r="BM157" s="179" t="s">
        <v>331</v>
      </c>
    </row>
    <row r="158" spans="1:65" s="2" customFormat="1" ht="16.5" customHeight="1">
      <c r="A158" s="29"/>
      <c r="B158" s="132"/>
      <c r="C158" s="252" t="s">
        <v>244</v>
      </c>
      <c r="D158" s="252" t="s">
        <v>143</v>
      </c>
      <c r="E158" s="253" t="s">
        <v>688</v>
      </c>
      <c r="F158" s="254" t="s">
        <v>689</v>
      </c>
      <c r="G158" s="255" t="s">
        <v>202</v>
      </c>
      <c r="H158" s="256">
        <v>8</v>
      </c>
      <c r="I158" s="172"/>
      <c r="J158" s="173">
        <f t="shared" si="5"/>
        <v>0</v>
      </c>
      <c r="K158" s="174"/>
      <c r="L158" s="30"/>
      <c r="M158" s="175" t="s">
        <v>1</v>
      </c>
      <c r="N158" s="176" t="s">
        <v>39</v>
      </c>
      <c r="O158" s="58"/>
      <c r="P158" s="177">
        <f t="shared" si="6"/>
        <v>0</v>
      </c>
      <c r="Q158" s="177">
        <v>0</v>
      </c>
      <c r="R158" s="177">
        <f t="shared" si="7"/>
        <v>0</v>
      </c>
      <c r="S158" s="177">
        <v>0</v>
      </c>
      <c r="T158" s="178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9" t="s">
        <v>643</v>
      </c>
      <c r="AT158" s="179" t="s">
        <v>143</v>
      </c>
      <c r="AU158" s="179" t="s">
        <v>85</v>
      </c>
      <c r="AY158" s="14" t="s">
        <v>141</v>
      </c>
      <c r="BE158" s="180">
        <f t="shared" si="9"/>
        <v>0</v>
      </c>
      <c r="BF158" s="180">
        <f t="shared" si="10"/>
        <v>0</v>
      </c>
      <c r="BG158" s="180">
        <f t="shared" si="11"/>
        <v>0</v>
      </c>
      <c r="BH158" s="180">
        <f t="shared" si="12"/>
        <v>0</v>
      </c>
      <c r="BI158" s="180">
        <f t="shared" si="13"/>
        <v>0</v>
      </c>
      <c r="BJ158" s="14" t="s">
        <v>85</v>
      </c>
      <c r="BK158" s="180">
        <f t="shared" si="14"/>
        <v>0</v>
      </c>
      <c r="BL158" s="14" t="s">
        <v>643</v>
      </c>
      <c r="BM158" s="179" t="s">
        <v>595</v>
      </c>
    </row>
    <row r="159" spans="1:65" s="2" customFormat="1" ht="24.15" customHeight="1">
      <c r="A159" s="29"/>
      <c r="B159" s="132"/>
      <c r="C159" s="257" t="s">
        <v>248</v>
      </c>
      <c r="D159" s="257" t="s">
        <v>216</v>
      </c>
      <c r="E159" s="258" t="s">
        <v>690</v>
      </c>
      <c r="F159" s="259" t="s">
        <v>691</v>
      </c>
      <c r="G159" s="260" t="s">
        <v>202</v>
      </c>
      <c r="H159" s="261">
        <v>8</v>
      </c>
      <c r="I159" s="187"/>
      <c r="J159" s="188">
        <f t="shared" si="5"/>
        <v>0</v>
      </c>
      <c r="K159" s="189"/>
      <c r="L159" s="190"/>
      <c r="M159" s="191" t="s">
        <v>1</v>
      </c>
      <c r="N159" s="192" t="s">
        <v>39</v>
      </c>
      <c r="O159" s="58"/>
      <c r="P159" s="177">
        <f t="shared" si="6"/>
        <v>0</v>
      </c>
      <c r="Q159" s="177">
        <v>5.9999999999999995E-4</v>
      </c>
      <c r="R159" s="177">
        <f t="shared" si="7"/>
        <v>4.7999999999999996E-3</v>
      </c>
      <c r="S159" s="177">
        <v>0</v>
      </c>
      <c r="T159" s="178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9" t="s">
        <v>647</v>
      </c>
      <c r="AT159" s="179" t="s">
        <v>216</v>
      </c>
      <c r="AU159" s="179" t="s">
        <v>85</v>
      </c>
      <c r="AY159" s="14" t="s">
        <v>141</v>
      </c>
      <c r="BE159" s="180">
        <f t="shared" si="9"/>
        <v>0</v>
      </c>
      <c r="BF159" s="180">
        <f t="shared" si="10"/>
        <v>0</v>
      </c>
      <c r="BG159" s="180">
        <f t="shared" si="11"/>
        <v>0</v>
      </c>
      <c r="BH159" s="180">
        <f t="shared" si="12"/>
        <v>0</v>
      </c>
      <c r="BI159" s="180">
        <f t="shared" si="13"/>
        <v>0</v>
      </c>
      <c r="BJ159" s="14" t="s">
        <v>85</v>
      </c>
      <c r="BK159" s="180">
        <f t="shared" si="14"/>
        <v>0</v>
      </c>
      <c r="BL159" s="14" t="s">
        <v>647</v>
      </c>
      <c r="BM159" s="179" t="s">
        <v>603</v>
      </c>
    </row>
    <row r="160" spans="1:65" s="2" customFormat="1" ht="24.15" customHeight="1">
      <c r="A160" s="29"/>
      <c r="B160" s="132"/>
      <c r="C160" s="252" t="s">
        <v>252</v>
      </c>
      <c r="D160" s="252" t="s">
        <v>143</v>
      </c>
      <c r="E160" s="253" t="s">
        <v>692</v>
      </c>
      <c r="F160" s="254" t="s">
        <v>693</v>
      </c>
      <c r="G160" s="255" t="s">
        <v>202</v>
      </c>
      <c r="H160" s="256">
        <v>16</v>
      </c>
      <c r="I160" s="172"/>
      <c r="J160" s="173">
        <f t="shared" si="5"/>
        <v>0</v>
      </c>
      <c r="K160" s="174"/>
      <c r="L160" s="30"/>
      <c r="M160" s="175" t="s">
        <v>1</v>
      </c>
      <c r="N160" s="176" t="s">
        <v>39</v>
      </c>
      <c r="O160" s="58"/>
      <c r="P160" s="177">
        <f t="shared" si="6"/>
        <v>0</v>
      </c>
      <c r="Q160" s="177">
        <v>0</v>
      </c>
      <c r="R160" s="177">
        <f t="shared" si="7"/>
        <v>0</v>
      </c>
      <c r="S160" s="177">
        <v>0</v>
      </c>
      <c r="T160" s="178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9" t="s">
        <v>643</v>
      </c>
      <c r="AT160" s="179" t="s">
        <v>143</v>
      </c>
      <c r="AU160" s="179" t="s">
        <v>85</v>
      </c>
      <c r="AY160" s="14" t="s">
        <v>141</v>
      </c>
      <c r="BE160" s="180">
        <f t="shared" si="9"/>
        <v>0</v>
      </c>
      <c r="BF160" s="180">
        <f t="shared" si="10"/>
        <v>0</v>
      </c>
      <c r="BG160" s="180">
        <f t="shared" si="11"/>
        <v>0</v>
      </c>
      <c r="BH160" s="180">
        <f t="shared" si="12"/>
        <v>0</v>
      </c>
      <c r="BI160" s="180">
        <f t="shared" si="13"/>
        <v>0</v>
      </c>
      <c r="BJ160" s="14" t="s">
        <v>85</v>
      </c>
      <c r="BK160" s="180">
        <f t="shared" si="14"/>
        <v>0</v>
      </c>
      <c r="BL160" s="14" t="s">
        <v>643</v>
      </c>
      <c r="BM160" s="179" t="s">
        <v>613</v>
      </c>
    </row>
    <row r="161" spans="1:65" s="2" customFormat="1" ht="24.15" customHeight="1">
      <c r="A161" s="29"/>
      <c r="B161" s="132"/>
      <c r="C161" s="257" t="s">
        <v>254</v>
      </c>
      <c r="D161" s="257" t="s">
        <v>216</v>
      </c>
      <c r="E161" s="258" t="s">
        <v>694</v>
      </c>
      <c r="F161" s="259" t="s">
        <v>695</v>
      </c>
      <c r="G161" s="260" t="s">
        <v>202</v>
      </c>
      <c r="H161" s="261">
        <v>16</v>
      </c>
      <c r="I161" s="187"/>
      <c r="J161" s="188">
        <f t="shared" si="5"/>
        <v>0</v>
      </c>
      <c r="K161" s="189"/>
      <c r="L161" s="190"/>
      <c r="M161" s="191" t="s">
        <v>1</v>
      </c>
      <c r="N161" s="192" t="s">
        <v>39</v>
      </c>
      <c r="O161" s="58"/>
      <c r="P161" s="177">
        <f t="shared" si="6"/>
        <v>0</v>
      </c>
      <c r="Q161" s="177">
        <v>1.8000000000000001E-4</v>
      </c>
      <c r="R161" s="177">
        <f t="shared" si="7"/>
        <v>2.8800000000000002E-3</v>
      </c>
      <c r="S161" s="177">
        <v>0</v>
      </c>
      <c r="T161" s="178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9" t="s">
        <v>647</v>
      </c>
      <c r="AT161" s="179" t="s">
        <v>216</v>
      </c>
      <c r="AU161" s="179" t="s">
        <v>85</v>
      </c>
      <c r="AY161" s="14" t="s">
        <v>141</v>
      </c>
      <c r="BE161" s="180">
        <f t="shared" si="9"/>
        <v>0</v>
      </c>
      <c r="BF161" s="180">
        <f t="shared" si="10"/>
        <v>0</v>
      </c>
      <c r="BG161" s="180">
        <f t="shared" si="11"/>
        <v>0</v>
      </c>
      <c r="BH161" s="180">
        <f t="shared" si="12"/>
        <v>0</v>
      </c>
      <c r="BI161" s="180">
        <f t="shared" si="13"/>
        <v>0</v>
      </c>
      <c r="BJ161" s="14" t="s">
        <v>85</v>
      </c>
      <c r="BK161" s="180">
        <f t="shared" si="14"/>
        <v>0</v>
      </c>
      <c r="BL161" s="14" t="s">
        <v>647</v>
      </c>
      <c r="BM161" s="179" t="s">
        <v>621</v>
      </c>
    </row>
    <row r="162" spans="1:65" s="2" customFormat="1" ht="16.5" customHeight="1">
      <c r="A162" s="29"/>
      <c r="B162" s="132"/>
      <c r="C162" s="252" t="s">
        <v>260</v>
      </c>
      <c r="D162" s="252" t="s">
        <v>143</v>
      </c>
      <c r="E162" s="253" t="s">
        <v>696</v>
      </c>
      <c r="F162" s="254" t="s">
        <v>697</v>
      </c>
      <c r="G162" s="255" t="s">
        <v>202</v>
      </c>
      <c r="H162" s="256">
        <v>26</v>
      </c>
      <c r="I162" s="172"/>
      <c r="J162" s="173">
        <f t="shared" si="5"/>
        <v>0</v>
      </c>
      <c r="K162" s="174"/>
      <c r="L162" s="30"/>
      <c r="M162" s="175" t="s">
        <v>1</v>
      </c>
      <c r="N162" s="176" t="s">
        <v>39</v>
      </c>
      <c r="O162" s="58"/>
      <c r="P162" s="177">
        <f t="shared" si="6"/>
        <v>0</v>
      </c>
      <c r="Q162" s="177">
        <v>0</v>
      </c>
      <c r="R162" s="177">
        <f t="shared" si="7"/>
        <v>0</v>
      </c>
      <c r="S162" s="177">
        <v>0</v>
      </c>
      <c r="T162" s="178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9" t="s">
        <v>643</v>
      </c>
      <c r="AT162" s="179" t="s">
        <v>143</v>
      </c>
      <c r="AU162" s="179" t="s">
        <v>85</v>
      </c>
      <c r="AY162" s="14" t="s">
        <v>141</v>
      </c>
      <c r="BE162" s="180">
        <f t="shared" si="9"/>
        <v>0</v>
      </c>
      <c r="BF162" s="180">
        <f t="shared" si="10"/>
        <v>0</v>
      </c>
      <c r="BG162" s="180">
        <f t="shared" si="11"/>
        <v>0</v>
      </c>
      <c r="BH162" s="180">
        <f t="shared" si="12"/>
        <v>0</v>
      </c>
      <c r="BI162" s="180">
        <f t="shared" si="13"/>
        <v>0</v>
      </c>
      <c r="BJ162" s="14" t="s">
        <v>85</v>
      </c>
      <c r="BK162" s="180">
        <f t="shared" si="14"/>
        <v>0</v>
      </c>
      <c r="BL162" s="14" t="s">
        <v>643</v>
      </c>
      <c r="BM162" s="179" t="s">
        <v>698</v>
      </c>
    </row>
    <row r="163" spans="1:65" s="2" customFormat="1" ht="16.5" customHeight="1">
      <c r="A163" s="29"/>
      <c r="B163" s="132"/>
      <c r="C163" s="257" t="s">
        <v>264</v>
      </c>
      <c r="D163" s="257" t="s">
        <v>216</v>
      </c>
      <c r="E163" s="258" t="s">
        <v>699</v>
      </c>
      <c r="F163" s="259" t="s">
        <v>700</v>
      </c>
      <c r="G163" s="260" t="s">
        <v>202</v>
      </c>
      <c r="H163" s="261">
        <v>26</v>
      </c>
      <c r="I163" s="187"/>
      <c r="J163" s="188">
        <f t="shared" si="5"/>
        <v>0</v>
      </c>
      <c r="K163" s="189"/>
      <c r="L163" s="190"/>
      <c r="M163" s="191" t="s">
        <v>1</v>
      </c>
      <c r="N163" s="192" t="s">
        <v>39</v>
      </c>
      <c r="O163" s="58"/>
      <c r="P163" s="177">
        <f t="shared" si="6"/>
        <v>0</v>
      </c>
      <c r="Q163" s="177">
        <v>2.1000000000000001E-4</v>
      </c>
      <c r="R163" s="177">
        <f t="shared" si="7"/>
        <v>5.4600000000000004E-3</v>
      </c>
      <c r="S163" s="177">
        <v>0</v>
      </c>
      <c r="T163" s="178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9" t="s">
        <v>647</v>
      </c>
      <c r="AT163" s="179" t="s">
        <v>216</v>
      </c>
      <c r="AU163" s="179" t="s">
        <v>85</v>
      </c>
      <c r="AY163" s="14" t="s">
        <v>141</v>
      </c>
      <c r="BE163" s="180">
        <f t="shared" si="9"/>
        <v>0</v>
      </c>
      <c r="BF163" s="180">
        <f t="shared" si="10"/>
        <v>0</v>
      </c>
      <c r="BG163" s="180">
        <f t="shared" si="11"/>
        <v>0</v>
      </c>
      <c r="BH163" s="180">
        <f t="shared" si="12"/>
        <v>0</v>
      </c>
      <c r="BI163" s="180">
        <f t="shared" si="13"/>
        <v>0</v>
      </c>
      <c r="BJ163" s="14" t="s">
        <v>85</v>
      </c>
      <c r="BK163" s="180">
        <f t="shared" si="14"/>
        <v>0</v>
      </c>
      <c r="BL163" s="14" t="s">
        <v>647</v>
      </c>
      <c r="BM163" s="179" t="s">
        <v>701</v>
      </c>
    </row>
    <row r="164" spans="1:65" s="2" customFormat="1" ht="16.5" customHeight="1">
      <c r="A164" s="29"/>
      <c r="B164" s="132"/>
      <c r="C164" s="252" t="s">
        <v>268</v>
      </c>
      <c r="D164" s="252" t="s">
        <v>143</v>
      </c>
      <c r="E164" s="253" t="s">
        <v>702</v>
      </c>
      <c r="F164" s="254" t="s">
        <v>703</v>
      </c>
      <c r="G164" s="255" t="s">
        <v>202</v>
      </c>
      <c r="H164" s="256">
        <v>75</v>
      </c>
      <c r="I164" s="172"/>
      <c r="J164" s="173">
        <f t="shared" si="5"/>
        <v>0</v>
      </c>
      <c r="K164" s="174"/>
      <c r="L164" s="30"/>
      <c r="M164" s="175" t="s">
        <v>1</v>
      </c>
      <c r="N164" s="176" t="s">
        <v>39</v>
      </c>
      <c r="O164" s="58"/>
      <c r="P164" s="177">
        <f t="shared" si="6"/>
        <v>0</v>
      </c>
      <c r="Q164" s="177">
        <v>0</v>
      </c>
      <c r="R164" s="177">
        <f t="shared" si="7"/>
        <v>0</v>
      </c>
      <c r="S164" s="177">
        <v>0</v>
      </c>
      <c r="T164" s="178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9" t="s">
        <v>643</v>
      </c>
      <c r="AT164" s="179" t="s">
        <v>143</v>
      </c>
      <c r="AU164" s="179" t="s">
        <v>85</v>
      </c>
      <c r="AY164" s="14" t="s">
        <v>141</v>
      </c>
      <c r="BE164" s="180">
        <f t="shared" si="9"/>
        <v>0</v>
      </c>
      <c r="BF164" s="180">
        <f t="shared" si="10"/>
        <v>0</v>
      </c>
      <c r="BG164" s="180">
        <f t="shared" si="11"/>
        <v>0</v>
      </c>
      <c r="BH164" s="180">
        <f t="shared" si="12"/>
        <v>0</v>
      </c>
      <c r="BI164" s="180">
        <f t="shared" si="13"/>
        <v>0</v>
      </c>
      <c r="BJ164" s="14" t="s">
        <v>85</v>
      </c>
      <c r="BK164" s="180">
        <f t="shared" si="14"/>
        <v>0</v>
      </c>
      <c r="BL164" s="14" t="s">
        <v>643</v>
      </c>
      <c r="BM164" s="179" t="s">
        <v>704</v>
      </c>
    </row>
    <row r="165" spans="1:65" s="2" customFormat="1" ht="16.5" customHeight="1">
      <c r="A165" s="29"/>
      <c r="B165" s="132"/>
      <c r="C165" s="257" t="s">
        <v>272</v>
      </c>
      <c r="D165" s="257" t="s">
        <v>216</v>
      </c>
      <c r="E165" s="258" t="s">
        <v>705</v>
      </c>
      <c r="F165" s="259" t="s">
        <v>703</v>
      </c>
      <c r="G165" s="260" t="s">
        <v>202</v>
      </c>
      <c r="H165" s="261">
        <v>75</v>
      </c>
      <c r="I165" s="187"/>
      <c r="J165" s="188">
        <f t="shared" si="5"/>
        <v>0</v>
      </c>
      <c r="K165" s="189"/>
      <c r="L165" s="190"/>
      <c r="M165" s="191" t="s">
        <v>1</v>
      </c>
      <c r="N165" s="192" t="s">
        <v>39</v>
      </c>
      <c r="O165" s="58"/>
      <c r="P165" s="177">
        <f t="shared" si="6"/>
        <v>0</v>
      </c>
      <c r="Q165" s="177">
        <v>0</v>
      </c>
      <c r="R165" s="177">
        <f t="shared" si="7"/>
        <v>0</v>
      </c>
      <c r="S165" s="177">
        <v>0</v>
      </c>
      <c r="T165" s="178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9" t="s">
        <v>647</v>
      </c>
      <c r="AT165" s="179" t="s">
        <v>216</v>
      </c>
      <c r="AU165" s="179" t="s">
        <v>85</v>
      </c>
      <c r="AY165" s="14" t="s">
        <v>141</v>
      </c>
      <c r="BE165" s="180">
        <f t="shared" si="9"/>
        <v>0</v>
      </c>
      <c r="BF165" s="180">
        <f t="shared" si="10"/>
        <v>0</v>
      </c>
      <c r="BG165" s="180">
        <f t="shared" si="11"/>
        <v>0</v>
      </c>
      <c r="BH165" s="180">
        <f t="shared" si="12"/>
        <v>0</v>
      </c>
      <c r="BI165" s="180">
        <f t="shared" si="13"/>
        <v>0</v>
      </c>
      <c r="BJ165" s="14" t="s">
        <v>85</v>
      </c>
      <c r="BK165" s="180">
        <f t="shared" si="14"/>
        <v>0</v>
      </c>
      <c r="BL165" s="14" t="s">
        <v>647</v>
      </c>
      <c r="BM165" s="179" t="s">
        <v>706</v>
      </c>
    </row>
    <row r="166" spans="1:65" s="2" customFormat="1" ht="16.5" customHeight="1">
      <c r="A166" s="29"/>
      <c r="B166" s="132"/>
      <c r="C166" s="252" t="s">
        <v>276</v>
      </c>
      <c r="D166" s="252" t="s">
        <v>143</v>
      </c>
      <c r="E166" s="253" t="s">
        <v>707</v>
      </c>
      <c r="F166" s="254" t="s">
        <v>708</v>
      </c>
      <c r="G166" s="255" t="s">
        <v>202</v>
      </c>
      <c r="H166" s="256">
        <v>14</v>
      </c>
      <c r="I166" s="172"/>
      <c r="J166" s="173">
        <f t="shared" si="5"/>
        <v>0</v>
      </c>
      <c r="K166" s="174"/>
      <c r="L166" s="30"/>
      <c r="M166" s="175" t="s">
        <v>1</v>
      </c>
      <c r="N166" s="176" t="s">
        <v>39</v>
      </c>
      <c r="O166" s="58"/>
      <c r="P166" s="177">
        <f t="shared" si="6"/>
        <v>0</v>
      </c>
      <c r="Q166" s="177">
        <v>0</v>
      </c>
      <c r="R166" s="177">
        <f t="shared" si="7"/>
        <v>0</v>
      </c>
      <c r="S166" s="177">
        <v>0</v>
      </c>
      <c r="T166" s="178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9" t="s">
        <v>643</v>
      </c>
      <c r="AT166" s="179" t="s">
        <v>143</v>
      </c>
      <c r="AU166" s="179" t="s">
        <v>85</v>
      </c>
      <c r="AY166" s="14" t="s">
        <v>141</v>
      </c>
      <c r="BE166" s="180">
        <f t="shared" si="9"/>
        <v>0</v>
      </c>
      <c r="BF166" s="180">
        <f t="shared" si="10"/>
        <v>0</v>
      </c>
      <c r="BG166" s="180">
        <f t="shared" si="11"/>
        <v>0</v>
      </c>
      <c r="BH166" s="180">
        <f t="shared" si="12"/>
        <v>0</v>
      </c>
      <c r="BI166" s="180">
        <f t="shared" si="13"/>
        <v>0</v>
      </c>
      <c r="BJ166" s="14" t="s">
        <v>85</v>
      </c>
      <c r="BK166" s="180">
        <f t="shared" si="14"/>
        <v>0</v>
      </c>
      <c r="BL166" s="14" t="s">
        <v>643</v>
      </c>
      <c r="BM166" s="179" t="s">
        <v>709</v>
      </c>
    </row>
    <row r="167" spans="1:65" s="2" customFormat="1" ht="16.5" customHeight="1">
      <c r="A167" s="29"/>
      <c r="B167" s="132"/>
      <c r="C167" s="257" t="s">
        <v>219</v>
      </c>
      <c r="D167" s="257" t="s">
        <v>216</v>
      </c>
      <c r="E167" s="258" t="s">
        <v>710</v>
      </c>
      <c r="F167" s="259" t="s">
        <v>708</v>
      </c>
      <c r="G167" s="260" t="s">
        <v>202</v>
      </c>
      <c r="H167" s="261">
        <v>14</v>
      </c>
      <c r="I167" s="187"/>
      <c r="J167" s="188">
        <f t="shared" si="5"/>
        <v>0</v>
      </c>
      <c r="K167" s="189"/>
      <c r="L167" s="190"/>
      <c r="M167" s="191" t="s">
        <v>1</v>
      </c>
      <c r="N167" s="192" t="s">
        <v>39</v>
      </c>
      <c r="O167" s="58"/>
      <c r="P167" s="177">
        <f t="shared" si="6"/>
        <v>0</v>
      </c>
      <c r="Q167" s="177">
        <v>0</v>
      </c>
      <c r="R167" s="177">
        <f t="shared" si="7"/>
        <v>0</v>
      </c>
      <c r="S167" s="177">
        <v>0</v>
      </c>
      <c r="T167" s="178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9" t="s">
        <v>647</v>
      </c>
      <c r="AT167" s="179" t="s">
        <v>216</v>
      </c>
      <c r="AU167" s="179" t="s">
        <v>85</v>
      </c>
      <c r="AY167" s="14" t="s">
        <v>141</v>
      </c>
      <c r="BE167" s="180">
        <f t="shared" si="9"/>
        <v>0</v>
      </c>
      <c r="BF167" s="180">
        <f t="shared" si="10"/>
        <v>0</v>
      </c>
      <c r="BG167" s="180">
        <f t="shared" si="11"/>
        <v>0</v>
      </c>
      <c r="BH167" s="180">
        <f t="shared" si="12"/>
        <v>0</v>
      </c>
      <c r="BI167" s="180">
        <f t="shared" si="13"/>
        <v>0</v>
      </c>
      <c r="BJ167" s="14" t="s">
        <v>85</v>
      </c>
      <c r="BK167" s="180">
        <f t="shared" si="14"/>
        <v>0</v>
      </c>
      <c r="BL167" s="14" t="s">
        <v>647</v>
      </c>
      <c r="BM167" s="179" t="s">
        <v>643</v>
      </c>
    </row>
    <row r="168" spans="1:65" s="2" customFormat="1" ht="16.5" customHeight="1">
      <c r="A168" s="29"/>
      <c r="B168" s="132"/>
      <c r="C168" s="252" t="s">
        <v>283</v>
      </c>
      <c r="D168" s="252" t="s">
        <v>143</v>
      </c>
      <c r="E168" s="253" t="s">
        <v>711</v>
      </c>
      <c r="F168" s="254" t="s">
        <v>712</v>
      </c>
      <c r="G168" s="255" t="s">
        <v>202</v>
      </c>
      <c r="H168" s="256">
        <v>13</v>
      </c>
      <c r="I168" s="172"/>
      <c r="J168" s="173">
        <f t="shared" si="5"/>
        <v>0</v>
      </c>
      <c r="K168" s="174"/>
      <c r="L168" s="30"/>
      <c r="M168" s="175" t="s">
        <v>1</v>
      </c>
      <c r="N168" s="176" t="s">
        <v>39</v>
      </c>
      <c r="O168" s="58"/>
      <c r="P168" s="177">
        <f t="shared" si="6"/>
        <v>0</v>
      </c>
      <c r="Q168" s="177">
        <v>0</v>
      </c>
      <c r="R168" s="177">
        <f t="shared" si="7"/>
        <v>0</v>
      </c>
      <c r="S168" s="177">
        <v>0</v>
      </c>
      <c r="T168" s="178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9" t="s">
        <v>643</v>
      </c>
      <c r="AT168" s="179" t="s">
        <v>143</v>
      </c>
      <c r="AU168" s="179" t="s">
        <v>85</v>
      </c>
      <c r="AY168" s="14" t="s">
        <v>141</v>
      </c>
      <c r="BE168" s="180">
        <f t="shared" si="9"/>
        <v>0</v>
      </c>
      <c r="BF168" s="180">
        <f t="shared" si="10"/>
        <v>0</v>
      </c>
      <c r="BG168" s="180">
        <f t="shared" si="11"/>
        <v>0</v>
      </c>
      <c r="BH168" s="180">
        <f t="shared" si="12"/>
        <v>0</v>
      </c>
      <c r="BI168" s="180">
        <f t="shared" si="13"/>
        <v>0</v>
      </c>
      <c r="BJ168" s="14" t="s">
        <v>85</v>
      </c>
      <c r="BK168" s="180">
        <f t="shared" si="14"/>
        <v>0</v>
      </c>
      <c r="BL168" s="14" t="s">
        <v>643</v>
      </c>
      <c r="BM168" s="179" t="s">
        <v>713</v>
      </c>
    </row>
    <row r="169" spans="1:65" s="2" customFormat="1" ht="24.15" customHeight="1">
      <c r="A169" s="29"/>
      <c r="B169" s="132"/>
      <c r="C169" s="257" t="s">
        <v>287</v>
      </c>
      <c r="D169" s="257" t="s">
        <v>216</v>
      </c>
      <c r="E169" s="258" t="s">
        <v>714</v>
      </c>
      <c r="F169" s="259" t="s">
        <v>715</v>
      </c>
      <c r="G169" s="260" t="s">
        <v>202</v>
      </c>
      <c r="H169" s="261">
        <v>1</v>
      </c>
      <c r="I169" s="187"/>
      <c r="J169" s="188">
        <f t="shared" si="5"/>
        <v>0</v>
      </c>
      <c r="K169" s="189"/>
      <c r="L169" s="190"/>
      <c r="M169" s="191" t="s">
        <v>1</v>
      </c>
      <c r="N169" s="192" t="s">
        <v>39</v>
      </c>
      <c r="O169" s="58"/>
      <c r="P169" s="177">
        <f t="shared" si="6"/>
        <v>0</v>
      </c>
      <c r="Q169" s="177">
        <v>3.2000000000000003E-4</v>
      </c>
      <c r="R169" s="177">
        <f t="shared" si="7"/>
        <v>3.2000000000000003E-4</v>
      </c>
      <c r="S169" s="177">
        <v>0</v>
      </c>
      <c r="T169" s="178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9" t="s">
        <v>647</v>
      </c>
      <c r="AT169" s="179" t="s">
        <v>216</v>
      </c>
      <c r="AU169" s="179" t="s">
        <v>85</v>
      </c>
      <c r="AY169" s="14" t="s">
        <v>141</v>
      </c>
      <c r="BE169" s="180">
        <f t="shared" si="9"/>
        <v>0</v>
      </c>
      <c r="BF169" s="180">
        <f t="shared" si="10"/>
        <v>0</v>
      </c>
      <c r="BG169" s="180">
        <f t="shared" si="11"/>
        <v>0</v>
      </c>
      <c r="BH169" s="180">
        <f t="shared" si="12"/>
        <v>0</v>
      </c>
      <c r="BI169" s="180">
        <f t="shared" si="13"/>
        <v>0</v>
      </c>
      <c r="BJ169" s="14" t="s">
        <v>85</v>
      </c>
      <c r="BK169" s="180">
        <f t="shared" si="14"/>
        <v>0</v>
      </c>
      <c r="BL169" s="14" t="s">
        <v>647</v>
      </c>
      <c r="BM169" s="179" t="s">
        <v>716</v>
      </c>
    </row>
    <row r="170" spans="1:65" s="2" customFormat="1" ht="24.15" customHeight="1">
      <c r="A170" s="29"/>
      <c r="B170" s="132"/>
      <c r="C170" s="257" t="s">
        <v>291</v>
      </c>
      <c r="D170" s="257" t="s">
        <v>216</v>
      </c>
      <c r="E170" s="258" t="s">
        <v>717</v>
      </c>
      <c r="F170" s="259" t="s">
        <v>718</v>
      </c>
      <c r="G170" s="260" t="s">
        <v>202</v>
      </c>
      <c r="H170" s="261">
        <v>6</v>
      </c>
      <c r="I170" s="187"/>
      <c r="J170" s="188">
        <f t="shared" si="5"/>
        <v>0</v>
      </c>
      <c r="K170" s="189"/>
      <c r="L170" s="190"/>
      <c r="M170" s="191" t="s">
        <v>1</v>
      </c>
      <c r="N170" s="192" t="s">
        <v>39</v>
      </c>
      <c r="O170" s="58"/>
      <c r="P170" s="177">
        <f t="shared" si="6"/>
        <v>0</v>
      </c>
      <c r="Q170" s="177">
        <v>2.2599999999999999E-3</v>
      </c>
      <c r="R170" s="177">
        <f t="shared" si="7"/>
        <v>1.3559999999999999E-2</v>
      </c>
      <c r="S170" s="177">
        <v>0</v>
      </c>
      <c r="T170" s="178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9" t="s">
        <v>647</v>
      </c>
      <c r="AT170" s="179" t="s">
        <v>216</v>
      </c>
      <c r="AU170" s="179" t="s">
        <v>85</v>
      </c>
      <c r="AY170" s="14" t="s">
        <v>141</v>
      </c>
      <c r="BE170" s="180">
        <f t="shared" si="9"/>
        <v>0</v>
      </c>
      <c r="BF170" s="180">
        <f t="shared" si="10"/>
        <v>0</v>
      </c>
      <c r="BG170" s="180">
        <f t="shared" si="11"/>
        <v>0</v>
      </c>
      <c r="BH170" s="180">
        <f t="shared" si="12"/>
        <v>0</v>
      </c>
      <c r="BI170" s="180">
        <f t="shared" si="13"/>
        <v>0</v>
      </c>
      <c r="BJ170" s="14" t="s">
        <v>85</v>
      </c>
      <c r="BK170" s="180">
        <f t="shared" si="14"/>
        <v>0</v>
      </c>
      <c r="BL170" s="14" t="s">
        <v>647</v>
      </c>
      <c r="BM170" s="179" t="s">
        <v>719</v>
      </c>
    </row>
    <row r="171" spans="1:65" s="2" customFormat="1" ht="24.15" customHeight="1">
      <c r="A171" s="29"/>
      <c r="B171" s="132"/>
      <c r="C171" s="257" t="s">
        <v>295</v>
      </c>
      <c r="D171" s="257" t="s">
        <v>216</v>
      </c>
      <c r="E171" s="258" t="s">
        <v>720</v>
      </c>
      <c r="F171" s="259" t="s">
        <v>721</v>
      </c>
      <c r="G171" s="260" t="s">
        <v>202</v>
      </c>
      <c r="H171" s="261">
        <v>6</v>
      </c>
      <c r="I171" s="187"/>
      <c r="J171" s="188">
        <f t="shared" si="5"/>
        <v>0</v>
      </c>
      <c r="K171" s="189"/>
      <c r="L171" s="190"/>
      <c r="M171" s="191" t="s">
        <v>1</v>
      </c>
      <c r="N171" s="192" t="s">
        <v>39</v>
      </c>
      <c r="O171" s="58"/>
      <c r="P171" s="177">
        <f t="shared" si="6"/>
        <v>0</v>
      </c>
      <c r="Q171" s="177">
        <v>1.23E-3</v>
      </c>
      <c r="R171" s="177">
        <f t="shared" si="7"/>
        <v>7.3799999999999994E-3</v>
      </c>
      <c r="S171" s="177">
        <v>0</v>
      </c>
      <c r="T171" s="178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9" t="s">
        <v>647</v>
      </c>
      <c r="AT171" s="179" t="s">
        <v>216</v>
      </c>
      <c r="AU171" s="179" t="s">
        <v>85</v>
      </c>
      <c r="AY171" s="14" t="s">
        <v>141</v>
      </c>
      <c r="BE171" s="180">
        <f t="shared" si="9"/>
        <v>0</v>
      </c>
      <c r="BF171" s="180">
        <f t="shared" si="10"/>
        <v>0</v>
      </c>
      <c r="BG171" s="180">
        <f t="shared" si="11"/>
        <v>0</v>
      </c>
      <c r="BH171" s="180">
        <f t="shared" si="12"/>
        <v>0</v>
      </c>
      <c r="BI171" s="180">
        <f t="shared" si="13"/>
        <v>0</v>
      </c>
      <c r="BJ171" s="14" t="s">
        <v>85</v>
      </c>
      <c r="BK171" s="180">
        <f t="shared" si="14"/>
        <v>0</v>
      </c>
      <c r="BL171" s="14" t="s">
        <v>647</v>
      </c>
      <c r="BM171" s="179" t="s">
        <v>722</v>
      </c>
    </row>
    <row r="172" spans="1:65" s="2" customFormat="1" ht="16.5" customHeight="1">
      <c r="A172" s="29"/>
      <c r="B172" s="132"/>
      <c r="C172" s="252" t="s">
        <v>299</v>
      </c>
      <c r="D172" s="252" t="s">
        <v>143</v>
      </c>
      <c r="E172" s="253" t="s">
        <v>723</v>
      </c>
      <c r="F172" s="254" t="s">
        <v>724</v>
      </c>
      <c r="G172" s="255" t="s">
        <v>202</v>
      </c>
      <c r="H172" s="256">
        <v>12</v>
      </c>
      <c r="I172" s="172"/>
      <c r="J172" s="173">
        <f t="shared" si="5"/>
        <v>0</v>
      </c>
      <c r="K172" s="174"/>
      <c r="L172" s="30"/>
      <c r="M172" s="175" t="s">
        <v>1</v>
      </c>
      <c r="N172" s="176" t="s">
        <v>39</v>
      </c>
      <c r="O172" s="58"/>
      <c r="P172" s="177">
        <f t="shared" si="6"/>
        <v>0</v>
      </c>
      <c r="Q172" s="177">
        <v>0</v>
      </c>
      <c r="R172" s="177">
        <f t="shared" si="7"/>
        <v>0</v>
      </c>
      <c r="S172" s="177">
        <v>0</v>
      </c>
      <c r="T172" s="178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9" t="s">
        <v>643</v>
      </c>
      <c r="AT172" s="179" t="s">
        <v>143</v>
      </c>
      <c r="AU172" s="179" t="s">
        <v>85</v>
      </c>
      <c r="AY172" s="14" t="s">
        <v>141</v>
      </c>
      <c r="BE172" s="180">
        <f t="shared" si="9"/>
        <v>0</v>
      </c>
      <c r="BF172" s="180">
        <f t="shared" si="10"/>
        <v>0</v>
      </c>
      <c r="BG172" s="180">
        <f t="shared" si="11"/>
        <v>0</v>
      </c>
      <c r="BH172" s="180">
        <f t="shared" si="12"/>
        <v>0</v>
      </c>
      <c r="BI172" s="180">
        <f t="shared" si="13"/>
        <v>0</v>
      </c>
      <c r="BJ172" s="14" t="s">
        <v>85</v>
      </c>
      <c r="BK172" s="180">
        <f t="shared" si="14"/>
        <v>0</v>
      </c>
      <c r="BL172" s="14" t="s">
        <v>643</v>
      </c>
      <c r="BM172" s="179" t="s">
        <v>725</v>
      </c>
    </row>
    <row r="173" spans="1:65" s="2" customFormat="1" ht="16.5" customHeight="1">
      <c r="A173" s="29"/>
      <c r="B173" s="132"/>
      <c r="C173" s="257" t="s">
        <v>303</v>
      </c>
      <c r="D173" s="257" t="s">
        <v>216</v>
      </c>
      <c r="E173" s="258" t="s">
        <v>726</v>
      </c>
      <c r="F173" s="259" t="s">
        <v>727</v>
      </c>
      <c r="G173" s="260" t="s">
        <v>202</v>
      </c>
      <c r="H173" s="261">
        <v>6</v>
      </c>
      <c r="I173" s="187"/>
      <c r="J173" s="188">
        <f t="shared" si="5"/>
        <v>0</v>
      </c>
      <c r="K173" s="189"/>
      <c r="L173" s="190"/>
      <c r="M173" s="191" t="s">
        <v>1</v>
      </c>
      <c r="N173" s="192" t="s">
        <v>39</v>
      </c>
      <c r="O173" s="58"/>
      <c r="P173" s="177">
        <f t="shared" si="6"/>
        <v>0</v>
      </c>
      <c r="Q173" s="177">
        <v>1.7000000000000001E-4</v>
      </c>
      <c r="R173" s="177">
        <f t="shared" si="7"/>
        <v>1.0200000000000001E-3</v>
      </c>
      <c r="S173" s="177">
        <v>0</v>
      </c>
      <c r="T173" s="178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9" t="s">
        <v>647</v>
      </c>
      <c r="AT173" s="179" t="s">
        <v>216</v>
      </c>
      <c r="AU173" s="179" t="s">
        <v>85</v>
      </c>
      <c r="AY173" s="14" t="s">
        <v>141</v>
      </c>
      <c r="BE173" s="180">
        <f t="shared" si="9"/>
        <v>0</v>
      </c>
      <c r="BF173" s="180">
        <f t="shared" si="10"/>
        <v>0</v>
      </c>
      <c r="BG173" s="180">
        <f t="shared" si="11"/>
        <v>0</v>
      </c>
      <c r="BH173" s="180">
        <f t="shared" si="12"/>
        <v>0</v>
      </c>
      <c r="BI173" s="180">
        <f t="shared" si="13"/>
        <v>0</v>
      </c>
      <c r="BJ173" s="14" t="s">
        <v>85</v>
      </c>
      <c r="BK173" s="180">
        <f t="shared" si="14"/>
        <v>0</v>
      </c>
      <c r="BL173" s="14" t="s">
        <v>647</v>
      </c>
      <c r="BM173" s="179" t="s">
        <v>728</v>
      </c>
    </row>
    <row r="174" spans="1:65" s="2" customFormat="1" ht="21.75" customHeight="1">
      <c r="A174" s="29"/>
      <c r="B174" s="132"/>
      <c r="C174" s="257" t="s">
        <v>307</v>
      </c>
      <c r="D174" s="257" t="s">
        <v>216</v>
      </c>
      <c r="E174" s="258" t="s">
        <v>729</v>
      </c>
      <c r="F174" s="259" t="s">
        <v>730</v>
      </c>
      <c r="G174" s="260" t="s">
        <v>202</v>
      </c>
      <c r="H174" s="261">
        <v>6</v>
      </c>
      <c r="I174" s="187"/>
      <c r="J174" s="188">
        <f t="shared" si="5"/>
        <v>0</v>
      </c>
      <c r="K174" s="189"/>
      <c r="L174" s="190"/>
      <c r="M174" s="191" t="s">
        <v>1</v>
      </c>
      <c r="N174" s="192" t="s">
        <v>39</v>
      </c>
      <c r="O174" s="58"/>
      <c r="P174" s="177">
        <f t="shared" si="6"/>
        <v>0</v>
      </c>
      <c r="Q174" s="177">
        <v>3.3E-4</v>
      </c>
      <c r="R174" s="177">
        <f t="shared" si="7"/>
        <v>1.98E-3</v>
      </c>
      <c r="S174" s="177">
        <v>0</v>
      </c>
      <c r="T174" s="178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9" t="s">
        <v>647</v>
      </c>
      <c r="AT174" s="179" t="s">
        <v>216</v>
      </c>
      <c r="AU174" s="179" t="s">
        <v>85</v>
      </c>
      <c r="AY174" s="14" t="s">
        <v>141</v>
      </c>
      <c r="BE174" s="180">
        <f t="shared" si="9"/>
        <v>0</v>
      </c>
      <c r="BF174" s="180">
        <f t="shared" si="10"/>
        <v>0</v>
      </c>
      <c r="BG174" s="180">
        <f t="shared" si="11"/>
        <v>0</v>
      </c>
      <c r="BH174" s="180">
        <f t="shared" si="12"/>
        <v>0</v>
      </c>
      <c r="BI174" s="180">
        <f t="shared" si="13"/>
        <v>0</v>
      </c>
      <c r="BJ174" s="14" t="s">
        <v>85</v>
      </c>
      <c r="BK174" s="180">
        <f t="shared" si="14"/>
        <v>0</v>
      </c>
      <c r="BL174" s="14" t="s">
        <v>647</v>
      </c>
      <c r="BM174" s="179" t="s">
        <v>731</v>
      </c>
    </row>
    <row r="175" spans="1:65" s="2" customFormat="1" ht="16.5" customHeight="1">
      <c r="A175" s="29"/>
      <c r="B175" s="132"/>
      <c r="C175" s="252" t="s">
        <v>311</v>
      </c>
      <c r="D175" s="252" t="s">
        <v>143</v>
      </c>
      <c r="E175" s="253" t="s">
        <v>732</v>
      </c>
      <c r="F175" s="254" t="s">
        <v>733</v>
      </c>
      <c r="G175" s="255" t="s">
        <v>202</v>
      </c>
      <c r="H175" s="256">
        <v>120</v>
      </c>
      <c r="I175" s="172"/>
      <c r="J175" s="173">
        <f t="shared" si="5"/>
        <v>0</v>
      </c>
      <c r="K175" s="174"/>
      <c r="L175" s="30"/>
      <c r="M175" s="175" t="s">
        <v>1</v>
      </c>
      <c r="N175" s="176" t="s">
        <v>39</v>
      </c>
      <c r="O175" s="58"/>
      <c r="P175" s="177">
        <f t="shared" si="6"/>
        <v>0</v>
      </c>
      <c r="Q175" s="177">
        <v>0</v>
      </c>
      <c r="R175" s="177">
        <f t="shared" si="7"/>
        <v>0</v>
      </c>
      <c r="S175" s="177">
        <v>0</v>
      </c>
      <c r="T175" s="178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9" t="s">
        <v>643</v>
      </c>
      <c r="AT175" s="179" t="s">
        <v>143</v>
      </c>
      <c r="AU175" s="179" t="s">
        <v>85</v>
      </c>
      <c r="AY175" s="14" t="s">
        <v>141</v>
      </c>
      <c r="BE175" s="180">
        <f t="shared" si="9"/>
        <v>0</v>
      </c>
      <c r="BF175" s="180">
        <f t="shared" si="10"/>
        <v>0</v>
      </c>
      <c r="BG175" s="180">
        <f t="shared" si="11"/>
        <v>0</v>
      </c>
      <c r="BH175" s="180">
        <f t="shared" si="12"/>
        <v>0</v>
      </c>
      <c r="BI175" s="180">
        <f t="shared" si="13"/>
        <v>0</v>
      </c>
      <c r="BJ175" s="14" t="s">
        <v>85</v>
      </c>
      <c r="BK175" s="180">
        <f t="shared" si="14"/>
        <v>0</v>
      </c>
      <c r="BL175" s="14" t="s">
        <v>643</v>
      </c>
      <c r="BM175" s="179" t="s">
        <v>734</v>
      </c>
    </row>
    <row r="176" spans="1:65" s="2" customFormat="1" ht="16.5" customHeight="1">
      <c r="A176" s="29"/>
      <c r="B176" s="132"/>
      <c r="C176" s="257" t="s">
        <v>317</v>
      </c>
      <c r="D176" s="257" t="s">
        <v>216</v>
      </c>
      <c r="E176" s="258" t="s">
        <v>735</v>
      </c>
      <c r="F176" s="259" t="s">
        <v>736</v>
      </c>
      <c r="G176" s="260" t="s">
        <v>202</v>
      </c>
      <c r="H176" s="261">
        <v>120</v>
      </c>
      <c r="I176" s="187"/>
      <c r="J176" s="188">
        <f t="shared" si="5"/>
        <v>0</v>
      </c>
      <c r="K176" s="189"/>
      <c r="L176" s="190"/>
      <c r="M176" s="191" t="s">
        <v>1</v>
      </c>
      <c r="N176" s="192" t="s">
        <v>39</v>
      </c>
      <c r="O176" s="58"/>
      <c r="P176" s="177">
        <f t="shared" si="6"/>
        <v>0</v>
      </c>
      <c r="Q176" s="177">
        <v>0</v>
      </c>
      <c r="R176" s="177">
        <f t="shared" si="7"/>
        <v>0</v>
      </c>
      <c r="S176" s="177">
        <v>0</v>
      </c>
      <c r="T176" s="178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9" t="s">
        <v>647</v>
      </c>
      <c r="AT176" s="179" t="s">
        <v>216</v>
      </c>
      <c r="AU176" s="179" t="s">
        <v>85</v>
      </c>
      <c r="AY176" s="14" t="s">
        <v>141</v>
      </c>
      <c r="BE176" s="180">
        <f t="shared" si="9"/>
        <v>0</v>
      </c>
      <c r="BF176" s="180">
        <f t="shared" si="10"/>
        <v>0</v>
      </c>
      <c r="BG176" s="180">
        <f t="shared" si="11"/>
        <v>0</v>
      </c>
      <c r="BH176" s="180">
        <f t="shared" si="12"/>
        <v>0</v>
      </c>
      <c r="BI176" s="180">
        <f t="shared" si="13"/>
        <v>0</v>
      </c>
      <c r="BJ176" s="14" t="s">
        <v>85</v>
      </c>
      <c r="BK176" s="180">
        <f t="shared" si="14"/>
        <v>0</v>
      </c>
      <c r="BL176" s="14" t="s">
        <v>647</v>
      </c>
      <c r="BM176" s="179" t="s">
        <v>737</v>
      </c>
    </row>
    <row r="177" spans="1:65" s="2" customFormat="1" ht="33" customHeight="1">
      <c r="A177" s="29"/>
      <c r="B177" s="132"/>
      <c r="C177" s="252" t="s">
        <v>321</v>
      </c>
      <c r="D177" s="252" t="s">
        <v>143</v>
      </c>
      <c r="E177" s="253" t="s">
        <v>738</v>
      </c>
      <c r="F177" s="254" t="s">
        <v>739</v>
      </c>
      <c r="G177" s="255" t="s">
        <v>202</v>
      </c>
      <c r="H177" s="256">
        <v>13</v>
      </c>
      <c r="I177" s="172"/>
      <c r="J177" s="173">
        <f t="shared" si="5"/>
        <v>0</v>
      </c>
      <c r="K177" s="174"/>
      <c r="L177" s="30"/>
      <c r="M177" s="175" t="s">
        <v>1</v>
      </c>
      <c r="N177" s="176" t="s">
        <v>39</v>
      </c>
      <c r="O177" s="58"/>
      <c r="P177" s="177">
        <f t="shared" si="6"/>
        <v>0</v>
      </c>
      <c r="Q177" s="177">
        <v>0</v>
      </c>
      <c r="R177" s="177">
        <f t="shared" si="7"/>
        <v>0</v>
      </c>
      <c r="S177" s="177">
        <v>0</v>
      </c>
      <c r="T177" s="178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9" t="s">
        <v>643</v>
      </c>
      <c r="AT177" s="179" t="s">
        <v>143</v>
      </c>
      <c r="AU177" s="179" t="s">
        <v>85</v>
      </c>
      <c r="AY177" s="14" t="s">
        <v>141</v>
      </c>
      <c r="BE177" s="180">
        <f t="shared" si="9"/>
        <v>0</v>
      </c>
      <c r="BF177" s="180">
        <f t="shared" si="10"/>
        <v>0</v>
      </c>
      <c r="BG177" s="180">
        <f t="shared" si="11"/>
        <v>0</v>
      </c>
      <c r="BH177" s="180">
        <f t="shared" si="12"/>
        <v>0</v>
      </c>
      <c r="BI177" s="180">
        <f t="shared" si="13"/>
        <v>0</v>
      </c>
      <c r="BJ177" s="14" t="s">
        <v>85</v>
      </c>
      <c r="BK177" s="180">
        <f t="shared" si="14"/>
        <v>0</v>
      </c>
      <c r="BL177" s="14" t="s">
        <v>643</v>
      </c>
      <c r="BM177" s="179" t="s">
        <v>740</v>
      </c>
    </row>
    <row r="178" spans="1:65" s="2" customFormat="1" ht="16.5" customHeight="1">
      <c r="A178" s="29"/>
      <c r="B178" s="132"/>
      <c r="C178" s="257" t="s">
        <v>325</v>
      </c>
      <c r="D178" s="257" t="s">
        <v>216</v>
      </c>
      <c r="E178" s="258" t="s">
        <v>741</v>
      </c>
      <c r="F178" s="259" t="s">
        <v>742</v>
      </c>
      <c r="G178" s="260" t="s">
        <v>202</v>
      </c>
      <c r="H178" s="261">
        <v>13</v>
      </c>
      <c r="I178" s="187"/>
      <c r="J178" s="188">
        <f t="shared" si="5"/>
        <v>0</v>
      </c>
      <c r="K178" s="189"/>
      <c r="L178" s="190"/>
      <c r="M178" s="191" t="s">
        <v>1</v>
      </c>
      <c r="N178" s="192" t="s">
        <v>39</v>
      </c>
      <c r="O178" s="58"/>
      <c r="P178" s="177">
        <f t="shared" si="6"/>
        <v>0</v>
      </c>
      <c r="Q178" s="177">
        <v>0</v>
      </c>
      <c r="R178" s="177">
        <f t="shared" si="7"/>
        <v>0</v>
      </c>
      <c r="S178" s="177">
        <v>0</v>
      </c>
      <c r="T178" s="178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9" t="s">
        <v>647</v>
      </c>
      <c r="AT178" s="179" t="s">
        <v>216</v>
      </c>
      <c r="AU178" s="179" t="s">
        <v>85</v>
      </c>
      <c r="AY178" s="14" t="s">
        <v>141</v>
      </c>
      <c r="BE178" s="180">
        <f t="shared" si="9"/>
        <v>0</v>
      </c>
      <c r="BF178" s="180">
        <f t="shared" si="10"/>
        <v>0</v>
      </c>
      <c r="BG178" s="180">
        <f t="shared" si="11"/>
        <v>0</v>
      </c>
      <c r="BH178" s="180">
        <f t="shared" si="12"/>
        <v>0</v>
      </c>
      <c r="BI178" s="180">
        <f t="shared" si="13"/>
        <v>0</v>
      </c>
      <c r="BJ178" s="14" t="s">
        <v>85</v>
      </c>
      <c r="BK178" s="180">
        <f t="shared" si="14"/>
        <v>0</v>
      </c>
      <c r="BL178" s="14" t="s">
        <v>647</v>
      </c>
      <c r="BM178" s="179" t="s">
        <v>743</v>
      </c>
    </row>
    <row r="179" spans="1:65" s="2" customFormat="1" ht="16.5" customHeight="1">
      <c r="A179" s="29"/>
      <c r="B179" s="132"/>
      <c r="C179" s="252" t="s">
        <v>331</v>
      </c>
      <c r="D179" s="252" t="s">
        <v>143</v>
      </c>
      <c r="E179" s="253" t="s">
        <v>744</v>
      </c>
      <c r="F179" s="254" t="s">
        <v>745</v>
      </c>
      <c r="G179" s="255" t="s">
        <v>202</v>
      </c>
      <c r="H179" s="256">
        <v>13</v>
      </c>
      <c r="I179" s="172"/>
      <c r="J179" s="173">
        <f t="shared" si="5"/>
        <v>0</v>
      </c>
      <c r="K179" s="174"/>
      <c r="L179" s="30"/>
      <c r="M179" s="175" t="s">
        <v>1</v>
      </c>
      <c r="N179" s="176" t="s">
        <v>39</v>
      </c>
      <c r="O179" s="58"/>
      <c r="P179" s="177">
        <f t="shared" si="6"/>
        <v>0</v>
      </c>
      <c r="Q179" s="177">
        <v>0</v>
      </c>
      <c r="R179" s="177">
        <f t="shared" si="7"/>
        <v>0</v>
      </c>
      <c r="S179" s="177">
        <v>0</v>
      </c>
      <c r="T179" s="178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9" t="s">
        <v>643</v>
      </c>
      <c r="AT179" s="179" t="s">
        <v>143</v>
      </c>
      <c r="AU179" s="179" t="s">
        <v>85</v>
      </c>
      <c r="AY179" s="14" t="s">
        <v>141</v>
      </c>
      <c r="BE179" s="180">
        <f t="shared" si="9"/>
        <v>0</v>
      </c>
      <c r="BF179" s="180">
        <f t="shared" si="10"/>
        <v>0</v>
      </c>
      <c r="BG179" s="180">
        <f t="shared" si="11"/>
        <v>0</v>
      </c>
      <c r="BH179" s="180">
        <f t="shared" si="12"/>
        <v>0</v>
      </c>
      <c r="BI179" s="180">
        <f t="shared" si="13"/>
        <v>0</v>
      </c>
      <c r="BJ179" s="14" t="s">
        <v>85</v>
      </c>
      <c r="BK179" s="180">
        <f t="shared" si="14"/>
        <v>0</v>
      </c>
      <c r="BL179" s="14" t="s">
        <v>643</v>
      </c>
      <c r="BM179" s="179" t="s">
        <v>746</v>
      </c>
    </row>
    <row r="180" spans="1:65" s="2" customFormat="1" ht="16.5" customHeight="1">
      <c r="A180" s="29"/>
      <c r="B180" s="132"/>
      <c r="C180" s="257" t="s">
        <v>591</v>
      </c>
      <c r="D180" s="257" t="s">
        <v>216</v>
      </c>
      <c r="E180" s="258" t="s">
        <v>747</v>
      </c>
      <c r="F180" s="259" t="s">
        <v>748</v>
      </c>
      <c r="G180" s="260" t="s">
        <v>202</v>
      </c>
      <c r="H180" s="261">
        <v>13</v>
      </c>
      <c r="I180" s="187"/>
      <c r="J180" s="188">
        <f t="shared" si="5"/>
        <v>0</v>
      </c>
      <c r="K180" s="189"/>
      <c r="L180" s="190"/>
      <c r="M180" s="191" t="s">
        <v>1</v>
      </c>
      <c r="N180" s="192" t="s">
        <v>39</v>
      </c>
      <c r="O180" s="58"/>
      <c r="P180" s="177">
        <f t="shared" si="6"/>
        <v>0</v>
      </c>
      <c r="Q180" s="177">
        <v>3.0000000000000001E-5</v>
      </c>
      <c r="R180" s="177">
        <f t="shared" si="7"/>
        <v>3.8999999999999999E-4</v>
      </c>
      <c r="S180" s="177">
        <v>0</v>
      </c>
      <c r="T180" s="178">
        <f t="shared" si="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9" t="s">
        <v>647</v>
      </c>
      <c r="AT180" s="179" t="s">
        <v>216</v>
      </c>
      <c r="AU180" s="179" t="s">
        <v>85</v>
      </c>
      <c r="AY180" s="14" t="s">
        <v>141</v>
      </c>
      <c r="BE180" s="180">
        <f t="shared" si="9"/>
        <v>0</v>
      </c>
      <c r="BF180" s="180">
        <f t="shared" si="10"/>
        <v>0</v>
      </c>
      <c r="BG180" s="180">
        <f t="shared" si="11"/>
        <v>0</v>
      </c>
      <c r="BH180" s="180">
        <f t="shared" si="12"/>
        <v>0</v>
      </c>
      <c r="BI180" s="180">
        <f t="shared" si="13"/>
        <v>0</v>
      </c>
      <c r="BJ180" s="14" t="s">
        <v>85</v>
      </c>
      <c r="BK180" s="180">
        <f t="shared" si="14"/>
        <v>0</v>
      </c>
      <c r="BL180" s="14" t="s">
        <v>647</v>
      </c>
      <c r="BM180" s="179" t="s">
        <v>749</v>
      </c>
    </row>
    <row r="181" spans="1:65" s="12" customFormat="1" ht="22.95" customHeight="1">
      <c r="B181" s="154"/>
      <c r="C181" s="262"/>
      <c r="D181" s="263" t="s">
        <v>72</v>
      </c>
      <c r="E181" s="265" t="s">
        <v>750</v>
      </c>
      <c r="F181" s="265" t="s">
        <v>751</v>
      </c>
      <c r="G181" s="262"/>
      <c r="H181" s="262"/>
      <c r="I181" s="157"/>
      <c r="J181" s="166">
        <f>BK181</f>
        <v>0</v>
      </c>
      <c r="L181" s="154"/>
      <c r="M181" s="159"/>
      <c r="N181" s="160"/>
      <c r="O181" s="160"/>
      <c r="P181" s="161">
        <f>SUM(P182:P186)</f>
        <v>0</v>
      </c>
      <c r="Q181" s="160"/>
      <c r="R181" s="161">
        <f>SUM(R182:R186)</f>
        <v>0</v>
      </c>
      <c r="S181" s="160"/>
      <c r="T181" s="162">
        <f>SUM(T182:T186)</f>
        <v>0</v>
      </c>
      <c r="AR181" s="155" t="s">
        <v>89</v>
      </c>
      <c r="AT181" s="163" t="s">
        <v>72</v>
      </c>
      <c r="AU181" s="163" t="s">
        <v>80</v>
      </c>
      <c r="AY181" s="155" t="s">
        <v>141</v>
      </c>
      <c r="BK181" s="164">
        <f>SUM(BK182:BK186)</f>
        <v>0</v>
      </c>
    </row>
    <row r="182" spans="1:65" s="2" customFormat="1" ht="24.15" customHeight="1">
      <c r="A182" s="29"/>
      <c r="B182" s="132"/>
      <c r="C182" s="252" t="s">
        <v>595</v>
      </c>
      <c r="D182" s="252" t="s">
        <v>143</v>
      </c>
      <c r="E182" s="253" t="s">
        <v>752</v>
      </c>
      <c r="F182" s="254" t="s">
        <v>753</v>
      </c>
      <c r="G182" s="255" t="s">
        <v>164</v>
      </c>
      <c r="H182" s="256">
        <v>200</v>
      </c>
      <c r="I182" s="172"/>
      <c r="J182" s="173">
        <f>ROUND(I182*H182,2)</f>
        <v>0</v>
      </c>
      <c r="K182" s="174"/>
      <c r="L182" s="30"/>
      <c r="M182" s="175" t="s">
        <v>1</v>
      </c>
      <c r="N182" s="176" t="s">
        <v>39</v>
      </c>
      <c r="O182" s="58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9" t="s">
        <v>643</v>
      </c>
      <c r="AT182" s="179" t="s">
        <v>143</v>
      </c>
      <c r="AU182" s="179" t="s">
        <v>85</v>
      </c>
      <c r="AY182" s="14" t="s">
        <v>141</v>
      </c>
      <c r="BE182" s="180">
        <f>IF(N182="základná",J182,0)</f>
        <v>0</v>
      </c>
      <c r="BF182" s="180">
        <f>IF(N182="znížená",J182,0)</f>
        <v>0</v>
      </c>
      <c r="BG182" s="180">
        <f>IF(N182="zákl. prenesená",J182,0)</f>
        <v>0</v>
      </c>
      <c r="BH182" s="180">
        <f>IF(N182="zníž. prenesená",J182,0)</f>
        <v>0</v>
      </c>
      <c r="BI182" s="180">
        <f>IF(N182="nulová",J182,0)</f>
        <v>0</v>
      </c>
      <c r="BJ182" s="14" t="s">
        <v>85</v>
      </c>
      <c r="BK182" s="180">
        <f>ROUND(I182*H182,2)</f>
        <v>0</v>
      </c>
      <c r="BL182" s="14" t="s">
        <v>643</v>
      </c>
      <c r="BM182" s="179" t="s">
        <v>754</v>
      </c>
    </row>
    <row r="183" spans="1:65" s="2" customFormat="1" ht="33" customHeight="1">
      <c r="A183" s="29"/>
      <c r="B183" s="132"/>
      <c r="C183" s="252" t="s">
        <v>599</v>
      </c>
      <c r="D183" s="252" t="s">
        <v>143</v>
      </c>
      <c r="E183" s="253" t="s">
        <v>755</v>
      </c>
      <c r="F183" s="254" t="s">
        <v>756</v>
      </c>
      <c r="G183" s="255" t="s">
        <v>164</v>
      </c>
      <c r="H183" s="256">
        <v>200</v>
      </c>
      <c r="I183" s="172"/>
      <c r="J183" s="173">
        <f>ROUND(I183*H183,2)</f>
        <v>0</v>
      </c>
      <c r="K183" s="174"/>
      <c r="L183" s="30"/>
      <c r="M183" s="175" t="s">
        <v>1</v>
      </c>
      <c r="N183" s="176" t="s">
        <v>39</v>
      </c>
      <c r="O183" s="58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9" t="s">
        <v>643</v>
      </c>
      <c r="AT183" s="179" t="s">
        <v>143</v>
      </c>
      <c r="AU183" s="179" t="s">
        <v>85</v>
      </c>
      <c r="AY183" s="14" t="s">
        <v>141</v>
      </c>
      <c r="BE183" s="180">
        <f>IF(N183="základná",J183,0)</f>
        <v>0</v>
      </c>
      <c r="BF183" s="180">
        <f>IF(N183="znížená",J183,0)</f>
        <v>0</v>
      </c>
      <c r="BG183" s="180">
        <f>IF(N183="zákl. prenesená",J183,0)</f>
        <v>0</v>
      </c>
      <c r="BH183" s="180">
        <f>IF(N183="zníž. prenesená",J183,0)</f>
        <v>0</v>
      </c>
      <c r="BI183" s="180">
        <f>IF(N183="nulová",J183,0)</f>
        <v>0</v>
      </c>
      <c r="BJ183" s="14" t="s">
        <v>85</v>
      </c>
      <c r="BK183" s="180">
        <f>ROUND(I183*H183,2)</f>
        <v>0</v>
      </c>
      <c r="BL183" s="14" t="s">
        <v>643</v>
      </c>
      <c r="BM183" s="179" t="s">
        <v>757</v>
      </c>
    </row>
    <row r="184" spans="1:65" s="2" customFormat="1" ht="33" customHeight="1">
      <c r="A184" s="29"/>
      <c r="B184" s="132"/>
      <c r="C184" s="252" t="s">
        <v>603</v>
      </c>
      <c r="D184" s="252" t="s">
        <v>143</v>
      </c>
      <c r="E184" s="253" t="s">
        <v>758</v>
      </c>
      <c r="F184" s="254" t="s">
        <v>759</v>
      </c>
      <c r="G184" s="255" t="s">
        <v>150</v>
      </c>
      <c r="H184" s="256">
        <v>70</v>
      </c>
      <c r="I184" s="172"/>
      <c r="J184" s="173">
        <f>ROUND(I184*H184,2)</f>
        <v>0</v>
      </c>
      <c r="K184" s="174"/>
      <c r="L184" s="30"/>
      <c r="M184" s="175" t="s">
        <v>1</v>
      </c>
      <c r="N184" s="176" t="s">
        <v>39</v>
      </c>
      <c r="O184" s="58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9" t="s">
        <v>643</v>
      </c>
      <c r="AT184" s="179" t="s">
        <v>143</v>
      </c>
      <c r="AU184" s="179" t="s">
        <v>85</v>
      </c>
      <c r="AY184" s="14" t="s">
        <v>141</v>
      </c>
      <c r="BE184" s="180">
        <f>IF(N184="základná",J184,0)</f>
        <v>0</v>
      </c>
      <c r="BF184" s="180">
        <f>IF(N184="znížená",J184,0)</f>
        <v>0</v>
      </c>
      <c r="BG184" s="180">
        <f>IF(N184="zákl. prenesená",J184,0)</f>
        <v>0</v>
      </c>
      <c r="BH184" s="180">
        <f>IF(N184="zníž. prenesená",J184,0)</f>
        <v>0</v>
      </c>
      <c r="BI184" s="180">
        <f>IF(N184="nulová",J184,0)</f>
        <v>0</v>
      </c>
      <c r="BJ184" s="14" t="s">
        <v>85</v>
      </c>
      <c r="BK184" s="180">
        <f>ROUND(I184*H184,2)</f>
        <v>0</v>
      </c>
      <c r="BL184" s="14" t="s">
        <v>643</v>
      </c>
      <c r="BM184" s="179" t="s">
        <v>760</v>
      </c>
    </row>
    <row r="185" spans="1:65" s="2" customFormat="1" ht="16.5" customHeight="1">
      <c r="A185" s="29"/>
      <c r="B185" s="132"/>
      <c r="C185" s="252" t="s">
        <v>607</v>
      </c>
      <c r="D185" s="252" t="s">
        <v>143</v>
      </c>
      <c r="E185" s="253" t="s">
        <v>761</v>
      </c>
      <c r="F185" s="254" t="s">
        <v>762</v>
      </c>
      <c r="G185" s="255" t="s">
        <v>630</v>
      </c>
      <c r="H185" s="256">
        <v>16</v>
      </c>
      <c r="I185" s="172"/>
      <c r="J185" s="173">
        <f>ROUND(I185*H185,2)</f>
        <v>0</v>
      </c>
      <c r="K185" s="174"/>
      <c r="L185" s="30"/>
      <c r="M185" s="175" t="s">
        <v>1</v>
      </c>
      <c r="N185" s="176" t="s">
        <v>39</v>
      </c>
      <c r="O185" s="58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9" t="s">
        <v>643</v>
      </c>
      <c r="AT185" s="179" t="s">
        <v>143</v>
      </c>
      <c r="AU185" s="179" t="s">
        <v>85</v>
      </c>
      <c r="AY185" s="14" t="s">
        <v>141</v>
      </c>
      <c r="BE185" s="180">
        <f>IF(N185="základná",J185,0)</f>
        <v>0</v>
      </c>
      <c r="BF185" s="180">
        <f>IF(N185="znížená",J185,0)</f>
        <v>0</v>
      </c>
      <c r="BG185" s="180">
        <f>IF(N185="zákl. prenesená",J185,0)</f>
        <v>0</v>
      </c>
      <c r="BH185" s="180">
        <f>IF(N185="zníž. prenesená",J185,0)</f>
        <v>0</v>
      </c>
      <c r="BI185" s="180">
        <f>IF(N185="nulová",J185,0)</f>
        <v>0</v>
      </c>
      <c r="BJ185" s="14" t="s">
        <v>85</v>
      </c>
      <c r="BK185" s="180">
        <f>ROUND(I185*H185,2)</f>
        <v>0</v>
      </c>
      <c r="BL185" s="14" t="s">
        <v>643</v>
      </c>
      <c r="BM185" s="179" t="s">
        <v>763</v>
      </c>
    </row>
    <row r="186" spans="1:65" s="2" customFormat="1" ht="16.5" customHeight="1">
      <c r="A186" s="29"/>
      <c r="B186" s="132"/>
      <c r="C186" s="257" t="s">
        <v>613</v>
      </c>
      <c r="D186" s="257" t="s">
        <v>216</v>
      </c>
      <c r="E186" s="258" t="s">
        <v>764</v>
      </c>
      <c r="F186" s="259" t="s">
        <v>765</v>
      </c>
      <c r="G186" s="260" t="s">
        <v>766</v>
      </c>
      <c r="H186" s="261">
        <v>1</v>
      </c>
      <c r="I186" s="187"/>
      <c r="J186" s="188">
        <f>ROUND(I186*H186,2)</f>
        <v>0</v>
      </c>
      <c r="K186" s="189"/>
      <c r="L186" s="190"/>
      <c r="M186" s="198" t="s">
        <v>1</v>
      </c>
      <c r="N186" s="199" t="s">
        <v>39</v>
      </c>
      <c r="O186" s="195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9" t="s">
        <v>647</v>
      </c>
      <c r="AT186" s="179" t="s">
        <v>216</v>
      </c>
      <c r="AU186" s="179" t="s">
        <v>85</v>
      </c>
      <c r="AY186" s="14" t="s">
        <v>141</v>
      </c>
      <c r="BE186" s="180">
        <f>IF(N186="základná",J186,0)</f>
        <v>0</v>
      </c>
      <c r="BF186" s="180">
        <f>IF(N186="znížená",J186,0)</f>
        <v>0</v>
      </c>
      <c r="BG186" s="180">
        <f>IF(N186="zákl. prenesená",J186,0)</f>
        <v>0</v>
      </c>
      <c r="BH186" s="180">
        <f>IF(N186="zníž. prenesená",J186,0)</f>
        <v>0</v>
      </c>
      <c r="BI186" s="180">
        <f>IF(N186="nulová",J186,0)</f>
        <v>0</v>
      </c>
      <c r="BJ186" s="14" t="s">
        <v>85</v>
      </c>
      <c r="BK186" s="180">
        <f>ROUND(I186*H186,2)</f>
        <v>0</v>
      </c>
      <c r="BL186" s="14" t="s">
        <v>647</v>
      </c>
      <c r="BM186" s="179" t="s">
        <v>767</v>
      </c>
    </row>
    <row r="187" spans="1:65" s="2" customFormat="1" ht="6.9" customHeight="1">
      <c r="A187" s="29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30"/>
      <c r="M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</sheetData>
  <autoFilter ref="C132:K186" xr:uid="{00000000-0009-0000-0000-000004000000}"/>
  <mergeCells count="17"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1 - 1.časť – Strecha</vt:lpstr>
      <vt:lpstr>2 - 2.časť – Okná</vt:lpstr>
      <vt:lpstr>3 - 3.časť – Zateplenie</vt:lpstr>
      <vt:lpstr>4 - 4.časť - Bleskozvod</vt:lpstr>
      <vt:lpstr>'1 - 1.časť – Strecha'!Názvy_tlače</vt:lpstr>
      <vt:lpstr>'2 - 2.časť – Okná'!Názvy_tlače</vt:lpstr>
      <vt:lpstr>'3 - 3.časť – Zateplenie'!Názvy_tlače</vt:lpstr>
      <vt:lpstr>'4 - 4.časť - Bleskozvod'!Názvy_tlače</vt:lpstr>
      <vt:lpstr>'Rekapitulácia stavby'!Názvy_tlače</vt:lpstr>
      <vt:lpstr>'1 - 1.časť – Strecha'!Oblasť_tlače</vt:lpstr>
      <vt:lpstr>'2 - 2.časť – Okná'!Oblasť_tlače</vt:lpstr>
      <vt:lpstr>'3 - 3.časť – Zateplenie'!Oblasť_tlače</vt:lpstr>
      <vt:lpstr>'4 - 4.časť - Bleskozvod'!Oblasť_tlače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Mihálik</dc:creator>
  <cp:lastModifiedBy>HP_NTB</cp:lastModifiedBy>
  <dcterms:created xsi:type="dcterms:W3CDTF">2022-02-01T13:18:27Z</dcterms:created>
  <dcterms:modified xsi:type="dcterms:W3CDTF">2022-02-04T09:40:07Z</dcterms:modified>
</cp:coreProperties>
</file>