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Výzva 9\"/>
    </mc:Choice>
  </mc:AlternateContent>
  <bookViews>
    <workbookView xWindow="0" yWindow="0" windowWidth="23040" windowHeight="939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ponuka'!$A$1:$P$44</definedName>
  </definedNames>
  <calcPr calcId="152511"/>
</workbook>
</file>

<file path=xl/calcChain.xml><?xml version="1.0" encoding="utf-8"?>
<calcChain xmlns="http://schemas.openxmlformats.org/spreadsheetml/2006/main">
  <c r="P26" i="1" l="1"/>
  <c r="H26" i="1"/>
  <c r="H28" i="1" l="1"/>
  <c r="H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P28" i="1" l="1"/>
  <c r="P27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Q25" i="1" l="1"/>
  <c r="Q24" i="1" l="1"/>
  <c r="Q23" i="1"/>
  <c r="Q22" i="1"/>
  <c r="Q21" i="1"/>
  <c r="Q20" i="1" l="1"/>
  <c r="Q28" i="1" l="1"/>
  <c r="Q27" i="1"/>
  <c r="Q19" i="1"/>
  <c r="Q18" i="1"/>
  <c r="Q17" i="1"/>
  <c r="Q16" i="1"/>
  <c r="Q15" i="1"/>
  <c r="Q14" i="1"/>
  <c r="Q13" i="1"/>
  <c r="P12" i="1"/>
  <c r="M30" i="1" l="1"/>
  <c r="H29" i="1" l="1"/>
  <c r="Q12" i="1" l="1"/>
  <c r="P30" i="1" l="1"/>
  <c r="P32" i="1" s="1"/>
  <c r="Q30" i="1" l="1"/>
  <c r="P31" i="1"/>
</calcChain>
</file>

<file path=xl/sharedStrings.xml><?xml version="1.0" encoding="utf-8"?>
<sst xmlns="http://schemas.openxmlformats.org/spreadsheetml/2006/main" count="166" uniqueCount="102">
  <si>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</si>
  <si>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</si>
  <si>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</si>
  <si>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</si>
  <si>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</si>
  <si>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</si>
  <si>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</si>
  <si>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</si>
  <si>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</si>
  <si>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</si>
  <si>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</si>
  <si>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</si>
  <si>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</si>
  <si>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</si>
  <si>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</si>
  <si>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</si>
  <si>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</si>
  <si>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</si>
  <si>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</si>
  <si>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</si>
  <si>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</si>
  <si>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</si>
  <si>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</si>
  <si>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</si>
  <si>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</si>
  <si>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</si>
  <si>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</si>
  <si>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</si>
  <si>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</si>
  <si>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</si>
  <si>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</si>
  <si>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</si>
  <si>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</si>
  <si>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</si>
  <si>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</si>
  <si>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</si>
  <si>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</si>
  <si>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</si>
  <si>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</si>
  <si>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</si>
  <si>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</si>
  <si>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</si>
  <si>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</si>
  <si>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</si>
  <si>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</si>
  <si>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</si>
  <si>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</si>
  <si>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</si>
  <si>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</si>
  <si>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</si>
  <si>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</si>
  <si>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</si>
  <si>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</si>
  <si>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</si>
  <si>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</si>
  <si>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</si>
  <si>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</si>
  <si>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</si>
  <si>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</si>
  <si>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</si>
  <si>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</si>
  <si>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</si>
  <si>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5 Zmluvy o dielo</t>
  </si>
  <si>
    <t>termín dokončenia do</t>
  </si>
  <si>
    <t>1,2,4 d,4 a,6,7</t>
  </si>
  <si>
    <t>1,2,4 a,6,7</t>
  </si>
  <si>
    <t>Racovo</t>
  </si>
  <si>
    <t>Ľapinka</t>
  </si>
  <si>
    <t>389 1</t>
  </si>
  <si>
    <t>1,2,4 b,6,7</t>
  </si>
  <si>
    <t>2,44/2,36</t>
  </si>
  <si>
    <t xml:space="preserve"> som plátcom DPH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</si>
  <si>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Skracovanie na OD.</t>
    </r>
  </si>
  <si>
    <t>Široká</t>
  </si>
  <si>
    <t>332A0</t>
  </si>
  <si>
    <t>150/850</t>
  </si>
  <si>
    <t>333 1</t>
  </si>
  <si>
    <t>369 0</t>
  </si>
  <si>
    <t>160/600</t>
  </si>
  <si>
    <t>150/950</t>
  </si>
  <si>
    <t>362 1</t>
  </si>
  <si>
    <t>354A1</t>
  </si>
  <si>
    <t>352A1</t>
  </si>
  <si>
    <t>348A1</t>
  </si>
  <si>
    <t>347 0</t>
  </si>
  <si>
    <t>160/500</t>
  </si>
  <si>
    <t>350A0</t>
  </si>
  <si>
    <t>1,39/0,48</t>
  </si>
  <si>
    <t>351A0</t>
  </si>
  <si>
    <t>435 1</t>
  </si>
  <si>
    <t>322 0</t>
  </si>
  <si>
    <t>120/850</t>
  </si>
  <si>
    <t>Zmluva č.</t>
  </si>
  <si>
    <t>Názov predmetu zákazky:</t>
  </si>
  <si>
    <t>Lesy SR š.p. organizačná zložka OZ Horehronie</t>
  </si>
  <si>
    <r>
      <t xml:space="preserve">Cena bez DPH (ponuka dodávateľa uviesť na dve desatiiné miesta)  v            </t>
    </r>
    <r>
      <rPr>
        <b/>
        <sz val="11"/>
        <rFont val="Arial"/>
        <family val="2"/>
        <charset val="238"/>
      </rPr>
      <t>€ /m³</t>
    </r>
  </si>
  <si>
    <r>
      <rPr>
        <b/>
        <sz val="9"/>
        <rFont val="Arial"/>
        <family val="2"/>
        <charset val="238"/>
      </rPr>
      <t>Cena celkom</t>
    </r>
    <r>
      <rPr>
        <b/>
        <sz val="8"/>
        <rFont val="Arial"/>
        <family val="2"/>
        <charset val="238"/>
      </rPr>
      <t xml:space="preserve"> bez DPH (ponuka dodávateľa)</t>
    </r>
    <r>
      <rPr>
        <b/>
        <sz val="10"/>
        <rFont val="Arial"/>
        <family val="2"/>
        <charset val="238"/>
      </rPr>
      <t xml:space="preserve"> v</t>
    </r>
    <r>
      <rPr>
        <b/>
        <sz val="11"/>
        <rFont val="Arial"/>
        <family val="2"/>
        <charset val="238"/>
      </rPr>
      <t xml:space="preserve">        €</t>
    </r>
  </si>
  <si>
    <t>Objednávateľ:</t>
  </si>
  <si>
    <t>Lesnícke služby v ťažbovom procese na OZ Beňuš na roky 2021-2024</t>
  </si>
  <si>
    <t>Ťažbová činnosť na OZ Horehronie, LS Pohorelá, VC Pohorelá - výzva č. 9/11/2022</t>
  </si>
  <si>
    <t>príloha č.1 Výzvy na predloženie ponuky</t>
  </si>
  <si>
    <t>Názov výzvy: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</si>
</sst>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0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9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9" xfId="0" applyFont="1" applyFill="1" applyBorder="1" applyAlignment="1" applyProtection="1">
      <alignment vertical="center" wrapText="1"/>
    </xf>
    <xf numFmtId="0" fontId="7" fillId="2" borderId="19" xfId="0" applyFont="1" applyFill="1" applyBorder="1" applyAlignment="1" applyProtection="1">
      <alignment horizontal="center" vertical="center"/>
    </xf>
    <xf numFmtId="4" fontId="5" fillId="2" borderId="16" xfId="0" applyNumberFormat="1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3" fontId="7" fillId="2" borderId="25" xfId="0" applyNumberFormat="1" applyFont="1" applyFill="1" applyBorder="1" applyAlignment="1" applyProtection="1">
      <alignment horizontal="right" vertical="center"/>
    </xf>
    <xf numFmtId="0" fontId="7" fillId="2" borderId="25" xfId="0" applyFont="1" applyFill="1" applyBorder="1" applyAlignment="1" applyProtection="1">
      <alignment horizontal="center" vertical="center"/>
    </xf>
    <xf numFmtId="4" fontId="5" fillId="2" borderId="27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3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  <protection locked="0"/>
    </xf>
    <xf numFmtId="4" fontId="5" fillId="2" borderId="18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5" xfId="0" applyNumberFormat="1" applyFont="1" applyFill="1" applyBorder="1" applyAlignment="1" applyProtection="1">
      <alignment horizontal="center" vertical="center"/>
      <protection locked="0"/>
    </xf>
    <xf numFmtId="4" fontId="5" fillId="2" borderId="29" xfId="0" applyNumberFormat="1" applyFont="1" applyFill="1" applyBorder="1" applyAlignment="1" applyProtection="1">
      <alignment horizontal="center" vertical="center"/>
      <protection locked="0"/>
    </xf>
    <xf numFmtId="4" fontId="5" fillId="2" borderId="35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Protection="1"/>
    <xf numFmtId="2" fontId="5" fillId="2" borderId="10" xfId="0" applyNumberFormat="1" applyFont="1" applyFill="1" applyBorder="1" applyAlignment="1" applyProtection="1">
      <alignment horizontal="center" vertical="center"/>
    </xf>
    <xf numFmtId="2" fontId="5" fillId="2" borderId="16" xfId="0" applyNumberFormat="1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/>
    </xf>
    <xf numFmtId="14" fontId="5" fillId="2" borderId="34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7" fillId="2" borderId="38" xfId="0" applyFont="1" applyFill="1" applyBorder="1" applyAlignment="1" applyProtection="1">
      <alignment horizontal="center" vertical="center" wrapText="1"/>
    </xf>
    <xf numFmtId="3" fontId="7" fillId="2" borderId="38" xfId="0" applyNumberFormat="1" applyFont="1" applyFill="1" applyBorder="1" applyAlignment="1" applyProtection="1">
      <alignment horizontal="right" vertical="center"/>
    </xf>
    <xf numFmtId="4" fontId="5" fillId="2" borderId="22" xfId="0" applyNumberFormat="1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4" fontId="5" fillId="2" borderId="25" xfId="0" applyNumberFormat="1" applyFont="1" applyFill="1" applyBorder="1" applyAlignment="1" applyProtection="1">
      <alignment horizontal="right" vertical="center"/>
    </xf>
    <xf numFmtId="0" fontId="3" fillId="2" borderId="20" xfId="0" applyFont="1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4" fillId="3" borderId="20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0" fillId="3" borderId="2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30" xfId="0" applyFill="1" applyBorder="1" applyAlignment="1">
      <alignment horizontal="center" vertical="top" wrapText="1"/>
    </xf>
    <xf numFmtId="0" fontId="0" fillId="2" borderId="17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5" fillId="0" borderId="0" xfId="0" applyFont="1" applyFill="1" applyAlignment="1"/>
    <xf numFmtId="0" fontId="16" fillId="0" borderId="0" xfId="0" applyFont="1" applyFill="1" applyAlignment="1"/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12" fillId="0" borderId="0" xfId="0" applyFont="1" applyFill="1" applyAlignment="1"/>
    <xf numFmtId="0" fontId="13" fillId="0" borderId="0" xfId="0" applyFont="1" applyFill="1" applyAlignment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view="pageBreakPreview" topLeftCell="B1" zoomScaleNormal="100" zoomScaleSheetLayoutView="100" workbookViewId="0">
      <selection activeCell="O14" sqref="O14"/>
    </sheetView>
  </sheetViews>
  <sheetFormatPr defaultRowHeight="15" x14ac:dyDescent="0.25"/>
  <cols>
    <col min="1" max="1" width="13.7109375" customWidth="1"/>
    <col min="2" max="2" width="15" customWidth="1"/>
    <col min="3" max="3" width="14.85546875" customWidth="1"/>
    <col min="4" max="4" width="15" customWidth="1"/>
    <col min="5" max="5" width="13.7109375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7" t="s">
        <v>59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6" t="s">
        <v>100</v>
      </c>
      <c r="P1" s="15"/>
    </row>
    <row r="2" spans="1:18" ht="12" customHeight="1" x14ac:dyDescent="0.25">
      <c r="A2" s="13"/>
      <c r="B2" s="13"/>
      <c r="C2" s="13"/>
      <c r="D2" s="13"/>
      <c r="E2" s="59"/>
      <c r="F2" s="13"/>
      <c r="G2" s="13"/>
      <c r="H2" s="13"/>
      <c r="I2" s="13"/>
      <c r="J2" s="13"/>
      <c r="K2" s="13"/>
      <c r="L2" s="13"/>
      <c r="M2" s="13"/>
      <c r="N2" s="16" t="s">
        <v>62</v>
      </c>
      <c r="P2" s="15"/>
    </row>
    <row r="3" spans="1:18" ht="15" customHeight="1" x14ac:dyDescent="0.25">
      <c r="A3" s="17" t="s">
        <v>93</v>
      </c>
      <c r="B3" s="13"/>
      <c r="C3" s="125" t="s">
        <v>98</v>
      </c>
      <c r="D3" s="126"/>
      <c r="E3" s="126"/>
      <c r="F3" s="126"/>
      <c r="G3" s="126"/>
      <c r="H3" s="126"/>
      <c r="I3" s="126"/>
      <c r="J3" s="126"/>
      <c r="K3" s="126"/>
      <c r="L3" s="126"/>
      <c r="M3" s="13"/>
      <c r="O3" s="14"/>
      <c r="P3" s="15"/>
    </row>
    <row r="4" spans="1:18" ht="22.5" customHeight="1" x14ac:dyDescent="0.3">
      <c r="A4" s="17" t="s">
        <v>101</v>
      </c>
      <c r="B4" s="13"/>
      <c r="C4" s="135" t="s">
        <v>99</v>
      </c>
      <c r="D4" s="136"/>
      <c r="E4" s="136"/>
      <c r="F4" s="136"/>
      <c r="G4" s="136"/>
      <c r="H4" s="136"/>
      <c r="I4" s="136"/>
      <c r="J4" s="136"/>
      <c r="K4" s="136"/>
      <c r="L4" s="136"/>
      <c r="M4" s="13"/>
      <c r="N4" s="13"/>
      <c r="O4" s="14"/>
      <c r="P4" s="15"/>
    </row>
    <row r="5" spans="1:18" ht="6" customHeight="1" x14ac:dyDescent="0.25">
      <c r="A5" s="18"/>
      <c r="B5" s="18"/>
      <c r="C5" s="18"/>
      <c r="D5" s="18"/>
      <c r="E5" s="18"/>
      <c r="F5" s="120"/>
      <c r="G5" s="12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73" t="s">
        <v>97</v>
      </c>
      <c r="B6" s="74"/>
      <c r="C6" s="74" t="s">
        <v>94</v>
      </c>
      <c r="D6" s="74"/>
      <c r="E6" s="74"/>
      <c r="F6" s="74"/>
      <c r="G6" s="74"/>
      <c r="H6" s="19"/>
      <c r="I6" s="18"/>
      <c r="J6" s="18"/>
      <c r="K6" s="20"/>
      <c r="L6" s="18"/>
      <c r="M6" s="18"/>
      <c r="N6" s="18"/>
      <c r="O6" s="18"/>
      <c r="P6" s="18"/>
    </row>
    <row r="7" spans="1:18" ht="6" customHeight="1" thickBot="1" x14ac:dyDescent="0.3">
      <c r="A7" s="21"/>
      <c r="B7" s="121"/>
      <c r="C7" s="121"/>
      <c r="D7" s="121"/>
      <c r="E7" s="121"/>
      <c r="F7" s="121"/>
      <c r="G7" s="12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18" t="s">
        <v>92</v>
      </c>
      <c r="B8" s="119"/>
      <c r="C8" s="22"/>
      <c r="D8" s="23"/>
      <c r="E8" s="23"/>
      <c r="F8" s="23"/>
      <c r="G8" s="23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72" t="s">
        <v>6</v>
      </c>
      <c r="B9" s="122" t="s">
        <v>0</v>
      </c>
      <c r="C9" s="133" t="s">
        <v>51</v>
      </c>
      <c r="D9" s="134"/>
      <c r="E9" s="111" t="s">
        <v>63</v>
      </c>
      <c r="F9" s="114" t="s">
        <v>1</v>
      </c>
      <c r="G9" s="115"/>
      <c r="H9" s="116"/>
      <c r="I9" s="127" t="s">
        <v>2</v>
      </c>
      <c r="J9" s="111" t="s">
        <v>3</v>
      </c>
      <c r="K9" s="127" t="s">
        <v>4</v>
      </c>
      <c r="L9" s="130" t="s">
        <v>5</v>
      </c>
      <c r="M9" s="111" t="s">
        <v>52</v>
      </c>
      <c r="N9" s="112" t="s">
        <v>55</v>
      </c>
      <c r="O9" s="100" t="s">
        <v>95</v>
      </c>
      <c r="P9" s="102" t="s">
        <v>96</v>
      </c>
    </row>
    <row r="10" spans="1:18" ht="21.75" customHeight="1" x14ac:dyDescent="0.25">
      <c r="A10" s="24"/>
      <c r="B10" s="123"/>
      <c r="C10" s="104" t="s">
        <v>61</v>
      </c>
      <c r="D10" s="105"/>
      <c r="E10" s="109"/>
      <c r="F10" s="108" t="s">
        <v>7</v>
      </c>
      <c r="G10" s="109" t="s">
        <v>8</v>
      </c>
      <c r="H10" s="111" t="s">
        <v>9</v>
      </c>
      <c r="I10" s="128"/>
      <c r="J10" s="109"/>
      <c r="K10" s="128"/>
      <c r="L10" s="131"/>
      <c r="M10" s="109"/>
      <c r="N10" s="113"/>
      <c r="O10" s="101"/>
      <c r="P10" s="103"/>
    </row>
    <row r="11" spans="1:18" ht="50.25" customHeight="1" thickBot="1" x14ac:dyDescent="0.3">
      <c r="A11" s="56"/>
      <c r="B11" s="124"/>
      <c r="C11" s="106"/>
      <c r="D11" s="107"/>
      <c r="E11" s="110"/>
      <c r="F11" s="106"/>
      <c r="G11" s="110"/>
      <c r="H11" s="110"/>
      <c r="I11" s="129"/>
      <c r="J11" s="110"/>
      <c r="K11" s="129"/>
      <c r="L11" s="132"/>
      <c r="M11" s="110"/>
      <c r="N11" s="107"/>
      <c r="O11" s="101"/>
      <c r="P11" s="103"/>
    </row>
    <row r="12" spans="1:18" hidden="1" x14ac:dyDescent="0.25">
      <c r="N12" s="55" t="s">
        <v>56</v>
      </c>
      <c r="O12" s="52"/>
      <c r="P12" s="50">
        <f>SUM(O12*H12)</f>
        <v>0</v>
      </c>
      <c r="Q12" s="12" t="str">
        <f>IF( P12=0," ", IF(100-((M13/P12)*100)&gt;20,"viac ako 20%",0))</f>
        <v xml:space="preserve"> </v>
      </c>
      <c r="R12" s="57">
        <v>44286</v>
      </c>
    </row>
    <row r="13" spans="1:18" x14ac:dyDescent="0.25">
      <c r="A13" s="25" t="s">
        <v>73</v>
      </c>
      <c r="B13" s="61" t="s">
        <v>74</v>
      </c>
      <c r="C13" s="76" t="s">
        <v>64</v>
      </c>
      <c r="D13" s="77"/>
      <c r="E13" s="60">
        <v>44742</v>
      </c>
      <c r="F13" s="62">
        <v>200</v>
      </c>
      <c r="G13" s="62">
        <v>0</v>
      </c>
      <c r="H13" s="62">
        <f>F13+G13</f>
        <v>200</v>
      </c>
      <c r="I13" s="63" t="s">
        <v>35</v>
      </c>
      <c r="J13" s="61">
        <v>35</v>
      </c>
      <c r="K13" s="61">
        <v>0.83</v>
      </c>
      <c r="L13" s="64" t="s">
        <v>75</v>
      </c>
      <c r="M13" s="26">
        <v>3325.52</v>
      </c>
      <c r="N13" s="54" t="s">
        <v>56</v>
      </c>
      <c r="O13" s="46"/>
      <c r="P13" s="51">
        <f>H13*O13</f>
        <v>0</v>
      </c>
      <c r="Q13" s="12" t="str">
        <f t="shared" ref="Q13:Q17" si="0">IF( P13=0," ", IF(100-((M13/P13)*100)&gt;20,"viac ako 20%",0))</f>
        <v xml:space="preserve"> </v>
      </c>
      <c r="R13" s="57"/>
    </row>
    <row r="14" spans="1:18" x14ac:dyDescent="0.25">
      <c r="A14" s="25" t="s">
        <v>73</v>
      </c>
      <c r="B14" s="61" t="s">
        <v>74</v>
      </c>
      <c r="C14" s="76" t="s">
        <v>65</v>
      </c>
      <c r="D14" s="77"/>
      <c r="E14" s="60">
        <v>44742</v>
      </c>
      <c r="F14" s="62">
        <v>200</v>
      </c>
      <c r="G14" s="62">
        <v>0</v>
      </c>
      <c r="H14" s="62">
        <f t="shared" ref="H14:H28" si="1">F14+G14</f>
        <v>200</v>
      </c>
      <c r="I14" s="63" t="s">
        <v>35</v>
      </c>
      <c r="J14" s="61">
        <v>35</v>
      </c>
      <c r="K14" s="61">
        <v>0.83</v>
      </c>
      <c r="L14" s="66">
        <v>850</v>
      </c>
      <c r="M14" s="26">
        <v>2990.93</v>
      </c>
      <c r="N14" s="53" t="s">
        <v>56</v>
      </c>
      <c r="O14" s="47"/>
      <c r="P14" s="51">
        <f t="shared" ref="P14:P28" si="2">H14*O14</f>
        <v>0</v>
      </c>
      <c r="Q14" s="12" t="str">
        <f t="shared" si="0"/>
        <v xml:space="preserve"> </v>
      </c>
      <c r="R14" s="57"/>
    </row>
    <row r="15" spans="1:18" x14ac:dyDescent="0.25">
      <c r="A15" s="25" t="s">
        <v>73</v>
      </c>
      <c r="B15" s="61" t="s">
        <v>76</v>
      </c>
      <c r="C15" s="76" t="s">
        <v>65</v>
      </c>
      <c r="D15" s="77"/>
      <c r="E15" s="60">
        <v>44742</v>
      </c>
      <c r="F15" s="62">
        <v>30</v>
      </c>
      <c r="G15" s="62">
        <v>0</v>
      </c>
      <c r="H15" s="62">
        <f t="shared" si="1"/>
        <v>30</v>
      </c>
      <c r="I15" s="63" t="s">
        <v>35</v>
      </c>
      <c r="J15" s="61">
        <v>25</v>
      </c>
      <c r="K15" s="61">
        <v>1.34</v>
      </c>
      <c r="L15" s="66">
        <v>1000</v>
      </c>
      <c r="M15" s="26">
        <v>409.09</v>
      </c>
      <c r="N15" s="26" t="s">
        <v>56</v>
      </c>
      <c r="O15" s="47"/>
      <c r="P15" s="51">
        <f t="shared" si="2"/>
        <v>0</v>
      </c>
      <c r="Q15" s="12" t="str">
        <f t="shared" si="0"/>
        <v xml:space="preserve"> </v>
      </c>
      <c r="R15" s="57"/>
    </row>
    <row r="16" spans="1:18" x14ac:dyDescent="0.25">
      <c r="A16" s="25" t="s">
        <v>67</v>
      </c>
      <c r="B16" s="61" t="s">
        <v>77</v>
      </c>
      <c r="C16" s="76" t="s">
        <v>64</v>
      </c>
      <c r="D16" s="77"/>
      <c r="E16" s="60">
        <v>44742</v>
      </c>
      <c r="F16" s="62">
        <v>50</v>
      </c>
      <c r="G16" s="62">
        <v>0</v>
      </c>
      <c r="H16" s="62">
        <f t="shared" si="1"/>
        <v>50</v>
      </c>
      <c r="I16" s="63" t="s">
        <v>35</v>
      </c>
      <c r="J16" s="61">
        <v>40</v>
      </c>
      <c r="K16" s="61">
        <v>1.47</v>
      </c>
      <c r="L16" s="66" t="s">
        <v>78</v>
      </c>
      <c r="M16" s="26">
        <v>836.58</v>
      </c>
      <c r="N16" s="54" t="s">
        <v>56</v>
      </c>
      <c r="O16" s="47"/>
      <c r="P16" s="51">
        <f t="shared" si="2"/>
        <v>0</v>
      </c>
      <c r="Q16" s="12" t="str">
        <f t="shared" si="0"/>
        <v xml:space="preserve"> </v>
      </c>
      <c r="R16" s="57"/>
    </row>
    <row r="17" spans="1:18" x14ac:dyDescent="0.25">
      <c r="A17" s="25" t="s">
        <v>67</v>
      </c>
      <c r="B17" s="68" t="s">
        <v>77</v>
      </c>
      <c r="C17" s="76" t="s">
        <v>65</v>
      </c>
      <c r="D17" s="77"/>
      <c r="E17" s="60">
        <v>44742</v>
      </c>
      <c r="F17" s="69">
        <v>150</v>
      </c>
      <c r="G17" s="69">
        <v>0</v>
      </c>
      <c r="H17" s="62">
        <f t="shared" si="1"/>
        <v>150</v>
      </c>
      <c r="I17" s="63" t="s">
        <v>35</v>
      </c>
      <c r="J17" s="68">
        <v>40</v>
      </c>
      <c r="K17" s="68">
        <v>1.47</v>
      </c>
      <c r="L17" s="66">
        <v>750</v>
      </c>
      <c r="M17" s="70">
        <v>1970</v>
      </c>
      <c r="N17" s="54" t="s">
        <v>56</v>
      </c>
      <c r="O17" s="47"/>
      <c r="P17" s="51">
        <f t="shared" si="2"/>
        <v>0</v>
      </c>
      <c r="Q17" s="12" t="str">
        <f t="shared" si="0"/>
        <v xml:space="preserve"> </v>
      </c>
      <c r="R17" s="57"/>
    </row>
    <row r="18" spans="1:18" x14ac:dyDescent="0.25">
      <c r="A18" s="25" t="s">
        <v>67</v>
      </c>
      <c r="B18" s="61" t="s">
        <v>68</v>
      </c>
      <c r="C18" s="76" t="s">
        <v>69</v>
      </c>
      <c r="D18" s="77"/>
      <c r="E18" s="60">
        <v>44742</v>
      </c>
      <c r="F18" s="62">
        <v>550</v>
      </c>
      <c r="G18" s="62">
        <v>50</v>
      </c>
      <c r="H18" s="62">
        <f t="shared" si="1"/>
        <v>600</v>
      </c>
      <c r="I18" s="63" t="s">
        <v>35</v>
      </c>
      <c r="J18" s="61">
        <v>55</v>
      </c>
      <c r="K18" s="61" t="s">
        <v>70</v>
      </c>
      <c r="L18" s="66" t="s">
        <v>79</v>
      </c>
      <c r="M18" s="26">
        <v>15071.67</v>
      </c>
      <c r="N18" s="54" t="s">
        <v>56</v>
      </c>
      <c r="O18" s="47"/>
      <c r="P18" s="51">
        <f t="shared" si="2"/>
        <v>0</v>
      </c>
      <c r="Q18" s="12" t="str">
        <f>IF( P18=0," ", IF(100-((M18/P18)*100)&gt;20,"viac ako 20%",0))</f>
        <v xml:space="preserve"> </v>
      </c>
      <c r="R18" s="57"/>
    </row>
    <row r="19" spans="1:18" x14ac:dyDescent="0.25">
      <c r="A19" s="25" t="s">
        <v>67</v>
      </c>
      <c r="B19" s="61" t="s">
        <v>80</v>
      </c>
      <c r="C19" s="76" t="s">
        <v>65</v>
      </c>
      <c r="D19" s="77"/>
      <c r="E19" s="60">
        <v>44742</v>
      </c>
      <c r="F19" s="62">
        <v>300</v>
      </c>
      <c r="G19" s="62">
        <v>0</v>
      </c>
      <c r="H19" s="62">
        <f t="shared" si="1"/>
        <v>300</v>
      </c>
      <c r="I19" s="63" t="s">
        <v>35</v>
      </c>
      <c r="J19" s="61">
        <v>30</v>
      </c>
      <c r="K19" s="61">
        <v>2.15</v>
      </c>
      <c r="L19" s="65">
        <v>650</v>
      </c>
      <c r="M19" s="26">
        <v>3568.21</v>
      </c>
      <c r="N19" s="54" t="s">
        <v>56</v>
      </c>
      <c r="O19" s="46"/>
      <c r="P19" s="51">
        <f t="shared" si="2"/>
        <v>0</v>
      </c>
      <c r="Q19" s="12" t="str">
        <f t="shared" ref="Q19:Q28" si="3">IF( P19=0," ", IF(100-((M19/P19)*100)&gt;20,"viac ako 20%",0))</f>
        <v xml:space="preserve"> </v>
      </c>
      <c r="R19" s="57"/>
    </row>
    <row r="20" spans="1:18" x14ac:dyDescent="0.25">
      <c r="A20" s="25" t="s">
        <v>67</v>
      </c>
      <c r="B20" s="61" t="s">
        <v>81</v>
      </c>
      <c r="C20" s="76" t="s">
        <v>65</v>
      </c>
      <c r="D20" s="77"/>
      <c r="E20" s="60">
        <v>44742</v>
      </c>
      <c r="F20" s="62">
        <v>100</v>
      </c>
      <c r="G20" s="62">
        <v>0</v>
      </c>
      <c r="H20" s="62">
        <f t="shared" si="1"/>
        <v>100</v>
      </c>
      <c r="I20" s="63" t="s">
        <v>35</v>
      </c>
      <c r="J20" s="61">
        <v>20</v>
      </c>
      <c r="K20" s="61">
        <v>1.96</v>
      </c>
      <c r="L20" s="65">
        <v>650</v>
      </c>
      <c r="M20" s="26">
        <v>1281.8800000000001</v>
      </c>
      <c r="N20" s="54" t="s">
        <v>56</v>
      </c>
      <c r="O20" s="46"/>
      <c r="P20" s="51">
        <f t="shared" si="2"/>
        <v>0</v>
      </c>
      <c r="Q20" s="12" t="str">
        <f t="shared" si="3"/>
        <v xml:space="preserve"> </v>
      </c>
      <c r="R20" s="57"/>
    </row>
    <row r="21" spans="1:18" x14ac:dyDescent="0.25">
      <c r="A21" s="25" t="s">
        <v>67</v>
      </c>
      <c r="B21" s="61" t="s">
        <v>82</v>
      </c>
      <c r="C21" s="76" t="s">
        <v>65</v>
      </c>
      <c r="D21" s="77"/>
      <c r="E21" s="60">
        <v>44742</v>
      </c>
      <c r="F21" s="62">
        <v>100</v>
      </c>
      <c r="G21" s="62">
        <v>0</v>
      </c>
      <c r="H21" s="62">
        <f t="shared" si="1"/>
        <v>100</v>
      </c>
      <c r="I21" s="63" t="s">
        <v>35</v>
      </c>
      <c r="J21" s="61">
        <v>45</v>
      </c>
      <c r="K21" s="61">
        <v>1.71</v>
      </c>
      <c r="L21" s="65">
        <v>550</v>
      </c>
      <c r="M21" s="26">
        <v>1285.78</v>
      </c>
      <c r="N21" s="54" t="s">
        <v>56</v>
      </c>
      <c r="O21" s="46"/>
      <c r="P21" s="51">
        <f t="shared" si="2"/>
        <v>0</v>
      </c>
      <c r="Q21" s="12" t="str">
        <f t="shared" si="3"/>
        <v xml:space="preserve"> </v>
      </c>
      <c r="R21" s="57"/>
    </row>
    <row r="22" spans="1:18" x14ac:dyDescent="0.25">
      <c r="A22" s="25" t="s">
        <v>67</v>
      </c>
      <c r="B22" s="61" t="s">
        <v>83</v>
      </c>
      <c r="C22" s="76" t="s">
        <v>65</v>
      </c>
      <c r="D22" s="77"/>
      <c r="E22" s="60">
        <v>44742</v>
      </c>
      <c r="F22" s="62">
        <v>100</v>
      </c>
      <c r="G22" s="62">
        <v>0</v>
      </c>
      <c r="H22" s="62">
        <f t="shared" si="1"/>
        <v>100</v>
      </c>
      <c r="I22" s="63" t="s">
        <v>35</v>
      </c>
      <c r="J22" s="61">
        <v>35</v>
      </c>
      <c r="K22" s="61">
        <v>1.43</v>
      </c>
      <c r="L22" s="65">
        <v>350</v>
      </c>
      <c r="M22" s="26">
        <v>1185.44</v>
      </c>
      <c r="N22" s="54" t="s">
        <v>56</v>
      </c>
      <c r="O22" s="46"/>
      <c r="P22" s="51">
        <f t="shared" si="2"/>
        <v>0</v>
      </c>
      <c r="Q22" s="12" t="str">
        <f t="shared" si="3"/>
        <v xml:space="preserve"> </v>
      </c>
      <c r="R22" s="57"/>
    </row>
    <row r="23" spans="1:18" x14ac:dyDescent="0.25">
      <c r="A23" s="25" t="s">
        <v>67</v>
      </c>
      <c r="B23" s="61" t="s">
        <v>84</v>
      </c>
      <c r="C23" s="76" t="s">
        <v>64</v>
      </c>
      <c r="D23" s="77"/>
      <c r="E23" s="60">
        <v>44742</v>
      </c>
      <c r="F23" s="62">
        <v>50</v>
      </c>
      <c r="G23" s="62">
        <v>0</v>
      </c>
      <c r="H23" s="62">
        <f t="shared" si="1"/>
        <v>50</v>
      </c>
      <c r="I23" s="63" t="s">
        <v>35</v>
      </c>
      <c r="J23" s="61">
        <v>50</v>
      </c>
      <c r="K23" s="61">
        <v>1.46</v>
      </c>
      <c r="L23" s="65" t="s">
        <v>85</v>
      </c>
      <c r="M23" s="26">
        <v>837.33</v>
      </c>
      <c r="N23" s="54" t="s">
        <v>56</v>
      </c>
      <c r="O23" s="46"/>
      <c r="P23" s="51">
        <f t="shared" si="2"/>
        <v>0</v>
      </c>
      <c r="Q23" s="12" t="str">
        <f t="shared" si="3"/>
        <v xml:space="preserve"> </v>
      </c>
      <c r="R23" s="57"/>
    </row>
    <row r="24" spans="1:18" x14ac:dyDescent="0.25">
      <c r="A24" s="25" t="s">
        <v>67</v>
      </c>
      <c r="B24" s="61" t="s">
        <v>84</v>
      </c>
      <c r="C24" s="76" t="s">
        <v>65</v>
      </c>
      <c r="D24" s="77"/>
      <c r="E24" s="60">
        <v>44742</v>
      </c>
      <c r="F24" s="62">
        <v>150</v>
      </c>
      <c r="G24" s="62">
        <v>0</v>
      </c>
      <c r="H24" s="62">
        <f t="shared" si="1"/>
        <v>150</v>
      </c>
      <c r="I24" s="63" t="s">
        <v>35</v>
      </c>
      <c r="J24" s="61">
        <v>50</v>
      </c>
      <c r="K24" s="61">
        <v>1.46</v>
      </c>
      <c r="L24" s="67">
        <v>650</v>
      </c>
      <c r="M24" s="26">
        <v>2056.56</v>
      </c>
      <c r="N24" s="54" t="s">
        <v>56</v>
      </c>
      <c r="O24" s="46"/>
      <c r="P24" s="51">
        <f t="shared" si="2"/>
        <v>0</v>
      </c>
      <c r="Q24" s="12" t="str">
        <f t="shared" si="3"/>
        <v xml:space="preserve"> </v>
      </c>
      <c r="R24" s="57"/>
    </row>
    <row r="25" spans="1:18" x14ac:dyDescent="0.25">
      <c r="A25" s="25" t="s">
        <v>67</v>
      </c>
      <c r="B25" s="61" t="s">
        <v>86</v>
      </c>
      <c r="C25" s="76" t="s">
        <v>65</v>
      </c>
      <c r="D25" s="77"/>
      <c r="E25" s="60">
        <v>44742</v>
      </c>
      <c r="F25" s="62">
        <v>170</v>
      </c>
      <c r="G25" s="62">
        <v>30</v>
      </c>
      <c r="H25" s="62">
        <f t="shared" si="1"/>
        <v>200</v>
      </c>
      <c r="I25" s="63" t="s">
        <v>35</v>
      </c>
      <c r="J25" s="61">
        <v>20</v>
      </c>
      <c r="K25" s="61" t="s">
        <v>87</v>
      </c>
      <c r="L25" s="65">
        <v>250</v>
      </c>
      <c r="M25" s="26">
        <v>2416.83</v>
      </c>
      <c r="N25" s="54" t="s">
        <v>56</v>
      </c>
      <c r="O25" s="46"/>
      <c r="P25" s="51">
        <f t="shared" si="2"/>
        <v>0</v>
      </c>
      <c r="Q25" s="12" t="str">
        <f t="shared" si="3"/>
        <v xml:space="preserve"> </v>
      </c>
      <c r="R25" s="57"/>
    </row>
    <row r="26" spans="1:18" x14ac:dyDescent="0.25">
      <c r="A26" s="25" t="s">
        <v>67</v>
      </c>
      <c r="B26" s="61" t="s">
        <v>88</v>
      </c>
      <c r="C26" s="76" t="s">
        <v>65</v>
      </c>
      <c r="D26" s="77"/>
      <c r="E26" s="60">
        <v>44742</v>
      </c>
      <c r="F26" s="62">
        <v>100</v>
      </c>
      <c r="G26" s="62">
        <v>0</v>
      </c>
      <c r="H26" s="62">
        <f t="shared" si="1"/>
        <v>100</v>
      </c>
      <c r="I26" s="63" t="s">
        <v>35</v>
      </c>
      <c r="J26" s="61">
        <v>50</v>
      </c>
      <c r="K26" s="61">
        <v>1.32</v>
      </c>
      <c r="L26" s="71">
        <v>200</v>
      </c>
      <c r="M26" s="26">
        <v>1133.1099999999999</v>
      </c>
      <c r="N26" s="54" t="s">
        <v>56</v>
      </c>
      <c r="O26" s="46"/>
      <c r="P26" s="51">
        <f t="shared" si="2"/>
        <v>0</v>
      </c>
      <c r="Q26" s="12"/>
      <c r="R26" s="57"/>
    </row>
    <row r="27" spans="1:18" x14ac:dyDescent="0.25">
      <c r="A27" s="25" t="s">
        <v>66</v>
      </c>
      <c r="B27" s="61" t="s">
        <v>89</v>
      </c>
      <c r="C27" s="76" t="s">
        <v>65</v>
      </c>
      <c r="D27" s="77"/>
      <c r="E27" s="60">
        <v>44742</v>
      </c>
      <c r="F27" s="62">
        <v>50</v>
      </c>
      <c r="G27" s="62">
        <v>0</v>
      </c>
      <c r="H27" s="62">
        <f t="shared" si="1"/>
        <v>50</v>
      </c>
      <c r="I27" s="63" t="s">
        <v>35</v>
      </c>
      <c r="J27" s="61">
        <v>35</v>
      </c>
      <c r="K27" s="61">
        <v>2.02</v>
      </c>
      <c r="L27" s="65">
        <v>50</v>
      </c>
      <c r="M27" s="26">
        <v>558.04999999999995</v>
      </c>
      <c r="N27" s="54" t="s">
        <v>56</v>
      </c>
      <c r="O27" s="46"/>
      <c r="P27" s="51">
        <f t="shared" si="2"/>
        <v>0</v>
      </c>
      <c r="Q27" s="12" t="str">
        <f t="shared" si="3"/>
        <v xml:space="preserve"> </v>
      </c>
    </row>
    <row r="28" spans="1:18" ht="15.75" thickBot="1" x14ac:dyDescent="0.3">
      <c r="A28" s="25" t="s">
        <v>73</v>
      </c>
      <c r="B28" s="61" t="s">
        <v>90</v>
      </c>
      <c r="C28" s="76" t="s">
        <v>64</v>
      </c>
      <c r="D28" s="77"/>
      <c r="E28" s="60">
        <v>44742</v>
      </c>
      <c r="F28" s="62">
        <v>0</v>
      </c>
      <c r="G28" s="62">
        <v>129</v>
      </c>
      <c r="H28" s="62">
        <f t="shared" si="1"/>
        <v>129</v>
      </c>
      <c r="I28" s="63" t="s">
        <v>31</v>
      </c>
      <c r="J28" s="61">
        <v>40</v>
      </c>
      <c r="K28" s="61">
        <v>0.41</v>
      </c>
      <c r="L28" s="65" t="s">
        <v>91</v>
      </c>
      <c r="M28" s="26">
        <v>2711.28</v>
      </c>
      <c r="N28" s="54" t="s">
        <v>56</v>
      </c>
      <c r="O28" s="48"/>
      <c r="P28" s="51">
        <f t="shared" si="2"/>
        <v>0</v>
      </c>
      <c r="Q28" s="12" t="str">
        <f t="shared" si="3"/>
        <v xml:space="preserve"> </v>
      </c>
    </row>
    <row r="29" spans="1:18" ht="15.75" thickBot="1" x14ac:dyDescent="0.3">
      <c r="A29" s="27"/>
      <c r="B29" s="28"/>
      <c r="C29" s="29"/>
      <c r="D29" s="30"/>
      <c r="E29" s="30"/>
      <c r="F29" s="31"/>
      <c r="G29" s="31"/>
      <c r="H29" s="75">
        <f>SUM(H13:H28)</f>
        <v>2509</v>
      </c>
      <c r="I29" s="32"/>
      <c r="J29" s="28"/>
      <c r="K29" s="28"/>
      <c r="L29" s="29"/>
      <c r="M29" s="33"/>
      <c r="N29" s="34"/>
      <c r="O29" s="37"/>
      <c r="P29" s="38"/>
      <c r="Q29" s="12"/>
    </row>
    <row r="30" spans="1:18" ht="15.75" thickBot="1" x14ac:dyDescent="0.3">
      <c r="A30" s="49"/>
      <c r="B30" s="35"/>
      <c r="C30" s="35"/>
      <c r="D30" s="35"/>
      <c r="E30" s="35"/>
      <c r="F30" s="35"/>
      <c r="G30" s="35"/>
      <c r="H30" s="35"/>
      <c r="I30" s="35"/>
      <c r="J30" s="35"/>
      <c r="K30" s="78" t="s">
        <v>11</v>
      </c>
      <c r="L30" s="78"/>
      <c r="M30" s="38">
        <f>SUM(M13:M28)</f>
        <v>41638.26</v>
      </c>
      <c r="N30" s="36"/>
      <c r="O30" s="39" t="s">
        <v>12</v>
      </c>
      <c r="P30" s="33">
        <f>SUM(P13:P28)</f>
        <v>0</v>
      </c>
      <c r="Q30" s="12" t="str">
        <f>IF(P30&gt;M30,"prekročená cena","nižšia ako stanovená")</f>
        <v>nižšia ako stanovená</v>
      </c>
    </row>
    <row r="31" spans="1:18" ht="15.75" thickBot="1" x14ac:dyDescent="0.3">
      <c r="A31" s="79" t="s">
        <v>13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1"/>
      <c r="P31" s="33">
        <f>P32-P30</f>
        <v>0</v>
      </c>
    </row>
    <row r="32" spans="1:18" ht="15.75" thickBot="1" x14ac:dyDescent="0.3">
      <c r="A32" s="79" t="s">
        <v>14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1"/>
      <c r="P32" s="33">
        <f>IF("nie"=MID(I40,1,3),P30,(P30*1.2))</f>
        <v>0</v>
      </c>
    </row>
    <row r="33" spans="1:16" x14ac:dyDescent="0.25">
      <c r="A33" s="89" t="s">
        <v>15</v>
      </c>
      <c r="B33" s="89"/>
      <c r="C33" s="8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82" t="s">
        <v>60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 ht="15.75" customHeight="1" x14ac:dyDescent="0.25">
      <c r="A35" s="41" t="s">
        <v>54</v>
      </c>
      <c r="B35" s="41"/>
      <c r="C35" s="41"/>
      <c r="D35" s="41"/>
      <c r="E35" s="58"/>
      <c r="F35" s="41"/>
      <c r="G35" s="41"/>
      <c r="H35" s="42" t="s">
        <v>71</v>
      </c>
      <c r="I35" s="41"/>
      <c r="J35" s="41"/>
      <c r="K35" s="43"/>
      <c r="L35" s="43"/>
      <c r="M35" s="43"/>
      <c r="N35" s="43"/>
      <c r="O35" s="43"/>
      <c r="P35" s="43"/>
    </row>
    <row r="36" spans="1:16" ht="15" customHeight="1" x14ac:dyDescent="0.25">
      <c r="A36" s="91" t="s">
        <v>72</v>
      </c>
      <c r="B36" s="92"/>
      <c r="C36" s="92"/>
      <c r="D36" s="92"/>
      <c r="E36" s="92"/>
      <c r="F36" s="93"/>
      <c r="G36" s="90" t="s">
        <v>53</v>
      </c>
      <c r="H36" s="44" t="s">
        <v>16</v>
      </c>
      <c r="I36" s="83"/>
      <c r="J36" s="84"/>
      <c r="K36" s="84"/>
      <c r="L36" s="84"/>
      <c r="M36" s="84"/>
      <c r="N36" s="84"/>
      <c r="O36" s="84"/>
      <c r="P36" s="85"/>
    </row>
    <row r="37" spans="1:16" x14ac:dyDescent="0.25">
      <c r="A37" s="94"/>
      <c r="B37" s="95"/>
      <c r="C37" s="95"/>
      <c r="D37" s="95"/>
      <c r="E37" s="95"/>
      <c r="F37" s="96"/>
      <c r="G37" s="90"/>
      <c r="H37" s="44" t="s">
        <v>17</v>
      </c>
      <c r="I37" s="83"/>
      <c r="J37" s="84"/>
      <c r="K37" s="84"/>
      <c r="L37" s="84"/>
      <c r="M37" s="84"/>
      <c r="N37" s="84"/>
      <c r="O37" s="84"/>
      <c r="P37" s="85"/>
    </row>
    <row r="38" spans="1:16" ht="18" customHeight="1" x14ac:dyDescent="0.25">
      <c r="A38" s="94"/>
      <c r="B38" s="95"/>
      <c r="C38" s="95"/>
      <c r="D38" s="95"/>
      <c r="E38" s="95"/>
      <c r="F38" s="96"/>
      <c r="G38" s="90"/>
      <c r="H38" s="44" t="s">
        <v>18</v>
      </c>
      <c r="I38" s="83"/>
      <c r="J38" s="84"/>
      <c r="K38" s="84"/>
      <c r="L38" s="84"/>
      <c r="M38" s="84"/>
      <c r="N38" s="84"/>
      <c r="O38" s="84"/>
      <c r="P38" s="85"/>
    </row>
    <row r="39" spans="1:16" x14ac:dyDescent="0.25">
      <c r="A39" s="94"/>
      <c r="B39" s="95"/>
      <c r="C39" s="95"/>
      <c r="D39" s="95"/>
      <c r="E39" s="95"/>
      <c r="F39" s="96"/>
      <c r="G39" s="90"/>
      <c r="H39" s="44" t="s">
        <v>19</v>
      </c>
      <c r="I39" s="83"/>
      <c r="J39" s="84"/>
      <c r="K39" s="84"/>
      <c r="L39" s="84"/>
      <c r="M39" s="84"/>
      <c r="N39" s="84"/>
      <c r="O39" s="84"/>
      <c r="P39" s="85"/>
    </row>
    <row r="40" spans="1:16" x14ac:dyDescent="0.25">
      <c r="A40" s="94"/>
      <c r="B40" s="95"/>
      <c r="C40" s="95"/>
      <c r="D40" s="95"/>
      <c r="E40" s="95"/>
      <c r="F40" s="96"/>
      <c r="G40" s="90"/>
      <c r="H40" s="44" t="s">
        <v>20</v>
      </c>
      <c r="I40" s="83"/>
      <c r="J40" s="84"/>
      <c r="K40" s="84"/>
      <c r="L40" s="84"/>
      <c r="M40" s="84"/>
      <c r="N40" s="84"/>
      <c r="O40" s="84"/>
      <c r="P40" s="85"/>
    </row>
    <row r="41" spans="1:16" x14ac:dyDescent="0.25">
      <c r="A41" s="94"/>
      <c r="B41" s="95"/>
      <c r="C41" s="95"/>
      <c r="D41" s="95"/>
      <c r="E41" s="95"/>
      <c r="F41" s="96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ht="30.75" customHeight="1" x14ac:dyDescent="0.25">
      <c r="A42" s="97"/>
      <c r="B42" s="98"/>
      <c r="C42" s="98"/>
      <c r="D42" s="98"/>
      <c r="E42" s="98"/>
      <c r="F42" s="99"/>
      <c r="G42" s="43"/>
      <c r="H42" s="23"/>
      <c r="I42" s="18"/>
      <c r="J42" s="23"/>
      <c r="K42" s="23" t="s">
        <v>21</v>
      </c>
      <c r="L42" s="23"/>
      <c r="M42" s="86"/>
      <c r="N42" s="87"/>
      <c r="O42" s="88"/>
      <c r="P42" s="23"/>
    </row>
    <row r="43" spans="1:16" x14ac:dyDescent="0.25">
      <c r="A43" s="43"/>
      <c r="B43" s="43"/>
      <c r="C43" s="43"/>
      <c r="D43" s="43"/>
      <c r="E43" s="43"/>
      <c r="F43" s="43"/>
      <c r="G43" s="43"/>
      <c r="H43" s="23"/>
      <c r="I43" s="23"/>
      <c r="J43" s="23"/>
      <c r="K43" s="23"/>
      <c r="L43" s="23"/>
      <c r="M43" s="23"/>
      <c r="N43" s="23"/>
      <c r="O43" s="23"/>
      <c r="P43" s="23"/>
    </row>
    <row r="44" spans="1:16" x14ac:dyDescent="0.25">
      <c r="A44" s="20"/>
      <c r="B44" s="20"/>
      <c r="C44" s="20"/>
      <c r="D44" s="20"/>
      <c r="E44" s="20"/>
      <c r="F44" s="20"/>
      <c r="G44" s="20"/>
      <c r="H44" s="23"/>
      <c r="I44" s="23"/>
      <c r="J44" s="23"/>
      <c r="K44" s="23"/>
      <c r="L44" s="23"/>
      <c r="M44" s="23"/>
      <c r="N44" s="23"/>
      <c r="O44" s="23"/>
      <c r="P44" s="23"/>
    </row>
  </sheetData>
  <sheetProtection algorithmName="SHA-512" hashValue="WYrl52PuPQMw+oDFRTNH+13qWRo6wyUJ3DogeCEbUXBO8FOSo3LN2YkBl3Mt1zlQ6bVV10/BeyO6Zdr8pIAMWQ==" saltValue="+fV3SAr3915hDUJt0NhviQ==" spinCount="100000" sheet="1" objects="1" scenarios="1" selectLockedCells="1"/>
  <protectedRanges>
    <protectedRange sqref="M42" name="Rozsah3"/>
    <protectedRange sqref="I36:P40" name="Rozsah2"/>
    <protectedRange sqref="O13:O28" name="Rozsah1"/>
  </protectedRanges>
  <mergeCells count="51">
    <mergeCell ref="A1:M1"/>
    <mergeCell ref="C13:D13"/>
    <mergeCell ref="A8:B8"/>
    <mergeCell ref="F5:G5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4:L4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32:O32"/>
    <mergeCell ref="A34:P34"/>
    <mergeCell ref="C28:D28"/>
    <mergeCell ref="I40:P40"/>
    <mergeCell ref="M42:O42"/>
    <mergeCell ref="A33:C33"/>
    <mergeCell ref="G36:G40"/>
    <mergeCell ref="I36:P36"/>
    <mergeCell ref="I37:P37"/>
    <mergeCell ref="I38:P38"/>
    <mergeCell ref="I39:P39"/>
    <mergeCell ref="A36:F42"/>
    <mergeCell ref="C14:D14"/>
    <mergeCell ref="C15:D15"/>
    <mergeCell ref="C16:D16"/>
    <mergeCell ref="K30:L30"/>
    <mergeCell ref="A31:O31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6:D26"/>
  </mergeCells>
  <pageMargins left="0.23622047244094491" right="0.23622047244094491" top="0.35433070866141736" bottom="0.35433070866141736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39" t="s">
        <v>49</v>
      </c>
      <c r="M2" s="139"/>
    </row>
    <row r="3" spans="1:14" x14ac:dyDescent="0.25">
      <c r="A3" s="5" t="s">
        <v>23</v>
      </c>
      <c r="B3" s="140" t="s">
        <v>24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25</v>
      </c>
      <c r="B4" s="140" t="s">
        <v>26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6</v>
      </c>
      <c r="B5" s="140" t="s">
        <v>27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0</v>
      </c>
      <c r="B6" s="140" t="s">
        <v>28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29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10</v>
      </c>
      <c r="B8" s="140" t="s">
        <v>30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31</v>
      </c>
      <c r="B9" s="140" t="s">
        <v>32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33</v>
      </c>
      <c r="B10" s="140" t="s">
        <v>34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35</v>
      </c>
      <c r="B11" s="140" t="s">
        <v>36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37</v>
      </c>
      <c r="B12" s="140" t="s">
        <v>38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39</v>
      </c>
      <c r="B13" s="140" t="s">
        <v>40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3</v>
      </c>
      <c r="B14" s="140" t="s">
        <v>50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41</v>
      </c>
      <c r="B15" s="140" t="s">
        <v>42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43</v>
      </c>
      <c r="B16" s="140" t="s">
        <v>44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45</v>
      </c>
      <c r="B17" s="140" t="s">
        <v>46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47</v>
      </c>
      <c r="B18" s="140" t="s">
        <v>48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45" t="s">
        <v>57</v>
      </c>
      <c r="B19" s="141" t="s">
        <v>58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2022-01-26T14:41:11Z</cp:lastPrinted>
  <dcterms:created xsi:type="dcterms:W3CDTF">2012-08-13T12:29:09Z</dcterms:created>
  <dcterms:modified xsi:type="dcterms:W3CDTF">2022-01-26T14:50:57Z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