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ZP 2022\Rezerwaty Tuchola\"/>
    </mc:Choice>
  </mc:AlternateContent>
  <bookViews>
    <workbookView xWindow="0" yWindow="0" windowWidth="23040" windowHeight="9372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1" i="1" l="1"/>
  <c r="M31" i="1" s="1"/>
  <c r="H31" i="1" l="1"/>
  <c r="L32" i="1"/>
  <c r="M32" i="1" s="1"/>
  <c r="H32" i="1"/>
  <c r="J32" i="1" s="1"/>
  <c r="K32" i="1" s="1"/>
  <c r="L30" i="1"/>
  <c r="M30" i="1" s="1"/>
  <c r="H30" i="1"/>
  <c r="J30" i="1" s="1"/>
  <c r="K30" i="1" s="1"/>
  <c r="L29" i="1"/>
  <c r="M29" i="1" s="1"/>
  <c r="H29" i="1"/>
  <c r="L28" i="1"/>
  <c r="M28" i="1" s="1"/>
  <c r="H28" i="1"/>
  <c r="J28" i="1" s="1"/>
  <c r="L27" i="1"/>
  <c r="M27" i="1" s="1"/>
  <c r="H27" i="1"/>
  <c r="J27" i="1" s="1"/>
  <c r="K27" i="1" s="1"/>
  <c r="L26" i="1"/>
  <c r="M26" i="1" s="1"/>
  <c r="H26" i="1"/>
  <c r="J26" i="1" s="1"/>
  <c r="K26" i="1" s="1"/>
  <c r="L25" i="1"/>
  <c r="M25" i="1" s="1"/>
  <c r="H25" i="1"/>
  <c r="L24" i="1"/>
  <c r="M24" i="1" s="1"/>
  <c r="H24" i="1"/>
  <c r="L23" i="1"/>
  <c r="M23" i="1" s="1"/>
  <c r="H23" i="1"/>
  <c r="J23" i="1" s="1"/>
  <c r="K23" i="1" s="1"/>
  <c r="L22" i="1"/>
  <c r="M22" i="1" s="1"/>
  <c r="H22" i="1"/>
  <c r="L21" i="1"/>
  <c r="M21" i="1" s="1"/>
  <c r="H21" i="1"/>
  <c r="L20" i="1"/>
  <c r="M20" i="1" s="1"/>
  <c r="H20" i="1"/>
  <c r="J20" i="1" s="1"/>
  <c r="K20" i="1" s="1"/>
  <c r="L19" i="1"/>
  <c r="M19" i="1" s="1"/>
  <c r="H19" i="1"/>
  <c r="J19" i="1" s="1"/>
  <c r="K19" i="1" s="1"/>
  <c r="L18" i="1"/>
  <c r="M18" i="1" s="1"/>
  <c r="H18" i="1"/>
  <c r="J18" i="1" s="1"/>
  <c r="K18" i="1" s="1"/>
  <c r="L17" i="1"/>
  <c r="M17" i="1" s="1"/>
  <c r="H17" i="1"/>
  <c r="J17" i="1" s="1"/>
  <c r="K17" i="1" s="1"/>
  <c r="M33" i="1" l="1"/>
  <c r="D39" i="1" s="1"/>
  <c r="J21" i="1"/>
  <c r="K21" i="1" s="1"/>
  <c r="J24" i="1"/>
  <c r="K24" i="1" s="1"/>
  <c r="D34" i="1"/>
  <c r="J22" i="1"/>
  <c r="K22" i="1" s="1"/>
  <c r="J25" i="1"/>
  <c r="K25" i="1" s="1"/>
  <c r="K28" i="1"/>
  <c r="J29" i="1"/>
  <c r="K29" i="1" s="1"/>
  <c r="D35" i="1" l="1"/>
</calcChain>
</file>

<file path=xl/sharedStrings.xml><?xml version="1.0" encoding="utf-8"?>
<sst xmlns="http://schemas.openxmlformats.org/spreadsheetml/2006/main" count="84" uniqueCount="75">
  <si>
    <t>(Nazwa i adres wykonawcy)</t>
  </si>
  <si>
    <t xml:space="preserve">KOSZTORYS OFERTOWY
</t>
  </si>
  <si>
    <t>Skarb Państwa -</t>
  </si>
  <si>
    <t xml:space="preserve">Państwowe Gospodarstwo Leśne Lasy Państwowe
</t>
  </si>
  <si>
    <t>Nadleśnictwo Woziwoda</t>
  </si>
  <si>
    <t>Woziwoda 3, 89-504 Legbąd</t>
  </si>
  <si>
    <t xml:space="preserve">L.p.
</t>
  </si>
  <si>
    <t xml:space="preserve">Pozycja w standardzie
</t>
  </si>
  <si>
    <t xml:space="preserve">Czynność - opis prac
</t>
  </si>
  <si>
    <t xml:space="preserve">Jedn.
</t>
  </si>
  <si>
    <t xml:space="preserve">Ilość
</t>
  </si>
  <si>
    <t xml:space="preserve">Cena jednostkowa netto w PLN
</t>
  </si>
  <si>
    <t xml:space="preserve">Wartość całkowita netto w PLN
</t>
  </si>
  <si>
    <t xml:space="preserve">Stawka VAT
</t>
  </si>
  <si>
    <t xml:space="preserve">Wartość VAT w PLN
</t>
  </si>
  <si>
    <t xml:space="preserve">Wartość całkowita brutto w PLN
</t>
  </si>
  <si>
    <t xml:space="preserve">HA
</t>
  </si>
  <si>
    <t>I.1.3</t>
  </si>
  <si>
    <t>I.1.4</t>
  </si>
  <si>
    <t>M3P</t>
  </si>
  <si>
    <t xml:space="preserve">KMTR
</t>
  </si>
  <si>
    <t>I.2.2</t>
  </si>
  <si>
    <t xml:space="preserve">WYK-TAL40    </t>
  </si>
  <si>
    <t>Zdarcie pokrywy na talerzach 40cm x 40cm</t>
  </si>
  <si>
    <t>TSZT</t>
  </si>
  <si>
    <t>I.2.3</t>
  </si>
  <si>
    <t>PRZ-TALSA</t>
  </si>
  <si>
    <t>Przekopanie gleby na talerzach w miejscu sadzenia</t>
  </si>
  <si>
    <t>I.4.1</t>
  </si>
  <si>
    <t xml:space="preserve">SADZ-WM
</t>
  </si>
  <si>
    <t>Sadzenie wielolatek w jamkę</t>
  </si>
  <si>
    <t xml:space="preserve">TSZT
</t>
  </si>
  <si>
    <t>I.5.2</t>
  </si>
  <si>
    <t xml:space="preserve">KOSZ-CHN
</t>
  </si>
  <si>
    <t>Wykaszanie chwastów w uprawach, również usuwanie nalotów w uprawach pochodnych</t>
  </si>
  <si>
    <t>II.1.1</t>
  </si>
  <si>
    <t xml:space="preserve">ZAB-REPEL
</t>
  </si>
  <si>
    <t xml:space="preserve">Zabezpieczenie upraw przed zwierzyną przy użyciu repelentów
</t>
  </si>
  <si>
    <t>II.1.2</t>
  </si>
  <si>
    <t xml:space="preserve">ZAB-UPAK
</t>
  </si>
  <si>
    <t xml:space="preserve">Zabezpieczenie upraw przed zwierzyną przez pakułowanie drzewek
</t>
  </si>
  <si>
    <t>II.2.1</t>
  </si>
  <si>
    <t xml:space="preserve">GRODZ-SN
</t>
  </si>
  <si>
    <t xml:space="preserve">Grodzenie upraw przed zwierzyną siatką nową
</t>
  </si>
  <si>
    <t>HM</t>
  </si>
  <si>
    <t xml:space="preserve">Przygotowanie słupków liściastych
</t>
  </si>
  <si>
    <t>PORZ-STOS</t>
  </si>
  <si>
    <t>Wynoszenie i układanie pozostałości w stosy niewymiarowe</t>
  </si>
  <si>
    <t>II.3.1</t>
  </si>
  <si>
    <t>GODZ RH8</t>
  </si>
  <si>
    <t xml:space="preserve">Prace wykonywane ręcznie </t>
  </si>
  <si>
    <t>H</t>
  </si>
  <si>
    <t>GODZ MH8</t>
  </si>
  <si>
    <t xml:space="preserve">Prace wykonywane ciągnikiem </t>
  </si>
  <si>
    <t>Cena łączna netto w PLN</t>
  </si>
  <si>
    <t>Cena łączna brutto w PLN</t>
  </si>
  <si>
    <t>WYK-SLUPL</t>
  </si>
  <si>
    <t>SZT</t>
  </si>
  <si>
    <t>I.1.5</t>
  </si>
  <si>
    <t>II.2.2</t>
  </si>
  <si>
    <t>Wycinanie podszytów i podrostów (wys.  do 1 m; od 1 do 2 m;  powyżej 2 m), wycinanie, znoszenie i układanie w stosy niewymiarowe z pozostawieniem na powierzchni (teren równy lub falisty) – przy pokryciu pow. odpowiednio: do 30% ( ...-31N; ...-32N; …-33N), 31-60% ( ...-61N; ...-62N; …-63N) i pow. 60% (...&gt;61N; ...&gt;62N; …&gt;63N)</t>
  </si>
  <si>
    <t xml:space="preserve">Wyniesienie wyciętych podszytów (wys.  do 1 m; od 1 do 2 m;  powyżej 2 m) poza działkę roboczą do rozdrobnienia lub zrębkowania (teren równy lub falisty) przy pokryciu pow. odpowiednio: do 30% ( ...-31N; ...-32N; …-33N), 31-60% ( ...-61N; ...-62N; …-63N) i pow. 60% (...&gt;61N; ...&gt;62N; …&gt;63N)
</t>
  </si>
  <si>
    <t xml:space="preserve">PPOD-33G PPOD-33N PPOD-63G PPOD&gt;63N    </t>
  </si>
  <si>
    <t>WPOD-33G WPOD-33N    WPOD-63N    WPOD&gt;61N WPOD&gt;63N</t>
  </si>
  <si>
    <t>CP-SZTILI 1</t>
  </si>
  <si>
    <t>Czyszczenia późne w młodnikach iglastych  lub liściastych z sadzenia zabieg I</t>
  </si>
  <si>
    <t>I.6.1</t>
  </si>
  <si>
    <t>WYK-POGCZ</t>
  </si>
  <si>
    <t>I.3.2</t>
  </si>
  <si>
    <t>wyoranie bruzd pługiem leśnym z pogłębiaczem</t>
  </si>
  <si>
    <t>ZAB-FLAD</t>
  </si>
  <si>
    <t>Ochrona przed zwierzyną - zabezpieczanie przed zgryzaniem- FLADRY</t>
  </si>
  <si>
    <t>Załącznik nr 2 do SWZ</t>
  </si>
  <si>
    <t>II.1.3</t>
  </si>
  <si>
    <t>Odpowiadając na ogłoszenie o przetargu nieograniczonym na „Ochrona cennych ekosystemów Borów Tucholskich – Działania ochronne w
rezerwatach na terenie Nadleśnictwa Tuchola w latach 2022-2024” składamy niniejszym ofertę  i oferujemy następujące ceny jednostkowe za usługi: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</si>
</sst>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i/>
      <sz val="12"/>
      <color rgb="FF333333"/>
      <name val="Times New Roman"/>
      <family val="1"/>
      <charset val="238"/>
    </font>
    <font>
      <b/>
      <sz val="10"/>
      <color rgb="FF333333"/>
      <name val="Times New Roman"/>
      <family val="1"/>
      <charset val="238"/>
    </font>
    <font>
      <b/>
      <sz val="14"/>
      <color rgb="FF333333"/>
      <name val="Times New Roman"/>
      <family val="1"/>
      <charset val="238"/>
    </font>
    <font>
      <sz val="10"/>
      <color rgb="FF333333"/>
      <name val="Times New Roman"/>
      <family val="1"/>
      <charset val="238"/>
    </font>
    <font>
      <b/>
      <sz val="18"/>
      <color rgb="FF333333"/>
      <name val="Times New Roman"/>
      <family val="1"/>
      <charset val="238"/>
    </font>
    <font>
      <b/>
      <sz val="11"/>
      <color rgb="FF333333"/>
      <name val="Times New Roman"/>
      <family val="1"/>
      <charset val="238"/>
    </font>
    <font>
      <sz val="14"/>
      <color rgb="FF333333"/>
      <name val="Times New Roman"/>
      <family val="1"/>
      <charset val="238"/>
    </font>
    <font>
      <b/>
      <sz val="12"/>
      <color rgb="FF333333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color rgb="FF333333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sz val="12"/>
      <color theme="0"/>
      <name val="Times New Roman"/>
      <family val="1"/>
      <charset val="238"/>
    </font>
    <font>
      <sz val="22"/>
      <color rgb="FFFF00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vertical="center"/>
    </xf>
    <xf numFmtId="49" fontId="6" fillId="2" borderId="0" xfId="0" applyNumberFormat="1" applyFont="1" applyFill="1" applyBorder="1" applyAlignment="1" applyProtection="1">
      <alignment horizontal="left" vertical="center"/>
    </xf>
    <xf numFmtId="49" fontId="6" fillId="2" borderId="0" xfId="0" applyNumberFormat="1" applyFont="1" applyFill="1" applyBorder="1" applyAlignment="1">
      <alignment horizontal="left" vertical="center"/>
    </xf>
    <xf numFmtId="49" fontId="7" fillId="2" borderId="0" xfId="0" applyNumberFormat="1" applyFont="1" applyFill="1" applyBorder="1" applyAlignment="1">
      <alignment vertical="center"/>
    </xf>
    <xf numFmtId="49" fontId="7" fillId="2" borderId="0" xfId="0" applyNumberFormat="1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 wrapText="1"/>
    </xf>
    <xf numFmtId="49" fontId="13" fillId="2" borderId="12" xfId="0" applyNumberFormat="1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horizontal="center" vertical="center" wrapText="1"/>
    </xf>
    <xf numFmtId="4" fontId="14" fillId="2" borderId="11" xfId="1" applyNumberFormat="1" applyFont="1" applyFill="1" applyBorder="1" applyAlignment="1" applyProtection="1">
      <alignment horizontal="right" vertical="center"/>
      <protection locked="0"/>
    </xf>
    <xf numFmtId="4" fontId="15" fillId="2" borderId="11" xfId="0" applyNumberFormat="1" applyFont="1" applyFill="1" applyBorder="1" applyAlignment="1" applyProtection="1">
      <alignment horizontal="right" vertical="center"/>
    </xf>
    <xf numFmtId="9" fontId="14" fillId="3" borderId="11" xfId="0" applyNumberFormat="1" applyFont="1" applyFill="1" applyBorder="1" applyAlignment="1" applyProtection="1">
      <alignment horizontal="center" vertical="center"/>
      <protection locked="0"/>
    </xf>
    <xf numFmtId="4" fontId="15" fillId="2" borderId="14" xfId="0" applyNumberFormat="1" applyFont="1" applyFill="1" applyBorder="1" applyAlignment="1">
      <alignment vertical="center"/>
    </xf>
    <xf numFmtId="4" fontId="15" fillId="2" borderId="13" xfId="0" applyNumberFormat="1" applyFont="1" applyFill="1" applyBorder="1" applyAlignment="1">
      <alignment vertical="center"/>
    </xf>
    <xf numFmtId="4" fontId="6" fillId="2" borderId="0" xfId="1" applyNumberFormat="1" applyFont="1" applyFill="1" applyBorder="1" applyAlignment="1" applyProtection="1">
      <alignment horizontal="left" vertical="center"/>
    </xf>
    <xf numFmtId="4" fontId="6" fillId="2" borderId="0" xfId="1" applyNumberFormat="1" applyFont="1" applyFill="1" applyBorder="1" applyAlignment="1" applyProtection="1">
      <alignment horizontal="center" vertical="center"/>
      <protection locked="0"/>
    </xf>
    <xf numFmtId="0" fontId="12" fillId="0" borderId="12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4" fontId="14" fillId="2" borderId="12" xfId="0" applyNumberFormat="1" applyFont="1" applyFill="1" applyBorder="1" applyAlignment="1" applyProtection="1">
      <alignment horizontal="right" vertical="center"/>
      <protection locked="0"/>
    </xf>
    <xf numFmtId="4" fontId="15" fillId="2" borderId="12" xfId="0" applyNumberFormat="1" applyFont="1" applyFill="1" applyBorder="1" applyAlignment="1" applyProtection="1">
      <alignment horizontal="right" vertical="center"/>
    </xf>
    <xf numFmtId="9" fontId="14" fillId="3" borderId="12" xfId="0" applyNumberFormat="1" applyFont="1" applyFill="1" applyBorder="1" applyAlignment="1" applyProtection="1">
      <alignment horizontal="center" vertical="center"/>
      <protection locked="0"/>
    </xf>
    <xf numFmtId="4" fontId="15" fillId="2" borderId="16" xfId="0" applyNumberFormat="1" applyFont="1" applyFill="1" applyBorder="1" applyAlignment="1">
      <alignment vertical="center"/>
    </xf>
    <xf numFmtId="4" fontId="15" fillId="2" borderId="12" xfId="0" applyNumberFormat="1" applyFont="1" applyFill="1" applyBorder="1" applyAlignment="1">
      <alignment vertical="center"/>
    </xf>
    <xf numFmtId="4" fontId="6" fillId="2" borderId="0" xfId="1" applyNumberFormat="1" applyFont="1" applyFill="1" applyBorder="1" applyAlignment="1" applyProtection="1">
      <alignment vertical="center"/>
      <protection locked="0"/>
    </xf>
    <xf numFmtId="0" fontId="12" fillId="0" borderId="2" xfId="0" applyFont="1" applyFill="1" applyBorder="1" applyAlignment="1">
      <alignment horizontal="center" vertical="center"/>
    </xf>
    <xf numFmtId="49" fontId="13" fillId="2" borderId="12" xfId="0" applyNumberFormat="1" applyFont="1" applyFill="1" applyBorder="1" applyAlignment="1">
      <alignment horizontal="center" vertical="center"/>
    </xf>
    <xf numFmtId="49" fontId="13" fillId="2" borderId="12" xfId="0" applyNumberFormat="1" applyFont="1" applyFill="1" applyBorder="1" applyAlignment="1">
      <alignment vertical="center" wrapText="1"/>
    </xf>
    <xf numFmtId="4" fontId="6" fillId="2" borderId="0" xfId="1" applyNumberFormat="1" applyFont="1" applyFill="1" applyBorder="1" applyAlignment="1" applyProtection="1">
      <alignment horizontal="left" vertical="center"/>
      <protection locked="0"/>
    </xf>
    <xf numFmtId="0" fontId="12" fillId="0" borderId="12" xfId="0" applyFont="1" applyFill="1" applyBorder="1" applyAlignment="1">
      <alignment horizontal="center" vertical="center" wrapText="1"/>
    </xf>
    <xf numFmtId="4" fontId="14" fillId="2" borderId="18" xfId="0" applyNumberFormat="1" applyFont="1" applyFill="1" applyBorder="1" applyAlignment="1" applyProtection="1">
      <alignment horizontal="right" vertical="center"/>
      <protection locked="0"/>
    </xf>
    <xf numFmtId="4" fontId="15" fillId="2" borderId="18" xfId="0" applyNumberFormat="1" applyFont="1" applyFill="1" applyBorder="1" applyAlignment="1" applyProtection="1">
      <alignment horizontal="right" vertical="center"/>
    </xf>
    <xf numFmtId="9" fontId="14" fillId="3" borderId="18" xfId="0" applyNumberFormat="1" applyFont="1" applyFill="1" applyBorder="1" applyAlignment="1" applyProtection="1">
      <alignment horizontal="center" vertical="center"/>
      <protection locked="0"/>
    </xf>
    <xf numFmtId="4" fontId="15" fillId="2" borderId="17" xfId="0" applyNumberFormat="1" applyFont="1" applyFill="1" applyBorder="1" applyAlignment="1" applyProtection="1">
      <alignment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 wrapText="1"/>
    </xf>
    <xf numFmtId="4" fontId="14" fillId="2" borderId="10" xfId="0" applyNumberFormat="1" applyFont="1" applyFill="1" applyBorder="1" applyAlignment="1" applyProtection="1">
      <alignment horizontal="right" vertical="center"/>
      <protection locked="0"/>
    </xf>
    <xf numFmtId="4" fontId="15" fillId="2" borderId="10" xfId="0" applyNumberFormat="1" applyFont="1" applyFill="1" applyBorder="1" applyAlignment="1" applyProtection="1">
      <alignment horizontal="right" vertical="center"/>
    </xf>
    <xf numFmtId="9" fontId="14" fillId="3" borderId="10" xfId="0" applyNumberFormat="1" applyFont="1" applyFill="1" applyBorder="1" applyAlignment="1" applyProtection="1">
      <alignment horizontal="center" vertical="center"/>
      <protection locked="0"/>
    </xf>
    <xf numFmtId="4" fontId="15" fillId="2" borderId="20" xfId="0" applyNumberFormat="1" applyFont="1" applyFill="1" applyBorder="1" applyAlignment="1">
      <alignment vertical="center"/>
    </xf>
    <xf numFmtId="49" fontId="12" fillId="0" borderId="2" xfId="0" applyNumberFormat="1" applyFont="1" applyFill="1" applyBorder="1" applyAlignment="1">
      <alignment horizontal="center" vertical="center"/>
    </xf>
    <xf numFmtId="9" fontId="14" fillId="3" borderId="12" xfId="2" applyNumberFormat="1" applyFont="1" applyFill="1" applyBorder="1" applyAlignment="1" applyProtection="1">
      <alignment horizontal="center" vertical="center"/>
      <protection locked="0"/>
    </xf>
    <xf numFmtId="4" fontId="15" fillId="4" borderId="16" xfId="0" applyNumberFormat="1" applyFont="1" applyFill="1" applyBorder="1" applyAlignment="1">
      <alignment vertical="center"/>
    </xf>
    <xf numFmtId="4" fontId="15" fillId="2" borderId="21" xfId="0" applyNumberFormat="1" applyFont="1" applyFill="1" applyBorder="1" applyAlignment="1">
      <alignment vertical="center"/>
    </xf>
    <xf numFmtId="4" fontId="3" fillId="2" borderId="0" xfId="0" applyNumberFormat="1" applyFont="1" applyFill="1" applyBorder="1" applyAlignment="1">
      <alignment horizontal="left"/>
    </xf>
    <xf numFmtId="49" fontId="5" fillId="2" borderId="19" xfId="0" applyNumberFormat="1" applyFont="1" applyFill="1" applyBorder="1" applyAlignment="1">
      <alignment horizontal="center"/>
    </xf>
    <xf numFmtId="4" fontId="5" fillId="2" borderId="19" xfId="0" applyNumberFormat="1" applyFont="1" applyFill="1" applyBorder="1" applyAlignment="1">
      <alignment horizontal="center"/>
    </xf>
    <xf numFmtId="49" fontId="5" fillId="2" borderId="0" xfId="0" applyNumberFormat="1" applyFont="1" applyFill="1" applyBorder="1" applyAlignment="1"/>
    <xf numFmtId="49" fontId="6" fillId="2" borderId="0" xfId="0" applyNumberFormat="1" applyFont="1" applyFill="1" applyBorder="1" applyAlignment="1" applyProtection="1">
      <alignment horizontal="left"/>
    </xf>
    <xf numFmtId="49" fontId="6" fillId="2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0" fillId="0" borderId="0" xfId="0" applyAlignment="1">
      <alignment horizontal="center" vertical="center"/>
    </xf>
    <xf numFmtId="0" fontId="16" fillId="0" borderId="0" xfId="0" applyFont="1"/>
    <xf numFmtId="0" fontId="17" fillId="0" borderId="0" xfId="0" applyFont="1" applyBorder="1" applyAlignment="1" applyProtection="1">
      <alignment horizontal="left"/>
    </xf>
    <xf numFmtId="0" fontId="17" fillId="0" borderId="0" xfId="0" applyFont="1" applyBorder="1" applyAlignment="1">
      <alignment horizontal="left"/>
    </xf>
    <xf numFmtId="4" fontId="15" fillId="2" borderId="15" xfId="0" applyNumberFormat="1" applyFont="1" applyFill="1" applyBorder="1" applyAlignment="1">
      <alignment vertical="center"/>
    </xf>
    <xf numFmtId="4" fontId="14" fillId="0" borderId="14" xfId="0" applyNumberFormat="1" applyFont="1" applyFill="1" applyBorder="1" applyAlignment="1">
      <alignment horizontal="right" vertical="center"/>
    </xf>
    <xf numFmtId="4" fontId="14" fillId="0" borderId="2" xfId="0" applyNumberFormat="1" applyFont="1" applyFill="1" applyBorder="1" applyAlignment="1">
      <alignment horizontal="right" vertical="center"/>
    </xf>
    <xf numFmtId="4" fontId="14" fillId="0" borderId="17" xfId="0" applyNumberFormat="1" applyFont="1" applyFill="1" applyBorder="1" applyAlignment="1">
      <alignment horizontal="right" vertical="center"/>
    </xf>
    <xf numFmtId="4" fontId="14" fillId="0" borderId="20" xfId="0" applyNumberFormat="1" applyFont="1" applyFill="1" applyBorder="1" applyAlignment="1">
      <alignment horizontal="right" vertical="center"/>
    </xf>
    <xf numFmtId="4" fontId="14" fillId="0" borderId="16" xfId="0" applyNumberFormat="1" applyFont="1" applyFill="1" applyBorder="1" applyAlignment="1">
      <alignment horizontal="right" vertical="center"/>
    </xf>
    <xf numFmtId="0" fontId="13" fillId="2" borderId="12" xfId="0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49" fontId="5" fillId="2" borderId="22" xfId="0" applyNumberFormat="1" applyFont="1" applyFill="1" applyBorder="1" applyAlignment="1" applyProtection="1">
      <alignment horizontal="center"/>
      <protection locked="0"/>
    </xf>
    <xf numFmtId="49" fontId="5" fillId="2" borderId="23" xfId="0" applyNumberFormat="1" applyFont="1" applyFill="1" applyBorder="1" applyAlignment="1" applyProtection="1">
      <alignment horizontal="center"/>
      <protection locked="0"/>
    </xf>
    <xf numFmtId="49" fontId="5" fillId="2" borderId="24" xfId="0" applyNumberFormat="1" applyFont="1" applyFill="1" applyBorder="1" applyAlignment="1" applyProtection="1">
      <alignment horizontal="center"/>
      <protection locked="0"/>
    </xf>
    <xf numFmtId="49" fontId="5" fillId="2" borderId="25" xfId="0" applyNumberFormat="1" applyFont="1" applyFill="1" applyBorder="1" applyAlignment="1" applyProtection="1">
      <alignment horizontal="center"/>
      <protection locked="0"/>
    </xf>
    <xf numFmtId="49" fontId="5" fillId="2" borderId="0" xfId="0" applyNumberFormat="1" applyFont="1" applyFill="1" applyBorder="1" applyAlignment="1" applyProtection="1">
      <alignment horizontal="center"/>
      <protection locked="0"/>
    </xf>
    <xf numFmtId="49" fontId="5" fillId="2" borderId="26" xfId="0" applyNumberFormat="1" applyFont="1" applyFill="1" applyBorder="1" applyAlignment="1" applyProtection="1">
      <alignment horizontal="center"/>
      <protection locked="0"/>
    </xf>
    <xf numFmtId="49" fontId="5" fillId="2" borderId="27" xfId="0" applyNumberFormat="1" applyFont="1" applyFill="1" applyBorder="1" applyAlignment="1" applyProtection="1">
      <alignment horizontal="center"/>
      <protection locked="0"/>
    </xf>
    <xf numFmtId="49" fontId="5" fillId="2" borderId="28" xfId="0" applyNumberFormat="1" applyFont="1" applyFill="1" applyBorder="1" applyAlignment="1" applyProtection="1">
      <alignment horizontal="center"/>
      <protection locked="0"/>
    </xf>
    <xf numFmtId="49" fontId="5" fillId="2" borderId="29" xfId="0" applyNumberFormat="1" applyFont="1" applyFill="1" applyBorder="1" applyAlignment="1" applyProtection="1">
      <alignment horizontal="center"/>
      <protection locked="0"/>
    </xf>
    <xf numFmtId="49" fontId="4" fillId="2" borderId="1" xfId="0" applyNumberFormat="1" applyFont="1" applyFill="1" applyBorder="1" applyAlignment="1" applyProtection="1">
      <alignment horizontal="left" vertical="center"/>
      <protection locked="0"/>
    </xf>
    <xf numFmtId="49" fontId="4" fillId="2" borderId="2" xfId="0" applyNumberFormat="1" applyFont="1" applyFill="1" applyBorder="1" applyAlignment="1" applyProtection="1">
      <alignment horizontal="left" vertical="center"/>
      <protection locked="0"/>
    </xf>
    <xf numFmtId="49" fontId="4" fillId="2" borderId="3" xfId="0" applyNumberFormat="1" applyFont="1" applyFill="1" applyBorder="1" applyAlignment="1" applyProtection="1">
      <alignment horizontal="left" vertical="center"/>
      <protection locked="0"/>
    </xf>
    <xf numFmtId="49" fontId="7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top" wrapText="1"/>
    </xf>
    <xf numFmtId="0" fontId="10" fillId="2" borderId="30" xfId="0" applyFont="1" applyFill="1" applyBorder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7"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39"/>
  <sheetViews>
    <sheetView tabSelected="1" zoomScale="90" zoomScaleNormal="90" workbookViewId="0">
      <selection activeCell="E10" sqref="E10"/>
    </sheetView>
  </sheetViews>
  <sheetFormatPr defaultColWidth="0" defaultRowHeight="17.399999999999999" x14ac:dyDescent="0.3"/>
  <cols>
    <col min="1" max="1" width="6.5546875" customWidth="1"/>
    <col min="2" max="2" width="22.33203125" customWidth="1"/>
    <col min="3" max="3" width="13.109375" style="65" customWidth="1"/>
    <col min="4" max="4" width="41" customWidth="1"/>
    <col min="5" max="5" width="6.33203125" bestFit="1" customWidth="1"/>
    <col min="6" max="6" width="10.109375" customWidth="1"/>
    <col min="7" max="7" width="20.33203125" customWidth="1"/>
    <col min="8" max="8" width="22.5546875" customWidth="1"/>
    <col min="9" max="9" width="10.88671875" bestFit="1" customWidth="1"/>
    <col min="10" max="10" width="12.5546875" customWidth="1"/>
    <col min="11" max="11" width="19.88671875" customWidth="1"/>
    <col min="12" max="12" width="20.33203125" style="67" customWidth="1"/>
    <col min="13" max="13" width="20.33203125" style="68" hidden="1"/>
    <col min="14" max="16383" width="9.109375" hidden="1"/>
    <col min="16384" max="16384" width="6.44140625" hidden="1"/>
  </cols>
  <sheetData>
    <row r="1" spans="1:13" s="1" customFormat="1" x14ac:dyDescent="0.3">
      <c r="C1" s="2"/>
      <c r="L1" s="3"/>
      <c r="M1" s="4"/>
    </row>
    <row r="2" spans="1:13" s="1" customFormat="1" x14ac:dyDescent="0.2">
      <c r="B2" s="5"/>
      <c r="C2" s="6"/>
      <c r="E2" s="7"/>
      <c r="F2" s="7"/>
      <c r="G2" s="7"/>
      <c r="H2" s="7"/>
      <c r="K2" s="7" t="s">
        <v>72</v>
      </c>
      <c r="L2" s="8"/>
      <c r="M2" s="9"/>
    </row>
    <row r="3" spans="1:13" s="1" customFormat="1" x14ac:dyDescent="0.3">
      <c r="A3" s="89"/>
      <c r="B3" s="90"/>
      <c r="C3" s="90"/>
      <c r="D3" s="90"/>
      <c r="E3" s="90"/>
      <c r="F3" s="90"/>
      <c r="G3" s="90"/>
      <c r="H3" s="90"/>
      <c r="I3" s="90"/>
      <c r="J3" s="91"/>
      <c r="L3" s="3"/>
      <c r="M3" s="4"/>
    </row>
    <row r="4" spans="1:13" s="1" customFormat="1" x14ac:dyDescent="0.3">
      <c r="A4" s="92" t="s">
        <v>0</v>
      </c>
      <c r="B4" s="92"/>
      <c r="C4" s="92"/>
      <c r="D4" s="92"/>
      <c r="E4" s="92"/>
      <c r="L4" s="3"/>
      <c r="M4" s="4"/>
    </row>
    <row r="5" spans="1:13" s="1" customFormat="1" x14ac:dyDescent="0.2">
      <c r="B5" s="10"/>
      <c r="C5" s="11"/>
      <c r="E5" s="7"/>
      <c r="F5" s="7"/>
      <c r="G5" s="7"/>
      <c r="H5" s="7"/>
      <c r="L5" s="8"/>
      <c r="M5" s="9"/>
    </row>
    <row r="6" spans="1:13" s="1" customFormat="1" x14ac:dyDescent="0.2">
      <c r="C6" s="2"/>
      <c r="E6" s="7"/>
      <c r="F6" s="7"/>
      <c r="G6" s="7"/>
      <c r="H6" s="7"/>
      <c r="L6" s="8"/>
      <c r="M6" s="9"/>
    </row>
    <row r="7" spans="1:13" s="1" customFormat="1" x14ac:dyDescent="0.3">
      <c r="C7" s="2"/>
      <c r="L7" s="3"/>
      <c r="M7" s="4"/>
    </row>
    <row r="8" spans="1:13" s="1" customFormat="1" ht="22.8" x14ac:dyDescent="0.3">
      <c r="A8" s="93" t="s">
        <v>1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3"/>
      <c r="M8" s="4"/>
    </row>
    <row r="9" spans="1:13" s="1" customFormat="1" x14ac:dyDescent="0.3">
      <c r="C9" s="2"/>
      <c r="L9" s="3"/>
      <c r="M9" s="4"/>
    </row>
    <row r="10" spans="1:13" s="1" customFormat="1" x14ac:dyDescent="0.3">
      <c r="A10" s="76" t="s">
        <v>2</v>
      </c>
      <c r="B10" s="76"/>
      <c r="C10" s="76"/>
      <c r="D10" s="76"/>
      <c r="L10" s="3"/>
      <c r="M10" s="4"/>
    </row>
    <row r="11" spans="1:13" s="1" customFormat="1" x14ac:dyDescent="0.3">
      <c r="A11" s="76" t="s">
        <v>3</v>
      </c>
      <c r="B11" s="76"/>
      <c r="C11" s="76"/>
      <c r="D11" s="76"/>
      <c r="L11" s="3"/>
      <c r="M11" s="4"/>
    </row>
    <row r="12" spans="1:13" s="1" customFormat="1" x14ac:dyDescent="0.3">
      <c r="A12" s="76" t="s">
        <v>4</v>
      </c>
      <c r="B12" s="76"/>
      <c r="C12" s="76"/>
      <c r="D12" s="76"/>
      <c r="L12" s="3"/>
      <c r="M12" s="4"/>
    </row>
    <row r="13" spans="1:13" s="1" customFormat="1" x14ac:dyDescent="0.3">
      <c r="A13" s="76" t="s">
        <v>5</v>
      </c>
      <c r="B13" s="76"/>
      <c r="C13" s="76"/>
      <c r="D13" s="76"/>
      <c r="L13" s="3"/>
      <c r="M13" s="4"/>
    </row>
    <row r="14" spans="1:13" s="1" customFormat="1" ht="18" customHeight="1" x14ac:dyDescent="0.3">
      <c r="A14" s="77" t="s">
        <v>74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3"/>
      <c r="M14" s="4"/>
    </row>
    <row r="15" spans="1:13" s="1" customFormat="1" ht="18" thickBot="1" x14ac:dyDescent="0.35">
      <c r="A15" s="94"/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3"/>
      <c r="M15" s="4"/>
    </row>
    <row r="16" spans="1:13" s="1" customFormat="1" ht="47.4" thickBot="1" x14ac:dyDescent="0.25">
      <c r="A16" s="12" t="s">
        <v>6</v>
      </c>
      <c r="B16" s="13" t="s">
        <v>7</v>
      </c>
      <c r="C16" s="78" t="s">
        <v>8</v>
      </c>
      <c r="D16" s="79"/>
      <c r="E16" s="14" t="s">
        <v>9</v>
      </c>
      <c r="F16" s="14" t="s">
        <v>10</v>
      </c>
      <c r="G16" s="14" t="s">
        <v>11</v>
      </c>
      <c r="H16" s="14" t="s">
        <v>12</v>
      </c>
      <c r="I16" s="14" t="s">
        <v>13</v>
      </c>
      <c r="J16" s="14" t="s">
        <v>14</v>
      </c>
      <c r="K16" s="15" t="s">
        <v>15</v>
      </c>
      <c r="L16" s="16"/>
      <c r="M16" s="17"/>
    </row>
    <row r="17" spans="1:13" s="1" customFormat="1" ht="89.4" customHeight="1" x14ac:dyDescent="0.2">
      <c r="A17" s="18">
        <v>1</v>
      </c>
      <c r="B17" s="19" t="s">
        <v>17</v>
      </c>
      <c r="C17" s="20" t="s">
        <v>63</v>
      </c>
      <c r="D17" s="21" t="s">
        <v>60</v>
      </c>
      <c r="E17" s="22" t="s">
        <v>16</v>
      </c>
      <c r="F17" s="70">
        <v>85.92</v>
      </c>
      <c r="G17" s="23"/>
      <c r="H17" s="24">
        <f>ROUND(F17*G17,2)</f>
        <v>0</v>
      </c>
      <c r="I17" s="25">
        <v>0.08</v>
      </c>
      <c r="J17" s="26">
        <f>ROUND(H17*I17,2)</f>
        <v>0</v>
      </c>
      <c r="K17" s="27">
        <f>ROUND(H17+J17,2)</f>
        <v>0</v>
      </c>
      <c r="L17" s="28" t="str">
        <f>IF(AND(F17&gt;0,OR(ISBLANK(G17),G17=0)),"podaj stawkę!",IF(AND(ISBLANK(F17),G17&gt;0),"usuń stawkę","OK"))</f>
        <v>podaj stawkę!</v>
      </c>
      <c r="M17" s="29">
        <f>IF(L17&lt;&gt;"OK",1,0)</f>
        <v>1</v>
      </c>
    </row>
    <row r="18" spans="1:13" s="1" customFormat="1" ht="84" x14ac:dyDescent="0.2">
      <c r="A18" s="30">
        <v>2</v>
      </c>
      <c r="B18" s="31" t="s">
        <v>18</v>
      </c>
      <c r="C18" s="20" t="s">
        <v>62</v>
      </c>
      <c r="D18" s="21" t="s">
        <v>61</v>
      </c>
      <c r="E18" s="32" t="s">
        <v>16</v>
      </c>
      <c r="F18" s="71">
        <v>29.58</v>
      </c>
      <c r="G18" s="33"/>
      <c r="H18" s="34">
        <f t="shared" ref="H18:H30" si="0">ROUND(F18*G18,2)</f>
        <v>0</v>
      </c>
      <c r="I18" s="35">
        <v>0.08</v>
      </c>
      <c r="J18" s="36">
        <f>ROUND(H18*I18,2)</f>
        <v>0</v>
      </c>
      <c r="K18" s="37">
        <f>ROUND(H18+J18,2)</f>
        <v>0</v>
      </c>
      <c r="L18" s="28" t="str">
        <f t="shared" ref="L18:L31" si="1">IF(AND(F18&gt;0,OR(ISBLANK(G18),G18=0)),"podaj stawkę!",IF(AND(ISBLANK(F18),G18&gt;0),"usuń stawkę","OK"))</f>
        <v>podaj stawkę!</v>
      </c>
      <c r="M18" s="38">
        <f>IF(L18&lt;&gt;"OK",1,0)</f>
        <v>1</v>
      </c>
    </row>
    <row r="19" spans="1:13" s="1" customFormat="1" ht="24" x14ac:dyDescent="0.2">
      <c r="A19" s="30">
        <v>5</v>
      </c>
      <c r="B19" s="39" t="s">
        <v>66</v>
      </c>
      <c r="C19" s="32" t="s">
        <v>64</v>
      </c>
      <c r="D19" s="21" t="s">
        <v>65</v>
      </c>
      <c r="E19" s="32" t="s">
        <v>16</v>
      </c>
      <c r="F19" s="71">
        <v>2.4</v>
      </c>
      <c r="G19" s="33"/>
      <c r="H19" s="34">
        <f t="shared" si="0"/>
        <v>0</v>
      </c>
      <c r="I19" s="35">
        <v>0.08</v>
      </c>
      <c r="J19" s="36">
        <f t="shared" ref="J19:J30" si="2">ROUND(H19*I19,2)</f>
        <v>0</v>
      </c>
      <c r="K19" s="37">
        <f t="shared" ref="K19:K30" si="3">ROUND(H19+J19,2)</f>
        <v>0</v>
      </c>
      <c r="L19" s="28" t="str">
        <f t="shared" si="1"/>
        <v>podaj stawkę!</v>
      </c>
      <c r="M19" s="42">
        <f t="shared" ref="M19:M32" si="4">IF(L19&lt;&gt;"OK",1,0)</f>
        <v>1</v>
      </c>
    </row>
    <row r="20" spans="1:13" s="1" customFormat="1" x14ac:dyDescent="0.2">
      <c r="A20" s="30">
        <v>6</v>
      </c>
      <c r="B20" s="39" t="s">
        <v>21</v>
      </c>
      <c r="C20" s="32" t="s">
        <v>22</v>
      </c>
      <c r="D20" s="41" t="s">
        <v>23</v>
      </c>
      <c r="E20" s="32" t="s">
        <v>24</v>
      </c>
      <c r="F20" s="71">
        <v>15.9</v>
      </c>
      <c r="G20" s="33"/>
      <c r="H20" s="34">
        <f t="shared" si="0"/>
        <v>0</v>
      </c>
      <c r="I20" s="35">
        <v>0.08</v>
      </c>
      <c r="J20" s="36">
        <f t="shared" si="2"/>
        <v>0</v>
      </c>
      <c r="K20" s="37">
        <f t="shared" si="3"/>
        <v>0</v>
      </c>
      <c r="L20" s="28" t="str">
        <f t="shared" si="1"/>
        <v>podaj stawkę!</v>
      </c>
      <c r="M20" s="42">
        <f t="shared" si="4"/>
        <v>1</v>
      </c>
    </row>
    <row r="21" spans="1:13" s="1" customFormat="1" x14ac:dyDescent="0.2">
      <c r="A21" s="30">
        <v>7</v>
      </c>
      <c r="B21" s="39" t="s">
        <v>25</v>
      </c>
      <c r="C21" s="32" t="s">
        <v>26</v>
      </c>
      <c r="D21" s="41" t="s">
        <v>27</v>
      </c>
      <c r="E21" s="32" t="s">
        <v>24</v>
      </c>
      <c r="F21" s="71">
        <v>15.9</v>
      </c>
      <c r="G21" s="33"/>
      <c r="H21" s="34">
        <f t="shared" si="0"/>
        <v>0</v>
      </c>
      <c r="I21" s="35">
        <v>0.08</v>
      </c>
      <c r="J21" s="36">
        <f t="shared" si="2"/>
        <v>0</v>
      </c>
      <c r="K21" s="37">
        <f t="shared" si="3"/>
        <v>0</v>
      </c>
      <c r="L21" s="28" t="str">
        <f t="shared" si="1"/>
        <v>podaj stawkę!</v>
      </c>
      <c r="M21" s="42">
        <f t="shared" si="4"/>
        <v>1</v>
      </c>
    </row>
    <row r="22" spans="1:13" s="1" customFormat="1" ht="24" x14ac:dyDescent="0.2">
      <c r="A22" s="43">
        <v>8</v>
      </c>
      <c r="B22" s="39" t="s">
        <v>68</v>
      </c>
      <c r="C22" s="32" t="s">
        <v>67</v>
      </c>
      <c r="D22" s="21" t="s">
        <v>69</v>
      </c>
      <c r="E22" s="32" t="s">
        <v>20</v>
      </c>
      <c r="F22" s="72">
        <v>22</v>
      </c>
      <c r="G22" s="44"/>
      <c r="H22" s="45">
        <f t="shared" si="0"/>
        <v>0</v>
      </c>
      <c r="I22" s="46">
        <v>0.08</v>
      </c>
      <c r="J22" s="47">
        <f t="shared" si="2"/>
        <v>0</v>
      </c>
      <c r="K22" s="37">
        <f t="shared" si="3"/>
        <v>0</v>
      </c>
      <c r="L22" s="28" t="str">
        <f t="shared" si="1"/>
        <v>podaj stawkę!</v>
      </c>
      <c r="M22" s="29">
        <f t="shared" si="4"/>
        <v>1</v>
      </c>
    </row>
    <row r="23" spans="1:13" s="1" customFormat="1" ht="24" x14ac:dyDescent="0.2">
      <c r="A23" s="30">
        <v>9</v>
      </c>
      <c r="B23" s="48" t="s">
        <v>28</v>
      </c>
      <c r="C23" s="32" t="s">
        <v>29</v>
      </c>
      <c r="D23" s="41" t="s">
        <v>30</v>
      </c>
      <c r="E23" s="32" t="s">
        <v>31</v>
      </c>
      <c r="F23" s="71">
        <v>33.700000000000003</v>
      </c>
      <c r="G23" s="33"/>
      <c r="H23" s="34">
        <f t="shared" si="0"/>
        <v>0</v>
      </c>
      <c r="I23" s="35">
        <v>0.08</v>
      </c>
      <c r="J23" s="36">
        <f t="shared" si="2"/>
        <v>0</v>
      </c>
      <c r="K23" s="37">
        <f t="shared" si="3"/>
        <v>0</v>
      </c>
      <c r="L23" s="28" t="str">
        <f t="shared" si="1"/>
        <v>podaj stawkę!</v>
      </c>
      <c r="M23" s="42">
        <f t="shared" si="4"/>
        <v>1</v>
      </c>
    </row>
    <row r="24" spans="1:13" s="1" customFormat="1" ht="24" x14ac:dyDescent="0.2">
      <c r="A24" s="30">
        <v>10</v>
      </c>
      <c r="B24" s="49" t="s">
        <v>32</v>
      </c>
      <c r="C24" s="32" t="s">
        <v>33</v>
      </c>
      <c r="D24" s="41" t="s">
        <v>34</v>
      </c>
      <c r="E24" s="32" t="s">
        <v>16</v>
      </c>
      <c r="F24" s="73">
        <v>19.84</v>
      </c>
      <c r="G24" s="50"/>
      <c r="H24" s="51">
        <f t="shared" si="0"/>
        <v>0</v>
      </c>
      <c r="I24" s="52">
        <v>0.08</v>
      </c>
      <c r="J24" s="53">
        <f t="shared" si="2"/>
        <v>0</v>
      </c>
      <c r="K24" s="37">
        <f>ROUND(H24+J24,2)</f>
        <v>0</v>
      </c>
      <c r="L24" s="28" t="str">
        <f t="shared" si="1"/>
        <v>podaj stawkę!</v>
      </c>
      <c r="M24" s="38">
        <f t="shared" si="4"/>
        <v>1</v>
      </c>
    </row>
    <row r="25" spans="1:13" s="1" customFormat="1" ht="31.2" customHeight="1" x14ac:dyDescent="0.2">
      <c r="A25" s="30">
        <v>11</v>
      </c>
      <c r="B25" s="48" t="s">
        <v>35</v>
      </c>
      <c r="C25" s="32" t="s">
        <v>36</v>
      </c>
      <c r="D25" s="75" t="s">
        <v>37</v>
      </c>
      <c r="E25" s="20" t="s">
        <v>16</v>
      </c>
      <c r="F25" s="71">
        <v>4.22</v>
      </c>
      <c r="G25" s="33"/>
      <c r="H25" s="34">
        <f t="shared" si="0"/>
        <v>0</v>
      </c>
      <c r="I25" s="35">
        <v>0.08</v>
      </c>
      <c r="J25" s="36">
        <f t="shared" si="2"/>
        <v>0</v>
      </c>
      <c r="K25" s="37">
        <f t="shared" si="3"/>
        <v>0</v>
      </c>
      <c r="L25" s="28" t="str">
        <f t="shared" si="1"/>
        <v>podaj stawkę!</v>
      </c>
      <c r="M25" s="42">
        <f t="shared" si="4"/>
        <v>1</v>
      </c>
    </row>
    <row r="26" spans="1:13" s="1" customFormat="1" ht="36" x14ac:dyDescent="0.2">
      <c r="A26" s="43">
        <v>12</v>
      </c>
      <c r="B26" s="48" t="s">
        <v>38</v>
      </c>
      <c r="C26" s="32" t="s">
        <v>39</v>
      </c>
      <c r="D26" s="21" t="s">
        <v>40</v>
      </c>
      <c r="E26" s="32" t="s">
        <v>16</v>
      </c>
      <c r="F26" s="71">
        <v>15.9</v>
      </c>
      <c r="G26" s="33"/>
      <c r="H26" s="34">
        <f t="shared" si="0"/>
        <v>0</v>
      </c>
      <c r="I26" s="35">
        <v>0.08</v>
      </c>
      <c r="J26" s="36">
        <f t="shared" si="2"/>
        <v>0</v>
      </c>
      <c r="K26" s="37">
        <f t="shared" si="3"/>
        <v>0</v>
      </c>
      <c r="L26" s="28" t="str">
        <f t="shared" si="1"/>
        <v>podaj stawkę!</v>
      </c>
      <c r="M26" s="42">
        <f t="shared" si="4"/>
        <v>1</v>
      </c>
    </row>
    <row r="27" spans="1:13" s="1" customFormat="1" ht="24" x14ac:dyDescent="0.2">
      <c r="A27" s="30">
        <v>13</v>
      </c>
      <c r="B27" s="48" t="s">
        <v>41</v>
      </c>
      <c r="C27" s="32" t="s">
        <v>42</v>
      </c>
      <c r="D27" s="21" t="s">
        <v>43</v>
      </c>
      <c r="E27" s="32" t="s">
        <v>44</v>
      </c>
      <c r="F27" s="71">
        <v>36</v>
      </c>
      <c r="G27" s="33"/>
      <c r="H27" s="34">
        <f t="shared" si="0"/>
        <v>0</v>
      </c>
      <c r="I27" s="35">
        <v>0.23</v>
      </c>
      <c r="J27" s="36">
        <f t="shared" si="2"/>
        <v>0</v>
      </c>
      <c r="K27" s="37">
        <f t="shared" si="3"/>
        <v>0</v>
      </c>
      <c r="L27" s="28" t="str">
        <f t="shared" si="1"/>
        <v>podaj stawkę!</v>
      </c>
      <c r="M27" s="42">
        <f t="shared" si="4"/>
        <v>1</v>
      </c>
    </row>
    <row r="28" spans="1:13" s="1" customFormat="1" ht="24" x14ac:dyDescent="0.2">
      <c r="A28" s="30">
        <v>14</v>
      </c>
      <c r="B28" s="48" t="s">
        <v>59</v>
      </c>
      <c r="C28" s="40" t="s">
        <v>56</v>
      </c>
      <c r="D28" s="21" t="s">
        <v>45</v>
      </c>
      <c r="E28" s="32" t="s">
        <v>57</v>
      </c>
      <c r="F28" s="71">
        <v>895</v>
      </c>
      <c r="G28" s="33"/>
      <c r="H28" s="34">
        <f t="shared" si="0"/>
        <v>0</v>
      </c>
      <c r="I28" s="35">
        <v>0.23</v>
      </c>
      <c r="J28" s="36">
        <f t="shared" si="2"/>
        <v>0</v>
      </c>
      <c r="K28" s="37">
        <f t="shared" si="3"/>
        <v>0</v>
      </c>
      <c r="L28" s="28" t="str">
        <f t="shared" si="1"/>
        <v>podaj stawkę!</v>
      </c>
      <c r="M28" s="42">
        <f t="shared" si="4"/>
        <v>1</v>
      </c>
    </row>
    <row r="29" spans="1:13" s="1" customFormat="1" ht="24" customHeight="1" x14ac:dyDescent="0.2">
      <c r="A29" s="30">
        <v>15</v>
      </c>
      <c r="B29" s="54" t="s">
        <v>58</v>
      </c>
      <c r="C29" s="20" t="s">
        <v>46</v>
      </c>
      <c r="D29" s="41" t="s">
        <v>47</v>
      </c>
      <c r="E29" s="40" t="s">
        <v>19</v>
      </c>
      <c r="F29" s="74">
        <v>50</v>
      </c>
      <c r="G29" s="33"/>
      <c r="H29" s="34">
        <f t="shared" si="0"/>
        <v>0</v>
      </c>
      <c r="I29" s="55">
        <v>0.08</v>
      </c>
      <c r="J29" s="56">
        <f t="shared" si="2"/>
        <v>0</v>
      </c>
      <c r="K29" s="37">
        <f t="shared" si="3"/>
        <v>0</v>
      </c>
      <c r="L29" s="28" t="str">
        <f t="shared" si="1"/>
        <v>podaj stawkę!</v>
      </c>
      <c r="M29" s="42">
        <f t="shared" si="4"/>
        <v>1</v>
      </c>
    </row>
    <row r="30" spans="1:13" s="1" customFormat="1" x14ac:dyDescent="0.2">
      <c r="A30" s="43">
        <v>16</v>
      </c>
      <c r="B30" s="48" t="s">
        <v>48</v>
      </c>
      <c r="C30" s="20" t="s">
        <v>49</v>
      </c>
      <c r="D30" s="41" t="s">
        <v>50</v>
      </c>
      <c r="E30" s="40" t="s">
        <v>51</v>
      </c>
      <c r="F30" s="74">
        <v>347</v>
      </c>
      <c r="G30" s="33"/>
      <c r="H30" s="34">
        <f t="shared" si="0"/>
        <v>0</v>
      </c>
      <c r="I30" s="55">
        <v>0.08</v>
      </c>
      <c r="J30" s="56">
        <f t="shared" si="2"/>
        <v>0</v>
      </c>
      <c r="K30" s="37">
        <f t="shared" si="3"/>
        <v>0</v>
      </c>
      <c r="L30" s="28" t="str">
        <f t="shared" si="1"/>
        <v>podaj stawkę!</v>
      </c>
      <c r="M30" s="42">
        <f t="shared" si="4"/>
        <v>1</v>
      </c>
    </row>
    <row r="31" spans="1:13" s="1" customFormat="1" x14ac:dyDescent="0.2">
      <c r="A31" s="30">
        <v>17</v>
      </c>
      <c r="B31" s="39" t="s">
        <v>48</v>
      </c>
      <c r="C31" s="20" t="s">
        <v>52</v>
      </c>
      <c r="D31" s="41" t="s">
        <v>53</v>
      </c>
      <c r="E31" s="40" t="s">
        <v>51</v>
      </c>
      <c r="F31" s="74">
        <v>182</v>
      </c>
      <c r="G31" s="33"/>
      <c r="H31" s="34">
        <f>ROUND(F31*G31,2)</f>
        <v>0</v>
      </c>
      <c r="I31" s="55">
        <v>0.08</v>
      </c>
      <c r="J31" s="56"/>
      <c r="K31" s="69"/>
      <c r="L31" s="28" t="str">
        <f t="shared" si="1"/>
        <v>podaj stawkę!</v>
      </c>
      <c r="M31" s="42">
        <f t="shared" si="4"/>
        <v>1</v>
      </c>
    </row>
    <row r="32" spans="1:13" s="1" customFormat="1" ht="26.4" customHeight="1" thickBot="1" x14ac:dyDescent="0.25">
      <c r="A32" s="30">
        <v>18</v>
      </c>
      <c r="B32" s="39" t="s">
        <v>73</v>
      </c>
      <c r="C32" s="20" t="s">
        <v>70</v>
      </c>
      <c r="D32" s="41" t="s">
        <v>71</v>
      </c>
      <c r="E32" s="20" t="s">
        <v>20</v>
      </c>
      <c r="F32" s="74">
        <v>0.36</v>
      </c>
      <c r="G32" s="33"/>
      <c r="H32" s="34">
        <f>ROUND(F32*G32,2)</f>
        <v>0</v>
      </c>
      <c r="I32" s="55">
        <v>0.08</v>
      </c>
      <c r="J32" s="56">
        <f>ROUND(H32*I32,2)</f>
        <v>0</v>
      </c>
      <c r="K32" s="57">
        <f>ROUND(H32+J32,2)</f>
        <v>0</v>
      </c>
      <c r="L32" s="28" t="str">
        <f>IF(AND(F32&gt;0,OR(ISBLANK(G32),G32=0)),"podaj stawkę!",IF(AND(ISBLANK(F32),G32&gt;0),"usuń stawkę","OK"))</f>
        <v>podaj stawkę!</v>
      </c>
      <c r="M32" s="42">
        <f t="shared" si="4"/>
        <v>1</v>
      </c>
    </row>
    <row r="33" spans="1:13" s="1" customFormat="1" x14ac:dyDescent="0.3">
      <c r="C33" s="2"/>
      <c r="L33" s="3"/>
      <c r="M33" s="58">
        <f>SUM(M17:M32)</f>
        <v>16</v>
      </c>
    </row>
    <row r="34" spans="1:13" s="1" customFormat="1" x14ac:dyDescent="0.3">
      <c r="C34" s="59"/>
      <c r="D34" s="60">
        <f>SUM(H17:H32)</f>
        <v>0</v>
      </c>
      <c r="L34" s="3"/>
      <c r="M34" s="4"/>
    </row>
    <row r="35" spans="1:13" s="1" customFormat="1" x14ac:dyDescent="0.3">
      <c r="A35" s="59" t="s">
        <v>54</v>
      </c>
      <c r="B35" s="59"/>
      <c r="C35" s="59"/>
      <c r="D35" s="60">
        <f>SUM(K17:K32)</f>
        <v>0</v>
      </c>
      <c r="E35" s="61"/>
      <c r="F35" s="61"/>
      <c r="G35" s="61"/>
      <c r="H35" s="80"/>
      <c r="I35" s="81"/>
      <c r="J35" s="81"/>
      <c r="K35" s="82"/>
      <c r="L35" s="62"/>
      <c r="M35" s="63"/>
    </row>
    <row r="36" spans="1:13" s="1" customFormat="1" x14ac:dyDescent="0.3">
      <c r="A36" s="59" t="s">
        <v>55</v>
      </c>
      <c r="B36" s="59"/>
      <c r="C36" s="2"/>
      <c r="E36" s="61"/>
      <c r="F36" s="61"/>
      <c r="G36" s="61"/>
      <c r="H36" s="83"/>
      <c r="I36" s="84"/>
      <c r="J36" s="84"/>
      <c r="K36" s="85"/>
      <c r="L36" s="62"/>
      <c r="M36" s="63"/>
    </row>
    <row r="37" spans="1:13" s="1" customFormat="1" x14ac:dyDescent="0.3">
      <c r="C37" s="2"/>
      <c r="E37" s="64"/>
      <c r="F37" s="64"/>
      <c r="G37" s="64"/>
      <c r="H37" s="83"/>
      <c r="I37" s="84"/>
      <c r="J37" s="84"/>
      <c r="K37" s="85"/>
      <c r="L37" s="3"/>
      <c r="M37" s="4"/>
    </row>
    <row r="38" spans="1:13" s="1" customFormat="1" x14ac:dyDescent="0.3">
      <c r="C38" s="65"/>
      <c r="D38"/>
      <c r="E38" s="64"/>
      <c r="F38" s="64"/>
      <c r="G38" s="64"/>
      <c r="H38" s="86"/>
      <c r="I38" s="87"/>
      <c r="J38" s="87"/>
      <c r="K38" s="88"/>
      <c r="L38" s="3"/>
      <c r="M38" s="4"/>
    </row>
    <row r="39" spans="1:13" ht="27.6" x14ac:dyDescent="0.45">
      <c r="D39" s="66" t="str">
        <f>IF(M33&gt;0,"Nie wypełniono wszystkich stawek lub wprowadzono niepotrzebne stawki!!!!!!","")</f>
        <v>Nie wypełniono wszystkich stawek lub wprowadzono niepotrzebne stawki!!!!!!</v>
      </c>
    </row>
  </sheetData>
  <mergeCells count="10">
    <mergeCell ref="A13:D13"/>
    <mergeCell ref="C16:D16"/>
    <mergeCell ref="H35:K38"/>
    <mergeCell ref="A3:J3"/>
    <mergeCell ref="A4:E4"/>
    <mergeCell ref="A8:K8"/>
    <mergeCell ref="A10:D10"/>
    <mergeCell ref="A11:D11"/>
    <mergeCell ref="A12:D12"/>
    <mergeCell ref="A14:K15"/>
  </mergeCells>
  <phoneticPr fontId="18" type="noConversion"/>
  <conditionalFormatting sqref="H32 H17:H30 J17:K32">
    <cfRule type="cellIs" dxfId="6" priority="7" operator="greaterThan">
      <formula>0</formula>
    </cfRule>
  </conditionalFormatting>
  <conditionalFormatting sqref="L17:L32">
    <cfRule type="cellIs" dxfId="5" priority="5" operator="notEqual">
      <formula>"OK"</formula>
    </cfRule>
    <cfRule type="cellIs" dxfId="4" priority="6" operator="equal">
      <formula>"OK"</formula>
    </cfRule>
  </conditionalFormatting>
  <conditionalFormatting sqref="H32 H17:H30">
    <cfRule type="cellIs" dxfId="3" priority="4" operator="greaterThan">
      <formula>0</formula>
    </cfRule>
  </conditionalFormatting>
  <conditionalFormatting sqref="M23 M25:M32 M17:M21">
    <cfRule type="cellIs" dxfId="2" priority="3" operator="greaterThan">
      <formula>0</formula>
    </cfRule>
  </conditionalFormatting>
  <conditionalFormatting sqref="H31">
    <cfRule type="cellIs" dxfId="1" priority="2" operator="greaterThan">
      <formula>0</formula>
    </cfRule>
  </conditionalFormatting>
  <conditionalFormatting sqref="H31">
    <cfRule type="cellIs" dxfId="0" priority="1" operator="greaterThan">
      <formula>0</formula>
    </cfRule>
  </conditionalFormatting>
  <dataValidations count="2">
    <dataValidation type="list" showInputMessage="1" showErrorMessage="1" error="Podaj właściwą stawkęVAT (8 lub 23%)" sqref="I17:I32">
      <formula1>"8%,23%"</formula1>
    </dataValidation>
    <dataValidation type="decimal" allowBlank="1" showInputMessage="1" showErrorMessage="1" errorTitle="stwka" error="Wprowadź liczbę większą od 0. Sprawdż separator części dziesiętnej (przecinek, kropka)_x000a_" promptTitle="stawka" prompt="Podaj stawkę w zł" sqref="G17:G32">
      <formula1>0</formula1>
      <formula2>100000000000</formula2>
    </dataValidation>
  </dataValidation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Nowakowska</dc:creator>
  <cp:lastModifiedBy>Agnieszka Wojnowska</cp:lastModifiedBy>
  <dcterms:created xsi:type="dcterms:W3CDTF">2021-07-02T13:59:32Z</dcterms:created>
  <dcterms:modified xsi:type="dcterms:W3CDTF">2022-01-19T12:25:14Z</dcterms:modified>
</cp:coreProperties>
</file>