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uv - Stavebné úpravy OAIM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'uv - Stavebné úpravy OAIM...'!$C$131:$K$158</definedName>
    <definedName name="_xlnm.Print_Area" localSheetId="1">'uv - Stavebné úpravy OAIM...'!$C$4:$J$76,'uv - Stavebné úpravy OAIM...'!$C$82:$J$113,'uv - Stavebné úpravy OAIM...'!$C$119:$J$158</definedName>
    <definedName name="_xlnm.Print_Titles" localSheetId="1">'uv - Stavebné úpravy OAIM...'!$131:$131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J128"/>
  <c r="F128"/>
  <c r="F126"/>
  <c r="E124"/>
  <c r="BI111"/>
  <c r="BH111"/>
  <c r="BG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1"/>
  <c r="F91"/>
  <c r="F89"/>
  <c r="E87"/>
  <c r="J24"/>
  <c r="E24"/>
  <c r="J129"/>
  <c r="J23"/>
  <c r="J18"/>
  <c r="E18"/>
  <c r="F129"/>
  <c r="J17"/>
  <c r="J12"/>
  <c r="J126"/>
  <c r="E7"/>
  <c r="E122"/>
  <c i="1" r="L90"/>
  <c r="AM90"/>
  <c r="AM89"/>
  <c r="L89"/>
  <c r="AM87"/>
  <c r="L87"/>
  <c r="L85"/>
  <c r="L84"/>
  <c i="2" r="J158"/>
  <c r="BK156"/>
  <c r="J152"/>
  <c r="BK149"/>
  <c r="J157"/>
  <c r="BK154"/>
  <c r="J151"/>
  <c r="BK150"/>
  <c r="BK148"/>
  <c r="J146"/>
  <c r="J145"/>
  <c r="J144"/>
  <c r="J142"/>
  <c r="BK141"/>
  <c r="BK140"/>
  <c r="J139"/>
  <c r="J138"/>
  <c r="J137"/>
  <c r="J136"/>
  <c r="J135"/>
  <c i="1" r="AS94"/>
  <c i="2" r="BK157"/>
  <c r="J154"/>
  <c r="BK151"/>
  <c r="J150"/>
  <c r="BK158"/>
  <c r="J156"/>
  <c r="BK152"/>
  <c r="J149"/>
  <c r="J148"/>
  <c r="BK146"/>
  <c r="BK145"/>
  <c r="BK144"/>
  <c r="BK142"/>
  <c r="J141"/>
  <c r="J140"/>
  <c r="BK139"/>
  <c r="BK138"/>
  <c r="BK137"/>
  <c r="BK136"/>
  <c r="BK135"/>
  <c l="1" r="BK134"/>
  <c r="R134"/>
  <c r="BK143"/>
  <c r="J143"/>
  <c r="J99"/>
  <c r="R143"/>
  <c r="BK147"/>
  <c r="J147"/>
  <c r="J100"/>
  <c r="R147"/>
  <c r="R155"/>
  <c r="P134"/>
  <c r="T134"/>
  <c r="P143"/>
  <c r="T143"/>
  <c r="P147"/>
  <c r="T147"/>
  <c r="BK155"/>
  <c r="J155"/>
  <c r="J102"/>
  <c r="P155"/>
  <c r="T155"/>
  <c r="BK153"/>
  <c r="J153"/>
  <c r="J101"/>
  <c r="E85"/>
  <c r="J89"/>
  <c r="F92"/>
  <c r="J92"/>
  <c r="BF135"/>
  <c r="BF136"/>
  <c r="BF137"/>
  <c r="BF138"/>
  <c r="BF139"/>
  <c r="BF140"/>
  <c r="BF141"/>
  <c r="BF142"/>
  <c r="BF144"/>
  <c r="BF145"/>
  <c r="BF146"/>
  <c r="BF148"/>
  <c r="BF150"/>
  <c r="BF154"/>
  <c r="BF156"/>
  <c r="BF149"/>
  <c r="BF151"/>
  <c r="BF152"/>
  <c r="BF157"/>
  <c r="BF158"/>
  <c r="F35"/>
  <c i="1" r="AZ95"/>
  <c r="AZ94"/>
  <c r="W29"/>
  <c i="2" r="F37"/>
  <c i="1" r="BB95"/>
  <c r="BB94"/>
  <c r="W31"/>
  <c i="2" r="F39"/>
  <c i="1" r="BD95"/>
  <c r="BD94"/>
  <c r="W33"/>
  <c i="2" r="J35"/>
  <c i="1" r="AV95"/>
  <c i="2" r="F38"/>
  <c i="1" r="BC95"/>
  <c r="BC94"/>
  <c r="W32"/>
  <c i="2" l="1" r="T133"/>
  <c r="T132"/>
  <c r="P133"/>
  <c r="P132"/>
  <c i="1" r="AU95"/>
  <c i="2" r="R133"/>
  <c r="R132"/>
  <c r="BK133"/>
  <c r="J133"/>
  <c r="J97"/>
  <c r="J134"/>
  <c r="J98"/>
  <c i="1" r="AU94"/>
  <c r="AV94"/>
  <c r="AK29"/>
  <c r="AX94"/>
  <c r="AY94"/>
  <c i="2" l="1" r="BK132"/>
  <c r="J132"/>
  <c r="J96"/>
  <c r="J30"/>
  <c r="J111"/>
  <c r="J105"/>
  <c r="J113"/>
  <c l="1" r="BF111"/>
  <c r="J31"/>
  <c r="J36"/>
  <c i="1" r="AW95"/>
  <c r="AT95"/>
  <c i="2" r="J32"/>
  <c i="1" r="AG95"/>
  <c r="AG94"/>
  <c r="AK26"/>
  <c l="1" r="AN95"/>
  <c i="2" r="J41"/>
  <c r="F36"/>
  <c i="1" r="BA95"/>
  <c r="BA94"/>
  <c r="W30"/>
  <c l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<sst xmlns="http://schemas.openxmlformats.org/spreadsheetml/2006/main">
  <si>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</si>
  <si>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</si>
  <si>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</si>
  <si>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</si>
  <si>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{eb4b6ab4-0d76-43d6-95ae-e24fc36c0fb1}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</si>
  <si>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</si>
  <si>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</si>
  <si>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</si>
  <si>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</si>
  <si>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</si>
  <si>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</si>
  <si>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</si>
  <si>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</si>
  <si>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uv-Tn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</si>
  <si>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</si>
  <si>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</si>
  <si>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Stavebné úpravy-Kompletná rekonštrukcia lôžkovej časti OAIM FN Trenčín,Legionárska 28,Trenčín</t>
  </si>
  <si>
    <t>JKSO:</t>
  </si>
  <si>
    <t>KS:</t>
  </si>
  <si>
    <t>Miesto:</t>
  </si>
  <si>
    <t>Legionárska 28,Trenčín</t>
  </si>
  <si>
    <t>Dátum:</t>
  </si>
  <si>
    <t>20. 9. 2021</t>
  </si>
  <si>
    <t>Objednávateľ:</t>
  </si>
  <si>
    <t>IČO:</t>
  </si>
  <si>
    <t>Fakultná nemocnica Trenčín,Legionárska 28,Trenčín</t>
  </si>
  <si>
    <t>IČ DPH:</t>
  </si>
  <si>
    <t>Zhotoviteľ:</t>
  </si>
  <si>
    <t>Vyplň údaj</t>
  </si>
  <si>
    <t>Projektant:</t>
  </si>
  <si>
    <t>Ing.Alexander Szekely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</si>
  <si>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</si>
  <si>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</si>
  <si>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</si>
  <si>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</si>
  <si>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</si>
  <si>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</si>
  <si>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</si>
  <si>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</si>
  <si>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</si>
  <si>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</si>
  <si>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</si>
  <si>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</si>
  <si>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</si>
  <si>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</si>
  <si>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</si>
  <si>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</si>
  <si>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</si>
  <si>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</si>
  <si>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</si>
  <si>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</si>
  <si>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</si>
  <si>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</si>
  <si>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</si>
  <si>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</si>
  <si>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</si>
  <si>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</si>
  <si>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</si>
  <si>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</si>
  <si>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</si>
  <si>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</si>
  <si>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</si>
  <si>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</si>
  <si>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</si>
  <si>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</si>
  <si>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</si>
  <si>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</si>
  <si>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</si>
  <si>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</si>
  <si>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</si>
  <si>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</si>
  <si>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</si>
  <si>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</si>
  <si>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</si>
  <si>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</si>
  <si>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</si>
  <si>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</si>
  <si>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</si>
  <si>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</si>
  <si>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</si>
  <si>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uv</t>
  </si>
  <si>
    <t>Stavebné úpravy OAIM,Ústredné vykurovanie</t>
  </si>
  <si>
    <t>STA</t>
  </si>
  <si>
    <t>1</t>
  </si>
  <si>
    <t>{f560dd97-0d72-4954-9afc-988dde88040c}</t>
  </si>
  <si>
    <t>KRYCÍ LIST ROZPOČTU</t>
  </si>
  <si>
    <t>Objekt:</t>
  </si>
  <si>
    <t>uv - Stavebné úpravy OAIM,Ústredné vykurovanie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</si>
  <si>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</si>
  <si>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</si>
  <si>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</si>
  <si>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</si>
  <si>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</si>
  <si>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</si>
  <si>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</si>
  <si>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PSV - Práce a dodávky PSV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</si>
  <si>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</si>
  <si>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</si>
  <si>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</si>
  <si>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783 - Nátery</t>
  </si>
  <si>
    <t>HZS - Hodinové zúčtovacie sadzby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</si>
  <si>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</si>
  <si>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</si>
  <si>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</si>
  <si>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</si>
  <si>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</si>
  <si>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</si>
  <si>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</si>
  <si>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</si>
  <si>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</si>
  <si>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</si>
  <si>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</si>
  <si>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</si>
  <si>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</si>
  <si>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</si>
  <si>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</si>
  <si>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</si>
  <si>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</si>
  <si>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</si>
  <si>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</si>
  <si>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</si>
  <si>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</si>
  <si>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</si>
  <si>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</si>
  <si>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</si>
  <si>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</si>
  <si>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ROZPOCET</t>
  </si>
  <si>
    <t>733</t>
  </si>
  <si>
    <t>Ústredné kúrenie - rozvodné potrubie</t>
  </si>
  <si>
    <t>K</t>
  </si>
  <si>
    <t>733110803.S</t>
  </si>
  <si>
    <t xml:space="preserve">Demontáž potrubia z oceľových rúrok závitových do DN 15,  -0,00100t</t>
  </si>
  <si>
    <t>m</t>
  </si>
  <si>
    <t>16</t>
  </si>
  <si>
    <t>1003065927</t>
  </si>
  <si>
    <t>733110806.S</t>
  </si>
  <si>
    <t xml:space="preserve">Demontáž potrubia z oceľových rúrok závitových nad 15 do DN 32,  -0,00320t</t>
  </si>
  <si>
    <t>-1058486103</t>
  </si>
  <si>
    <t>3</t>
  </si>
  <si>
    <t>733111103.S</t>
  </si>
  <si>
    <t>Potrubie z rúrok závitových oceľových bezšvových bežných nízkotlakových DN 15</t>
  </si>
  <si>
    <t>-961316141</t>
  </si>
  <si>
    <t>4</t>
  </si>
  <si>
    <t>733113113.S</t>
  </si>
  <si>
    <t>Potrubie z rúrok závitových Príplatok k cene za zhotovenie prípojky z oceľ. rúrok závitových DN 15</t>
  </si>
  <si>
    <t>ks</t>
  </si>
  <si>
    <t>1841589901</t>
  </si>
  <si>
    <t>5</t>
  </si>
  <si>
    <t>733190107.S</t>
  </si>
  <si>
    <t>Tlaková skúška potrubia z oceľových rúrok závitových</t>
  </si>
  <si>
    <t>-2081114304</t>
  </si>
  <si>
    <t>6</t>
  </si>
  <si>
    <t>733191924.S</t>
  </si>
  <si>
    <t>Oprava rozvodov potrubí - privarenie odbočky do DN 20</t>
  </si>
  <si>
    <t>1309061828</t>
  </si>
  <si>
    <t>7</t>
  </si>
  <si>
    <t>733890801.S</t>
  </si>
  <si>
    <t>Vnútrostav. premiestnenie vybúraných hmôt rozvodov potrubia vodorovne do 100 m z obj. výš. do 6 m</t>
  </si>
  <si>
    <t>t</t>
  </si>
  <si>
    <t>-738529632</t>
  </si>
  <si>
    <t>8</t>
  </si>
  <si>
    <t>998733201.S</t>
  </si>
  <si>
    <t>Presun hmôt pre rozvody potrubia v objektoch výšky do 6 m</t>
  </si>
  <si>
    <t>%</t>
  </si>
  <si>
    <t>-1565956782</t>
  </si>
  <si>
    <t>734</t>
  </si>
  <si>
    <t>Ústredné kúrenie - armatúry</t>
  </si>
  <si>
    <t>9</t>
  </si>
  <si>
    <t>734200821.S</t>
  </si>
  <si>
    <t>Demontáž armatúry závitovej s dvomi závitmi do G 1/2 -0,00045t</t>
  </si>
  <si>
    <t>1117360300</t>
  </si>
  <si>
    <t>10</t>
  </si>
  <si>
    <t>734890801.S</t>
  </si>
  <si>
    <t>Vnútrostaveniskové premiestnenie vybúraných hmôt armatúr do 6m</t>
  </si>
  <si>
    <t>-1244070323</t>
  </si>
  <si>
    <t>11</t>
  </si>
  <si>
    <t>998734201.S</t>
  </si>
  <si>
    <t>Presun hmôt pre armatúry v objektoch výšky do 6 m</t>
  </si>
  <si>
    <t>-1382089632</t>
  </si>
  <si>
    <t>735</t>
  </si>
  <si>
    <t>Ústredné kúrenie - vykurovacie telesá</t>
  </si>
  <si>
    <t>12</t>
  </si>
  <si>
    <t>735111810.S</t>
  </si>
  <si>
    <t xml:space="preserve">Demontáž vykurovacích telies liatinových článkových,  -0,02380t</t>
  </si>
  <si>
    <t>m2</t>
  </si>
  <si>
    <t>840930153</t>
  </si>
  <si>
    <t>13</t>
  </si>
  <si>
    <t>735291800.S</t>
  </si>
  <si>
    <t xml:space="preserve">Demontáž konzol alebo držiakov vykurovacieho telesa, registra, konvektora do odpadu,  0,00075t</t>
  </si>
  <si>
    <t>1321189258</t>
  </si>
  <si>
    <t>14</t>
  </si>
  <si>
    <t>735494811.S</t>
  </si>
  <si>
    <t>Vypúšťanie vody z vykurovacích sústav o v. pl. vykurovacích telies</t>
  </si>
  <si>
    <t>-2086820894</t>
  </si>
  <si>
    <t>15</t>
  </si>
  <si>
    <t>735890801.S</t>
  </si>
  <si>
    <t>Vnútrostaveniskové premiestnenie vybúraných hmôt vykurovacích telies do 6m</t>
  </si>
  <si>
    <t>-497866981</t>
  </si>
  <si>
    <t>998735201.S</t>
  </si>
  <si>
    <t>Presun hmôt pre vykurovacie telesá v objektoch výšky do 6 m</t>
  </si>
  <si>
    <t>224500751</t>
  </si>
  <si>
    <t>783</t>
  </si>
  <si>
    <t>Nátery</t>
  </si>
  <si>
    <t>17</t>
  </si>
  <si>
    <t>783424740.S</t>
  </si>
  <si>
    <t>Nátery kov.potr.a armatúr syntetické potrubie do DN 50 mm základné - 35µm</t>
  </si>
  <si>
    <t>-1552811498</t>
  </si>
  <si>
    <t>HZS</t>
  </si>
  <si>
    <t>Hodinové zúčtovacie sadzby</t>
  </si>
  <si>
    <t>18</t>
  </si>
  <si>
    <t>HZS000113.S</t>
  </si>
  <si>
    <t>Tlaková skúška</t>
  </si>
  <si>
    <t>hod</t>
  </si>
  <si>
    <t>512</t>
  </si>
  <si>
    <t>-292728520</t>
  </si>
  <si>
    <t>19</t>
  </si>
  <si>
    <t>HZS000113.S2</t>
  </si>
  <si>
    <t>Vykurovacia skúška</t>
  </si>
  <si>
    <t>1708666308</t>
  </si>
  <si>
    <t>HZS000311.S</t>
  </si>
  <si>
    <t>Vypustenie a spätné naspustenie systému ÚK</t>
  </si>
  <si>
    <t>-763612556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</si>
</sst>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4" fontId="22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0"/>
      <c r="BE29" s="44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0"/>
      <c r="BE30" s="44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2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0"/>
      <c r="BE31" s="44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2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0"/>
      <c r="BE32" s="44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0"/>
      <c r="BE33" s="44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5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5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5" t="s">
        <v>50</v>
      </c>
      <c r="AI60" s="37"/>
      <c r="AJ60" s="37"/>
      <c r="AK60" s="37"/>
      <c r="AL60" s="37"/>
      <c r="AM60" s="55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5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5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5" t="s">
        <v>50</v>
      </c>
      <c r="AI75" s="37"/>
      <c r="AJ75" s="37"/>
      <c r="AK75" s="37"/>
      <c r="AL75" s="37"/>
      <c r="AM75" s="55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5"/>
      <c r="BE77" s="34"/>
    </row>
    <row r="81" s="2" customFormat="1" ht="6.96" customHeight="1">
      <c r="A81" s="34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1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uv-Tn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15</v>
      </c>
      <c r="D85" s="5"/>
      <c r="E85" s="5"/>
      <c r="F85" s="5"/>
      <c r="G85" s="5"/>
      <c r="H85" s="5"/>
      <c r="I85" s="5"/>
      <c r="J85" s="5"/>
      <c r="K85" s="5"/>
      <c r="L85" s="64" t="str">
        <f>K6</f>
        <v>Stavebné úpravy-Kompletná rekonštrukcia lôžkovej časti OAIM FN Trenčín,Legionárska 28,Trenčín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5" t="str">
        <f>IF(K8="","",K8)</f>
        <v>Legionárska 28,Trenčín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66" t="str">
        <f>IF(AN8= "","",AN8)</f>
        <v>20. 9. 2021</v>
      </c>
      <c r="AN87" s="66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Fakultná nemocnica Trenčín,Legionárska 28,Trenčín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7" t="str">
        <f>IF(E17="","",E17)</f>
        <v>Ing.Alexander Szekely</v>
      </c>
      <c r="AN89" s="4"/>
      <c r="AO89" s="4"/>
      <c r="AP89" s="4"/>
      <c r="AQ89" s="34"/>
      <c r="AR89" s="35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7" t="str">
        <f>IF(E20="","",E20)</f>
        <v xml:space="preserve"> </v>
      </c>
      <c r="AN90" s="4"/>
      <c r="AO90" s="4"/>
      <c r="AP90" s="4"/>
      <c r="AQ90" s="34"/>
      <c r="AR90" s="35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4"/>
    </row>
    <row r="92" s="2" customFormat="1" ht="29.28" customHeight="1">
      <c r="A92" s="34"/>
      <c r="B92" s="35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5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4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74</v>
      </c>
      <c r="BT94" s="99" t="s">
        <v>75</v>
      </c>
      <c r="BU94" s="100" t="s">
        <v>76</v>
      </c>
      <c r="BV94" s="99" t="s">
        <v>77</v>
      </c>
      <c r="BW94" s="99" t="s">
        <v>4</v>
      </c>
      <c r="BX94" s="99" t="s">
        <v>78</v>
      </c>
      <c r="CL94" s="99" t="s">
        <v>1</v>
      </c>
    </row>
    <row r="95" s="7" customFormat="1" ht="24.75" customHeight="1">
      <c r="A95" s="101" t="s">
        <v>79</v>
      </c>
      <c r="B95" s="102"/>
      <c r="C95" s="103"/>
      <c r="D95" s="104" t="s">
        <v>80</v>
      </c>
      <c r="E95" s="104"/>
      <c r="F95" s="104"/>
      <c r="G95" s="104"/>
      <c r="H95" s="104"/>
      <c r="I95" s="105"/>
      <c r="J95" s="104" t="s">
        <v>81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'uv - Stavebné úpravy OAIM...'!J32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82</v>
      </c>
      <c r="AR95" s="102"/>
      <c r="AS95" s="108">
        <v>0</v>
      </c>
      <c r="AT95" s="109">
        <f>ROUND(SUM(AV95:AW95),2)</f>
        <v>0</v>
      </c>
      <c r="AU95" s="110">
        <f>'uv - Stavebné úpravy OAIM...'!P132</f>
        <v>0</v>
      </c>
      <c r="AV95" s="109">
        <f>'uv - Stavebné úpravy OAIM...'!J35</f>
        <v>0</v>
      </c>
      <c r="AW95" s="109">
        <f>'uv - Stavebné úpravy OAIM...'!J36</f>
        <v>0</v>
      </c>
      <c r="AX95" s="109">
        <f>'uv - Stavebné úpravy OAIM...'!J37</f>
        <v>0</v>
      </c>
      <c r="AY95" s="109">
        <f>'uv - Stavebné úpravy OAIM...'!J38</f>
        <v>0</v>
      </c>
      <c r="AZ95" s="109">
        <f>'uv - Stavebné úpravy OAIM...'!F35</f>
        <v>0</v>
      </c>
      <c r="BA95" s="109">
        <f>'uv - Stavebné úpravy OAIM...'!F36</f>
        <v>0</v>
      </c>
      <c r="BB95" s="109">
        <f>'uv - Stavebné úpravy OAIM...'!F37</f>
        <v>0</v>
      </c>
      <c r="BC95" s="109">
        <f>'uv - Stavebné úpravy OAIM...'!F38</f>
        <v>0</v>
      </c>
      <c r="BD95" s="111">
        <f>'uv - Stavebné úpravy OAIM...'!F39</f>
        <v>0</v>
      </c>
      <c r="BE95" s="7"/>
      <c r="BT95" s="112" t="s">
        <v>83</v>
      </c>
      <c r="BV95" s="112" t="s">
        <v>77</v>
      </c>
      <c r="BW95" s="112" t="s">
        <v>84</v>
      </c>
      <c r="BX95" s="112" t="s">
        <v>4</v>
      </c>
      <c r="CL95" s="112" t="s">
        <v>1</v>
      </c>
      <c r="CM95" s="112" t="s">
        <v>75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uv - Stavebné úpravy OAI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85</v>
      </c>
      <c r="L4" s="18"/>
      <c r="M4" s="113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14" t="str">
        <f>'Rekapitulácia stavby'!K6</f>
        <v>Stavebné úpravy-Kompletná rekonštrukcia lôžkovej časti OAIM FN Trenčín,Legionárska 28,Trenčín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86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4" t="s">
        <v>87</v>
      </c>
      <c r="F9" s="34"/>
      <c r="G9" s="34"/>
      <c r="H9" s="3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66" t="str">
        <f>'Rekapitulácia stavby'!AN8</f>
        <v>20. 9. 2021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tr">
        <f>IF('Rekapitulácia stavby'!AN19="","",'Rekapitulácia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26</v>
      </c>
      <c r="J24" s="23" t="str">
        <f>IF('Rekapitulácia stavby'!AN20="","",'Rekapitulácia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5"/>
      <c r="B27" s="116"/>
      <c r="C27" s="115"/>
      <c r="D27" s="115"/>
      <c r="E27" s="32" t="s">
        <v>1</v>
      </c>
      <c r="F27" s="32"/>
      <c r="G27" s="32"/>
      <c r="H27" s="3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7"/>
      <c r="E29" s="87"/>
      <c r="F29" s="87"/>
      <c r="G29" s="87"/>
      <c r="H29" s="87"/>
      <c r="I29" s="87"/>
      <c r="J29" s="87"/>
      <c r="K29" s="87"/>
      <c r="L29" s="118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</row>
    <row r="30" s="2" customFormat="1" ht="14.4" customHeight="1">
      <c r="A30" s="34"/>
      <c r="B30" s="35"/>
      <c r="C30" s="34"/>
      <c r="D30" s="23" t="s">
        <v>88</v>
      </c>
      <c r="E30" s="34"/>
      <c r="F30" s="34"/>
      <c r="G30" s="34"/>
      <c r="H30" s="34"/>
      <c r="I30" s="34"/>
      <c r="J30" s="120">
        <f>J96</f>
        <v>0</v>
      </c>
      <c r="K30" s="34"/>
      <c r="L30" s="118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</row>
    <row r="31" s="2" customFormat="1" ht="14.4" customHeight="1">
      <c r="A31" s="34"/>
      <c r="B31" s="35"/>
      <c r="C31" s="34"/>
      <c r="D31" s="121" t="s">
        <v>89</v>
      </c>
      <c r="E31" s="34"/>
      <c r="F31" s="34"/>
      <c r="G31" s="34"/>
      <c r="H31" s="34"/>
      <c r="I31" s="34"/>
      <c r="J31" s="120">
        <f>J105</f>
        <v>0</v>
      </c>
      <c r="K31" s="34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2" t="s">
        <v>35</v>
      </c>
      <c r="E32" s="34"/>
      <c r="F32" s="34"/>
      <c r="G32" s="34"/>
      <c r="H32" s="34"/>
      <c r="I32" s="34"/>
      <c r="J32" s="93">
        <f>ROUND(J30 + J31, 2)</f>
        <v>0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7"/>
      <c r="E33" s="87"/>
      <c r="F33" s="87"/>
      <c r="G33" s="87"/>
      <c r="H33" s="87"/>
      <c r="I33" s="87"/>
      <c r="J33" s="87"/>
      <c r="K33" s="87"/>
      <c r="L33" s="118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3" t="s">
        <v>39</v>
      </c>
      <c r="E35" s="41" t="s">
        <v>40</v>
      </c>
      <c r="F35" s="124">
        <f>ROUND((SUM(BE105:BE112) + SUM(BE132:BE158)),  2)</f>
        <v>0</v>
      </c>
      <c r="G35" s="119"/>
      <c r="H35" s="119"/>
      <c r="I35" s="125">
        <v>0.20000000000000001</v>
      </c>
      <c r="J35" s="124">
        <f>ROUND(((SUM(BE105:BE112) + SUM(BE132:BE158))*I35),  2)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24">
        <f>ROUND((SUM(BF105:BF112) + SUM(BF132:BF158)),  2)</f>
        <v>0</v>
      </c>
      <c r="G36" s="119"/>
      <c r="H36" s="119"/>
      <c r="I36" s="125">
        <v>0.20000000000000001</v>
      </c>
      <c r="J36" s="124">
        <f>ROUND(((SUM(BF105:BF112) + SUM(BF132:BF158))*I36),  2)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6">
        <f>ROUND((SUM(BG105:BG112) + SUM(BG132:BG158)),  2)</f>
        <v>0</v>
      </c>
      <c r="G37" s="34"/>
      <c r="H37" s="34"/>
      <c r="I37" s="127">
        <v>0.20000000000000001</v>
      </c>
      <c r="J37" s="126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26">
        <f>ROUND((SUM(BH105:BH112) + SUM(BH132:BH158)),  2)</f>
        <v>0</v>
      </c>
      <c r="G38" s="34"/>
      <c r="H38" s="34"/>
      <c r="I38" s="127">
        <v>0.20000000000000001</v>
      </c>
      <c r="J38" s="126">
        <f>0</f>
        <v>0</v>
      </c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24">
        <f>ROUND((SUM(BI105:BI112) + SUM(BI132:BI158)),  2)</f>
        <v>0</v>
      </c>
      <c r="G39" s="119"/>
      <c r="H39" s="119"/>
      <c r="I39" s="125">
        <v>0</v>
      </c>
      <c r="J39" s="124">
        <f>0</f>
        <v>0</v>
      </c>
      <c r="K39" s="34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8"/>
      <c r="D41" s="129" t="s">
        <v>45</v>
      </c>
      <c r="E41" s="78"/>
      <c r="F41" s="78"/>
      <c r="G41" s="130" t="s">
        <v>46</v>
      </c>
      <c r="H41" s="131" t="s">
        <v>47</v>
      </c>
      <c r="I41" s="78"/>
      <c r="J41" s="132">
        <f>SUM(J32:J39)</f>
        <v>0</v>
      </c>
      <c r="K41" s="133"/>
      <c r="L41" s="52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2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5" t="s">
        <v>50</v>
      </c>
      <c r="E61" s="37"/>
      <c r="F61" s="134" t="s">
        <v>51</v>
      </c>
      <c r="G61" s="55" t="s">
        <v>50</v>
      </c>
      <c r="H61" s="37"/>
      <c r="I61" s="37"/>
      <c r="J61" s="135" t="s">
        <v>51</v>
      </c>
      <c r="K61" s="37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5" t="s">
        <v>50</v>
      </c>
      <c r="E76" s="37"/>
      <c r="F76" s="134" t="s">
        <v>51</v>
      </c>
      <c r="G76" s="55" t="s">
        <v>50</v>
      </c>
      <c r="H76" s="37"/>
      <c r="I76" s="37"/>
      <c r="J76" s="135" t="s">
        <v>51</v>
      </c>
      <c r="K76" s="37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4" t="str">
        <f>E7</f>
        <v>Stavebné úpravy-Kompletná rekonštrukcia lôžkovej časti OAIM FN Trenčín,Legionárska 28,Trenčín</v>
      </c>
      <c r="F85" s="28"/>
      <c r="G85" s="28"/>
      <c r="H85" s="28"/>
      <c r="I85" s="34"/>
      <c r="J85" s="34"/>
      <c r="K85" s="34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86</v>
      </c>
      <c r="D86" s="34"/>
      <c r="E86" s="34"/>
      <c r="F86" s="34"/>
      <c r="G86" s="34"/>
      <c r="H86" s="34"/>
      <c r="I86" s="34"/>
      <c r="J86" s="34"/>
      <c r="K86" s="34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4" t="str">
        <f>E9</f>
        <v>uv - Stavebné úpravy OAIM,Ústredné vykurovanie</v>
      </c>
      <c r="F87" s="34"/>
      <c r="G87" s="34"/>
      <c r="H87" s="34"/>
      <c r="I87" s="34"/>
      <c r="J87" s="34"/>
      <c r="K87" s="34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Legionárska 28,Trenčín</v>
      </c>
      <c r="G89" s="34"/>
      <c r="H89" s="34"/>
      <c r="I89" s="28" t="s">
        <v>21</v>
      </c>
      <c r="J89" s="66" t="str">
        <f>IF(J12="","",J12)</f>
        <v>20. 9. 2021</v>
      </c>
      <c r="K89" s="34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Fakultná nemocnica Trenčín,Legionárska 28,Trenčín</v>
      </c>
      <c r="G91" s="34"/>
      <c r="H91" s="34"/>
      <c r="I91" s="28" t="s">
        <v>29</v>
      </c>
      <c r="J91" s="32" t="str">
        <f>E21</f>
        <v>Ing.Alexander Szekely</v>
      </c>
      <c r="K91" s="34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6" t="s">
        <v>91</v>
      </c>
      <c r="D94" s="128"/>
      <c r="E94" s="128"/>
      <c r="F94" s="128"/>
      <c r="G94" s="128"/>
      <c r="H94" s="128"/>
      <c r="I94" s="128"/>
      <c r="J94" s="137" t="s">
        <v>92</v>
      </c>
      <c r="K94" s="128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8" t="s">
        <v>93</v>
      </c>
      <c r="D96" s="34"/>
      <c r="E96" s="34"/>
      <c r="F96" s="34"/>
      <c r="G96" s="34"/>
      <c r="H96" s="34"/>
      <c r="I96" s="34"/>
      <c r="J96" s="93">
        <f>J132</f>
        <v>0</v>
      </c>
      <c r="K96" s="34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9"/>
      <c r="C97" s="9"/>
      <c r="D97" s="140" t="s">
        <v>95</v>
      </c>
      <c r="E97" s="141"/>
      <c r="F97" s="141"/>
      <c r="G97" s="141"/>
      <c r="H97" s="141"/>
      <c r="I97" s="141"/>
      <c r="J97" s="142">
        <f>J133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96</v>
      </c>
      <c r="E98" s="145"/>
      <c r="F98" s="145"/>
      <c r="G98" s="145"/>
      <c r="H98" s="145"/>
      <c r="I98" s="145"/>
      <c r="J98" s="146">
        <f>J134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97</v>
      </c>
      <c r="E99" s="145"/>
      <c r="F99" s="145"/>
      <c r="G99" s="145"/>
      <c r="H99" s="145"/>
      <c r="I99" s="145"/>
      <c r="J99" s="146">
        <f>J143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98</v>
      </c>
      <c r="E100" s="145"/>
      <c r="F100" s="145"/>
      <c r="G100" s="145"/>
      <c r="H100" s="145"/>
      <c r="I100" s="145"/>
      <c r="J100" s="146">
        <f>J147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99</v>
      </c>
      <c r="E101" s="145"/>
      <c r="F101" s="145"/>
      <c r="G101" s="145"/>
      <c r="H101" s="145"/>
      <c r="I101" s="145"/>
      <c r="J101" s="146">
        <f>J153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100</v>
      </c>
      <c r="E102" s="141"/>
      <c r="F102" s="141"/>
      <c r="G102" s="141"/>
      <c r="H102" s="141"/>
      <c r="I102" s="141"/>
      <c r="J102" s="142">
        <f>J155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2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2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9.28" customHeight="1">
      <c r="A105" s="34"/>
      <c r="B105" s="35"/>
      <c r="C105" s="138" t="s">
        <v>101</v>
      </c>
      <c r="D105" s="34"/>
      <c r="E105" s="34"/>
      <c r="F105" s="34"/>
      <c r="G105" s="34"/>
      <c r="H105" s="34"/>
      <c r="I105" s="34"/>
      <c r="J105" s="147">
        <f>ROUND(J106 + J107 + J108 + J109 + J110 + J111,2)</f>
        <v>0</v>
      </c>
      <c r="K105" s="34"/>
      <c r="L105" s="52"/>
      <c r="N105" s="148" t="s">
        <v>39</v>
      </c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8" customHeight="1">
      <c r="A106" s="34"/>
      <c r="B106" s="149"/>
      <c r="C106" s="150"/>
      <c r="D106" s="151" t="s">
        <v>102</v>
      </c>
      <c r="E106" s="152"/>
      <c r="F106" s="152"/>
      <c r="G106" s="150"/>
      <c r="H106" s="150"/>
      <c r="I106" s="150"/>
      <c r="J106" s="153">
        <v>0</v>
      </c>
      <c r="K106" s="150"/>
      <c r="L106" s="154"/>
      <c r="M106" s="155"/>
      <c r="N106" s="156" t="s">
        <v>41</v>
      </c>
      <c r="O106" s="155"/>
      <c r="P106" s="155"/>
      <c r="Q106" s="155"/>
      <c r="R106" s="155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/>
      <c r="AF106" s="155"/>
      <c r="AG106" s="155"/>
      <c r="AH106" s="155"/>
      <c r="AI106" s="155"/>
      <c r="AJ106" s="155"/>
      <c r="AK106" s="155"/>
      <c r="AL106" s="155"/>
      <c r="AM106" s="155"/>
      <c r="AN106" s="155"/>
      <c r="AO106" s="155"/>
      <c r="AP106" s="155"/>
      <c r="AQ106" s="155"/>
      <c r="AR106" s="155"/>
      <c r="AS106" s="155"/>
      <c r="AT106" s="155"/>
      <c r="AU106" s="155"/>
      <c r="AV106" s="155"/>
      <c r="AW106" s="155"/>
      <c r="AX106" s="155"/>
      <c r="AY106" s="157" t="s">
        <v>103</v>
      </c>
      <c r="AZ106" s="155"/>
      <c r="BA106" s="155"/>
      <c r="BB106" s="155"/>
      <c r="BC106" s="155"/>
      <c r="BD106" s="155"/>
      <c r="BE106" s="158">
        <f>IF(N106="základná",J106,0)</f>
        <v>0</v>
      </c>
      <c r="BF106" s="158">
        <f>IF(N106="znížená",J106,0)</f>
        <v>0</v>
      </c>
      <c r="BG106" s="158">
        <f>IF(N106="zákl. prenesená",J106,0)</f>
        <v>0</v>
      </c>
      <c r="BH106" s="158">
        <f>IF(N106="zníž. prenesená",J106,0)</f>
        <v>0</v>
      </c>
      <c r="BI106" s="158">
        <f>IF(N106="nulová",J106,0)</f>
        <v>0</v>
      </c>
      <c r="BJ106" s="157" t="s">
        <v>104</v>
      </c>
      <c r="BK106" s="155"/>
      <c r="BL106" s="155"/>
      <c r="BM106" s="155"/>
    </row>
    <row r="107" s="2" customFormat="1" ht="18" customHeight="1">
      <c r="A107" s="34"/>
      <c r="B107" s="149"/>
      <c r="C107" s="150"/>
      <c r="D107" s="151" t="s">
        <v>105</v>
      </c>
      <c r="E107" s="152"/>
      <c r="F107" s="152"/>
      <c r="G107" s="150"/>
      <c r="H107" s="150"/>
      <c r="I107" s="150"/>
      <c r="J107" s="153">
        <v>0</v>
      </c>
      <c r="K107" s="150"/>
      <c r="L107" s="154"/>
      <c r="M107" s="155"/>
      <c r="N107" s="156" t="s">
        <v>41</v>
      </c>
      <c r="O107" s="155"/>
      <c r="P107" s="155"/>
      <c r="Q107" s="155"/>
      <c r="R107" s="155"/>
      <c r="S107" s="150"/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/>
      <c r="AF107" s="155"/>
      <c r="AG107" s="155"/>
      <c r="AH107" s="155"/>
      <c r="AI107" s="155"/>
      <c r="AJ107" s="155"/>
      <c r="AK107" s="155"/>
      <c r="AL107" s="155"/>
      <c r="AM107" s="155"/>
      <c r="AN107" s="155"/>
      <c r="AO107" s="155"/>
      <c r="AP107" s="155"/>
      <c r="AQ107" s="155"/>
      <c r="AR107" s="155"/>
      <c r="AS107" s="155"/>
      <c r="AT107" s="155"/>
      <c r="AU107" s="155"/>
      <c r="AV107" s="155"/>
      <c r="AW107" s="155"/>
      <c r="AX107" s="155"/>
      <c r="AY107" s="157" t="s">
        <v>103</v>
      </c>
      <c r="AZ107" s="155"/>
      <c r="BA107" s="155"/>
      <c r="BB107" s="155"/>
      <c r="BC107" s="155"/>
      <c r="BD107" s="155"/>
      <c r="BE107" s="158">
        <f>IF(N107="základná",J107,0)</f>
        <v>0</v>
      </c>
      <c r="BF107" s="158">
        <f>IF(N107="znížená",J107,0)</f>
        <v>0</v>
      </c>
      <c r="BG107" s="158">
        <f>IF(N107="zákl. prenesená",J107,0)</f>
        <v>0</v>
      </c>
      <c r="BH107" s="158">
        <f>IF(N107="zníž. prenesená",J107,0)</f>
        <v>0</v>
      </c>
      <c r="BI107" s="158">
        <f>IF(N107="nulová",J107,0)</f>
        <v>0</v>
      </c>
      <c r="BJ107" s="157" t="s">
        <v>104</v>
      </c>
      <c r="BK107" s="155"/>
      <c r="BL107" s="155"/>
      <c r="BM107" s="155"/>
    </row>
    <row r="108" s="2" customFormat="1" ht="18" customHeight="1">
      <c r="A108" s="34"/>
      <c r="B108" s="149"/>
      <c r="C108" s="150"/>
      <c r="D108" s="151" t="s">
        <v>106</v>
      </c>
      <c r="E108" s="152"/>
      <c r="F108" s="152"/>
      <c r="G108" s="150"/>
      <c r="H108" s="150"/>
      <c r="I108" s="150"/>
      <c r="J108" s="153">
        <v>0</v>
      </c>
      <c r="K108" s="150"/>
      <c r="L108" s="154"/>
      <c r="M108" s="155"/>
      <c r="N108" s="156" t="s">
        <v>41</v>
      </c>
      <c r="O108" s="155"/>
      <c r="P108" s="155"/>
      <c r="Q108" s="155"/>
      <c r="R108" s="155"/>
      <c r="S108" s="150"/>
      <c r="T108" s="150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/>
      <c r="AF108" s="155"/>
      <c r="AG108" s="155"/>
      <c r="AH108" s="155"/>
      <c r="AI108" s="155"/>
      <c r="AJ108" s="155"/>
      <c r="AK108" s="155"/>
      <c r="AL108" s="155"/>
      <c r="AM108" s="155"/>
      <c r="AN108" s="155"/>
      <c r="AO108" s="155"/>
      <c r="AP108" s="155"/>
      <c r="AQ108" s="155"/>
      <c r="AR108" s="155"/>
      <c r="AS108" s="155"/>
      <c r="AT108" s="155"/>
      <c r="AU108" s="155"/>
      <c r="AV108" s="155"/>
      <c r="AW108" s="155"/>
      <c r="AX108" s="155"/>
      <c r="AY108" s="157" t="s">
        <v>103</v>
      </c>
      <c r="AZ108" s="155"/>
      <c r="BA108" s="155"/>
      <c r="BB108" s="155"/>
      <c r="BC108" s="155"/>
      <c r="BD108" s="155"/>
      <c r="BE108" s="158">
        <f>IF(N108="základná",J108,0)</f>
        <v>0</v>
      </c>
      <c r="BF108" s="158">
        <f>IF(N108="znížená",J108,0)</f>
        <v>0</v>
      </c>
      <c r="BG108" s="158">
        <f>IF(N108="zákl. prenesená",J108,0)</f>
        <v>0</v>
      </c>
      <c r="BH108" s="158">
        <f>IF(N108="zníž. prenesená",J108,0)</f>
        <v>0</v>
      </c>
      <c r="BI108" s="158">
        <f>IF(N108="nulová",J108,0)</f>
        <v>0</v>
      </c>
      <c r="BJ108" s="157" t="s">
        <v>104</v>
      </c>
      <c r="BK108" s="155"/>
      <c r="BL108" s="155"/>
      <c r="BM108" s="155"/>
    </row>
    <row r="109" s="2" customFormat="1" ht="18" customHeight="1">
      <c r="A109" s="34"/>
      <c r="B109" s="149"/>
      <c r="C109" s="150"/>
      <c r="D109" s="151" t="s">
        <v>107</v>
      </c>
      <c r="E109" s="152"/>
      <c r="F109" s="152"/>
      <c r="G109" s="150"/>
      <c r="H109" s="150"/>
      <c r="I109" s="150"/>
      <c r="J109" s="153">
        <v>0</v>
      </c>
      <c r="K109" s="150"/>
      <c r="L109" s="154"/>
      <c r="M109" s="155"/>
      <c r="N109" s="156" t="s">
        <v>41</v>
      </c>
      <c r="O109" s="155"/>
      <c r="P109" s="155"/>
      <c r="Q109" s="155"/>
      <c r="R109" s="155"/>
      <c r="S109" s="150"/>
      <c r="T109" s="150"/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/>
      <c r="AF109" s="155"/>
      <c r="AG109" s="155"/>
      <c r="AH109" s="155"/>
      <c r="AI109" s="155"/>
      <c r="AJ109" s="155"/>
      <c r="AK109" s="155"/>
      <c r="AL109" s="155"/>
      <c r="AM109" s="155"/>
      <c r="AN109" s="155"/>
      <c r="AO109" s="155"/>
      <c r="AP109" s="155"/>
      <c r="AQ109" s="155"/>
      <c r="AR109" s="155"/>
      <c r="AS109" s="155"/>
      <c r="AT109" s="155"/>
      <c r="AU109" s="155"/>
      <c r="AV109" s="155"/>
      <c r="AW109" s="155"/>
      <c r="AX109" s="155"/>
      <c r="AY109" s="157" t="s">
        <v>103</v>
      </c>
      <c r="AZ109" s="155"/>
      <c r="BA109" s="155"/>
      <c r="BB109" s="155"/>
      <c r="BC109" s="155"/>
      <c r="BD109" s="155"/>
      <c r="BE109" s="158">
        <f>IF(N109="základná",J109,0)</f>
        <v>0</v>
      </c>
      <c r="BF109" s="158">
        <f>IF(N109="znížená",J109,0)</f>
        <v>0</v>
      </c>
      <c r="BG109" s="158">
        <f>IF(N109="zákl. prenesená",J109,0)</f>
        <v>0</v>
      </c>
      <c r="BH109" s="158">
        <f>IF(N109="zníž. prenesená",J109,0)</f>
        <v>0</v>
      </c>
      <c r="BI109" s="158">
        <f>IF(N109="nulová",J109,0)</f>
        <v>0</v>
      </c>
      <c r="BJ109" s="157" t="s">
        <v>104</v>
      </c>
      <c r="BK109" s="155"/>
      <c r="BL109" s="155"/>
      <c r="BM109" s="155"/>
    </row>
    <row r="110" s="2" customFormat="1" ht="18" customHeight="1">
      <c r="A110" s="34"/>
      <c r="B110" s="149"/>
      <c r="C110" s="150"/>
      <c r="D110" s="151" t="s">
        <v>108</v>
      </c>
      <c r="E110" s="152"/>
      <c r="F110" s="152"/>
      <c r="G110" s="150"/>
      <c r="H110" s="150"/>
      <c r="I110" s="150"/>
      <c r="J110" s="153">
        <v>0</v>
      </c>
      <c r="K110" s="150"/>
      <c r="L110" s="154"/>
      <c r="M110" s="155"/>
      <c r="N110" s="156" t="s">
        <v>41</v>
      </c>
      <c r="O110" s="155"/>
      <c r="P110" s="155"/>
      <c r="Q110" s="155"/>
      <c r="R110" s="155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/>
      <c r="AF110" s="155"/>
      <c r="AG110" s="155"/>
      <c r="AH110" s="155"/>
      <c r="AI110" s="155"/>
      <c r="AJ110" s="155"/>
      <c r="AK110" s="155"/>
      <c r="AL110" s="155"/>
      <c r="AM110" s="155"/>
      <c r="AN110" s="155"/>
      <c r="AO110" s="155"/>
      <c r="AP110" s="155"/>
      <c r="AQ110" s="155"/>
      <c r="AR110" s="155"/>
      <c r="AS110" s="155"/>
      <c r="AT110" s="155"/>
      <c r="AU110" s="155"/>
      <c r="AV110" s="155"/>
      <c r="AW110" s="155"/>
      <c r="AX110" s="155"/>
      <c r="AY110" s="157" t="s">
        <v>103</v>
      </c>
      <c r="AZ110" s="155"/>
      <c r="BA110" s="155"/>
      <c r="BB110" s="155"/>
      <c r="BC110" s="155"/>
      <c r="BD110" s="155"/>
      <c r="BE110" s="158">
        <f>IF(N110="základná",J110,0)</f>
        <v>0</v>
      </c>
      <c r="BF110" s="158">
        <f>IF(N110="znížená",J110,0)</f>
        <v>0</v>
      </c>
      <c r="BG110" s="158">
        <f>IF(N110="zákl. prenesená",J110,0)</f>
        <v>0</v>
      </c>
      <c r="BH110" s="158">
        <f>IF(N110="zníž. prenesená",J110,0)</f>
        <v>0</v>
      </c>
      <c r="BI110" s="158">
        <f>IF(N110="nulová",J110,0)</f>
        <v>0</v>
      </c>
      <c r="BJ110" s="157" t="s">
        <v>104</v>
      </c>
      <c r="BK110" s="155"/>
      <c r="BL110" s="155"/>
      <c r="BM110" s="155"/>
    </row>
    <row r="111" s="2" customFormat="1" ht="18" customHeight="1">
      <c r="A111" s="34"/>
      <c r="B111" s="149"/>
      <c r="C111" s="150"/>
      <c r="D111" s="152" t="s">
        <v>109</v>
      </c>
      <c r="E111" s="150"/>
      <c r="F111" s="150"/>
      <c r="G111" s="150"/>
      <c r="H111" s="150"/>
      <c r="I111" s="150"/>
      <c r="J111" s="153">
        <f>ROUND(J30*T111,2)</f>
        <v>0</v>
      </c>
      <c r="K111" s="150"/>
      <c r="L111" s="154"/>
      <c r="M111" s="155"/>
      <c r="N111" s="156" t="s">
        <v>41</v>
      </c>
      <c r="O111" s="155"/>
      <c r="P111" s="155"/>
      <c r="Q111" s="155"/>
      <c r="R111" s="155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/>
      <c r="AF111" s="155"/>
      <c r="AG111" s="155"/>
      <c r="AH111" s="155"/>
      <c r="AI111" s="155"/>
      <c r="AJ111" s="155"/>
      <c r="AK111" s="155"/>
      <c r="AL111" s="155"/>
      <c r="AM111" s="155"/>
      <c r="AN111" s="155"/>
      <c r="AO111" s="155"/>
      <c r="AP111" s="155"/>
      <c r="AQ111" s="155"/>
      <c r="AR111" s="155"/>
      <c r="AS111" s="155"/>
      <c r="AT111" s="155"/>
      <c r="AU111" s="155"/>
      <c r="AV111" s="155"/>
      <c r="AW111" s="155"/>
      <c r="AX111" s="155"/>
      <c r="AY111" s="157" t="s">
        <v>110</v>
      </c>
      <c r="AZ111" s="155"/>
      <c r="BA111" s="155"/>
      <c r="BB111" s="155"/>
      <c r="BC111" s="155"/>
      <c r="BD111" s="155"/>
      <c r="BE111" s="158">
        <f>IF(N111="základná",J111,0)</f>
        <v>0</v>
      </c>
      <c r="BF111" s="158">
        <f>IF(N111="znížená",J111,0)</f>
        <v>0</v>
      </c>
      <c r="BG111" s="158">
        <f>IF(N111="zákl. prenesená",J111,0)</f>
        <v>0</v>
      </c>
      <c r="BH111" s="158">
        <f>IF(N111="zníž. prenesená",J111,0)</f>
        <v>0</v>
      </c>
      <c r="BI111" s="158">
        <f>IF(N111="nulová",J111,0)</f>
        <v>0</v>
      </c>
      <c r="BJ111" s="157" t="s">
        <v>104</v>
      </c>
      <c r="BK111" s="155"/>
      <c r="BL111" s="155"/>
      <c r="BM111" s="155"/>
    </row>
    <row r="112" s="2" customForma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9.28" customHeight="1">
      <c r="A113" s="34"/>
      <c r="B113" s="35"/>
      <c r="C113" s="159" t="s">
        <v>111</v>
      </c>
      <c r="D113" s="128"/>
      <c r="E113" s="128"/>
      <c r="F113" s="128"/>
      <c r="G113" s="128"/>
      <c r="H113" s="128"/>
      <c r="I113" s="128"/>
      <c r="J113" s="160">
        <f>ROUND(J96+J105,2)</f>
        <v>0</v>
      </c>
      <c r="K113" s="128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="2" customFormat="1" ht="6.96" customHeight="1">
      <c r="A118" s="34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4.96" customHeight="1">
      <c r="A119" s="34"/>
      <c r="B119" s="35"/>
      <c r="C119" s="19" t="s">
        <v>112</v>
      </c>
      <c r="D119" s="34"/>
      <c r="E119" s="34"/>
      <c r="F119" s="34"/>
      <c r="G119" s="34"/>
      <c r="H119" s="34"/>
      <c r="I119" s="34"/>
      <c r="J119" s="34"/>
      <c r="K119" s="34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15</v>
      </c>
      <c r="D121" s="34"/>
      <c r="E121" s="34"/>
      <c r="F121" s="34"/>
      <c r="G121" s="34"/>
      <c r="H121" s="34"/>
      <c r="I121" s="34"/>
      <c r="J121" s="34"/>
      <c r="K121" s="34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6.25" customHeight="1">
      <c r="A122" s="34"/>
      <c r="B122" s="35"/>
      <c r="C122" s="34"/>
      <c r="D122" s="34"/>
      <c r="E122" s="114" t="str">
        <f>E7</f>
        <v>Stavebné úpravy-Kompletná rekonštrukcia lôžkovej časti OAIM FN Trenčín,Legionárska 28,Trenčín</v>
      </c>
      <c r="F122" s="28"/>
      <c r="G122" s="28"/>
      <c r="H122" s="28"/>
      <c r="I122" s="34"/>
      <c r="J122" s="34"/>
      <c r="K122" s="34"/>
      <c r="L122" s="5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86</v>
      </c>
      <c r="D123" s="34"/>
      <c r="E123" s="34"/>
      <c r="F123" s="34"/>
      <c r="G123" s="34"/>
      <c r="H123" s="34"/>
      <c r="I123" s="34"/>
      <c r="J123" s="34"/>
      <c r="K123" s="34"/>
      <c r="L123" s="52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6.5" customHeight="1">
      <c r="A124" s="34"/>
      <c r="B124" s="35"/>
      <c r="C124" s="34"/>
      <c r="D124" s="34"/>
      <c r="E124" s="64" t="str">
        <f>E9</f>
        <v>uv - Stavebné úpravy OAIM,Ústredné vykurovanie</v>
      </c>
      <c r="F124" s="34"/>
      <c r="G124" s="34"/>
      <c r="H124" s="34"/>
      <c r="I124" s="34"/>
      <c r="J124" s="34"/>
      <c r="K124" s="34"/>
      <c r="L124" s="52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2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19</v>
      </c>
      <c r="D126" s="34"/>
      <c r="E126" s="34"/>
      <c r="F126" s="23" t="str">
        <f>F12</f>
        <v>Legionárska 28,Trenčín</v>
      </c>
      <c r="G126" s="34"/>
      <c r="H126" s="34"/>
      <c r="I126" s="28" t="s">
        <v>21</v>
      </c>
      <c r="J126" s="66" t="str">
        <f>IF(J12="","",J12)</f>
        <v>20. 9. 2021</v>
      </c>
      <c r="K126" s="34"/>
      <c r="L126" s="52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2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25.65" customHeight="1">
      <c r="A128" s="34"/>
      <c r="B128" s="35"/>
      <c r="C128" s="28" t="s">
        <v>23</v>
      </c>
      <c r="D128" s="34"/>
      <c r="E128" s="34"/>
      <c r="F128" s="23" t="str">
        <f>E15</f>
        <v>Fakultná nemocnica Trenčín,Legionárska 28,Trenčín</v>
      </c>
      <c r="G128" s="34"/>
      <c r="H128" s="34"/>
      <c r="I128" s="28" t="s">
        <v>29</v>
      </c>
      <c r="J128" s="32" t="str">
        <f>E21</f>
        <v>Ing.Alexander Szekely</v>
      </c>
      <c r="K128" s="34"/>
      <c r="L128" s="52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27</v>
      </c>
      <c r="D129" s="34"/>
      <c r="E129" s="34"/>
      <c r="F129" s="23" t="str">
        <f>IF(E18="","",E18)</f>
        <v>Vyplň údaj</v>
      </c>
      <c r="G129" s="34"/>
      <c r="H129" s="34"/>
      <c r="I129" s="28" t="s">
        <v>32</v>
      </c>
      <c r="J129" s="32" t="str">
        <f>E24</f>
        <v xml:space="preserve"> </v>
      </c>
      <c r="K129" s="34"/>
      <c r="L129" s="52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0.32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2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11" customFormat="1" ht="29.28" customHeight="1">
      <c r="A131" s="161"/>
      <c r="B131" s="162"/>
      <c r="C131" s="163" t="s">
        <v>113</v>
      </c>
      <c r="D131" s="164" t="s">
        <v>60</v>
      </c>
      <c r="E131" s="164" t="s">
        <v>56</v>
      </c>
      <c r="F131" s="164" t="s">
        <v>57</v>
      </c>
      <c r="G131" s="164" t="s">
        <v>114</v>
      </c>
      <c r="H131" s="164" t="s">
        <v>115</v>
      </c>
      <c r="I131" s="164" t="s">
        <v>116</v>
      </c>
      <c r="J131" s="165" t="s">
        <v>92</v>
      </c>
      <c r="K131" s="166" t="s">
        <v>117</v>
      </c>
      <c r="L131" s="167"/>
      <c r="M131" s="83" t="s">
        <v>1</v>
      </c>
      <c r="N131" s="84" t="s">
        <v>39</v>
      </c>
      <c r="O131" s="84" t="s">
        <v>118</v>
      </c>
      <c r="P131" s="84" t="s">
        <v>119</v>
      </c>
      <c r="Q131" s="84" t="s">
        <v>120</v>
      </c>
      <c r="R131" s="84" t="s">
        <v>121</v>
      </c>
      <c r="S131" s="84" t="s">
        <v>122</v>
      </c>
      <c r="T131" s="85" t="s">
        <v>123</v>
      </c>
      <c r="U131" s="161"/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61"/>
    </row>
    <row r="132" s="2" customFormat="1" ht="22.8" customHeight="1">
      <c r="A132" s="34"/>
      <c r="B132" s="35"/>
      <c r="C132" s="90" t="s">
        <v>88</v>
      </c>
      <c r="D132" s="34"/>
      <c r="E132" s="34"/>
      <c r="F132" s="34"/>
      <c r="G132" s="34"/>
      <c r="H132" s="34"/>
      <c r="I132" s="34"/>
      <c r="J132" s="168">
        <f>BK132</f>
        <v>0</v>
      </c>
      <c r="K132" s="34"/>
      <c r="L132" s="35"/>
      <c r="M132" s="86"/>
      <c r="N132" s="70"/>
      <c r="O132" s="87"/>
      <c r="P132" s="169">
        <f>P133+P155</f>
        <v>0</v>
      </c>
      <c r="Q132" s="87"/>
      <c r="R132" s="169">
        <f>R133+R155</f>
        <v>0.02274</v>
      </c>
      <c r="S132" s="87"/>
      <c r="T132" s="170">
        <f>T133+T155</f>
        <v>1.4976800000000001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74</v>
      </c>
      <c r="AU132" s="15" t="s">
        <v>94</v>
      </c>
      <c r="BK132" s="171">
        <f>BK133+BK155</f>
        <v>0</v>
      </c>
    </row>
    <row r="133" s="12" customFormat="1" ht="25.92" customHeight="1">
      <c r="A133" s="12"/>
      <c r="B133" s="172"/>
      <c r="C133" s="12"/>
      <c r="D133" s="173" t="s">
        <v>74</v>
      </c>
      <c r="E133" s="174" t="s">
        <v>124</v>
      </c>
      <c r="F133" s="174" t="s">
        <v>125</v>
      </c>
      <c r="G133" s="12"/>
      <c r="H133" s="12"/>
      <c r="I133" s="175"/>
      <c r="J133" s="176">
        <f>BK133</f>
        <v>0</v>
      </c>
      <c r="K133" s="12"/>
      <c r="L133" s="172"/>
      <c r="M133" s="177"/>
      <c r="N133" s="178"/>
      <c r="O133" s="178"/>
      <c r="P133" s="179">
        <f>P134+P143+P147+P153</f>
        <v>0</v>
      </c>
      <c r="Q133" s="178"/>
      <c r="R133" s="179">
        <f>R134+R143+R147+R153</f>
        <v>0.02274</v>
      </c>
      <c r="S133" s="178"/>
      <c r="T133" s="180">
        <f>T134+T143+T147+T153</f>
        <v>1.4976800000000001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3" t="s">
        <v>104</v>
      </c>
      <c r="AT133" s="181" t="s">
        <v>74</v>
      </c>
      <c r="AU133" s="181" t="s">
        <v>75</v>
      </c>
      <c r="AY133" s="173" t="s">
        <v>126</v>
      </c>
      <c r="BK133" s="182">
        <f>BK134+BK143+BK147+BK153</f>
        <v>0</v>
      </c>
    </row>
    <row r="134" s="12" customFormat="1" ht="22.8" customHeight="1">
      <c r="A134" s="12"/>
      <c r="B134" s="172"/>
      <c r="C134" s="12"/>
      <c r="D134" s="173" t="s">
        <v>74</v>
      </c>
      <c r="E134" s="183" t="s">
        <v>127</v>
      </c>
      <c r="F134" s="183" t="s">
        <v>128</v>
      </c>
      <c r="G134" s="12"/>
      <c r="H134" s="12"/>
      <c r="I134" s="175"/>
      <c r="J134" s="184">
        <f>BK134</f>
        <v>0</v>
      </c>
      <c r="K134" s="12"/>
      <c r="L134" s="172"/>
      <c r="M134" s="177"/>
      <c r="N134" s="178"/>
      <c r="O134" s="178"/>
      <c r="P134" s="179">
        <f>SUM(P135:P142)</f>
        <v>0</v>
      </c>
      <c r="Q134" s="178"/>
      <c r="R134" s="179">
        <f>SUM(R135:R142)</f>
        <v>0.019259999999999999</v>
      </c>
      <c r="S134" s="178"/>
      <c r="T134" s="180">
        <f>SUM(T135:T142)</f>
        <v>0.072800000000000004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104</v>
      </c>
      <c r="AT134" s="181" t="s">
        <v>74</v>
      </c>
      <c r="AU134" s="181" t="s">
        <v>83</v>
      </c>
      <c r="AY134" s="173" t="s">
        <v>126</v>
      </c>
      <c r="BK134" s="182">
        <f>SUM(BK135:BK142)</f>
        <v>0</v>
      </c>
    </row>
    <row r="135" s="2" customFormat="1" ht="24.15" customHeight="1">
      <c r="A135" s="34"/>
      <c r="B135" s="149"/>
      <c r="C135" s="185" t="s">
        <v>83</v>
      </c>
      <c r="D135" s="185" t="s">
        <v>129</v>
      </c>
      <c r="E135" s="186" t="s">
        <v>130</v>
      </c>
      <c r="F135" s="187" t="s">
        <v>131</v>
      </c>
      <c r="G135" s="188" t="s">
        <v>132</v>
      </c>
      <c r="H135" s="189">
        <v>60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41</v>
      </c>
      <c r="O135" s="74"/>
      <c r="P135" s="195">
        <f>O135*H135</f>
        <v>0</v>
      </c>
      <c r="Q135" s="195">
        <v>1.0000000000000001E-05</v>
      </c>
      <c r="R135" s="195">
        <f>Q135*H135</f>
        <v>0.00060000000000000006</v>
      </c>
      <c r="S135" s="195">
        <v>0.001</v>
      </c>
      <c r="T135" s="196">
        <f>S135*H135</f>
        <v>0.059999999999999998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133</v>
      </c>
      <c r="AT135" s="197" t="s">
        <v>129</v>
      </c>
      <c r="AU135" s="197" t="s">
        <v>104</v>
      </c>
      <c r="AY135" s="15" t="s">
        <v>126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104</v>
      </c>
      <c r="BK135" s="198">
        <f>ROUND(I135*H135,2)</f>
        <v>0</v>
      </c>
      <c r="BL135" s="15" t="s">
        <v>133</v>
      </c>
      <c r="BM135" s="197" t="s">
        <v>134</v>
      </c>
    </row>
    <row r="136" s="2" customFormat="1" ht="24.15" customHeight="1">
      <c r="A136" s="34"/>
      <c r="B136" s="149"/>
      <c r="C136" s="185" t="s">
        <v>104</v>
      </c>
      <c r="D136" s="185" t="s">
        <v>129</v>
      </c>
      <c r="E136" s="186" t="s">
        <v>135</v>
      </c>
      <c r="F136" s="187" t="s">
        <v>136</v>
      </c>
      <c r="G136" s="188" t="s">
        <v>132</v>
      </c>
      <c r="H136" s="189">
        <v>4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41</v>
      </c>
      <c r="O136" s="74"/>
      <c r="P136" s="195">
        <f>O136*H136</f>
        <v>0</v>
      </c>
      <c r="Q136" s="195">
        <v>2.0000000000000002E-05</v>
      </c>
      <c r="R136" s="195">
        <f>Q136*H136</f>
        <v>8.0000000000000007E-05</v>
      </c>
      <c r="S136" s="195">
        <v>0.0032000000000000002</v>
      </c>
      <c r="T136" s="196">
        <f>S136*H136</f>
        <v>0.012800000000000001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133</v>
      </c>
      <c r="AT136" s="197" t="s">
        <v>129</v>
      </c>
      <c r="AU136" s="197" t="s">
        <v>104</v>
      </c>
      <c r="AY136" s="15" t="s">
        <v>126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104</v>
      </c>
      <c r="BK136" s="198">
        <f>ROUND(I136*H136,2)</f>
        <v>0</v>
      </c>
      <c r="BL136" s="15" t="s">
        <v>133</v>
      </c>
      <c r="BM136" s="197" t="s">
        <v>137</v>
      </c>
    </row>
    <row r="137" s="2" customFormat="1" ht="24.15" customHeight="1">
      <c r="A137" s="34"/>
      <c r="B137" s="149"/>
      <c r="C137" s="185" t="s">
        <v>138</v>
      </c>
      <c r="D137" s="185" t="s">
        <v>129</v>
      </c>
      <c r="E137" s="186" t="s">
        <v>139</v>
      </c>
      <c r="F137" s="187" t="s">
        <v>140</v>
      </c>
      <c r="G137" s="188" t="s">
        <v>132</v>
      </c>
      <c r="H137" s="189">
        <v>5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41</v>
      </c>
      <c r="O137" s="74"/>
      <c r="P137" s="195">
        <f>O137*H137</f>
        <v>0</v>
      </c>
      <c r="Q137" s="195">
        <v>0.0015200000000000001</v>
      </c>
      <c r="R137" s="195">
        <f>Q137*H137</f>
        <v>0.0076000000000000009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133</v>
      </c>
      <c r="AT137" s="197" t="s">
        <v>129</v>
      </c>
      <c r="AU137" s="197" t="s">
        <v>104</v>
      </c>
      <c r="AY137" s="15" t="s">
        <v>126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104</v>
      </c>
      <c r="BK137" s="198">
        <f>ROUND(I137*H137,2)</f>
        <v>0</v>
      </c>
      <c r="BL137" s="15" t="s">
        <v>133</v>
      </c>
      <c r="BM137" s="197" t="s">
        <v>141</v>
      </c>
    </row>
    <row r="138" s="2" customFormat="1" ht="33" customHeight="1">
      <c r="A138" s="34"/>
      <c r="B138" s="149"/>
      <c r="C138" s="185" t="s">
        <v>142</v>
      </c>
      <c r="D138" s="185" t="s">
        <v>129</v>
      </c>
      <c r="E138" s="186" t="s">
        <v>143</v>
      </c>
      <c r="F138" s="187" t="s">
        <v>144</v>
      </c>
      <c r="G138" s="188" t="s">
        <v>145</v>
      </c>
      <c r="H138" s="189">
        <v>1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41</v>
      </c>
      <c r="O138" s="74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133</v>
      </c>
      <c r="AT138" s="197" t="s">
        <v>129</v>
      </c>
      <c r="AU138" s="197" t="s">
        <v>104</v>
      </c>
      <c r="AY138" s="15" t="s">
        <v>126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104</v>
      </c>
      <c r="BK138" s="198">
        <f>ROUND(I138*H138,2)</f>
        <v>0</v>
      </c>
      <c r="BL138" s="15" t="s">
        <v>133</v>
      </c>
      <c r="BM138" s="197" t="s">
        <v>146</v>
      </c>
    </row>
    <row r="139" s="2" customFormat="1" ht="21.75" customHeight="1">
      <c r="A139" s="34"/>
      <c r="B139" s="149"/>
      <c r="C139" s="185" t="s">
        <v>147</v>
      </c>
      <c r="D139" s="185" t="s">
        <v>129</v>
      </c>
      <c r="E139" s="186" t="s">
        <v>148</v>
      </c>
      <c r="F139" s="187" t="s">
        <v>149</v>
      </c>
      <c r="G139" s="188" t="s">
        <v>132</v>
      </c>
      <c r="H139" s="189">
        <v>5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41</v>
      </c>
      <c r="O139" s="74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133</v>
      </c>
      <c r="AT139" s="197" t="s">
        <v>129</v>
      </c>
      <c r="AU139" s="197" t="s">
        <v>104</v>
      </c>
      <c r="AY139" s="15" t="s">
        <v>126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104</v>
      </c>
      <c r="BK139" s="198">
        <f>ROUND(I139*H139,2)</f>
        <v>0</v>
      </c>
      <c r="BL139" s="15" t="s">
        <v>133</v>
      </c>
      <c r="BM139" s="197" t="s">
        <v>150</v>
      </c>
    </row>
    <row r="140" s="2" customFormat="1" ht="21.75" customHeight="1">
      <c r="A140" s="34"/>
      <c r="B140" s="149"/>
      <c r="C140" s="185" t="s">
        <v>151</v>
      </c>
      <c r="D140" s="185" t="s">
        <v>129</v>
      </c>
      <c r="E140" s="186" t="s">
        <v>152</v>
      </c>
      <c r="F140" s="187" t="s">
        <v>153</v>
      </c>
      <c r="G140" s="188" t="s">
        <v>145</v>
      </c>
      <c r="H140" s="189">
        <v>18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41</v>
      </c>
      <c r="O140" s="74"/>
      <c r="P140" s="195">
        <f>O140*H140</f>
        <v>0</v>
      </c>
      <c r="Q140" s="195">
        <v>0.00060999999999999997</v>
      </c>
      <c r="R140" s="195">
        <f>Q140*H140</f>
        <v>0.01098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133</v>
      </c>
      <c r="AT140" s="197" t="s">
        <v>129</v>
      </c>
      <c r="AU140" s="197" t="s">
        <v>104</v>
      </c>
      <c r="AY140" s="15" t="s">
        <v>126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104</v>
      </c>
      <c r="BK140" s="198">
        <f>ROUND(I140*H140,2)</f>
        <v>0</v>
      </c>
      <c r="BL140" s="15" t="s">
        <v>133</v>
      </c>
      <c r="BM140" s="197" t="s">
        <v>154</v>
      </c>
    </row>
    <row r="141" s="2" customFormat="1" ht="33" customHeight="1">
      <c r="A141" s="34"/>
      <c r="B141" s="149"/>
      <c r="C141" s="185" t="s">
        <v>155</v>
      </c>
      <c r="D141" s="185" t="s">
        <v>129</v>
      </c>
      <c r="E141" s="186" t="s">
        <v>156</v>
      </c>
      <c r="F141" s="187" t="s">
        <v>157</v>
      </c>
      <c r="G141" s="188" t="s">
        <v>158</v>
      </c>
      <c r="H141" s="189">
        <v>0.072999999999999995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41</v>
      </c>
      <c r="O141" s="74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133</v>
      </c>
      <c r="AT141" s="197" t="s">
        <v>129</v>
      </c>
      <c r="AU141" s="197" t="s">
        <v>104</v>
      </c>
      <c r="AY141" s="15" t="s">
        <v>126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104</v>
      </c>
      <c r="BK141" s="198">
        <f>ROUND(I141*H141,2)</f>
        <v>0</v>
      </c>
      <c r="BL141" s="15" t="s">
        <v>133</v>
      </c>
      <c r="BM141" s="197" t="s">
        <v>159</v>
      </c>
    </row>
    <row r="142" s="2" customFormat="1" ht="24.15" customHeight="1">
      <c r="A142" s="34"/>
      <c r="B142" s="149"/>
      <c r="C142" s="185" t="s">
        <v>160</v>
      </c>
      <c r="D142" s="185" t="s">
        <v>129</v>
      </c>
      <c r="E142" s="186" t="s">
        <v>161</v>
      </c>
      <c r="F142" s="187" t="s">
        <v>162</v>
      </c>
      <c r="G142" s="188" t="s">
        <v>163</v>
      </c>
      <c r="H142" s="199"/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41</v>
      </c>
      <c r="O142" s="74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133</v>
      </c>
      <c r="AT142" s="197" t="s">
        <v>129</v>
      </c>
      <c r="AU142" s="197" t="s">
        <v>104</v>
      </c>
      <c r="AY142" s="15" t="s">
        <v>126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104</v>
      </c>
      <c r="BK142" s="198">
        <f>ROUND(I142*H142,2)</f>
        <v>0</v>
      </c>
      <c r="BL142" s="15" t="s">
        <v>133</v>
      </c>
      <c r="BM142" s="197" t="s">
        <v>164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165</v>
      </c>
      <c r="F143" s="183" t="s">
        <v>166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SUM(P144:P146)</f>
        <v>0</v>
      </c>
      <c r="Q143" s="178"/>
      <c r="R143" s="179">
        <f>SUM(R144:R146)</f>
        <v>0.0023400000000000001</v>
      </c>
      <c r="S143" s="178"/>
      <c r="T143" s="180">
        <f>SUM(T144:T146)</f>
        <v>0.0117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104</v>
      </c>
      <c r="AT143" s="181" t="s">
        <v>74</v>
      </c>
      <c r="AU143" s="181" t="s">
        <v>83</v>
      </c>
      <c r="AY143" s="173" t="s">
        <v>126</v>
      </c>
      <c r="BK143" s="182">
        <f>SUM(BK144:BK146)</f>
        <v>0</v>
      </c>
    </row>
    <row r="144" s="2" customFormat="1" ht="24.15" customHeight="1">
      <c r="A144" s="34"/>
      <c r="B144" s="149"/>
      <c r="C144" s="185" t="s">
        <v>167</v>
      </c>
      <c r="D144" s="185" t="s">
        <v>129</v>
      </c>
      <c r="E144" s="186" t="s">
        <v>168</v>
      </c>
      <c r="F144" s="187" t="s">
        <v>169</v>
      </c>
      <c r="G144" s="188" t="s">
        <v>145</v>
      </c>
      <c r="H144" s="189">
        <v>26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41</v>
      </c>
      <c r="O144" s="74"/>
      <c r="P144" s="195">
        <f>O144*H144</f>
        <v>0</v>
      </c>
      <c r="Q144" s="195">
        <v>9.0000000000000006E-05</v>
      </c>
      <c r="R144" s="195">
        <f>Q144*H144</f>
        <v>0.0023400000000000001</v>
      </c>
      <c r="S144" s="195">
        <v>0.00044999999999999999</v>
      </c>
      <c r="T144" s="196">
        <f>S144*H144</f>
        <v>0.0117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133</v>
      </c>
      <c r="AT144" s="197" t="s">
        <v>129</v>
      </c>
      <c r="AU144" s="197" t="s">
        <v>104</v>
      </c>
      <c r="AY144" s="15" t="s">
        <v>126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104</v>
      </c>
      <c r="BK144" s="198">
        <f>ROUND(I144*H144,2)</f>
        <v>0</v>
      </c>
      <c r="BL144" s="15" t="s">
        <v>133</v>
      </c>
      <c r="BM144" s="197" t="s">
        <v>170</v>
      </c>
    </row>
    <row r="145" s="2" customFormat="1" ht="24.15" customHeight="1">
      <c r="A145" s="34"/>
      <c r="B145" s="149"/>
      <c r="C145" s="185" t="s">
        <v>171</v>
      </c>
      <c r="D145" s="185" t="s">
        <v>129</v>
      </c>
      <c r="E145" s="186" t="s">
        <v>172</v>
      </c>
      <c r="F145" s="187" t="s">
        <v>173</v>
      </c>
      <c r="G145" s="188" t="s">
        <v>158</v>
      </c>
      <c r="H145" s="189">
        <v>0.012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41</v>
      </c>
      <c r="O145" s="74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133</v>
      </c>
      <c r="AT145" s="197" t="s">
        <v>129</v>
      </c>
      <c r="AU145" s="197" t="s">
        <v>104</v>
      </c>
      <c r="AY145" s="15" t="s">
        <v>126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104</v>
      </c>
      <c r="BK145" s="198">
        <f>ROUND(I145*H145,2)</f>
        <v>0</v>
      </c>
      <c r="BL145" s="15" t="s">
        <v>133</v>
      </c>
      <c r="BM145" s="197" t="s">
        <v>174</v>
      </c>
    </row>
    <row r="146" s="2" customFormat="1" ht="21.75" customHeight="1">
      <c r="A146" s="34"/>
      <c r="B146" s="149"/>
      <c r="C146" s="185" t="s">
        <v>175</v>
      </c>
      <c r="D146" s="185" t="s">
        <v>129</v>
      </c>
      <c r="E146" s="186" t="s">
        <v>176</v>
      </c>
      <c r="F146" s="187" t="s">
        <v>177</v>
      </c>
      <c r="G146" s="188" t="s">
        <v>163</v>
      </c>
      <c r="H146" s="199"/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41</v>
      </c>
      <c r="O146" s="74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133</v>
      </c>
      <c r="AT146" s="197" t="s">
        <v>129</v>
      </c>
      <c r="AU146" s="197" t="s">
        <v>104</v>
      </c>
      <c r="AY146" s="15" t="s">
        <v>126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104</v>
      </c>
      <c r="BK146" s="198">
        <f>ROUND(I146*H146,2)</f>
        <v>0</v>
      </c>
      <c r="BL146" s="15" t="s">
        <v>133</v>
      </c>
      <c r="BM146" s="197" t="s">
        <v>178</v>
      </c>
    </row>
    <row r="147" s="12" customFormat="1" ht="22.8" customHeight="1">
      <c r="A147" s="12"/>
      <c r="B147" s="172"/>
      <c r="C147" s="12"/>
      <c r="D147" s="173" t="s">
        <v>74</v>
      </c>
      <c r="E147" s="183" t="s">
        <v>179</v>
      </c>
      <c r="F147" s="183" t="s">
        <v>180</v>
      </c>
      <c r="G147" s="12"/>
      <c r="H147" s="12"/>
      <c r="I147" s="175"/>
      <c r="J147" s="184">
        <f>BK147</f>
        <v>0</v>
      </c>
      <c r="K147" s="12"/>
      <c r="L147" s="172"/>
      <c r="M147" s="177"/>
      <c r="N147" s="178"/>
      <c r="O147" s="178"/>
      <c r="P147" s="179">
        <f>SUM(P148:P152)</f>
        <v>0</v>
      </c>
      <c r="Q147" s="178"/>
      <c r="R147" s="179">
        <f>SUM(R148:R152)</f>
        <v>0.0010400000000000001</v>
      </c>
      <c r="S147" s="178"/>
      <c r="T147" s="180">
        <f>SUM(T148:T152)</f>
        <v>1.4131800000000001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3" t="s">
        <v>104</v>
      </c>
      <c r="AT147" s="181" t="s">
        <v>74</v>
      </c>
      <c r="AU147" s="181" t="s">
        <v>83</v>
      </c>
      <c r="AY147" s="173" t="s">
        <v>126</v>
      </c>
      <c r="BK147" s="182">
        <f>SUM(BK148:BK152)</f>
        <v>0</v>
      </c>
    </row>
    <row r="148" s="2" customFormat="1" ht="24.15" customHeight="1">
      <c r="A148" s="34"/>
      <c r="B148" s="149"/>
      <c r="C148" s="185" t="s">
        <v>181</v>
      </c>
      <c r="D148" s="185" t="s">
        <v>129</v>
      </c>
      <c r="E148" s="186" t="s">
        <v>182</v>
      </c>
      <c r="F148" s="187" t="s">
        <v>183</v>
      </c>
      <c r="G148" s="188" t="s">
        <v>184</v>
      </c>
      <c r="H148" s="189">
        <v>56.100000000000001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41</v>
      </c>
      <c r="O148" s="74"/>
      <c r="P148" s="195">
        <f>O148*H148</f>
        <v>0</v>
      </c>
      <c r="Q148" s="195">
        <v>0</v>
      </c>
      <c r="R148" s="195">
        <f>Q148*H148</f>
        <v>0</v>
      </c>
      <c r="S148" s="195">
        <v>0.023800000000000002</v>
      </c>
      <c r="T148" s="196">
        <f>S148*H148</f>
        <v>1.33518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133</v>
      </c>
      <c r="AT148" s="197" t="s">
        <v>129</v>
      </c>
      <c r="AU148" s="197" t="s">
        <v>104</v>
      </c>
      <c r="AY148" s="15" t="s">
        <v>126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104</v>
      </c>
      <c r="BK148" s="198">
        <f>ROUND(I148*H148,2)</f>
        <v>0</v>
      </c>
      <c r="BL148" s="15" t="s">
        <v>133</v>
      </c>
      <c r="BM148" s="197" t="s">
        <v>185</v>
      </c>
    </row>
    <row r="149" s="2" customFormat="1" ht="33" customHeight="1">
      <c r="A149" s="34"/>
      <c r="B149" s="149"/>
      <c r="C149" s="185" t="s">
        <v>186</v>
      </c>
      <c r="D149" s="185" t="s">
        <v>129</v>
      </c>
      <c r="E149" s="186" t="s">
        <v>187</v>
      </c>
      <c r="F149" s="187" t="s">
        <v>188</v>
      </c>
      <c r="G149" s="188" t="s">
        <v>145</v>
      </c>
      <c r="H149" s="189">
        <v>104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41</v>
      </c>
      <c r="O149" s="74"/>
      <c r="P149" s="195">
        <f>O149*H149</f>
        <v>0</v>
      </c>
      <c r="Q149" s="195">
        <v>1.0000000000000001E-05</v>
      </c>
      <c r="R149" s="195">
        <f>Q149*H149</f>
        <v>0.0010400000000000001</v>
      </c>
      <c r="S149" s="195">
        <v>0.00075000000000000002</v>
      </c>
      <c r="T149" s="196">
        <f>S149*H149</f>
        <v>0.078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133</v>
      </c>
      <c r="AT149" s="197" t="s">
        <v>129</v>
      </c>
      <c r="AU149" s="197" t="s">
        <v>104</v>
      </c>
      <c r="AY149" s="15" t="s">
        <v>126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104</v>
      </c>
      <c r="BK149" s="198">
        <f>ROUND(I149*H149,2)</f>
        <v>0</v>
      </c>
      <c r="BL149" s="15" t="s">
        <v>133</v>
      </c>
      <c r="BM149" s="197" t="s">
        <v>189</v>
      </c>
    </row>
    <row r="150" s="2" customFormat="1" ht="24.15" customHeight="1">
      <c r="A150" s="34"/>
      <c r="B150" s="149"/>
      <c r="C150" s="185" t="s">
        <v>190</v>
      </c>
      <c r="D150" s="185" t="s">
        <v>129</v>
      </c>
      <c r="E150" s="186" t="s">
        <v>191</v>
      </c>
      <c r="F150" s="187" t="s">
        <v>192</v>
      </c>
      <c r="G150" s="188" t="s">
        <v>184</v>
      </c>
      <c r="H150" s="189">
        <v>56.100000000000001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41</v>
      </c>
      <c r="O150" s="74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133</v>
      </c>
      <c r="AT150" s="197" t="s">
        <v>129</v>
      </c>
      <c r="AU150" s="197" t="s">
        <v>104</v>
      </c>
      <c r="AY150" s="15" t="s">
        <v>126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104</v>
      </c>
      <c r="BK150" s="198">
        <f>ROUND(I150*H150,2)</f>
        <v>0</v>
      </c>
      <c r="BL150" s="15" t="s">
        <v>133</v>
      </c>
      <c r="BM150" s="197" t="s">
        <v>193</v>
      </c>
    </row>
    <row r="151" s="2" customFormat="1" ht="24.15" customHeight="1">
      <c r="A151" s="34"/>
      <c r="B151" s="149"/>
      <c r="C151" s="185" t="s">
        <v>194</v>
      </c>
      <c r="D151" s="185" t="s">
        <v>129</v>
      </c>
      <c r="E151" s="186" t="s">
        <v>195</v>
      </c>
      <c r="F151" s="187" t="s">
        <v>196</v>
      </c>
      <c r="G151" s="188" t="s">
        <v>158</v>
      </c>
      <c r="H151" s="189">
        <v>1.413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41</v>
      </c>
      <c r="O151" s="74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133</v>
      </c>
      <c r="AT151" s="197" t="s">
        <v>129</v>
      </c>
      <c r="AU151" s="197" t="s">
        <v>104</v>
      </c>
      <c r="AY151" s="15" t="s">
        <v>126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104</v>
      </c>
      <c r="BK151" s="198">
        <f>ROUND(I151*H151,2)</f>
        <v>0</v>
      </c>
      <c r="BL151" s="15" t="s">
        <v>133</v>
      </c>
      <c r="BM151" s="197" t="s">
        <v>197</v>
      </c>
    </row>
    <row r="152" s="2" customFormat="1" ht="24.15" customHeight="1">
      <c r="A152" s="34"/>
      <c r="B152" s="149"/>
      <c r="C152" s="185" t="s">
        <v>133</v>
      </c>
      <c r="D152" s="185" t="s">
        <v>129</v>
      </c>
      <c r="E152" s="186" t="s">
        <v>198</v>
      </c>
      <c r="F152" s="187" t="s">
        <v>199</v>
      </c>
      <c r="G152" s="188" t="s">
        <v>163</v>
      </c>
      <c r="H152" s="199"/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41</v>
      </c>
      <c r="O152" s="74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133</v>
      </c>
      <c r="AT152" s="197" t="s">
        <v>129</v>
      </c>
      <c r="AU152" s="197" t="s">
        <v>104</v>
      </c>
      <c r="AY152" s="15" t="s">
        <v>126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104</v>
      </c>
      <c r="BK152" s="198">
        <f>ROUND(I152*H152,2)</f>
        <v>0</v>
      </c>
      <c r="BL152" s="15" t="s">
        <v>133</v>
      </c>
      <c r="BM152" s="197" t="s">
        <v>200</v>
      </c>
    </row>
    <row r="153" s="12" customFormat="1" ht="22.8" customHeight="1">
      <c r="A153" s="12"/>
      <c r="B153" s="172"/>
      <c r="C153" s="12"/>
      <c r="D153" s="173" t="s">
        <v>74</v>
      </c>
      <c r="E153" s="183" t="s">
        <v>201</v>
      </c>
      <c r="F153" s="183" t="s">
        <v>202</v>
      </c>
      <c r="G153" s="12"/>
      <c r="H153" s="12"/>
      <c r="I153" s="175"/>
      <c r="J153" s="184">
        <f>BK153</f>
        <v>0</v>
      </c>
      <c r="K153" s="12"/>
      <c r="L153" s="172"/>
      <c r="M153" s="177"/>
      <c r="N153" s="178"/>
      <c r="O153" s="178"/>
      <c r="P153" s="179">
        <f>P154</f>
        <v>0</v>
      </c>
      <c r="Q153" s="178"/>
      <c r="R153" s="179">
        <f>R154</f>
        <v>0.00010000000000000001</v>
      </c>
      <c r="S153" s="178"/>
      <c r="T153" s="180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3" t="s">
        <v>104</v>
      </c>
      <c r="AT153" s="181" t="s">
        <v>74</v>
      </c>
      <c r="AU153" s="181" t="s">
        <v>83</v>
      </c>
      <c r="AY153" s="173" t="s">
        <v>126</v>
      </c>
      <c r="BK153" s="182">
        <f>BK154</f>
        <v>0</v>
      </c>
    </row>
    <row r="154" s="2" customFormat="1" ht="24.15" customHeight="1">
      <c r="A154" s="34"/>
      <c r="B154" s="149"/>
      <c r="C154" s="185" t="s">
        <v>203</v>
      </c>
      <c r="D154" s="185" t="s">
        <v>129</v>
      </c>
      <c r="E154" s="186" t="s">
        <v>204</v>
      </c>
      <c r="F154" s="187" t="s">
        <v>205</v>
      </c>
      <c r="G154" s="188" t="s">
        <v>132</v>
      </c>
      <c r="H154" s="189">
        <v>5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41</v>
      </c>
      <c r="O154" s="74"/>
      <c r="P154" s="195">
        <f>O154*H154</f>
        <v>0</v>
      </c>
      <c r="Q154" s="195">
        <v>2.0000000000000002E-05</v>
      </c>
      <c r="R154" s="195">
        <f>Q154*H154</f>
        <v>0.00010000000000000001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133</v>
      </c>
      <c r="AT154" s="197" t="s">
        <v>129</v>
      </c>
      <c r="AU154" s="197" t="s">
        <v>104</v>
      </c>
      <c r="AY154" s="15" t="s">
        <v>126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104</v>
      </c>
      <c r="BK154" s="198">
        <f>ROUND(I154*H154,2)</f>
        <v>0</v>
      </c>
      <c r="BL154" s="15" t="s">
        <v>133</v>
      </c>
      <c r="BM154" s="197" t="s">
        <v>206</v>
      </c>
    </row>
    <row r="155" s="12" customFormat="1" ht="25.92" customHeight="1">
      <c r="A155" s="12"/>
      <c r="B155" s="172"/>
      <c r="C155" s="12"/>
      <c r="D155" s="173" t="s">
        <v>74</v>
      </c>
      <c r="E155" s="174" t="s">
        <v>207</v>
      </c>
      <c r="F155" s="174" t="s">
        <v>208</v>
      </c>
      <c r="G155" s="12"/>
      <c r="H155" s="12"/>
      <c r="I155" s="175"/>
      <c r="J155" s="176">
        <f>BK155</f>
        <v>0</v>
      </c>
      <c r="K155" s="12"/>
      <c r="L155" s="172"/>
      <c r="M155" s="177"/>
      <c r="N155" s="178"/>
      <c r="O155" s="178"/>
      <c r="P155" s="179">
        <f>SUM(P156:P158)</f>
        <v>0</v>
      </c>
      <c r="Q155" s="178"/>
      <c r="R155" s="179">
        <f>SUM(R156:R158)</f>
        <v>0</v>
      </c>
      <c r="S155" s="178"/>
      <c r="T155" s="180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3" t="s">
        <v>142</v>
      </c>
      <c r="AT155" s="181" t="s">
        <v>74</v>
      </c>
      <c r="AU155" s="181" t="s">
        <v>75</v>
      </c>
      <c r="AY155" s="173" t="s">
        <v>126</v>
      </c>
      <c r="BK155" s="182">
        <f>SUM(BK156:BK158)</f>
        <v>0</v>
      </c>
    </row>
    <row r="156" s="2" customFormat="1" ht="16.5" customHeight="1">
      <c r="A156" s="34"/>
      <c r="B156" s="149"/>
      <c r="C156" s="185" t="s">
        <v>209</v>
      </c>
      <c r="D156" s="185" t="s">
        <v>129</v>
      </c>
      <c r="E156" s="186" t="s">
        <v>210</v>
      </c>
      <c r="F156" s="187" t="s">
        <v>211</v>
      </c>
      <c r="G156" s="188" t="s">
        <v>212</v>
      </c>
      <c r="H156" s="189">
        <v>24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41</v>
      </c>
      <c r="O156" s="74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213</v>
      </c>
      <c r="AT156" s="197" t="s">
        <v>129</v>
      </c>
      <c r="AU156" s="197" t="s">
        <v>83</v>
      </c>
      <c r="AY156" s="15" t="s">
        <v>126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104</v>
      </c>
      <c r="BK156" s="198">
        <f>ROUND(I156*H156,2)</f>
        <v>0</v>
      </c>
      <c r="BL156" s="15" t="s">
        <v>213</v>
      </c>
      <c r="BM156" s="197" t="s">
        <v>214</v>
      </c>
    </row>
    <row r="157" s="2" customFormat="1" ht="16.5" customHeight="1">
      <c r="A157" s="34"/>
      <c r="B157" s="149"/>
      <c r="C157" s="185" t="s">
        <v>215</v>
      </c>
      <c r="D157" s="185" t="s">
        <v>129</v>
      </c>
      <c r="E157" s="186" t="s">
        <v>216</v>
      </c>
      <c r="F157" s="187" t="s">
        <v>217</v>
      </c>
      <c r="G157" s="188" t="s">
        <v>212</v>
      </c>
      <c r="H157" s="189">
        <v>24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41</v>
      </c>
      <c r="O157" s="74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213</v>
      </c>
      <c r="AT157" s="197" t="s">
        <v>129</v>
      </c>
      <c r="AU157" s="197" t="s">
        <v>83</v>
      </c>
      <c r="AY157" s="15" t="s">
        <v>126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104</v>
      </c>
      <c r="BK157" s="198">
        <f>ROUND(I157*H157,2)</f>
        <v>0</v>
      </c>
      <c r="BL157" s="15" t="s">
        <v>213</v>
      </c>
      <c r="BM157" s="197" t="s">
        <v>218</v>
      </c>
    </row>
    <row r="158" s="2" customFormat="1" ht="16.5" customHeight="1">
      <c r="A158" s="34"/>
      <c r="B158" s="149"/>
      <c r="C158" s="185" t="s">
        <v>7</v>
      </c>
      <c r="D158" s="185" t="s">
        <v>129</v>
      </c>
      <c r="E158" s="186" t="s">
        <v>219</v>
      </c>
      <c r="F158" s="187" t="s">
        <v>220</v>
      </c>
      <c r="G158" s="188" t="s">
        <v>212</v>
      </c>
      <c r="H158" s="189">
        <v>4</v>
      </c>
      <c r="I158" s="190"/>
      <c r="J158" s="191">
        <f>ROUND(I158*H158,2)</f>
        <v>0</v>
      </c>
      <c r="K158" s="192"/>
      <c r="L158" s="35"/>
      <c r="M158" s="200" t="s">
        <v>1</v>
      </c>
      <c r="N158" s="201" t="s">
        <v>41</v>
      </c>
      <c r="O158" s="20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213</v>
      </c>
      <c r="AT158" s="197" t="s">
        <v>129</v>
      </c>
      <c r="AU158" s="197" t="s">
        <v>83</v>
      </c>
      <c r="AY158" s="15" t="s">
        <v>126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104</v>
      </c>
      <c r="BK158" s="198">
        <f>ROUND(I158*H158,2)</f>
        <v>0</v>
      </c>
      <c r="BL158" s="15" t="s">
        <v>213</v>
      </c>
      <c r="BM158" s="197" t="s">
        <v>221</v>
      </c>
    </row>
    <row r="159" s="2" customFormat="1" ht="6.96" customHeight="1">
      <c r="A159" s="34"/>
      <c r="B159" s="57"/>
      <c r="C159" s="58"/>
      <c r="D159" s="58"/>
      <c r="E159" s="58"/>
      <c r="F159" s="58"/>
      <c r="G159" s="58"/>
      <c r="H159" s="58"/>
      <c r="I159" s="58"/>
      <c r="J159" s="58"/>
      <c r="K159" s="58"/>
      <c r="L159" s="35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autoFilter ref="C131:K158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DESKTOP-03MPMED\Pc</dc:creator>
  <cp:lastModifiedBy>DESKTOP-03MPMED\Pc</cp:lastModifiedBy>
  <dcterms:created xsi:type="dcterms:W3CDTF">2021-09-20T16:58:09Z</dcterms:created>
  <dcterms:modified xsi:type="dcterms:W3CDTF">2021-09-20T16:58:12Z</dcterms:modified>
</cp:coreProperties>
</file>