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2021\FN TRENČÍN OAIM\ROZPOČTY\BEZ CIEN\"/>
    </mc:Choice>
  </mc:AlternateContent>
  <bookViews>
    <workbookView xWindow="-120" yWindow="-120" windowWidth="29040" windowHeight="17640" tabRatio="500" activeTab="2"/>
  </bookViews>
  <sheets>
    <sheet name="Kryci list" sheetId="1" r:id="rId1"/>
    <sheet name="Rekapitulacia" sheetId="2" r:id="rId2"/>
    <sheet name="Prehlad" sheetId="3" r:id="rId3"/>
  </sheets>
  <definedNames>
    <definedName name="Excel_BuiltIn_Print_Area_3">'Kryci list'!$A:$M</definedName>
    <definedName name="Excel_BuiltIn_Print_Area_4">Rekapitulacia!$A:$F</definedName>
    <definedName name="Excel_BuiltIn_Print_Area_5">Prehlad!$A:$O</definedName>
    <definedName name="_xlnm.Print_Titles" localSheetId="2">Prehlad!$8:$10</definedName>
    <definedName name="_xlnm.Print_Titles" localSheetId="1">Rekapitulacia!$8:$10</definedName>
    <definedName name="_xlnm.Print_Area" localSheetId="0">'Kryci list'!$A$1:$M$28</definedName>
    <definedName name="_xlnm.Print_Area" localSheetId="1">Rekapitulacia!$A:$G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8" i="2" l="1"/>
  <c r="F26" i="2"/>
  <c r="D25" i="2"/>
  <c r="C25" i="2"/>
  <c r="F24" i="2"/>
  <c r="B24" i="2"/>
  <c r="C24" i="2"/>
  <c r="E287" i="3"/>
  <c r="E268" i="3"/>
  <c r="D23" i="2"/>
  <c r="C23" i="2"/>
  <c r="F22" i="2"/>
  <c r="B22" i="2"/>
  <c r="C22" i="2"/>
  <c r="E236" i="3"/>
  <c r="D22" i="2"/>
  <c r="G21" i="2"/>
  <c r="D21" i="2"/>
  <c r="C21" i="2"/>
  <c r="E216" i="3"/>
  <c r="F20" i="2"/>
  <c r="B20" i="2"/>
  <c r="E209" i="3"/>
  <c r="D20" i="2"/>
  <c r="G19" i="2"/>
  <c r="C19" i="2"/>
  <c r="E19" i="2"/>
  <c r="E205" i="3"/>
  <c r="B19" i="2"/>
  <c r="E18" i="2"/>
  <c r="E195" i="3"/>
  <c r="D18" i="2"/>
  <c r="C18" i="2"/>
  <c r="B18" i="2"/>
  <c r="D17" i="2"/>
  <c r="E17" i="2"/>
  <c r="B17" i="2"/>
  <c r="C17" i="2"/>
  <c r="E131" i="3"/>
  <c r="F16" i="2"/>
  <c r="B16" i="2"/>
  <c r="C16" i="2"/>
  <c r="D16" i="2"/>
  <c r="B15" i="2"/>
  <c r="E62" i="3"/>
  <c r="C15" i="2"/>
  <c r="D15" i="2"/>
  <c r="F14" i="2"/>
  <c r="B14" i="2"/>
  <c r="E14" i="2"/>
  <c r="F28" i="2"/>
  <c r="D14" i="2"/>
  <c r="E26" i="2"/>
  <c r="C13" i="2"/>
  <c r="D13" i="2"/>
  <c r="B13" i="2"/>
  <c r="F12" i="2"/>
  <c r="E12" i="2"/>
  <c r="E20" i="3"/>
  <c r="B26" i="2"/>
  <c r="D12" i="2"/>
  <c r="C12" i="2"/>
  <c r="D8" i="3"/>
  <c r="G26" i="2"/>
  <c r="G25" i="2"/>
  <c r="F25" i="2"/>
  <c r="E25" i="2"/>
  <c r="B25" i="2"/>
  <c r="G24" i="2"/>
  <c r="E24" i="2"/>
  <c r="G23" i="2"/>
  <c r="F23" i="2"/>
  <c r="E23" i="2"/>
  <c r="B23" i="2"/>
  <c r="G22" i="2"/>
  <c r="E22" i="2"/>
  <c r="F21" i="2"/>
  <c r="E21" i="2"/>
  <c r="B21" i="2"/>
  <c r="G20" i="2"/>
  <c r="E20" i="2"/>
  <c r="C20" i="2"/>
  <c r="F19" i="2"/>
  <c r="G18" i="2"/>
  <c r="F18" i="2"/>
  <c r="G17" i="2"/>
  <c r="F17" i="2"/>
  <c r="G16" i="2"/>
  <c r="E16" i="2"/>
  <c r="G15" i="2"/>
  <c r="F15" i="2"/>
  <c r="E15" i="2"/>
  <c r="G14" i="2"/>
  <c r="C14" i="2"/>
  <c r="G13" i="2"/>
  <c r="F13" i="2"/>
  <c r="E13" i="2"/>
  <c r="G12" i="2"/>
  <c r="B12" i="2"/>
  <c r="B8" i="2"/>
  <c r="L25" i="1"/>
  <c r="M25" i="1" s="1"/>
  <c r="M17" i="1"/>
  <c r="M21" i="1" s="1"/>
  <c r="I15" i="1"/>
  <c r="E14" i="1"/>
  <c r="D14" i="1"/>
  <c r="F14" i="1" s="1"/>
  <c r="E12" i="1"/>
  <c r="D12" i="1"/>
  <c r="F12" i="1" s="1"/>
  <c r="E11" i="1"/>
  <c r="M9" i="1"/>
  <c r="I9" i="1"/>
  <c r="F9" i="1"/>
  <c r="M8" i="1"/>
  <c r="I8" i="1"/>
  <c r="F8" i="1"/>
  <c r="H1" i="1"/>
  <c r="E39" i="3" l="1"/>
  <c r="D13" i="1"/>
  <c r="D19" i="2"/>
  <c r="E13" i="1"/>
  <c r="E15" i="1" s="1"/>
  <c r="D24" i="2"/>
  <c r="E309" i="3"/>
  <c r="D11" i="1"/>
  <c r="E44" i="3"/>
  <c r="E119" i="3"/>
  <c r="E307" i="3"/>
  <c r="B28" i="2"/>
  <c r="E305" i="3"/>
  <c r="C28" i="2"/>
  <c r="C26" i="2"/>
  <c r="D28" i="2"/>
  <c r="D26" i="2"/>
  <c r="E28" i="2"/>
  <c r="F13" i="1" l="1"/>
  <c r="M13" i="1"/>
  <c r="F11" i="1"/>
  <c r="D15" i="1"/>
  <c r="M14" i="1"/>
  <c r="M12" i="1"/>
  <c r="M11" i="1"/>
  <c r="M15" i="1" l="1"/>
  <c r="M23" i="1" s="1"/>
  <c r="F15" i="1"/>
  <c r="L24" i="1" l="1"/>
  <c r="M24" i="1" s="1"/>
  <c r="M26" i="1" s="1"/>
</calcChain>
</file>

<file path=xl/sharedStrings.xml><?xml version="1.0" encoding="utf-8"?>
<sst xmlns="http://schemas.openxmlformats.org/spreadsheetml/2006/main" count="1569" uniqueCount="891">
  <si>
    <t>Ing. Gabriel Kaleta</t>
  </si>
  <si>
    <t>V module</t>
  </si>
  <si>
    <t>Hlavička1</t>
  </si>
  <si>
    <t>Mena</t>
  </si>
  <si>
    <t>Hlavička2</t>
  </si>
  <si>
    <t>Obdobie</t>
  </si>
  <si>
    <t xml:space="preserve"> Stavba : Stavebné úpravy - kompletná rekonš.lôžkovej časti OAIM FN Trenčín</t>
  </si>
  <si>
    <t xml:space="preserve">Miesto: </t>
  </si>
  <si>
    <t xml:space="preserve">Rozpočet: </t>
  </si>
  <si>
    <t>Rozpočet</t>
  </si>
  <si>
    <t>Krycí list rozpočtu v</t>
  </si>
  <si>
    <t>EUR</t>
  </si>
  <si>
    <t xml:space="preserve"> Objekt : SO 01 - Stavebné úpravy OAIM  - elektroinštalácia</t>
  </si>
  <si>
    <t xml:space="preserve">JKSO : </t>
  </si>
  <si>
    <t>Spracoval: Ing.Kaleta</t>
  </si>
  <si>
    <t>Čerpanie</t>
  </si>
  <si>
    <t>Krycí list splátky v</t>
  </si>
  <si>
    <t>za obdobie</t>
  </si>
  <si>
    <t>Mesiac 2015</t>
  </si>
  <si>
    <t xml:space="preserve"> </t>
  </si>
  <si>
    <t>Dňa: 06.10.2021</t>
  </si>
  <si>
    <t xml:space="preserve">Zmluva č.: </t>
  </si>
  <si>
    <t>VK</t>
  </si>
  <si>
    <t>Krycí list výrobnej kalkulácie v</t>
  </si>
  <si>
    <t xml:space="preserve"> Odberateľ:</t>
  </si>
  <si>
    <t>IČO:</t>
  </si>
  <si>
    <t>DIČ:</t>
  </si>
  <si>
    <t>IČ DPH:</t>
  </si>
  <si>
    <t>VF</t>
  </si>
  <si>
    <t xml:space="preserve"> Dodávateľ:</t>
  </si>
  <si>
    <t>OP</t>
  </si>
  <si>
    <t>Krycí list OP v</t>
  </si>
  <si>
    <t xml:space="preserve"> 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</si>
  <si>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</si>
  <si>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</si>
  <si>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</si>
  <si>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</si>
  <si>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</si>
  <si>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</si>
  <si>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</si>
  <si>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</si>
  <si>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</si>
  <si>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</si>
  <si>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</si>
  <si>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</si>
  <si>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</si>
  <si>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</si>
  <si>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</si>
  <si>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</si>
  <si>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</si>
  <si>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</si>
  <si>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</si>
  <si>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</si>
  <si>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</si>
  <si>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</si>
  <si>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</si>
  <si>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</si>
  <si>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</si>
  <si>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</si>
  <si>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</si>
  <si>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</si>
  <si>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</si>
  <si>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</si>
  <si>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</si>
  <si>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</si>
  <si>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</si>
  <si>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</si>
  <si>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</si>
  <si>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</si>
  <si>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</si>
  <si>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 DPH   20% z:</t>
  </si>
  <si>
    <t xml:space="preserve"> DPH    0% z:</t>
  </si>
  <si>
    <t xml:space="preserve">Súčet riadkov 21 až 23: </t>
  </si>
  <si>
    <t>F</t>
  </si>
  <si>
    <t xml:space="preserve"> Odpočet - prípočet</t>
  </si>
  <si>
    <t xml:space="preserve">Odberateľ: </t>
  </si>
  <si>
    <t xml:space="preserve">Projektant: </t>
  </si>
  <si>
    <t>Rekapitulácia rozpočtu v</t>
  </si>
  <si>
    <t xml:space="preserve">Dodávateľ: </t>
  </si>
  <si>
    <t>Dátum: 06.10.2021</t>
  </si>
  <si>
    <t>Rekapitulácia splátky v</t>
  </si>
  <si>
    <t>Rekapitulácia výrobnej kalkulácie v</t>
  </si>
  <si>
    <t>Stavba : Stavebné úpravy - kompletná rekonš.lôžkovej časti OAIM FN Trenčín</t>
  </si>
  <si>
    <t>Objekt : SO 01 - Stavebné úpravy OAIM  - elektroinštalácia</t>
  </si>
  <si>
    <t>Rekapitulácia OP v</t>
  </si>
  <si>
    <t>Popis položky, stavebného dielu, remesla</t>
  </si>
  <si>
    <t>Špecifikovaný</t>
  </si>
  <si>
    <t>Spolu</t>
  </si>
  <si>
    <t>Hmotnosť v tonách</t>
  </si>
  <si>
    <t>Suť v tonách</t>
  </si>
  <si>
    <t>Nh</t>
  </si>
  <si>
    <t>materiál</t>
  </si>
  <si>
    <t>Doplnenie rozvádzača spolu:</t>
  </si>
  <si>
    <t>Rúrky, žlaby spolu:</t>
  </si>
  <si>
    <t>Sekanie drážok spolu:</t>
  </si>
  <si>
    <t>Svietidlá spolu:</t>
  </si>
  <si>
    <t>Káble a vodiče spolu:</t>
  </si>
  <si>
    <t>Doplnkové pospájanie spolu:</t>
  </si>
  <si>
    <t>Inštalačný materiál spolu:</t>
  </si>
  <si>
    <t>Ostatné spolu:</t>
  </si>
  <si>
    <t>Revízia - Hlava XI spolu:</t>
  </si>
  <si>
    <t>Rozvádzač R- BM spolu:</t>
  </si>
  <si>
    <t>Rozvádzač R-VZT 2 spolu:</t>
  </si>
  <si>
    <t>Rozvádzač RD 1.2 spolu:</t>
  </si>
  <si>
    <t>Rozvádzač RU 1.2 spolu:</t>
  </si>
  <si>
    <t>Rozvádzač RS 1.2 spolu:</t>
  </si>
  <si>
    <t>M21 - 155 Elektromontáže spolu:</t>
  </si>
  <si>
    <t>Rozpočet celkom:</t>
  </si>
  <si>
    <t>Počet des.miest</t>
  </si>
  <si>
    <t>Formát</t>
  </si>
  <si>
    <t>Prehľad rozpočtových nákladov v</t>
  </si>
  <si>
    <t>Súpis vykonaných prác a dodávok v</t>
  </si>
  <si>
    <t>Prehľad kalkulovaných nákladov v</t>
  </si>
  <si>
    <t>Súpis plánovaných prác a dodávok v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</si>
  <si>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</si>
  <si>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</si>
  <si>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</si>
  <si>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</si>
  <si>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</si>
  <si>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</si>
  <si>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</si>
  <si>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</si>
  <si>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</si>
  <si>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</si>
  <si>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</si>
  <si>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</si>
  <si>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</si>
  <si>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Klasifikácia</t>
  </si>
  <si>
    <t>Katalógové</t>
  </si>
  <si>
    <t>AC</t>
  </si>
  <si>
    <t>AD</t>
  </si>
  <si>
    <t>Jedn. cena</t>
  </si>
  <si>
    <t>Index JC</t>
  </si>
  <si>
    <t>Index mn.</t>
  </si>
  <si>
    <t>Zaradenie</t>
  </si>
  <si>
    <t>Lev0</t>
  </si>
  <si>
    <t>Lev1</t>
  </si>
  <si>
    <t>Lev2</t>
  </si>
  <si>
    <t>Lev3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</si>
  <si>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</si>
  <si>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</si>
  <si>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</si>
  <si>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</si>
  <si>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</si>
  <si>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</si>
  <si>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</si>
  <si>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</si>
  <si>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</si>
  <si>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zostatok</t>
  </si>
  <si>
    <t>z režimu stavba</t>
  </si>
  <si>
    <t>položky</t>
  </si>
  <si>
    <t>pre tlač</t>
  </si>
  <si>
    <t>produkcie</t>
  </si>
  <si>
    <t>ceny</t>
  </si>
  <si>
    <t>pre KL</t>
  </si>
  <si>
    <t>pozícia</t>
  </si>
  <si>
    <t>21</t>
  </si>
  <si>
    <t>M21 - 155 Elektromontáže</t>
  </si>
  <si>
    <t>21-000035</t>
  </si>
  <si>
    <t>Doplnenie rozvádzača</t>
  </si>
  <si>
    <t xml:space="preserve">    1  </t>
  </si>
  <si>
    <t>MAT</t>
  </si>
  <si>
    <t>3585642E04</t>
  </si>
  <si>
    <t>Odpínač poistkový 3-pól, pre valcové poistky 22x58 -  VLCE22-3P (6MD)</t>
  </si>
  <si>
    <t>kus</t>
  </si>
  <si>
    <t xml:space="preserve">    2  </t>
  </si>
  <si>
    <t>3585682E18</t>
  </si>
  <si>
    <t>Poistková vložka valcová 22x58 (125A) : C22G125 - gG/gL</t>
  </si>
  <si>
    <t xml:space="preserve">    3  </t>
  </si>
  <si>
    <t>3585682E16</t>
  </si>
  <si>
    <t>Poistková vložka valcová 22x58 (80A) : C22G80 - gG/gL</t>
  </si>
  <si>
    <t xml:space="preserve">    4  </t>
  </si>
  <si>
    <t>3585651O20</t>
  </si>
  <si>
    <t>Odpínač radový 3-pól ,FH1</t>
  </si>
  <si>
    <t xml:space="preserve">    5  </t>
  </si>
  <si>
    <t>3585702O15</t>
  </si>
  <si>
    <t>Poistková vložka nožová 500V-AC (veľkosť 1) -  PNA1 200A gG</t>
  </si>
  <si>
    <t xml:space="preserve">    6  </t>
  </si>
  <si>
    <t>921</t>
  </si>
  <si>
    <t>213290120</t>
  </si>
  <si>
    <t>Úprava rozvádzača</t>
  </si>
  <si>
    <t>hod</t>
  </si>
  <si>
    <t>21-00152</t>
  </si>
  <si>
    <t>Rúrky, žlaby</t>
  </si>
  <si>
    <t xml:space="preserve">    7  </t>
  </si>
  <si>
    <t>210010021</t>
  </si>
  <si>
    <t>Montáž el-inšt rúrky (plast) tuhá, uložená pevne D20 (d16)mm</t>
  </si>
  <si>
    <t>m</t>
  </si>
  <si>
    <t xml:space="preserve">    8  </t>
  </si>
  <si>
    <t>345654I002</t>
  </si>
  <si>
    <t>Rúrka el-inšt PP tuhá 087216 : HFIRM Turbo 20, s hrdlom, bezhalogénová, svetlosivá</t>
  </si>
  <si>
    <t xml:space="preserve">    9  </t>
  </si>
  <si>
    <t>345659I139</t>
  </si>
  <si>
    <t>Príchytka PC (klip) s čelusťami 041016 : HFCL 20, bezhalogénová, svetlosivá</t>
  </si>
  <si>
    <t xml:space="preserve">   10  </t>
  </si>
  <si>
    <t>210010001</t>
  </si>
  <si>
    <t>Montáž el-inšt rúrky (plast) ohybná, pod omietku D16 (d13)mm</t>
  </si>
  <si>
    <t xml:space="preserve">   11  </t>
  </si>
  <si>
    <t>345651I521</t>
  </si>
  <si>
    <t>Rúrka el-inšt PP-Blend ohybná 102295 : HFX Turbo 16, bezhalogénová, svetlosivá</t>
  </si>
  <si>
    <t xml:space="preserve">   12  </t>
  </si>
  <si>
    <t>210020310-R</t>
  </si>
  <si>
    <t>Montáž káblového žľabu,CABLOFIL</t>
  </si>
  <si>
    <t xml:space="preserve">   13  </t>
  </si>
  <si>
    <t>5534754J14</t>
  </si>
  <si>
    <t>Káblový drôtený žľab CABLOFIL® : CF105/200 GC, výška bočnice 105 (mm) žiarové zink (GC) vč.príslušenstva</t>
  </si>
  <si>
    <t xml:space="preserve">   14  </t>
  </si>
  <si>
    <t>210020306-R</t>
  </si>
  <si>
    <t>Montáž káblového žľabu, výška bočnice 100, š.125 (mm), vrátane kolien, T-kusov, s podperami</t>
  </si>
  <si>
    <t xml:space="preserve">   15  </t>
  </si>
  <si>
    <t>5534703F14</t>
  </si>
  <si>
    <t>Káblový žľab  šírka 150 : SKS 615 FT, výška bočnice 60 (mm) dierovaný, zink. ponorom  č.príslušenstva</t>
  </si>
  <si>
    <t xml:space="preserve">   16  </t>
  </si>
  <si>
    <t>210020312</t>
  </si>
  <si>
    <t>Montáž káblového žľabu, výška bočnice 100, š.500 (mm), vrátane kolien, T-kusov, s podperami</t>
  </si>
  <si>
    <t xml:space="preserve">   17  </t>
  </si>
  <si>
    <t>5534703F16</t>
  </si>
  <si>
    <t>Káblový žľab , šírka 300 : SKS 630 FT, výška bočnice 60 (mm) dierovaný, zink. ponorom vč.príslušenstva</t>
  </si>
  <si>
    <t xml:space="preserve">   18  </t>
  </si>
  <si>
    <t>210020312-R</t>
  </si>
  <si>
    <t xml:space="preserve">   19  </t>
  </si>
  <si>
    <t>5534703F18</t>
  </si>
  <si>
    <t>Káblový žľab , šírka 500 : SKS 650 FT, výška bočnice 60 (mm) dierovaný, zink. ponorom v.príslušenstva</t>
  </si>
  <si>
    <t xml:space="preserve">   20  </t>
  </si>
  <si>
    <t>210020671</t>
  </si>
  <si>
    <t>Výroba a montáž oceľovej všeobecnej konštrukcie, pre el. zariadenia (klasická)</t>
  </si>
  <si>
    <t>kg</t>
  </si>
  <si>
    <t xml:space="preserve">   21  </t>
  </si>
  <si>
    <t>132102300</t>
  </si>
  <si>
    <t>Oceľová konštrukcia všeobecná</t>
  </si>
  <si>
    <t xml:space="preserve">   22  </t>
  </si>
  <si>
    <t>210021014-R</t>
  </si>
  <si>
    <t>Zhotovenie otvoru pre krabičky</t>
  </si>
  <si>
    <t>21-022</t>
  </si>
  <si>
    <t>Sekanie drážok</t>
  </si>
  <si>
    <t xml:space="preserve">   23  </t>
  </si>
  <si>
    <t>013</t>
  </si>
  <si>
    <t>974031121</t>
  </si>
  <si>
    <t>Vysekanie rýh v tehelnom murive hl. do 3 cm š. do 3 cm</t>
  </si>
  <si>
    <t xml:space="preserve">   24  </t>
  </si>
  <si>
    <t>974031122</t>
  </si>
  <si>
    <t>Vysekanie rýh v tehelnom murive hl. do 3 cm š. do 7 cm</t>
  </si>
  <si>
    <t>21-10</t>
  </si>
  <si>
    <t>Svietidlá</t>
  </si>
  <si>
    <t xml:space="preserve">   25  </t>
  </si>
  <si>
    <t>210200618</t>
  </si>
  <si>
    <t>Montáž, svietidlo, vstavaný LED panel IP20-44, 600x600 (mm)</t>
  </si>
  <si>
    <t xml:space="preserve">   26  </t>
  </si>
  <si>
    <t>348912209646</t>
  </si>
  <si>
    <t>A - Svieitdlo LED 50W do podhľadu IP54,   625x625 -Ra90   (FORCLEAN)</t>
  </si>
  <si>
    <t>ks</t>
  </si>
  <si>
    <t xml:space="preserve">   27  </t>
  </si>
  <si>
    <t>348912209673</t>
  </si>
  <si>
    <t>AR - Svietidlo LED 50W 4000K do podhľadu IP54, stmievatelné DALI  625x625 -Ra90 (FORCLEAN)</t>
  </si>
  <si>
    <t xml:space="preserve">   28  </t>
  </si>
  <si>
    <t xml:space="preserve">   29  </t>
  </si>
  <si>
    <t>348912209648</t>
  </si>
  <si>
    <t>B- Svietidlo do podhľadu LED 36  4000K , IP20</t>
  </si>
  <si>
    <t xml:space="preserve">   30  </t>
  </si>
  <si>
    <t>210200601</t>
  </si>
  <si>
    <t>Montáž, lineárne LED svietidlo, prisadený panel IP20-44, 100x600 (mm)</t>
  </si>
  <si>
    <t xml:space="preserve">   31  </t>
  </si>
  <si>
    <t>348912209653</t>
  </si>
  <si>
    <t>C-  Svietidlo lištové  LED 11W= 790lm 3000K 550mm , IP20</t>
  </si>
  <si>
    <t xml:space="preserve">   32  </t>
  </si>
  <si>
    <t>211200101</t>
  </si>
  <si>
    <t>Montáž, svietidlo núdzové, IP20-44</t>
  </si>
  <si>
    <t xml:space="preserve">   33  </t>
  </si>
  <si>
    <t>3489122691</t>
  </si>
  <si>
    <t>N - Núdzové svietidlo napojené z CBS s piktogramom</t>
  </si>
  <si>
    <t xml:space="preserve">   34  </t>
  </si>
  <si>
    <t>3489122692</t>
  </si>
  <si>
    <t>N1 - Núdzové svietidlo napojené z CBS asymetrické</t>
  </si>
  <si>
    <t xml:space="preserve">   35  </t>
  </si>
  <si>
    <t>3489122693</t>
  </si>
  <si>
    <t>N2 - Núdzové svietidlo napojené z CBS  symetrické</t>
  </si>
  <si>
    <t xml:space="preserve">   36  </t>
  </si>
  <si>
    <t>210200000.51</t>
  </si>
  <si>
    <t>Centrálny zdroj osvetlenia vrátane programovania</t>
  </si>
  <si>
    <t xml:space="preserve">   37  </t>
  </si>
  <si>
    <t>3489122763</t>
  </si>
  <si>
    <t>Centrálny batériový systém vrátane oživenia - CBS 4 slučky</t>
  </si>
  <si>
    <t xml:space="preserve">   38  </t>
  </si>
  <si>
    <t>210190002</t>
  </si>
  <si>
    <t>Montáž skrine pre CBS</t>
  </si>
  <si>
    <t xml:space="preserve">   39  </t>
  </si>
  <si>
    <t>357000C137</t>
  </si>
  <si>
    <t>Skriňa E30 pre CBS</t>
  </si>
  <si>
    <t>21-15</t>
  </si>
  <si>
    <t>Káble a vodiče</t>
  </si>
  <si>
    <t xml:space="preserve">   40  </t>
  </si>
  <si>
    <t>210880166</t>
  </si>
  <si>
    <t>Montáž, bezhalogénový vodič Cu plný drôt, uložený pevne V07G-U, CXKE, CHKE, N2XH, NHXH 4</t>
  </si>
  <si>
    <t xml:space="preserve">   41  </t>
  </si>
  <si>
    <t>341023E525</t>
  </si>
  <si>
    <t>Vodič 1-žilový bezhalogénový Cu 1kV, drôt : N2XH-J 1x4 B2ca-s1,d0,a1</t>
  </si>
  <si>
    <t xml:space="preserve">   42  </t>
  </si>
  <si>
    <t>210880168</t>
  </si>
  <si>
    <t>Montáž, bezhalogénový vodič Cu plný drôt, uložený pevne V07G-U, CXKE, CHKE, N2XH, NHXH 10</t>
  </si>
  <si>
    <t xml:space="preserve">   43  </t>
  </si>
  <si>
    <t>341023E529</t>
  </si>
  <si>
    <t>Vodič 1-žilový bezhalogénový Cu 1kV, drôt : N2XH-J 1x10 B2ca-s1,d0,a1</t>
  </si>
  <si>
    <t xml:space="preserve">   44  </t>
  </si>
  <si>
    <t>210880170</t>
  </si>
  <si>
    <t>Montáž, bezhalogénový vodič Cu lanové jadro, uložený pevne V07G-K, CXKE, CHKE, N2XH, NHXH 25</t>
  </si>
  <si>
    <t xml:space="preserve">   45  </t>
  </si>
  <si>
    <t>341023N513</t>
  </si>
  <si>
    <t>Kábel 1-žilový bezhalogénový Cu 1kV : NOPOVIC® 1-CXKH-R-J 1x25 B2ca-s1,d0,a1 lano (RMV)</t>
  </si>
  <si>
    <t xml:space="preserve">   46  </t>
  </si>
  <si>
    <t>210880305</t>
  </si>
  <si>
    <t>Montáž, bezhalogénový kábel Cu 750V uložený pevne CXKE, CHKE, N2XH, NHXH 3x1,5</t>
  </si>
  <si>
    <t xml:space="preserve">   47  </t>
  </si>
  <si>
    <t>341229E111</t>
  </si>
  <si>
    <t>Kábel bezhalogénový Cu 1kV : 1-CXKH-V-O 3x1,5 P90-R B2ca-s1,d0,a1</t>
  </si>
  <si>
    <t xml:space="preserve">   48  </t>
  </si>
  <si>
    <t xml:space="preserve">   49  </t>
  </si>
  <si>
    <t>341216E111</t>
  </si>
  <si>
    <t>Kábel bezhalogénový Cu 1kV : 1-CXKH-R-O 3x1,5 B2ca-s1,d0,a1</t>
  </si>
  <si>
    <t xml:space="preserve">   50  </t>
  </si>
  <si>
    <t xml:space="preserve">   51  </t>
  </si>
  <si>
    <t>341216E110</t>
  </si>
  <si>
    <t>Kábel bezhalogénový Cu 1kV : 1-CXKH-R-J 3x1,5 B2ca-s1,d0,a1</t>
  </si>
  <si>
    <t xml:space="preserve">   52  </t>
  </si>
  <si>
    <t xml:space="preserve">   53  </t>
  </si>
  <si>
    <t>341229E110</t>
  </si>
  <si>
    <t>Kábel bezhalogénový Cu 1kV : 1-CXKH-V-J 3x1,5 P90-R B2ca-s1,d0,a1</t>
  </si>
  <si>
    <t xml:space="preserve">   54  </t>
  </si>
  <si>
    <t>210880306</t>
  </si>
  <si>
    <t>Montáž, bezhalogénový kábel Cu 750V uložený pevne CXKE, CHKE, N2XH, NHXH 3x2,5</t>
  </si>
  <si>
    <t xml:space="preserve">   55  </t>
  </si>
  <si>
    <t>341229E120</t>
  </si>
  <si>
    <t>Kábel bezhalogénový Cu 1kV : 1-CXKH-V-J 3x2,5 P90-R B2ca-s1,d0,a1</t>
  </si>
  <si>
    <t xml:space="preserve">   56  </t>
  </si>
  <si>
    <t>210880307</t>
  </si>
  <si>
    <t>Montáž, bezhalogénový kábel Cu 750V uložený pevne CXKE, CHKE, N2XH, NHXH 3x4</t>
  </si>
  <si>
    <t xml:space="preserve">   57  </t>
  </si>
  <si>
    <t>341229E130</t>
  </si>
  <si>
    <t>Kábel bezhalogénový Cu 1kV : 1-CXKH-V-J 3x4 P90-R B2ca-s1,d0,a1</t>
  </si>
  <si>
    <t xml:space="preserve">   58  </t>
  </si>
  <si>
    <t>210880308</t>
  </si>
  <si>
    <t>Montáž, bezhalogénový kábel Cu 750V uložený pevne CXKE, CHKE, N2XH, NHXH 3x6-16</t>
  </si>
  <si>
    <t xml:space="preserve">   59  </t>
  </si>
  <si>
    <t>341229E150</t>
  </si>
  <si>
    <t>Kábel bezhalogénový Cu 1kV : 1-CXKH-V-J 3x10 P90-R B2ca-s1,d0,a1</t>
  </si>
  <si>
    <t xml:space="preserve">   60  </t>
  </si>
  <si>
    <t>210880310</t>
  </si>
  <si>
    <t>Montáž, bezhalogénový kábel Cu 750V uložený pevne CXKE, CHKE, N2XH, NHXH 4x2,5</t>
  </si>
  <si>
    <t xml:space="preserve">   61  </t>
  </si>
  <si>
    <t>341229E220</t>
  </si>
  <si>
    <t>Kábel bezhalogénový Cu 1kV : 1-CXKH-V-J 4x2,5 P90-R B2ca-s1,d0,a1</t>
  </si>
  <si>
    <t xml:space="preserve">   62  </t>
  </si>
  <si>
    <t>210880315</t>
  </si>
  <si>
    <t>Montáž, bezhalogénový kábel Cu 750V uložený pevne CXKE, CHKE, N2XH, NHXH 5x1,5</t>
  </si>
  <si>
    <t xml:space="preserve">   63  </t>
  </si>
  <si>
    <t>341216E310</t>
  </si>
  <si>
    <t>Kábel bezhalogénový Cu 1kV : 1-CXKH-R-J 5x1,5 B2ca-s1,d0,a1</t>
  </si>
  <si>
    <t xml:space="preserve">   64  </t>
  </si>
  <si>
    <t xml:space="preserve">   65  </t>
  </si>
  <si>
    <t>341229E310</t>
  </si>
  <si>
    <t>Kábel bezhalogénový Cu 1kV : 1-CXKH-V-J 5x1,5 P90-R B2ca-s1,d0,a1</t>
  </si>
  <si>
    <t xml:space="preserve">   66  </t>
  </si>
  <si>
    <t>210880316</t>
  </si>
  <si>
    <t>Montáž, bezhalogénový kábel Cu 750V uložený pevne CXKE, CHKE, N2XH, NHXH 5x2,5</t>
  </si>
  <si>
    <t xml:space="preserve">   67  </t>
  </si>
  <si>
    <t>341229E320</t>
  </si>
  <si>
    <t>Kábel bezhalogénový Cu 1kV : 1-CXKH-V-J 5x2,5 P90-R B2ca-s1,d0,a1</t>
  </si>
  <si>
    <t xml:space="preserve">   68  </t>
  </si>
  <si>
    <t xml:space="preserve">   69  </t>
  </si>
  <si>
    <t>341216E320</t>
  </si>
  <si>
    <t>Kábel bezhalogénový Cu 1kV : 1-CXKH-R-J 5x2,5 B2ca-s1,d0,a1</t>
  </si>
  <si>
    <t xml:space="preserve">   70  </t>
  </si>
  <si>
    <t>210880317</t>
  </si>
  <si>
    <t>Montáž, bezhalogénový kábel Cu 750V uložený pevne CXKE, CHKE, N2XH, NHXH 5x4-6</t>
  </si>
  <si>
    <t xml:space="preserve">   71  </t>
  </si>
  <si>
    <t>341216E330</t>
  </si>
  <si>
    <t>Kábel bezhalogénový Cu 1kV : 1-CXKH-R-J 5x4 B2ca-s1,d0,a1</t>
  </si>
  <si>
    <t xml:space="preserve">   72  </t>
  </si>
  <si>
    <t>210880318</t>
  </si>
  <si>
    <t>Montáž, bezhalogénový kábel Cu 750V uložený pevne CXKE, CHKE, N2XH, NHXH 5x10-16</t>
  </si>
  <si>
    <t xml:space="preserve">   73  </t>
  </si>
  <si>
    <t>341216E350</t>
  </si>
  <si>
    <t>Kábel bezhalogénový Cu 1kV : 1-CXKH-R-J 5x10 B2ca-s1,d0,a1</t>
  </si>
  <si>
    <t xml:space="preserve">   74  </t>
  </si>
  <si>
    <t>210880450</t>
  </si>
  <si>
    <t>Montáž, bezhalogénový kábel Cu 1kV uložený pevne CXKE, CHKE, N2XH, NHXH 5x25</t>
  </si>
  <si>
    <t xml:space="preserve">   75  </t>
  </si>
  <si>
    <t>341322N200</t>
  </si>
  <si>
    <t>Kábel bezhalogénový Cu 1kV : NOPOVIC® 1-CXKH-V P90-R-J 5x25 B2ca-s1,d0,a1 lano (RMV)</t>
  </si>
  <si>
    <t xml:space="preserve">   76  </t>
  </si>
  <si>
    <t>210880452</t>
  </si>
  <si>
    <t>Montáž, bezhalogénový kábel Cu 1kV uložený pevne CXKE, CHKE, N2XH, NHXH 5x50</t>
  </si>
  <si>
    <t xml:space="preserve">   77  </t>
  </si>
  <si>
    <t>341320N220</t>
  </si>
  <si>
    <t>Kábel bezhalogénový Cu 1kV : NOPOVIC® 1-CXKH-R-J 5x50 B2ca-s1,d0,a1 lano (SM)</t>
  </si>
  <si>
    <t xml:space="preserve">   78  </t>
  </si>
  <si>
    <t>210880453</t>
  </si>
  <si>
    <t>Montáž, bezhalogénový kábel Cu 1kV uložený pevne CXKE, CHKE, N2XH, NHXH 5x70</t>
  </si>
  <si>
    <t xml:space="preserve">   79  </t>
  </si>
  <si>
    <t>341320N230</t>
  </si>
  <si>
    <t>Kábel bezhalogénový Cu 1kV : NOPOVIC® 1-CXKH-R-J 5x70 B2ca-s1,d0,a1 lano (SM)</t>
  </si>
  <si>
    <t xml:space="preserve">   80  </t>
  </si>
  <si>
    <t>210802415</t>
  </si>
  <si>
    <t>Montáž, šnúra gumená 750V, lanové jadro, voľne uložená H07RN-F (CGSG) 3x10</t>
  </si>
  <si>
    <t xml:space="preserve">   81  </t>
  </si>
  <si>
    <t>341515M120</t>
  </si>
  <si>
    <t>Kábel ohybný gumený Cu 750V : (CGSG) H07RN-F 3G10</t>
  </si>
  <si>
    <t xml:space="preserve">   82  </t>
  </si>
  <si>
    <t>922</t>
  </si>
  <si>
    <t>220280250</t>
  </si>
  <si>
    <t>Montáž, kábel dátový uložený v rúrkach FTP, STP</t>
  </si>
  <si>
    <t xml:space="preserve">   83  </t>
  </si>
  <si>
    <t>341812M098</t>
  </si>
  <si>
    <t>Kábel na prenos dát S/FTP 4x2x0,55 B2ca,s1d1a1</t>
  </si>
  <si>
    <t xml:space="preserve">   84  </t>
  </si>
  <si>
    <t>220280221</t>
  </si>
  <si>
    <t>Montáž, kábel uložený v rúrkach SYKFY 1-5x2x0,5</t>
  </si>
  <si>
    <t xml:space="preserve">   85  </t>
  </si>
  <si>
    <t>341672E003</t>
  </si>
  <si>
    <t>Kábel Cu signálny bezhalogénový, drôtené žily, tienený : J-H(St)H 2x2x0.6 Bd B2ca-s1,d0,a1</t>
  </si>
  <si>
    <t xml:space="preserve">   86  </t>
  </si>
  <si>
    <t>210950101</t>
  </si>
  <si>
    <t>Montáž označovacieho štítka na kábel</t>
  </si>
  <si>
    <t xml:space="preserve">   87  </t>
  </si>
  <si>
    <t>345950K518</t>
  </si>
  <si>
    <t>Označovací štítok na kábel</t>
  </si>
  <si>
    <t xml:space="preserve">   88  </t>
  </si>
  <si>
    <t>211010006</t>
  </si>
  <si>
    <t>Osadenie plastovej "hmoždinky", vyvŕtanie diery D 8mm, do muriva z ostro pálen. tehál, alebo stredne tvrdého kameňa</t>
  </si>
  <si>
    <t xml:space="preserve">   89  </t>
  </si>
  <si>
    <t>345955K014</t>
  </si>
  <si>
    <t>Hmoždinka oceľová do betónu TRSO M8    (BAKS)</t>
  </si>
  <si>
    <t xml:space="preserve">   90  </t>
  </si>
  <si>
    <t>345955K032</t>
  </si>
  <si>
    <t>Držiak UDF 12</t>
  </si>
  <si>
    <t xml:space="preserve">   91  </t>
  </si>
  <si>
    <t>345951O051</t>
  </si>
  <si>
    <t>Držiak kovový GRIP M 15, zväzkový ,zinkovaný</t>
  </si>
  <si>
    <t xml:space="preserve">   92  </t>
  </si>
  <si>
    <t xml:space="preserve">   93  </t>
  </si>
  <si>
    <t>345955K001</t>
  </si>
  <si>
    <t>Hmoždinka PA plast : HM 8/1 (pre skrutky D4÷5/ &gt;45mm)</t>
  </si>
  <si>
    <t>21-162</t>
  </si>
  <si>
    <t>Doplnkové pospájanie</t>
  </si>
  <si>
    <t xml:space="preserve">   94  </t>
  </si>
  <si>
    <t>210220330</t>
  </si>
  <si>
    <t>Montáž, zásuvka na pripojenie svorky na vyrovnanie potenciálu, pre zdravotníctvo</t>
  </si>
  <si>
    <t xml:space="preserve">   95  </t>
  </si>
  <si>
    <t>3549091A01</t>
  </si>
  <si>
    <t>Zásuvka 2-nás na vyrovnanie potenciálu Reflex SI : 2095 UC-214, pre uhlové zdierky, s krytom, bez rámika, alpská biela</t>
  </si>
  <si>
    <t xml:space="preserve">   96  </t>
  </si>
  <si>
    <t>345531A962</t>
  </si>
  <si>
    <t>Rámik 1-násobný Reflex SI : , s popisovým poľom, alpská biela</t>
  </si>
  <si>
    <t xml:space="preserve">   97  </t>
  </si>
  <si>
    <t>210220325</t>
  </si>
  <si>
    <t>Montáž a pripojenie ekvipotenciálnej svorkovnice</t>
  </si>
  <si>
    <t xml:space="preserve">   98  </t>
  </si>
  <si>
    <t>345131906</t>
  </si>
  <si>
    <t>Krabica KT 250 - pre doplnkové pospájanie vr.svoriek - PA</t>
  </si>
  <si>
    <t xml:space="preserve">   99  </t>
  </si>
  <si>
    <t>3549090O41</t>
  </si>
  <si>
    <t>Prípojnica potenciálového vyrovnania 5015545 : 1804 UP, v krabici, pod omietku</t>
  </si>
  <si>
    <t xml:space="preserve">  100  </t>
  </si>
  <si>
    <t>210220327</t>
  </si>
  <si>
    <t>Montáž a pripojenie svorky k zárubniam ,vodovodu ,podlahe</t>
  </si>
  <si>
    <t xml:space="preserve">  101  </t>
  </si>
  <si>
    <t>3549090D11</t>
  </si>
  <si>
    <t>Krabica doplnkového pospájania pre pripojenie podlahy</t>
  </si>
  <si>
    <t xml:space="preserve">  102  </t>
  </si>
  <si>
    <t>3549090O88</t>
  </si>
  <si>
    <t>Svorka pre pripojenie vodovodu, radiátora , zárubne</t>
  </si>
  <si>
    <t>21-20</t>
  </si>
  <si>
    <t>Inštalačný materiál</t>
  </si>
  <si>
    <t xml:space="preserve">  103  </t>
  </si>
  <si>
    <t>210010301</t>
  </si>
  <si>
    <t>Montáž krabice do muriva 1-nás KP (68) bez zapojenia, prístrojová</t>
  </si>
  <si>
    <t xml:space="preserve">  104  </t>
  </si>
  <si>
    <t>345600K015</t>
  </si>
  <si>
    <t>Krabica KU univerzálna 1-nás : bezhalogénová</t>
  </si>
  <si>
    <t xml:space="preserve">  105  </t>
  </si>
  <si>
    <t>210010302</t>
  </si>
  <si>
    <t>Montáž krabice do muriva 2-3-nás KP (68) bez zapojenia, prístrojová</t>
  </si>
  <si>
    <t xml:space="preserve">  106  </t>
  </si>
  <si>
    <t>345600K202-01</t>
  </si>
  <si>
    <t>Krabica KP prístrojová 2-nás : bezhalogénová</t>
  </si>
  <si>
    <t xml:space="preserve">  107  </t>
  </si>
  <si>
    <t>345600K203-01</t>
  </si>
  <si>
    <t>Krabica KP prístrojová 3-nás :bezhalogénová</t>
  </si>
  <si>
    <t xml:space="preserve">  108  </t>
  </si>
  <si>
    <t>210010303</t>
  </si>
  <si>
    <t>Montáž krabice do muriva 4-5-nás KP (68) bez zapojenia, prístrojová</t>
  </si>
  <si>
    <t xml:space="preserve">  109  </t>
  </si>
  <si>
    <t>345600K204-01</t>
  </si>
  <si>
    <t>Krabica KP prístrojová 4-nás : bezhalogénová</t>
  </si>
  <si>
    <t xml:space="preserve">  110  </t>
  </si>
  <si>
    <t>210010321</t>
  </si>
  <si>
    <t>Montáž krabice do muriva KR (68) vrátane zapojenia, rozvodka s vekom a svorkovnicou</t>
  </si>
  <si>
    <t xml:space="preserve">  111  </t>
  </si>
  <si>
    <t>345608K048</t>
  </si>
  <si>
    <t>Krabica KR 68 rozvodná bezhalogénová</t>
  </si>
  <si>
    <t xml:space="preserve">  112  </t>
  </si>
  <si>
    <t>210010322</t>
  </si>
  <si>
    <t>Montáž krabice do muriva KR (97) vrátane zapojenia, rozvodka s vekom a svorkovnicou</t>
  </si>
  <si>
    <t xml:space="preserve">  113  </t>
  </si>
  <si>
    <t>345608K049</t>
  </si>
  <si>
    <t>Krabica KR 97 rozvodná bezhalogénová</t>
  </si>
  <si>
    <t xml:space="preserve">  114  </t>
  </si>
  <si>
    <t>210010351</t>
  </si>
  <si>
    <t>Montáž krabice PO</t>
  </si>
  <si>
    <t xml:space="preserve">  115  </t>
  </si>
  <si>
    <t>345620K614</t>
  </si>
  <si>
    <t>Krabica KR rozvodná uzatvorená IP66 : KSK 125 PO6P, požiarne odolná [126x126x74] svorky 5x(1,5÷6mm2) tep. poistka, plast, oranžová</t>
  </si>
  <si>
    <t xml:space="preserve">  116  </t>
  </si>
  <si>
    <t>210010313</t>
  </si>
  <si>
    <t>Montáž krabice do muriva KO (do 125x125) bez zapojenia, s vekom, odbočná</t>
  </si>
  <si>
    <t xml:space="preserve">  117  </t>
  </si>
  <si>
    <t>345604K102</t>
  </si>
  <si>
    <t>Krabica KO odbočná : KO 100 KA (107x107x50) s viečkom, sivá + Wago</t>
  </si>
  <si>
    <t xml:space="preserve">  118  </t>
  </si>
  <si>
    <t>210150132</t>
  </si>
  <si>
    <t>Montáž relé</t>
  </si>
  <si>
    <t xml:space="preserve">  119  </t>
  </si>
  <si>
    <t>345140061</t>
  </si>
  <si>
    <t>Relé  FINDER 26.02.8.230+ Wago</t>
  </si>
  <si>
    <t xml:space="preserve">  120  </t>
  </si>
  <si>
    <t>210110041</t>
  </si>
  <si>
    <t>Montáž, spínač zapustený IP20, rad.1</t>
  </si>
  <si>
    <t xml:space="preserve">  121  </t>
  </si>
  <si>
    <t>345300A059</t>
  </si>
  <si>
    <t>Spínač jednopólový, 230V, 10A, zapustený, radenie 1, vrátane rámčeka</t>
  </si>
  <si>
    <t xml:space="preserve">  122  </t>
  </si>
  <si>
    <t>210110043</t>
  </si>
  <si>
    <t>Montáž, spínač zapustený IP20, rad.5</t>
  </si>
  <si>
    <t xml:space="preserve">  123  </t>
  </si>
  <si>
    <t>345313A055</t>
  </si>
  <si>
    <t>Prepínač sériový, 230V, 10A, zapustený, radenie 5, vrátane rámčeka</t>
  </si>
  <si>
    <t xml:space="preserve">  124  </t>
  </si>
  <si>
    <t>210110045</t>
  </si>
  <si>
    <t>Montáž, prepínač zapustený IP20, rad.6</t>
  </si>
  <si>
    <t xml:space="preserve">  125  </t>
  </si>
  <si>
    <t>345324A057</t>
  </si>
  <si>
    <t>Prepínač striedavý, 230V, 10A, zapustený, radenie 6, vrátane rámčeka</t>
  </si>
  <si>
    <t xml:space="preserve">  126  </t>
  </si>
  <si>
    <t>210140461</t>
  </si>
  <si>
    <t>Montáž, ovládač tlač. zapustený IP20, rad.1/0</t>
  </si>
  <si>
    <t xml:space="preserve">  127  </t>
  </si>
  <si>
    <t>345330A051</t>
  </si>
  <si>
    <t>Ovládač tlač. rad.1/0 :  10A, biela  , s krytom vr.rámčeka</t>
  </si>
  <si>
    <t xml:space="preserve">  128  </t>
  </si>
  <si>
    <t>210110092</t>
  </si>
  <si>
    <t>Montáž, stmievač zapustený do krabice, otočné ovládania osvetlenia, IP20</t>
  </si>
  <si>
    <t xml:space="preserve">  129  </t>
  </si>
  <si>
    <t>345440A055</t>
  </si>
  <si>
    <t>Stmievač osvetlenia otočný DALI  6599-0-2988</t>
  </si>
  <si>
    <t xml:space="preserve">  130  </t>
  </si>
  <si>
    <t>210110047P</t>
  </si>
  <si>
    <t>Montáž,prístroja osvetlenia LED</t>
  </si>
  <si>
    <t xml:space="preserve">  131  </t>
  </si>
  <si>
    <t>345300A060</t>
  </si>
  <si>
    <t>Prístroj osvetlenia s LED , ABB 3917U-A00053 , červené svetlo</t>
  </si>
  <si>
    <t xml:space="preserve">  132  </t>
  </si>
  <si>
    <t>345300A062</t>
  </si>
  <si>
    <t>Prístroj osvetlenia s LED , ABB 3917U-A00052 , zelená  LED</t>
  </si>
  <si>
    <t xml:space="preserve">  133  </t>
  </si>
  <si>
    <t>345507A210</t>
  </si>
  <si>
    <t>Kryt prístroja Tango® 5016A-A00070 , pre osvetlenie s LED, adaptér Profil 45,  červená</t>
  </si>
  <si>
    <t xml:space="preserve">  134  </t>
  </si>
  <si>
    <t>345507A211</t>
  </si>
  <si>
    <t>Kryt prístroja Tango® 5016A-A00070, pre osvetlenie s LED, adaptéra Profil 45, zelená</t>
  </si>
  <si>
    <t xml:space="preserve">  135  </t>
  </si>
  <si>
    <t>345531A230</t>
  </si>
  <si>
    <t>Rámik 1-násobný Tango® : 3901A-B10</t>
  </si>
  <si>
    <t xml:space="preserve">  136  </t>
  </si>
  <si>
    <t>210111155.2</t>
  </si>
  <si>
    <t>Montáž dialkovej signalizácie</t>
  </si>
  <si>
    <t xml:space="preserve">  137  </t>
  </si>
  <si>
    <t>345131903.1</t>
  </si>
  <si>
    <t>Modul dialkovej signalizácie  MDS - D</t>
  </si>
  <si>
    <t xml:space="preserve">  138  </t>
  </si>
  <si>
    <t>210111011</t>
  </si>
  <si>
    <t>Montáž, zásuvka zapustená IP20-40, x-násobná 10/16A - 250V, koncová</t>
  </si>
  <si>
    <t xml:space="preserve">  139  </t>
  </si>
  <si>
    <t>345401A961</t>
  </si>
  <si>
    <t>Zásuvka 1-nás. Reflex SI :  s krytom, bez rámika (oc) alpská biela</t>
  </si>
  <si>
    <t xml:space="preserve">  140  </t>
  </si>
  <si>
    <t>345401A963</t>
  </si>
  <si>
    <t>Zásuvka 1-nás. Reflex SI :  s krytom, bez rámika (oc) zelená</t>
  </si>
  <si>
    <t xml:space="preserve">  141  </t>
  </si>
  <si>
    <t>345405A961</t>
  </si>
  <si>
    <t>Zásuvka 1-nás. Reflex SI :  s prepäť. ochranou (opt.sign) s krytom, bez rámika (oc) alpská biela</t>
  </si>
  <si>
    <t xml:space="preserve">  142  </t>
  </si>
  <si>
    <t>345405A963</t>
  </si>
  <si>
    <t>Zásuvka 1-nás. Reflex SI :  s prepäť. ochranou (opt.sign) s krytom, bez rámika (oc) zelená</t>
  </si>
  <si>
    <t xml:space="preserve">  143  </t>
  </si>
  <si>
    <t>345404A984</t>
  </si>
  <si>
    <t>Zásuvka 1-nás. Reflex SI : s krytom, bez rámika, so signaliz. prevádzk. stavu (bez oc) žltá</t>
  </si>
  <si>
    <t xml:space="preserve">  144  </t>
  </si>
  <si>
    <t>345404A985</t>
  </si>
  <si>
    <t>Zásuvka 1-nás. Reflex SI :  s krytom, bez rámika, so signaliz. prevádzk. stavu (bez oc) oranžová</t>
  </si>
  <si>
    <t xml:space="preserve">  145  </t>
  </si>
  <si>
    <t xml:space="preserve">  146  </t>
  </si>
  <si>
    <t>345532A962</t>
  </si>
  <si>
    <t>Rámik 2-násobný Reflex SI : , vodorovný, s popisovým poľom, alpská biela</t>
  </si>
  <si>
    <t xml:space="preserve">  147  </t>
  </si>
  <si>
    <t>345533A962</t>
  </si>
  <si>
    <t>Rámik 3-násobný Reflex SI :  vodorovný, s popisovým poľom, alpská biela</t>
  </si>
  <si>
    <t xml:space="preserve">  148  </t>
  </si>
  <si>
    <t>345534A962</t>
  </si>
  <si>
    <t>Rámik 4-násobný Reflex SI :  vodorovný, s popisovým poľom, alpská biela</t>
  </si>
  <si>
    <t xml:space="preserve">  149  </t>
  </si>
  <si>
    <t>210111156</t>
  </si>
  <si>
    <t>Montáž  zásuvky pre RTG</t>
  </si>
  <si>
    <t xml:space="preserve">  150  </t>
  </si>
  <si>
    <t>358005D800.2</t>
  </si>
  <si>
    <t>Zásuvka  pre RTG 230V/16A</t>
  </si>
  <si>
    <t xml:space="preserve">  151  </t>
  </si>
  <si>
    <t>210110552</t>
  </si>
  <si>
    <t>Montáž, prepínač vačkový S 63</t>
  </si>
  <si>
    <t xml:space="preserve">  152  </t>
  </si>
  <si>
    <t>358119281</t>
  </si>
  <si>
    <t>Vypínač 3-pól.  SCAME ISOLÁTOR  63 A</t>
  </si>
  <si>
    <t xml:space="preserve">  153  </t>
  </si>
  <si>
    <t>210140455</t>
  </si>
  <si>
    <t>Montáž a zapojenie kompletných núdzových a požiarnych skriniek s tlačidlom</t>
  </si>
  <si>
    <t xml:space="preserve">  154  </t>
  </si>
  <si>
    <t>357080N001</t>
  </si>
  <si>
    <t>Núdzová a požiarna skrinka GEWISS : GW42201, s tlačidlom (1NO+1NC) presklenná s kladivkom, nástenná (P) IP55, červená</t>
  </si>
  <si>
    <t xml:space="preserve">  155  </t>
  </si>
  <si>
    <t>210190001</t>
  </si>
  <si>
    <t>Montáž rozvodnice do 20kg</t>
  </si>
  <si>
    <t xml:space="preserve">  156  </t>
  </si>
  <si>
    <t>210190003</t>
  </si>
  <si>
    <t>Montáž rozvodnice do 100kg</t>
  </si>
  <si>
    <t xml:space="preserve">  157  </t>
  </si>
  <si>
    <t>210190007</t>
  </si>
  <si>
    <t>Dokončovacie práce na rozvádzačoch 20-50kg</t>
  </si>
  <si>
    <t xml:space="preserve">  158  </t>
  </si>
  <si>
    <t>210190008</t>
  </si>
  <si>
    <t>Dokončovacie práce na rozvádzačoch 100-150kg</t>
  </si>
  <si>
    <t xml:space="preserve">  159  </t>
  </si>
  <si>
    <t>210190051</t>
  </si>
  <si>
    <t>Montáž rozvádzača, skriňový-delený do 200kg</t>
  </si>
  <si>
    <t xml:space="preserve">  160  </t>
  </si>
  <si>
    <t>210190110</t>
  </si>
  <si>
    <t>Dokončovacie práce na rozvádzačoch za pole</t>
  </si>
  <si>
    <t xml:space="preserve">  161  </t>
  </si>
  <si>
    <t>210190105</t>
  </si>
  <si>
    <t>Montáž  záložného zdroja</t>
  </si>
  <si>
    <t xml:space="preserve">  162  </t>
  </si>
  <si>
    <t>357000265033.1</t>
  </si>
  <si>
    <t>Záložný zdroj UPS POWERWAT+1110 10kVA,1f/1f,  vr.prepoj.kábeláža</t>
  </si>
  <si>
    <t xml:space="preserve">  163  </t>
  </si>
  <si>
    <t>946</t>
  </si>
  <si>
    <t>460680041</t>
  </si>
  <si>
    <t>Prerazenie murivom v betón múre hrúbky 15cm vr. utesnenia</t>
  </si>
  <si>
    <t>21-80</t>
  </si>
  <si>
    <t>Ostatné</t>
  </si>
  <si>
    <t xml:space="preserve">  164  </t>
  </si>
  <si>
    <t>213280060</t>
  </si>
  <si>
    <t>PPV (pomocné a podružné výkony) 6%</t>
  </si>
  <si>
    <t xml:space="preserve">  165  </t>
  </si>
  <si>
    <t>000000001</t>
  </si>
  <si>
    <t>Podružný materiál</t>
  </si>
  <si>
    <t xml:space="preserve">  166  </t>
  </si>
  <si>
    <t>213290025</t>
  </si>
  <si>
    <t>Zapojenie inšt. a ukončenie káblov</t>
  </si>
  <si>
    <t xml:space="preserve">  167  </t>
  </si>
  <si>
    <t>213290040</t>
  </si>
  <si>
    <t>Demontáž elektroinštalácie</t>
  </si>
  <si>
    <t xml:space="preserve">  168  </t>
  </si>
  <si>
    <t>213290081</t>
  </si>
  <si>
    <t>Pripojenie vodičov pospájania a uzemnenia</t>
  </si>
  <si>
    <t xml:space="preserve">  169  </t>
  </si>
  <si>
    <t>213290115.1</t>
  </si>
  <si>
    <t>Účasť TI na úradnej skúške</t>
  </si>
  <si>
    <t>kompl.</t>
  </si>
  <si>
    <t xml:space="preserve">  170  </t>
  </si>
  <si>
    <t>213290015</t>
  </si>
  <si>
    <t>Drobné stavebné úpravy</t>
  </si>
  <si>
    <t>21-85</t>
  </si>
  <si>
    <t>Revízia - Hlava XI</t>
  </si>
  <si>
    <t xml:space="preserve">  171  </t>
  </si>
  <si>
    <t>213291001</t>
  </si>
  <si>
    <t>Revízia elektro a vypracovanie správy</t>
  </si>
  <si>
    <t>21a52</t>
  </si>
  <si>
    <t>Rozvádzač R- BM</t>
  </si>
  <si>
    <t xml:space="preserve">  172  </t>
  </si>
  <si>
    <t>357003C168.2</t>
  </si>
  <si>
    <t>Nástenná skrinka  NP 0403021  (400x300x210mm )</t>
  </si>
  <si>
    <t xml:space="preserve">  173  </t>
  </si>
  <si>
    <t>3580805P21</t>
  </si>
  <si>
    <t>Spínač vačkový 3P/ 63A na panel S 63 JU 1103 , vypínač</t>
  </si>
  <si>
    <t xml:space="preserve">  174  </t>
  </si>
  <si>
    <t>358900102.3</t>
  </si>
  <si>
    <t>Popisné štítky, hreb.lišty, svorky, nápis na rozvádzač</t>
  </si>
  <si>
    <t xml:space="preserve">  175  </t>
  </si>
  <si>
    <t>999990375.2.5</t>
  </si>
  <si>
    <t>Výroba rozvádzača</t>
  </si>
  <si>
    <t>21a64</t>
  </si>
  <si>
    <t>Rozvádzač R-VZT 2</t>
  </si>
  <si>
    <t xml:space="preserve">  176  </t>
  </si>
  <si>
    <t>357003C169.2</t>
  </si>
  <si>
    <t>Skriňa oceľoplechová 600x1500x250 mm</t>
  </si>
  <si>
    <t xml:space="preserve">  177  </t>
  </si>
  <si>
    <t>3585380O66</t>
  </si>
  <si>
    <t>Spínací 3-pólový blok pevného prevedenia 36kA -  BD250NE305 (NORMAL) bez nadprúdových spúští</t>
  </si>
  <si>
    <t xml:space="preserve">  178  </t>
  </si>
  <si>
    <t>3585380O78</t>
  </si>
  <si>
    <t>Spúšť nadprúdová  : SE-BD-0250-DTV3 (nastavenie 100÷250A)</t>
  </si>
  <si>
    <t xml:space="preserve">  179  </t>
  </si>
  <si>
    <t>3585650O64</t>
  </si>
  <si>
    <t>Odpínač radový 3-pól pre nožové poistky   PH1</t>
  </si>
  <si>
    <t xml:space="preserve">  180  </t>
  </si>
  <si>
    <t>3585701O17</t>
  </si>
  <si>
    <t>Poistková vložka nožová  160A gG</t>
  </si>
  <si>
    <t xml:space="preserve">  181  </t>
  </si>
  <si>
    <t>3585602B50</t>
  </si>
  <si>
    <t>Zvodič prepätia typ 2 (C) 4+0-pól : SLP-275 V/4, pre siete TN-S, 275V-AC; 160kA (4MD)</t>
  </si>
  <si>
    <t xml:space="preserve">  182  </t>
  </si>
  <si>
    <t>3585101E21</t>
  </si>
  <si>
    <t>Istič 1-pólový 262674 - 10kA (1MD) PL7-B10/1</t>
  </si>
  <si>
    <t xml:space="preserve">  183  </t>
  </si>
  <si>
    <t>3585101E19</t>
  </si>
  <si>
    <t>Istič 1-pólový 262673 - 10kA (1MD) PL7-B6/1</t>
  </si>
  <si>
    <t xml:space="preserve">  184  </t>
  </si>
  <si>
    <t>3585301E21</t>
  </si>
  <si>
    <t>Istič 3-pólový 263387 - 10kA (3MD) PL7-B10/3</t>
  </si>
  <si>
    <t xml:space="preserve">  185  </t>
  </si>
  <si>
    <t>3585301E24</t>
  </si>
  <si>
    <t>Istič 3-pólový 263390 - 10kA (3MD) PL7-B20/3</t>
  </si>
  <si>
    <t xml:space="preserve">  186  </t>
  </si>
  <si>
    <t>3585306E23</t>
  </si>
  <si>
    <t>Istič 3-pólový 263409 - 10kA (3MD) PL7-C16/3</t>
  </si>
  <si>
    <t xml:space="preserve">  187  </t>
  </si>
  <si>
    <t>3585306E27</t>
  </si>
  <si>
    <t>Istič 3-pólový 263413 - 10kA (3MD) PL7-C40/3</t>
  </si>
  <si>
    <t xml:space="preserve">  188  </t>
  </si>
  <si>
    <t>3585525E32</t>
  </si>
  <si>
    <t>Chránič prúdový s ističom 1+N-pól. 10kA 263517 : PFL7-10/1N/C/003-A (2MD)</t>
  </si>
  <si>
    <t xml:space="preserve">  189  </t>
  </si>
  <si>
    <t>3585811C71</t>
  </si>
  <si>
    <t>Stýkač inštalačný 2-pól modulový  16A (2-0) : 230V + pomocný kontakt</t>
  </si>
  <si>
    <t xml:space="preserve">  190  </t>
  </si>
  <si>
    <t>3585833C71</t>
  </si>
  <si>
    <t>Stýkač inštalačný 4-pól modulový  25A (4-0) : 230V + pomocný kontakt</t>
  </si>
  <si>
    <t xml:space="preserve">  191  </t>
  </si>
  <si>
    <t>358900102</t>
  </si>
  <si>
    <t>Popisné štítky,hreb.lišty, svorky, nápis na rozvádzač</t>
  </si>
  <si>
    <t xml:space="preserve">  192  </t>
  </si>
  <si>
    <t>999990375.2-05</t>
  </si>
  <si>
    <t>RRD012</t>
  </si>
  <si>
    <t>Rozvádzač RD 1.2</t>
  </si>
  <si>
    <t xml:space="preserve">  193  </t>
  </si>
  <si>
    <t>35700026436</t>
  </si>
  <si>
    <t>Skriňa oceloplechová  800x400x 2100 mm</t>
  </si>
  <si>
    <t xml:space="preserve">  194  </t>
  </si>
  <si>
    <t>3585306E29</t>
  </si>
  <si>
    <t>Istič 3-pólový 263415 - 10kA (3MD) PL7-C63/3</t>
  </si>
  <si>
    <t xml:space="preserve">  195  </t>
  </si>
  <si>
    <t xml:space="preserve">  196  </t>
  </si>
  <si>
    <t>3585641E04</t>
  </si>
  <si>
    <t>Odpínač poistkový 3-pól, pre valcové poistky 14x51 - VLCE14-3P (4,5MD)</t>
  </si>
  <si>
    <t xml:space="preserve">  197  </t>
  </si>
  <si>
    <t>3585681E17</t>
  </si>
  <si>
    <t>Poistková vložka valcová 14x51 (63A) : C14G63 - gG/gL</t>
  </si>
  <si>
    <t xml:space="preserve">  198  </t>
  </si>
  <si>
    <t>3585341E29</t>
  </si>
  <si>
    <t>Istič 3+N-pólový 264001 - 10kA (4MD) PL7-C63/3N</t>
  </si>
  <si>
    <t xml:space="preserve">  199  </t>
  </si>
  <si>
    <t>358961011</t>
  </si>
  <si>
    <t>Atys gM 4P,80A     pomocný kontak a prepojovacia lišta</t>
  </si>
  <si>
    <t xml:space="preserve">  200  </t>
  </si>
  <si>
    <t>3585101E17</t>
  </si>
  <si>
    <t>Istič 1-pólový 264850 - 10kA (1MD) PL7-B4/1</t>
  </si>
  <si>
    <t xml:space="preserve">  201  </t>
  </si>
  <si>
    <t xml:space="preserve">  202  </t>
  </si>
  <si>
    <t>3585525E34</t>
  </si>
  <si>
    <t>Chránič prúdový s ističom 1+N-pól. 10kA 263538 : PFL7-16/1N/C/003-A (2MD)</t>
  </si>
  <si>
    <t xml:space="preserve">  203  </t>
  </si>
  <si>
    <t>358658A015</t>
  </si>
  <si>
    <t>Pomocné relé  4/0</t>
  </si>
  <si>
    <t xml:space="preserve">  204  </t>
  </si>
  <si>
    <t>3585151E19</t>
  </si>
  <si>
    <t>Istič 1+N-pólový 262727 - 10kA (1,5MD) PL7-B6/1N</t>
  </si>
  <si>
    <t xml:space="preserve">  205  </t>
  </si>
  <si>
    <t>3585642E03</t>
  </si>
  <si>
    <t>Odpínač poistkový 2-pól, pre valcové poistky 22x58 -  VLCE22-2P (4MD)</t>
  </si>
  <si>
    <t xml:space="preserve">  206  </t>
  </si>
  <si>
    <t>3585682E10</t>
  </si>
  <si>
    <t>Poistková vložka valcová 22x58 (25A) : C22G25 - gG/gL</t>
  </si>
  <si>
    <t xml:space="preserve">  207  </t>
  </si>
  <si>
    <t>3585201E21</t>
  </si>
  <si>
    <t>Istič 2-pólový 262762 - 10kA (2MD) PL7-B10/2</t>
  </si>
  <si>
    <t xml:space="preserve">  208  </t>
  </si>
  <si>
    <t>3585201E23</t>
  </si>
  <si>
    <t>Istič 2-pólový 262765 - 10kA (2MD) PL7-B16/2</t>
  </si>
  <si>
    <t xml:space="preserve">  209  </t>
  </si>
  <si>
    <t>3585156C13</t>
  </si>
  <si>
    <t>Istič 1+N-pólový 10kA (2MD)  40/1+N/C</t>
  </si>
  <si>
    <t xml:space="preserve">  210  </t>
  </si>
  <si>
    <t xml:space="preserve">  211  </t>
  </si>
  <si>
    <t>3585682E61</t>
  </si>
  <si>
    <t>Poistková vložka valcová 22x58 (32A) : C22M32 - aM</t>
  </si>
  <si>
    <t xml:space="preserve">  212  </t>
  </si>
  <si>
    <t>3585641E03</t>
  </si>
  <si>
    <t>Odpínač poistkový 2-pól, pre valcové poistky 14x51 - VLCE14-2P (3MD)</t>
  </si>
  <si>
    <t xml:space="preserve">  213  </t>
  </si>
  <si>
    <t>3585681E56</t>
  </si>
  <si>
    <t>Poistková vložka valcová 14x51 (6A) : C14M6 - aM</t>
  </si>
  <si>
    <t xml:space="preserve">  214  </t>
  </si>
  <si>
    <t>36055F502</t>
  </si>
  <si>
    <t>Merací transformátor STW2 -30/5A( BENDER)</t>
  </si>
  <si>
    <t xml:space="preserve">  215  </t>
  </si>
  <si>
    <t>358961001.1</t>
  </si>
  <si>
    <t>ISOLGUARD HIG 95 DELTA</t>
  </si>
  <si>
    <t xml:space="preserve">  216  </t>
  </si>
  <si>
    <t>36055F511</t>
  </si>
  <si>
    <t>Merací transformátor STW2  50/5A ( BENDER)</t>
  </si>
  <si>
    <t xml:space="preserve">  217  </t>
  </si>
  <si>
    <t>358961003</t>
  </si>
  <si>
    <t>Napájací zdroj 230V/ 24V</t>
  </si>
  <si>
    <t xml:space="preserve">  218  </t>
  </si>
  <si>
    <t>35895100045</t>
  </si>
  <si>
    <t>Oddelovacie trafo  MED 400V/230V  , 6,3kVA</t>
  </si>
  <si>
    <t xml:space="preserve">  219  </t>
  </si>
  <si>
    <t>35895100046</t>
  </si>
  <si>
    <t>Oddelovacie trafo  MED 400V/230V  , 10 kVA</t>
  </si>
  <si>
    <t xml:space="preserve">  220  </t>
  </si>
  <si>
    <t>358900102,</t>
  </si>
  <si>
    <t xml:space="preserve">  221  </t>
  </si>
  <si>
    <t>999990375.2-01</t>
  </si>
  <si>
    <t>RRD013</t>
  </si>
  <si>
    <t>Rozvádzač RU 1.2</t>
  </si>
  <si>
    <t xml:space="preserve">  222  </t>
  </si>
  <si>
    <t xml:space="preserve">  223  </t>
  </si>
  <si>
    <t xml:space="preserve">  224  </t>
  </si>
  <si>
    <t xml:space="preserve">  225  </t>
  </si>
  <si>
    <t xml:space="preserve">  226  </t>
  </si>
  <si>
    <t>358658A015-01</t>
  </si>
  <si>
    <t>Pomocné relé   4/4</t>
  </si>
  <si>
    <t xml:space="preserve">  227  </t>
  </si>
  <si>
    <t>3585682E60</t>
  </si>
  <si>
    <t>Poistková vložka valcová 22x58 (25A) : C22M25 - aM</t>
  </si>
  <si>
    <t xml:space="preserve">  228  </t>
  </si>
  <si>
    <t xml:space="preserve">  229  </t>
  </si>
  <si>
    <t xml:space="preserve">  230  </t>
  </si>
  <si>
    <t>3589510003.3</t>
  </si>
  <si>
    <t>Oddelovacie trafo  MED 230V/230V  4kVA</t>
  </si>
  <si>
    <t xml:space="preserve">  231  </t>
  </si>
  <si>
    <t xml:space="preserve">  232  </t>
  </si>
  <si>
    <t xml:space="preserve">  233  </t>
  </si>
  <si>
    <t xml:space="preserve">  234  </t>
  </si>
  <si>
    <t xml:space="preserve">  235  </t>
  </si>
  <si>
    <t xml:space="preserve">  236  </t>
  </si>
  <si>
    <t xml:space="preserve">  237  </t>
  </si>
  <si>
    <t>999990375.2-03</t>
  </si>
  <si>
    <t>RRS012</t>
  </si>
  <si>
    <t>Rozvádzač RS 1.2</t>
  </si>
  <si>
    <t xml:space="preserve">  238  </t>
  </si>
  <si>
    <t>357003C169.1</t>
  </si>
  <si>
    <t>Skriňa oceľoplechová 600x1200x210mm</t>
  </si>
  <si>
    <t xml:space="preserve">  239  </t>
  </si>
  <si>
    <t xml:space="preserve">  240  </t>
  </si>
  <si>
    <t>3585308E19</t>
  </si>
  <si>
    <t>Istič 3-pólový 248040 - 20kA (4,5MD) PLHT-C100/3</t>
  </si>
  <si>
    <t xml:space="preserve">  241  </t>
  </si>
  <si>
    <t xml:space="preserve">  242  </t>
  </si>
  <si>
    <t>3585682E17</t>
  </si>
  <si>
    <t>Poistková vložka valcová 22x58 (100A) : C22G100 - gG/gL</t>
  </si>
  <si>
    <t xml:space="preserve">  243  </t>
  </si>
  <si>
    <t xml:space="preserve">  244  </t>
  </si>
  <si>
    <t xml:space="preserve">  245  </t>
  </si>
  <si>
    <t>3585515E93</t>
  </si>
  <si>
    <t>Chránič prúdový 4-pól. 10kA 263628 : PF7-63/4/003-R/A (4MD)</t>
  </si>
  <si>
    <t xml:space="preserve">  246  </t>
  </si>
  <si>
    <t>3585101E23</t>
  </si>
  <si>
    <t>Istič 1-pólový 262676 - 10kA (1MD) PL7-B16/1</t>
  </si>
  <si>
    <t xml:space="preserve">  247  </t>
  </si>
  <si>
    <t>3585106E24</t>
  </si>
  <si>
    <t>Istič 1-pólový 262705 - 10kA (1MD) PL7-C20/1</t>
  </si>
  <si>
    <t xml:space="preserve">  248  </t>
  </si>
  <si>
    <t>3585301E19</t>
  </si>
  <si>
    <t>Istič 3-pólový 263386 - 10kA (3MD) PL7-B6/3</t>
  </si>
  <si>
    <t xml:space="preserve">  249  </t>
  </si>
  <si>
    <t>3585308E18</t>
  </si>
  <si>
    <t>Istič 3-pólový 248039 - 20kA (4,5MD) PLHT-C80/3</t>
  </si>
  <si>
    <t xml:space="preserve">  250  </t>
  </si>
  <si>
    <t>35895100119</t>
  </si>
  <si>
    <t>Monitor CBS - sledovanie napätia</t>
  </si>
  <si>
    <t xml:space="preserve">  251  </t>
  </si>
  <si>
    <t xml:space="preserve">  252  </t>
  </si>
  <si>
    <t>999990375.2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</si>
</sst>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&quot; Sk&quot;;[Red]\-#,##0&quot; Sk&quot;"/>
    <numFmt numFmtId="165" formatCode="\ #,##0&quot; Sk &quot;;\-#,##0&quot; Sk &quot;;&quot; - Sk &quot;;@\ "/>
    <numFmt numFmtId="166" formatCode="#,##0.00\ [$€-41B];[Red]\-#,##0.00\ [$€-41B]"/>
    <numFmt numFmtId="167" formatCode="#,##0&quot;     &quot;"/>
    <numFmt numFmtId="168" formatCode="#,##0&quot; Sk&quot;"/>
    <numFmt numFmtId="169" formatCode="0.00\ %"/>
    <numFmt numFmtId="170" formatCode="#,##0\ "/>
    <numFmt numFmtId="171" formatCode="#,##0.00000"/>
    <numFmt numFmtId="172" formatCode="#,##0.000"/>
    <numFmt numFmtId="173" formatCode="#,##0.0"/>
    <numFmt numFmtId="174" formatCode="#,##0.0000"/>
  </numFmts>
  <fonts count="22">
    <font>
      <sz val="10"/>
      <name val="Arial"/>
      <charset val="238"/>
    </font>
    <font>
      <sz val="10"/>
      <name val="Arial"/>
      <charset val="238"/>
    </font>
    <font>
      <b/>
      <sz val="7"/>
      <name val="Letter Gothic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sz val="11"/>
      <color rgb="FF800080"/>
      <name val="Calibri"/>
      <charset val="238"/>
    </font>
    <font>
      <sz val="10"/>
      <name val="Arial CE"/>
      <charset val="238"/>
    </font>
    <font>
      <i/>
      <sz val="11"/>
      <color rgb="FF808080"/>
      <name val="Calibri"/>
      <charset val="238"/>
    </font>
    <font>
      <b/>
      <sz val="11"/>
      <color rgb="FFFFFFFF"/>
      <name val="Calibri"/>
      <charset val="238"/>
    </font>
    <font>
      <b/>
      <i/>
      <sz val="16"/>
      <name val="Arial"/>
      <charset val="238"/>
    </font>
    <font>
      <sz val="11"/>
      <color rgb="FF808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1"/>
      <color rgb="FF008000"/>
      <name val="Calibri"/>
      <charset val="238"/>
    </font>
    <font>
      <b/>
      <i/>
      <u/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b/>
      <sz val="8"/>
      <name val="Arial Narrow"/>
      <charset val="238"/>
    </font>
    <font>
      <sz val="8"/>
      <color rgb="FF0000FF"/>
      <name val="Arial Narrow"/>
      <charset val="238"/>
    </font>
  </fonts>
  <fills count="17">
    <fill>
      <patternFill patternType="none"/>
    </fill>
    <fill>
      <patternFill patternType="gray125"/>
    </fill>
    <fill>
      <patternFill patternType="solid">
        <fgColor rgb="FFA6CAF0"/>
        <bgColor rgb="FFA0E0E0"/>
      </patternFill>
    </fill>
    <fill>
      <patternFill patternType="solid">
        <fgColor rgb="FFFF8080"/>
        <bgColor rgb="FFCC9CCC"/>
      </patternFill>
    </fill>
    <fill>
      <patternFill patternType="solid">
        <fgColor rgb="FFFFFFC0"/>
        <bgColor rgb="FFFFFF99"/>
      </patternFill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CC99FF"/>
      </patternFill>
    </fill>
    <fill>
      <patternFill patternType="solid">
        <fgColor rgb="FF996666"/>
        <bgColor rgb="FF808080"/>
      </patternFill>
    </fill>
    <fill>
      <patternFill patternType="solid">
        <fgColor rgb="FF999933"/>
        <bgColor rgb="FF808000"/>
      </patternFill>
    </fill>
    <fill>
      <patternFill patternType="solid">
        <fgColor rgb="FFCC99FF"/>
        <bgColor rgb="FFCC9CCC"/>
      </patternFill>
    </fill>
    <fill>
      <patternFill patternType="solid">
        <fgColor rgb="FF969696"/>
        <bgColor rgb="FF808080"/>
      </patternFill>
    </fill>
    <fill>
      <patternFill patternType="solid">
        <fgColor rgb="FF3333CC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</fills>
  <borders count="5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thick">
        <color rgb="FF3333CC"/>
      </bottom>
      <diagonal/>
    </border>
    <border>
      <left style="thick">
        <color rgb="FF424242"/>
      </left>
      <right style="thick">
        <color rgb="FF424242"/>
      </right>
      <top style="thick">
        <color rgb="FF424242"/>
      </top>
      <bottom style="thick">
        <color rgb="FF424242"/>
      </bottom>
      <diagonal/>
    </border>
    <border>
      <left/>
      <right/>
      <top/>
      <bottom style="thick">
        <color rgb="FFFF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8">
    <xf numFmtId="0" fontId="0" fillId="0" borderId="0"/>
    <xf numFmtId="0" fontId="2" fillId="0" borderId="1">
      <alignment vertical="center"/>
    </xf>
    <xf numFmtId="0" fontId="1" fillId="0" borderId="0" applyBorder="0">
      <alignment vertical="center"/>
    </xf>
    <xf numFmtId="164" fontId="2" fillId="0" borderId="1"/>
    <xf numFmtId="0" fontId="1" fillId="0" borderId="1"/>
    <xf numFmtId="165" fontId="1" fillId="0" borderId="0" applyBorder="0" applyProtection="0"/>
    <xf numFmtId="0" fontId="3" fillId="2" borderId="0" applyBorder="0" applyProtection="0"/>
    <xf numFmtId="0" fontId="3" fillId="3" borderId="0" applyBorder="0" applyProtection="0"/>
    <xf numFmtId="0" fontId="3" fillId="4" borderId="0" applyBorder="0" applyProtection="0"/>
    <xf numFmtId="0" fontId="3" fillId="5" borderId="0" applyBorder="0" applyProtection="0"/>
    <xf numFmtId="0" fontId="3" fillId="6" borderId="0" applyBorder="0" applyProtection="0"/>
    <xf numFmtId="0" fontId="3" fillId="4" borderId="0" applyBorder="0" applyProtection="0"/>
    <xf numFmtId="0" fontId="3" fillId="6" borderId="0" applyBorder="0" applyProtection="0"/>
    <xf numFmtId="0" fontId="3" fillId="3" borderId="0" applyBorder="0" applyProtection="0"/>
    <xf numFmtId="0" fontId="3" fillId="7" borderId="0" applyBorder="0" applyProtection="0"/>
    <xf numFmtId="0" fontId="3" fillId="8" borderId="0" applyBorder="0" applyProtection="0"/>
    <xf numFmtId="0" fontId="3" fillId="6" borderId="0" applyBorder="0" applyProtection="0"/>
    <xf numFmtId="0" fontId="3" fillId="4" borderId="0" applyBorder="0" applyProtection="0"/>
    <xf numFmtId="0" fontId="4" fillId="6" borderId="0" applyBorder="0" applyProtection="0"/>
    <xf numFmtId="0" fontId="4" fillId="9" borderId="0" applyBorder="0" applyProtection="0"/>
    <xf numFmtId="0" fontId="4" fillId="10" borderId="0" applyBorder="0" applyProtection="0"/>
    <xf numFmtId="0" fontId="4" fillId="8" borderId="0" applyBorder="0" applyProtection="0"/>
    <xf numFmtId="0" fontId="4" fillId="6" borderId="0" applyBorder="0" applyProtection="0"/>
    <xf numFmtId="0" fontId="4" fillId="3" borderId="0" applyBorder="0" applyProtection="0"/>
    <xf numFmtId="0" fontId="5" fillId="0" borderId="2" applyProtection="0"/>
    <xf numFmtId="0" fontId="6" fillId="11" borderId="0" applyBorder="0" applyProtection="0"/>
    <xf numFmtId="0" fontId="7" fillId="0" borderId="0"/>
    <xf numFmtId="0" fontId="8" fillId="0" borderId="0" applyBorder="0" applyProtection="0"/>
    <xf numFmtId="0" fontId="9" fillId="12" borderId="3" applyProtection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 textRotation="90"/>
    </xf>
    <xf numFmtId="0" fontId="11" fillId="7" borderId="0" applyBorder="0" applyProtection="0"/>
    <xf numFmtId="0" fontId="7" fillId="0" borderId="0"/>
    <xf numFmtId="0" fontId="12" fillId="0" borderId="0" applyBorder="0" applyProtection="0"/>
    <xf numFmtId="0" fontId="13" fillId="0" borderId="4" applyProtection="0"/>
    <xf numFmtId="0" fontId="14" fillId="6" borderId="0" applyBorder="0" applyProtection="0"/>
    <xf numFmtId="0" fontId="2" fillId="0" borderId="0" applyBorder="0">
      <alignment vertical="center"/>
    </xf>
    <xf numFmtId="0" fontId="13" fillId="0" borderId="0" applyBorder="0" applyProtection="0"/>
    <xf numFmtId="0" fontId="2" fillId="0" borderId="5">
      <alignment vertical="center"/>
    </xf>
    <xf numFmtId="0" fontId="8" fillId="0" borderId="0" applyBorder="0" applyProtection="0"/>
    <xf numFmtId="0" fontId="15" fillId="0" borderId="0" applyBorder="0" applyProtection="0"/>
    <xf numFmtId="166" fontId="15" fillId="0" borderId="0" applyBorder="0" applyProtection="0"/>
    <xf numFmtId="0" fontId="4" fillId="13" borderId="0" applyBorder="0" applyProtection="0"/>
    <xf numFmtId="0" fontId="4" fillId="9" borderId="0" applyBorder="0" applyProtection="0"/>
    <xf numFmtId="0" fontId="4" fillId="10" borderId="0" applyBorder="0" applyProtection="0"/>
    <xf numFmtId="0" fontId="4" fillId="14" borderId="0" applyBorder="0" applyProtection="0"/>
    <xf numFmtId="0" fontId="4" fillId="15" borderId="0" applyBorder="0" applyProtection="0"/>
    <xf numFmtId="0" fontId="4" fillId="16" borderId="0" applyBorder="0" applyProtection="0"/>
  </cellStyleXfs>
  <cellXfs count="149">
    <xf numFmtId="0" fontId="0" fillId="0" borderId="0" xfId="0"/>
    <xf numFmtId="0" fontId="16" fillId="0" borderId="0" xfId="32" applyFont="1"/>
    <xf numFmtId="0" fontId="16" fillId="0" borderId="0" xfId="32" applyFont="1" applyAlignment="1">
      <alignment horizontal="left" vertical="center"/>
    </xf>
    <xf numFmtId="0" fontId="17" fillId="0" borderId="0" xfId="32" applyFont="1" applyAlignment="1">
      <alignment horizontal="left" vertical="center"/>
    </xf>
    <xf numFmtId="0" fontId="18" fillId="0" borderId="0" xfId="32" applyFont="1"/>
    <xf numFmtId="0" fontId="16" fillId="0" borderId="6" xfId="32" applyFont="1" applyBorder="1" applyAlignment="1">
      <alignment horizontal="left" vertical="center"/>
    </xf>
    <xf numFmtId="0" fontId="16" fillId="0" borderId="7" xfId="32" applyFont="1" applyBorder="1" applyAlignment="1">
      <alignment horizontal="left" vertical="center"/>
    </xf>
    <xf numFmtId="0" fontId="16" fillId="0" borderId="7" xfId="32" applyFont="1" applyBorder="1" applyAlignment="1">
      <alignment horizontal="right" vertical="center"/>
    </xf>
    <xf numFmtId="0" fontId="16" fillId="0" borderId="8" xfId="32" applyFont="1" applyBorder="1" applyAlignment="1">
      <alignment horizontal="left" vertical="center"/>
    </xf>
    <xf numFmtId="0" fontId="19" fillId="0" borderId="0" xfId="32" applyFont="1"/>
    <xf numFmtId="0" fontId="19" fillId="0" borderId="0" xfId="32" applyFont="1" applyProtection="1">
      <protection locked="0"/>
    </xf>
    <xf numFmtId="49" fontId="19" fillId="0" borderId="0" xfId="32" applyNumberFormat="1" applyFont="1"/>
    <xf numFmtId="0" fontId="16" fillId="0" borderId="9" xfId="32" applyFont="1" applyBorder="1" applyAlignment="1">
      <alignment horizontal="left" vertical="center"/>
    </xf>
    <xf numFmtId="0" fontId="16" fillId="0" borderId="10" xfId="32" applyFont="1" applyBorder="1" applyAlignment="1">
      <alignment horizontal="left" vertical="center"/>
    </xf>
    <xf numFmtId="0" fontId="16" fillId="0" borderId="10" xfId="32" applyFont="1" applyBorder="1" applyAlignment="1">
      <alignment horizontal="right" vertical="center"/>
    </xf>
    <xf numFmtId="0" fontId="16" fillId="0" borderId="11" xfId="32" applyFont="1" applyBorder="1" applyAlignment="1">
      <alignment horizontal="left" vertical="center"/>
    </xf>
    <xf numFmtId="0" fontId="16" fillId="0" borderId="12" xfId="32" applyFont="1" applyBorder="1" applyAlignment="1">
      <alignment horizontal="left" vertical="center"/>
    </xf>
    <xf numFmtId="0" fontId="16" fillId="0" borderId="13" xfId="32" applyFont="1" applyBorder="1" applyAlignment="1">
      <alignment horizontal="left" vertical="center"/>
    </xf>
    <xf numFmtId="0" fontId="16" fillId="0" borderId="13" xfId="32" applyFont="1" applyBorder="1" applyAlignment="1">
      <alignment horizontal="right" vertical="center"/>
    </xf>
    <xf numFmtId="0" fontId="16" fillId="0" borderId="14" xfId="32" applyFont="1" applyBorder="1" applyAlignment="1">
      <alignment horizontal="left" vertical="center"/>
    </xf>
    <xf numFmtId="49" fontId="16" fillId="0" borderId="7" xfId="32" applyNumberFormat="1" applyFont="1" applyBorder="1" applyAlignment="1">
      <alignment horizontal="right" vertical="center"/>
    </xf>
    <xf numFmtId="49" fontId="16" fillId="0" borderId="10" xfId="32" applyNumberFormat="1" applyFont="1" applyBorder="1" applyAlignment="1">
      <alignment horizontal="right" vertical="center"/>
    </xf>
    <xf numFmtId="49" fontId="16" fillId="0" borderId="13" xfId="32" applyNumberFormat="1" applyFont="1" applyBorder="1" applyAlignment="1">
      <alignment horizontal="right" vertical="center"/>
    </xf>
    <xf numFmtId="0" fontId="16" fillId="0" borderId="6" xfId="32" applyFont="1" applyBorder="1" applyAlignment="1">
      <alignment horizontal="right" vertical="center"/>
    </xf>
    <xf numFmtId="0" fontId="16" fillId="0" borderId="7" xfId="32" applyFont="1" applyBorder="1" applyAlignment="1">
      <alignment vertical="center"/>
    </xf>
    <xf numFmtId="167" fontId="16" fillId="0" borderId="7" xfId="32" applyNumberFormat="1" applyFont="1" applyBorder="1" applyAlignment="1">
      <alignment horizontal="left" vertical="center"/>
    </xf>
    <xf numFmtId="168" fontId="16" fillId="0" borderId="7" xfId="32" applyNumberFormat="1" applyFont="1" applyBorder="1" applyAlignment="1">
      <alignment horizontal="right" vertical="center"/>
    </xf>
    <xf numFmtId="3" fontId="16" fillId="0" borderId="15" xfId="32" applyNumberFormat="1" applyFont="1" applyBorder="1" applyAlignment="1">
      <alignment horizontal="right" vertical="center"/>
    </xf>
    <xf numFmtId="3" fontId="16" fillId="0" borderId="8" xfId="32" applyNumberFormat="1" applyFont="1" applyBorder="1" applyAlignment="1">
      <alignment vertical="center"/>
    </xf>
    <xf numFmtId="0" fontId="16" fillId="0" borderId="16" xfId="32" applyFont="1" applyBorder="1" applyAlignment="1">
      <alignment horizontal="right" vertical="center"/>
    </xf>
    <xf numFmtId="0" fontId="16" fillId="0" borderId="17" xfId="32" applyFont="1" applyBorder="1" applyAlignment="1">
      <alignment vertical="center"/>
    </xf>
    <xf numFmtId="167" fontId="16" fillId="0" borderId="17" xfId="32" applyNumberFormat="1" applyFont="1" applyBorder="1" applyAlignment="1">
      <alignment horizontal="left" vertical="center"/>
    </xf>
    <xf numFmtId="168" fontId="16" fillId="0" borderId="17" xfId="32" applyNumberFormat="1" applyFont="1" applyBorder="1" applyAlignment="1">
      <alignment horizontal="right" vertical="center"/>
    </xf>
    <xf numFmtId="3" fontId="16" fillId="0" borderId="18" xfId="32" applyNumberFormat="1" applyFont="1" applyBorder="1" applyAlignment="1">
      <alignment horizontal="right" vertical="center"/>
    </xf>
    <xf numFmtId="0" fontId="16" fillId="0" borderId="17" xfId="32" applyFont="1" applyBorder="1" applyAlignment="1">
      <alignment horizontal="right" vertical="center"/>
    </xf>
    <xf numFmtId="3" fontId="16" fillId="0" borderId="19" xfId="32" applyNumberFormat="1" applyFont="1" applyBorder="1" applyAlignment="1">
      <alignment vertical="center"/>
    </xf>
    <xf numFmtId="0" fontId="20" fillId="0" borderId="20" xfId="32" applyFont="1" applyBorder="1" applyAlignment="1">
      <alignment horizontal="center" vertical="center"/>
    </xf>
    <xf numFmtId="0" fontId="16" fillId="0" borderId="21" xfId="32" applyFont="1" applyBorder="1" applyAlignment="1">
      <alignment horizontal="left" vertical="center"/>
    </xf>
    <xf numFmtId="0" fontId="16" fillId="0" borderId="21" xfId="32" applyFont="1" applyBorder="1" applyAlignment="1">
      <alignment horizontal="center" vertical="center"/>
    </xf>
    <xf numFmtId="0" fontId="16" fillId="0" borderId="22" xfId="32" applyFont="1" applyBorder="1" applyAlignment="1">
      <alignment horizontal="center" vertical="center"/>
    </xf>
    <xf numFmtId="0" fontId="16" fillId="0" borderId="23" xfId="32" applyFont="1" applyBorder="1" applyAlignment="1">
      <alignment horizontal="center" vertical="center"/>
    </xf>
    <xf numFmtId="0" fontId="16" fillId="0" borderId="24" xfId="32" applyFont="1" applyBorder="1" applyAlignment="1">
      <alignment horizontal="left" vertical="center"/>
    </xf>
    <xf numFmtId="4" fontId="16" fillId="0" borderId="24" xfId="32" applyNumberFormat="1" applyFont="1" applyBorder="1" applyAlignment="1">
      <alignment horizontal="right" vertical="center"/>
    </xf>
    <xf numFmtId="4" fontId="16" fillId="0" borderId="25" xfId="32" applyNumberFormat="1" applyFont="1" applyBorder="1" applyAlignment="1">
      <alignment horizontal="right" vertical="center"/>
    </xf>
    <xf numFmtId="0" fontId="16" fillId="0" borderId="26" xfId="32" applyFont="1" applyBorder="1" applyAlignment="1">
      <alignment horizontal="left" vertical="center"/>
    </xf>
    <xf numFmtId="169" fontId="16" fillId="0" borderId="27" xfId="32" applyNumberFormat="1" applyFont="1" applyBorder="1" applyAlignment="1">
      <alignment horizontal="right" vertical="center"/>
    </xf>
    <xf numFmtId="0" fontId="16" fillId="0" borderId="28" xfId="32" applyFont="1" applyBorder="1" applyAlignment="1">
      <alignment horizontal="center" vertical="center"/>
    </xf>
    <xf numFmtId="0" fontId="16" fillId="0" borderId="5" xfId="32" applyFont="1" applyBorder="1" applyAlignment="1">
      <alignment horizontal="left" vertical="center"/>
    </xf>
    <xf numFmtId="4" fontId="16" fillId="0" borderId="5" xfId="32" applyNumberFormat="1" applyFont="1" applyBorder="1" applyAlignment="1">
      <alignment horizontal="right" vertical="center"/>
    </xf>
    <xf numFmtId="4" fontId="16" fillId="0" borderId="29" xfId="32" applyNumberFormat="1" applyFont="1" applyBorder="1" applyAlignment="1">
      <alignment horizontal="right" vertical="center"/>
    </xf>
    <xf numFmtId="0" fontId="16" fillId="0" borderId="30" xfId="32" applyFont="1" applyBorder="1" applyAlignment="1">
      <alignment horizontal="left" vertical="center"/>
    </xf>
    <xf numFmtId="169" fontId="16" fillId="0" borderId="31" xfId="32" applyNumberFormat="1" applyFont="1" applyBorder="1" applyAlignment="1">
      <alignment horizontal="right" vertical="center"/>
    </xf>
    <xf numFmtId="4" fontId="16" fillId="0" borderId="32" xfId="32" applyNumberFormat="1" applyFont="1" applyBorder="1" applyAlignment="1">
      <alignment horizontal="right" vertical="center"/>
    </xf>
    <xf numFmtId="0" fontId="16" fillId="0" borderId="33" xfId="32" applyFont="1" applyBorder="1" applyAlignment="1">
      <alignment horizontal="center" vertical="center"/>
    </xf>
    <xf numFmtId="0" fontId="16" fillId="0" borderId="34" xfId="32" applyFont="1" applyBorder="1" applyAlignment="1">
      <alignment horizontal="left" vertical="center"/>
    </xf>
    <xf numFmtId="4" fontId="16" fillId="0" borderId="34" xfId="32" applyNumberFormat="1" applyFont="1" applyBorder="1" applyAlignment="1">
      <alignment horizontal="right" vertical="center"/>
    </xf>
    <xf numFmtId="4" fontId="16" fillId="0" borderId="35" xfId="32" applyNumberFormat="1" applyFont="1" applyBorder="1" applyAlignment="1">
      <alignment horizontal="right" vertical="center"/>
    </xf>
    <xf numFmtId="4" fontId="16" fillId="0" borderId="36" xfId="32" applyNumberFormat="1" applyFont="1" applyBorder="1" applyAlignment="1">
      <alignment horizontal="right" vertical="center"/>
    </xf>
    <xf numFmtId="0" fontId="16" fillId="0" borderId="34" xfId="32" applyFont="1" applyBorder="1" applyAlignment="1">
      <alignment horizontal="right" vertical="center"/>
    </xf>
    <xf numFmtId="0" fontId="16" fillId="0" borderId="35" xfId="32" applyFont="1" applyBorder="1" applyAlignment="1">
      <alignment horizontal="left" vertical="center"/>
    </xf>
    <xf numFmtId="0" fontId="16" fillId="0" borderId="37" xfId="32" applyFont="1" applyBorder="1" applyAlignment="1">
      <alignment horizontal="right" vertical="center"/>
    </xf>
    <xf numFmtId="0" fontId="16" fillId="0" borderId="39" xfId="32" applyFont="1" applyBorder="1" applyAlignment="1">
      <alignment horizontal="center" vertical="center"/>
    </xf>
    <xf numFmtId="0" fontId="16" fillId="0" borderId="41" xfId="32" applyFont="1" applyBorder="1" applyAlignment="1">
      <alignment horizontal="left" vertical="center"/>
    </xf>
    <xf numFmtId="0" fontId="16" fillId="0" borderId="42" xfId="32" applyFont="1" applyBorder="1" applyAlignment="1">
      <alignment horizontal="left" vertical="center"/>
    </xf>
    <xf numFmtId="0" fontId="16" fillId="0" borderId="43" xfId="32" applyFont="1" applyBorder="1" applyAlignment="1">
      <alignment horizontal="left" vertical="center"/>
    </xf>
    <xf numFmtId="0" fontId="16" fillId="0" borderId="0" xfId="32" applyFont="1" applyBorder="1" applyAlignment="1">
      <alignment horizontal="left" vertical="center"/>
    </xf>
    <xf numFmtId="0" fontId="16" fillId="0" borderId="44" xfId="32" applyFont="1" applyBorder="1" applyAlignment="1">
      <alignment horizontal="left" vertical="center"/>
    </xf>
    <xf numFmtId="0" fontId="16" fillId="0" borderId="31" xfId="32" applyFont="1" applyBorder="1" applyAlignment="1">
      <alignment horizontal="left" vertical="center"/>
    </xf>
    <xf numFmtId="0" fontId="16" fillId="0" borderId="41" xfId="32" applyFont="1" applyBorder="1" applyAlignment="1">
      <alignment horizontal="right" vertical="center"/>
    </xf>
    <xf numFmtId="0" fontId="16" fillId="0" borderId="44" xfId="32" applyFont="1" applyBorder="1" applyAlignment="1">
      <alignment horizontal="right" vertical="center"/>
    </xf>
    <xf numFmtId="0" fontId="16" fillId="0" borderId="45" xfId="32" applyFont="1" applyBorder="1" applyAlignment="1">
      <alignment horizontal="left" vertical="center"/>
    </xf>
    <xf numFmtId="0" fontId="16" fillId="0" borderId="16" xfId="32" applyFont="1" applyBorder="1" applyAlignment="1">
      <alignment horizontal="left" vertical="center"/>
    </xf>
    <xf numFmtId="0" fontId="16" fillId="0" borderId="17" xfId="32" applyFont="1" applyBorder="1" applyAlignment="1">
      <alignment horizontal="left" vertical="center"/>
    </xf>
    <xf numFmtId="0" fontId="16" fillId="0" borderId="19" xfId="32" applyFont="1" applyBorder="1" applyAlignment="1">
      <alignment horizontal="left" vertical="center"/>
    </xf>
    <xf numFmtId="0" fontId="16" fillId="0" borderId="27" xfId="32" applyFont="1" applyBorder="1" applyAlignment="1">
      <alignment horizontal="right" vertical="center"/>
    </xf>
    <xf numFmtId="4" fontId="16" fillId="0" borderId="31" xfId="32" applyNumberFormat="1" applyFont="1" applyBorder="1" applyAlignment="1">
      <alignment horizontal="right" vertical="center"/>
    </xf>
    <xf numFmtId="0" fontId="20" fillId="0" borderId="46" xfId="32" applyFont="1" applyBorder="1" applyAlignment="1">
      <alignment horizontal="center" vertical="center"/>
    </xf>
    <xf numFmtId="0" fontId="16" fillId="0" borderId="47" xfId="32" applyFont="1" applyBorder="1" applyAlignment="1">
      <alignment horizontal="left" vertical="center"/>
    </xf>
    <xf numFmtId="0" fontId="16" fillId="0" borderId="48" xfId="32" applyFont="1" applyBorder="1" applyAlignment="1">
      <alignment horizontal="left" vertical="center"/>
    </xf>
    <xf numFmtId="170" fontId="16" fillId="0" borderId="49" xfId="32" applyNumberFormat="1" applyFont="1" applyBorder="1" applyAlignment="1">
      <alignment horizontal="right" vertical="center"/>
    </xf>
    <xf numFmtId="49" fontId="16" fillId="0" borderId="0" xfId="0" applyNumberFormat="1" applyFont="1" applyAlignment="1" applyProtection="1">
      <alignment horizontal="left" vertical="top" wrapText="1"/>
    </xf>
    <xf numFmtId="4" fontId="16" fillId="0" borderId="0" xfId="0" applyNumberFormat="1" applyFont="1" applyProtection="1"/>
    <xf numFmtId="171" fontId="16" fillId="0" borderId="0" xfId="0" applyNumberFormat="1" applyFont="1" applyProtection="1"/>
    <xf numFmtId="172" fontId="16" fillId="0" borderId="0" xfId="0" applyNumberFormat="1" applyFont="1" applyProtection="1"/>
    <xf numFmtId="0" fontId="16" fillId="0" borderId="0" xfId="0" applyFont="1" applyProtection="1"/>
    <xf numFmtId="0" fontId="20" fillId="0" borderId="0" xfId="0" applyFont="1" applyProtection="1"/>
    <xf numFmtId="0" fontId="18" fillId="0" borderId="0" xfId="0" applyFont="1" applyProtection="1"/>
    <xf numFmtId="0" fontId="17" fillId="0" borderId="0" xfId="0" applyFont="1" applyProtection="1"/>
    <xf numFmtId="0" fontId="16" fillId="0" borderId="50" xfId="0" applyFont="1" applyBorder="1" applyAlignment="1" applyProtection="1">
      <alignment horizontal="center"/>
    </xf>
    <xf numFmtId="0" fontId="16" fillId="0" borderId="5" xfId="0" applyFont="1" applyBorder="1" applyAlignment="1" applyProtection="1">
      <alignment horizontal="center"/>
    </xf>
    <xf numFmtId="0" fontId="16" fillId="0" borderId="24" xfId="0" applyFont="1" applyBorder="1" applyAlignment="1" applyProtection="1">
      <alignment horizontal="center"/>
    </xf>
    <xf numFmtId="0" fontId="16" fillId="0" borderId="0" xfId="0" applyFont="1" applyAlignment="1" applyProtection="1">
      <alignment horizontal="right" vertical="top"/>
    </xf>
    <xf numFmtId="49" fontId="16" fillId="0" borderId="0" xfId="0" applyNumberFormat="1" applyFont="1" applyAlignment="1" applyProtection="1">
      <alignment horizontal="center" vertical="top"/>
    </xf>
    <xf numFmtId="49" fontId="16" fillId="0" borderId="0" xfId="0" applyNumberFormat="1" applyFont="1" applyAlignment="1" applyProtection="1">
      <alignment vertical="top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1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right"/>
    </xf>
    <xf numFmtId="173" fontId="18" fillId="0" borderId="0" xfId="0" applyNumberFormat="1" applyFont="1" applyAlignment="1" applyProtection="1">
      <alignment horizontal="right"/>
    </xf>
    <xf numFmtId="4" fontId="18" fillId="0" borderId="0" xfId="0" applyNumberFormat="1" applyFont="1" applyAlignment="1" applyProtection="1">
      <alignment horizontal="right"/>
    </xf>
    <xf numFmtId="172" fontId="18" fillId="0" borderId="0" xfId="0" applyNumberFormat="1" applyFont="1" applyAlignment="1" applyProtection="1">
      <alignment horizontal="right"/>
    </xf>
    <xf numFmtId="174" fontId="18" fillId="0" borderId="0" xfId="0" applyNumberFormat="1" applyFont="1" applyAlignment="1" applyProtection="1">
      <alignment horizontal="right"/>
    </xf>
    <xf numFmtId="49" fontId="16" fillId="0" borderId="0" xfId="0" applyNumberFormat="1" applyFont="1" applyAlignment="1" applyProtection="1">
      <alignment horizontal="center"/>
    </xf>
    <xf numFmtId="49" fontId="16" fillId="0" borderId="0" xfId="0" applyNumberFormat="1" applyFont="1" applyAlignment="1" applyProtection="1"/>
    <xf numFmtId="0" fontId="16" fillId="0" borderId="51" xfId="0" applyFont="1" applyBorder="1" applyAlignment="1" applyProtection="1">
      <alignment horizontal="center"/>
    </xf>
    <xf numFmtId="0" fontId="21" fillId="0" borderId="51" xfId="0" applyFont="1" applyBorder="1" applyAlignment="1" applyProtection="1">
      <alignment horizontal="center"/>
      <protection locked="0"/>
    </xf>
    <xf numFmtId="0" fontId="16" fillId="0" borderId="51" xfId="0" applyFont="1" applyBorder="1" applyAlignment="1" applyProtection="1">
      <alignment horizontal="center"/>
      <protection locked="0"/>
    </xf>
    <xf numFmtId="0" fontId="16" fillId="0" borderId="51" xfId="0" applyFont="1" applyBorder="1" applyAlignment="1" applyProtection="1">
      <alignment horizontal="left"/>
    </xf>
    <xf numFmtId="49" fontId="16" fillId="0" borderId="51" xfId="0" applyNumberFormat="1" applyFont="1" applyBorder="1" applyAlignment="1" applyProtection="1">
      <alignment horizontal="left"/>
    </xf>
    <xf numFmtId="0" fontId="16" fillId="0" borderId="51" xfId="0" applyFont="1" applyBorder="1" applyAlignment="1" applyProtection="1">
      <alignment horizontal="right"/>
    </xf>
    <xf numFmtId="0" fontId="16" fillId="0" borderId="24" xfId="0" applyFont="1" applyBorder="1" applyAlignment="1" applyProtection="1">
      <alignment horizontal="center" vertical="center"/>
    </xf>
    <xf numFmtId="0" fontId="16" fillId="0" borderId="52" xfId="0" applyFont="1" applyBorder="1" applyAlignment="1" applyProtection="1">
      <alignment horizontal="center"/>
    </xf>
    <xf numFmtId="0" fontId="21" fillId="0" borderId="52" xfId="0" applyFont="1" applyBorder="1" applyAlignment="1" applyProtection="1">
      <alignment horizontal="center"/>
      <protection locked="0"/>
    </xf>
    <xf numFmtId="0" fontId="16" fillId="0" borderId="52" xfId="0" applyFont="1" applyBorder="1" applyAlignment="1" applyProtection="1">
      <alignment horizontal="center"/>
      <protection locked="0"/>
    </xf>
    <xf numFmtId="49" fontId="16" fillId="0" borderId="52" xfId="0" applyNumberFormat="1" applyFont="1" applyBorder="1" applyAlignment="1" applyProtection="1">
      <alignment horizontal="left"/>
    </xf>
    <xf numFmtId="0" fontId="16" fillId="0" borderId="52" xfId="0" applyFont="1" applyBorder="1" applyAlignment="1" applyProtection="1">
      <alignment horizontal="right"/>
    </xf>
    <xf numFmtId="173" fontId="16" fillId="0" borderId="0" xfId="0" applyNumberFormat="1" applyFont="1" applyAlignment="1" applyProtection="1">
      <alignment vertical="top"/>
    </xf>
    <xf numFmtId="49" fontId="20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right" vertical="top"/>
    </xf>
    <xf numFmtId="4" fontId="20" fillId="0" borderId="0" xfId="0" applyNumberFormat="1" applyFont="1" applyAlignment="1" applyProtection="1">
      <alignment vertical="top"/>
    </xf>
    <xf numFmtId="0" fontId="20" fillId="0" borderId="0" xfId="0" applyFont="1" applyAlignment="1" applyProtection="1">
      <alignment vertical="top"/>
    </xf>
    <xf numFmtId="171" fontId="20" fillId="0" borderId="0" xfId="0" applyNumberFormat="1" applyFont="1" applyAlignment="1" applyProtection="1">
      <alignment vertical="top"/>
    </xf>
    <xf numFmtId="172" fontId="20" fillId="0" borderId="0" xfId="0" applyNumberFormat="1" applyFont="1" applyAlignment="1" applyProtection="1">
      <alignment vertical="top"/>
    </xf>
    <xf numFmtId="0" fontId="20" fillId="0" borderId="0" xfId="0" applyFont="1" applyAlignment="1" applyProtection="1">
      <alignment horizontal="center" vertical="top"/>
    </xf>
    <xf numFmtId="0" fontId="20" fillId="0" borderId="0" xfId="0" applyFont="1" applyAlignment="1" applyProtection="1"/>
    <xf numFmtId="0" fontId="16" fillId="0" borderId="0" xfId="0" applyFont="1" applyAlignment="1" applyProtection="1"/>
    <xf numFmtId="4" fontId="16" fillId="0" borderId="0" xfId="0" applyNumberFormat="1" applyFont="1" applyAlignment="1" applyProtection="1"/>
    <xf numFmtId="171" fontId="16" fillId="0" borderId="0" xfId="0" applyNumberFormat="1" applyFont="1" applyAlignment="1" applyProtection="1"/>
    <xf numFmtId="172" fontId="16" fillId="0" borderId="0" xfId="0" applyNumberFormat="1" applyFont="1" applyAlignment="1" applyProtection="1"/>
    <xf numFmtId="49" fontId="18" fillId="0" borderId="0" xfId="32" applyNumberFormat="1" applyFont="1" applyAlignment="1"/>
    <xf numFmtId="0" fontId="18" fillId="0" borderId="0" xfId="32" applyFont="1" applyAlignment="1"/>
    <xf numFmtId="0" fontId="0" fillId="0" borderId="0" xfId="0" applyAlignment="1"/>
    <xf numFmtId="49" fontId="19" fillId="0" borderId="0" xfId="32" applyNumberFormat="1" applyFont="1" applyAlignment="1"/>
    <xf numFmtId="0" fontId="19" fillId="0" borderId="0" xfId="32" applyFont="1" applyAlignment="1" applyProtection="1">
      <protection locked="0"/>
    </xf>
    <xf numFmtId="0" fontId="19" fillId="0" borderId="0" xfId="32" applyFont="1" applyAlignment="1"/>
    <xf numFmtId="0" fontId="18" fillId="0" borderId="0" xfId="0" applyFont="1" applyAlignment="1" applyProtection="1">
      <protection locked="0"/>
    </xf>
    <xf numFmtId="0" fontId="17" fillId="0" borderId="0" xfId="0" applyFont="1" applyAlignment="1" applyProtection="1"/>
    <xf numFmtId="172" fontId="16" fillId="0" borderId="52" xfId="0" applyNumberFormat="1" applyFont="1" applyBorder="1" applyAlignment="1" applyProtection="1"/>
    <xf numFmtId="0" fontId="16" fillId="0" borderId="52" xfId="0" applyFont="1" applyBorder="1" applyAlignment="1" applyProtection="1"/>
    <xf numFmtId="49" fontId="16" fillId="0" borderId="0" xfId="0" applyNumberFormat="1" applyFont="1" applyAlignment="1" applyProtection="1">
      <alignment horizontal="left" vertical="top"/>
    </xf>
    <xf numFmtId="49" fontId="20" fillId="0" borderId="0" xfId="0" applyNumberFormat="1" applyFont="1" applyAlignment="1" applyProtection="1">
      <alignment horizontal="left" vertical="top"/>
    </xf>
    <xf numFmtId="49" fontId="20" fillId="0" borderId="0" xfId="0" applyNumberFormat="1" applyFont="1" applyAlignment="1" applyProtection="1">
      <alignment horizontal="right" vertical="top"/>
    </xf>
    <xf numFmtId="0" fontId="16" fillId="0" borderId="38" xfId="32" applyFont="1" applyBorder="1" applyAlignment="1">
      <alignment horizontal="center" vertical="center"/>
    </xf>
    <xf numFmtId="0" fontId="16" fillId="0" borderId="22" xfId="32" applyFont="1" applyBorder="1" applyAlignment="1">
      <alignment horizontal="center" vertical="center"/>
    </xf>
    <xf numFmtId="0" fontId="16" fillId="0" borderId="40" xfId="32" applyFont="1" applyBorder="1" applyAlignment="1">
      <alignment horizontal="center" vertical="center"/>
    </xf>
    <xf numFmtId="0" fontId="16" fillId="0" borderId="5" xfId="0" applyFont="1" applyBorder="1" applyAlignment="1" applyProtection="1">
      <alignment horizontal="center"/>
    </xf>
  </cellXfs>
  <cellStyles count="48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6"/>
    <cellStyle name="Explanatory Text" xfId="27"/>
    <cellStyle name="Chybně" xfId="25"/>
    <cellStyle name="Kontrolní buňka" xfId="28"/>
    <cellStyle name="Nadpis" xfId="29"/>
    <cellStyle name="Nadpis1" xfId="30"/>
    <cellStyle name="Název" xfId="33"/>
    <cellStyle name="Neutrální" xfId="31"/>
    <cellStyle name="Normálne" xfId="0" builtinId="0"/>
    <cellStyle name="normálne_KLs" xfId="32"/>
    <cellStyle name="Propojená buňka" xfId="34"/>
    <cellStyle name="Správně" xfId="35"/>
    <cellStyle name="TEXT 1" xfId="36"/>
    <cellStyle name="Text upozornění" xfId="37"/>
    <cellStyle name="TEXT1" xfId="38"/>
    <cellStyle name="Výsledok" xfId="40"/>
    <cellStyle name="Výsledok2" xfId="41"/>
    <cellStyle name="Vysvětlující text" xfId="39"/>
    <cellStyle name="Zvýraznění 1" xfId="42"/>
    <cellStyle name="Zvýraznění 2" xfId="43"/>
    <cellStyle name="Zvýraznění 3" xfId="44"/>
    <cellStyle name="Zvýraznění 4" xfId="45"/>
    <cellStyle name="Zvýraznění 5" xfId="46"/>
    <cellStyle name="Zvýraznění 6" xfId="4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6666"/>
      <rgbColor rgb="FFFFFFC0"/>
      <rgbColor rgb="FFCCFFFF"/>
      <rgbColor rgb="FF660066"/>
      <rgbColor rgb="FFFF8080"/>
      <rgbColor rgb="FF0066CC"/>
      <rgbColor rgb="FFA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6CAF0"/>
      <rgbColor rgb="FFCC9CCC"/>
      <rgbColor rgb="FFCC99FF"/>
      <rgbColor rgb="FFFFCC99"/>
      <rgbColor rgb="FF3333CC"/>
      <rgbColor rgb="FF33CCCC"/>
      <rgbColor rgb="FF999933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2424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8"/>
  <sheetViews>
    <sheetView showGridLines="0" zoomScaleNormal="100" workbookViewId="0"/>
  </sheetViews>
  <sheetFormatPr defaultColWidth="9" defaultRowHeight="12.75"/>
  <cols>
    <col min="1" max="1" width="0.7109375" customWidth="1"/>
    <col min="2" max="2" width="3.7109375" customWidth="1"/>
    <col min="3" max="3" width="6.85546875" customWidth="1"/>
    <col min="4" max="6" width="14" customWidth="1"/>
    <col min="7" max="7" width="3.85546875" customWidth="1"/>
    <col min="8" max="8" width="22.7109375" customWidth="1"/>
    <col min="9" max="9" width="14" customWidth="1"/>
    <col min="10" max="10" width="4.28515625" customWidth="1"/>
    <col min="11" max="11" width="17.42578125" customWidth="1"/>
    <col min="12" max="12" width="11.42578125" customWidth="1"/>
    <col min="13" max="13" width="14.5703125" customWidth="1"/>
    <col min="14" max="14" width="0.7109375" customWidth="1"/>
    <col min="15" max="15" width="1.42578125" customWidth="1"/>
    <col min="24" max="25" width="5.7109375" customWidth="1"/>
    <col min="26" max="26" width="6.5703125" customWidth="1"/>
    <col min="27" max="27" width="21.42578125" customWidth="1"/>
    <col min="28" max="28" width="4.28515625" customWidth="1"/>
    <col min="29" max="29" width="8.28515625" customWidth="1"/>
    <col min="30" max="30" width="8.7109375" customWidth="1"/>
  </cols>
  <sheetData>
    <row r="1" spans="1:64" ht="28.5" customHeight="1">
      <c r="A1" s="1"/>
      <c r="B1" s="2" t="s">
        <v>0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4" t="s">
        <v>1</v>
      </c>
      <c r="AA1" s="4" t="s">
        <v>2</v>
      </c>
      <c r="AB1" s="4" t="s">
        <v>3</v>
      </c>
      <c r="AC1" s="4" t="s">
        <v>4</v>
      </c>
      <c r="AD1" s="4" t="s">
        <v>5</v>
      </c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</row>
    <row r="2" spans="1:64" ht="18" customHeight="1">
      <c r="A2" s="1"/>
      <c r="B2" s="5" t="s">
        <v>6</v>
      </c>
      <c r="C2" s="6"/>
      <c r="D2" s="6"/>
      <c r="E2" s="6"/>
      <c r="F2" s="6"/>
      <c r="G2" s="7"/>
      <c r="H2" s="6"/>
      <c r="I2" s="6"/>
      <c r="J2" s="6" t="s">
        <v>7</v>
      </c>
      <c r="K2" s="6"/>
      <c r="L2" s="6" t="s">
        <v>8</v>
      </c>
      <c r="M2" s="8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4" t="s">
        <v>9</v>
      </c>
      <c r="AA2" s="9" t="s">
        <v>10</v>
      </c>
      <c r="AB2" s="10" t="s">
        <v>11</v>
      </c>
      <c r="AC2" s="9"/>
      <c r="AD2" s="1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</row>
    <row r="3" spans="1:64" ht="18" customHeight="1">
      <c r="A3" s="1"/>
      <c r="B3" s="12" t="s">
        <v>12</v>
      </c>
      <c r="C3" s="13"/>
      <c r="D3" s="13"/>
      <c r="E3" s="13"/>
      <c r="F3" s="13"/>
      <c r="G3" s="14"/>
      <c r="H3" s="13"/>
      <c r="I3" s="13"/>
      <c r="J3" s="13" t="s">
        <v>13</v>
      </c>
      <c r="K3" s="13"/>
      <c r="L3" s="13" t="s">
        <v>14</v>
      </c>
      <c r="M3" s="15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4" t="s">
        <v>15</v>
      </c>
      <c r="AA3" s="9" t="s">
        <v>16</v>
      </c>
      <c r="AB3" s="10" t="s">
        <v>11</v>
      </c>
      <c r="AC3" s="9" t="s">
        <v>17</v>
      </c>
      <c r="AD3" s="11" t="s">
        <v>18</v>
      </c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</row>
    <row r="4" spans="1:64" ht="18" customHeight="1">
      <c r="A4" s="1"/>
      <c r="B4" s="16" t="s">
        <v>19</v>
      </c>
      <c r="C4" s="17"/>
      <c r="D4" s="17"/>
      <c r="E4" s="17"/>
      <c r="F4" s="17"/>
      <c r="G4" s="18"/>
      <c r="H4" s="17"/>
      <c r="I4" s="17"/>
      <c r="J4" s="17" t="s">
        <v>20</v>
      </c>
      <c r="K4" s="17"/>
      <c r="L4" s="17" t="s">
        <v>21</v>
      </c>
      <c r="M4" s="19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4" t="s">
        <v>22</v>
      </c>
      <c r="AA4" s="9" t="s">
        <v>23</v>
      </c>
      <c r="AB4" s="10" t="s">
        <v>11</v>
      </c>
      <c r="AC4" s="9"/>
      <c r="AD4" s="1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</row>
    <row r="5" spans="1:64" ht="18" customHeight="1">
      <c r="A5" s="1"/>
      <c r="B5" s="5" t="s">
        <v>24</v>
      </c>
      <c r="C5" s="6"/>
      <c r="D5" s="6"/>
      <c r="E5" s="6"/>
      <c r="F5" s="6"/>
      <c r="G5" s="20"/>
      <c r="H5" s="6"/>
      <c r="I5" s="6"/>
      <c r="J5" s="6" t="s">
        <v>25</v>
      </c>
      <c r="K5" s="6"/>
      <c r="L5" s="6" t="s">
        <v>26</v>
      </c>
      <c r="M5" s="8" t="s">
        <v>27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4" t="s">
        <v>28</v>
      </c>
      <c r="AA5" s="9" t="s">
        <v>16</v>
      </c>
      <c r="AB5" s="10" t="s">
        <v>11</v>
      </c>
      <c r="AC5" s="9" t="s">
        <v>17</v>
      </c>
      <c r="AD5" s="11" t="s">
        <v>18</v>
      </c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</row>
    <row r="6" spans="1:64" ht="18" customHeight="1">
      <c r="A6" s="1"/>
      <c r="B6" s="12" t="s">
        <v>29</v>
      </c>
      <c r="C6" s="13"/>
      <c r="D6" s="13"/>
      <c r="E6" s="13"/>
      <c r="F6" s="13"/>
      <c r="G6" s="21"/>
      <c r="H6" s="13"/>
      <c r="I6" s="13"/>
      <c r="J6" s="13" t="s">
        <v>25</v>
      </c>
      <c r="K6" s="13"/>
      <c r="L6" s="13" t="s">
        <v>26</v>
      </c>
      <c r="M6" s="15" t="s">
        <v>27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4" t="s">
        <v>30</v>
      </c>
      <c r="AA6" s="9" t="s">
        <v>31</v>
      </c>
      <c r="AB6" s="10" t="s">
        <v>11</v>
      </c>
      <c r="AC6" s="9" t="s">
        <v>17</v>
      </c>
      <c r="AD6" s="11" t="s">
        <v>18</v>
      </c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</row>
    <row r="7" spans="1:64" ht="18" customHeight="1">
      <c r="A7" s="1"/>
      <c r="B7" s="16" t="s">
        <v>32</v>
      </c>
      <c r="C7" s="17"/>
      <c r="D7" s="17"/>
      <c r="E7" s="17"/>
      <c r="F7" s="17"/>
      <c r="G7" s="22"/>
      <c r="H7" s="17"/>
      <c r="I7" s="17"/>
      <c r="J7" s="17" t="s">
        <v>25</v>
      </c>
      <c r="K7" s="17"/>
      <c r="L7" s="17" t="s">
        <v>26</v>
      </c>
      <c r="M7" s="19" t="s">
        <v>27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</row>
    <row r="8" spans="1:64" ht="18" customHeight="1">
      <c r="A8" s="1"/>
      <c r="B8" s="23"/>
      <c r="C8" s="24"/>
      <c r="D8" s="25"/>
      <c r="E8" s="26"/>
      <c r="F8" s="27">
        <f>IF(B8&lt;&gt;0,ROUND($M$26/B8,0),0)</f>
        <v>0</v>
      </c>
      <c r="G8" s="20"/>
      <c r="H8" s="24"/>
      <c r="I8" s="27">
        <f>IF(G8&lt;&gt;0,ROUND($M$26/G8,0),0)</f>
        <v>0</v>
      </c>
      <c r="J8" s="7"/>
      <c r="K8" s="24"/>
      <c r="L8" s="26"/>
      <c r="M8" s="28">
        <f>IF(J8&lt;&gt;0,ROUND($M$26/J8,0),0)</f>
        <v>0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</row>
    <row r="9" spans="1:64" ht="18" customHeight="1">
      <c r="A9" s="1"/>
      <c r="B9" s="29"/>
      <c r="C9" s="30"/>
      <c r="D9" s="31"/>
      <c r="E9" s="32"/>
      <c r="F9" s="33">
        <f>IF(B9&lt;&gt;0,ROUND($M$26/B9,0),0)</f>
        <v>0</v>
      </c>
      <c r="G9" s="34"/>
      <c r="H9" s="30"/>
      <c r="I9" s="33">
        <f>IF(G9&lt;&gt;0,ROUND($M$26/G9,0),0)</f>
        <v>0</v>
      </c>
      <c r="J9" s="34"/>
      <c r="K9" s="30"/>
      <c r="L9" s="32"/>
      <c r="M9" s="35">
        <f>IF(J9&lt;&gt;0,ROUND($M$26/J9,0),0)</f>
        <v>0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</row>
    <row r="10" spans="1:64" ht="18" customHeight="1">
      <c r="A10" s="1"/>
      <c r="B10" s="36" t="s">
        <v>33</v>
      </c>
      <c r="C10" s="37" t="s">
        <v>34</v>
      </c>
      <c r="D10" s="38" t="s">
        <v>35</v>
      </c>
      <c r="E10" s="38" t="s">
        <v>36</v>
      </c>
      <c r="F10" s="39" t="s">
        <v>37</v>
      </c>
      <c r="G10" s="36" t="s">
        <v>38</v>
      </c>
      <c r="H10" s="146" t="s">
        <v>39</v>
      </c>
      <c r="I10" s="146"/>
      <c r="J10" s="36" t="s">
        <v>40</v>
      </c>
      <c r="K10" s="146" t="s">
        <v>41</v>
      </c>
      <c r="L10" s="146"/>
      <c r="M10" s="14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</row>
    <row r="11" spans="1:64" ht="18" customHeight="1">
      <c r="A11" s="1"/>
      <c r="B11" s="40">
        <v>1</v>
      </c>
      <c r="C11" s="41" t="s">
        <v>42</v>
      </c>
      <c r="D11" s="42">
        <f>SUMIF(Prehlad!AJ10:AJ309,"EK",Prehlad!J10:J309)</f>
        <v>0</v>
      </c>
      <c r="E11" s="42">
        <f>SUMIF(Prehlad!AJ10:AJ309,"EZ",Prehlad!J10:J309)</f>
        <v>0</v>
      </c>
      <c r="F11" s="43">
        <f>D11+E11</f>
        <v>0</v>
      </c>
      <c r="G11" s="40">
        <v>6</v>
      </c>
      <c r="H11" s="41" t="s">
        <v>43</v>
      </c>
      <c r="I11" s="43">
        <v>0</v>
      </c>
      <c r="J11" s="40">
        <v>11</v>
      </c>
      <c r="K11" s="44" t="s">
        <v>44</v>
      </c>
      <c r="L11" s="45">
        <v>0</v>
      </c>
      <c r="M11" s="43">
        <f>ROUND(((D11+E11+D12+E12+D13)*L11),2)</f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</row>
    <row r="12" spans="1:64" ht="18" customHeight="1">
      <c r="A12" s="1"/>
      <c r="B12" s="46">
        <v>2</v>
      </c>
      <c r="C12" s="47" t="s">
        <v>45</v>
      </c>
      <c r="D12" s="48">
        <f>SUMIF(Prehlad!AJ10:AJ309,"IK",Prehlad!J10:J309)</f>
        <v>0</v>
      </c>
      <c r="E12" s="48">
        <f>SUMIF(Prehlad!AJ10:AJ309,"IZ",Prehlad!J10:J309)</f>
        <v>0</v>
      </c>
      <c r="F12" s="43">
        <f>D12+E12</f>
        <v>0</v>
      </c>
      <c r="G12" s="46">
        <v>7</v>
      </c>
      <c r="H12" s="47" t="s">
        <v>46</v>
      </c>
      <c r="I12" s="49">
        <v>0</v>
      </c>
      <c r="J12" s="46">
        <v>12</v>
      </c>
      <c r="K12" s="50" t="s">
        <v>47</v>
      </c>
      <c r="L12" s="51">
        <v>0</v>
      </c>
      <c r="M12" s="49">
        <f>ROUND(((D11+E11+D12+E12+D13)*L12),2)</f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ht="18" customHeight="1">
      <c r="A13" s="1"/>
      <c r="B13" s="46">
        <v>3</v>
      </c>
      <c r="C13" s="47" t="s">
        <v>48</v>
      </c>
      <c r="D13" s="48">
        <f>SUMIF(Prehlad!AJ10:AJ309,"MK",Prehlad!J10:J309)</f>
        <v>0</v>
      </c>
      <c r="E13" s="48">
        <f>SUMIF(Prehlad!AJ10:AJ309,"MZ",Prehlad!J10:J309)</f>
        <v>0</v>
      </c>
      <c r="F13" s="43">
        <f>D13+E13</f>
        <v>0</v>
      </c>
      <c r="G13" s="46">
        <v>8</v>
      </c>
      <c r="H13" s="47" t="s">
        <v>49</v>
      </c>
      <c r="I13" s="49">
        <v>0</v>
      </c>
      <c r="J13" s="46">
        <v>13</v>
      </c>
      <c r="K13" s="50" t="s">
        <v>50</v>
      </c>
      <c r="L13" s="51">
        <v>0</v>
      </c>
      <c r="M13" s="49">
        <f>ROUND(((D11+E11+D12+E12+D13)*L13),2)</f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</row>
    <row r="14" spans="1:64" ht="18" customHeight="1">
      <c r="A14" s="1"/>
      <c r="B14" s="46">
        <v>4</v>
      </c>
      <c r="C14" s="47" t="s">
        <v>51</v>
      </c>
      <c r="D14" s="48">
        <f>SUMIF(Prehlad!AJ10:AJ309,"PK",Prehlad!J10:J309)</f>
        <v>0</v>
      </c>
      <c r="E14" s="48">
        <f>SUMIF(Prehlad!AJ10:AJ309,"PZ",Prehlad!J10:J309)</f>
        <v>0</v>
      </c>
      <c r="F14" s="52">
        <f>D14+E14</f>
        <v>0</v>
      </c>
      <c r="G14" s="46">
        <v>9</v>
      </c>
      <c r="H14" s="47" t="s">
        <v>19</v>
      </c>
      <c r="I14" s="49">
        <v>0</v>
      </c>
      <c r="J14" s="46">
        <v>14</v>
      </c>
      <c r="K14" s="50" t="s">
        <v>19</v>
      </c>
      <c r="L14" s="51">
        <v>0</v>
      </c>
      <c r="M14" s="49">
        <f>ROUND(((D11+E11+D12+E12+D13+E13)*L14),2)</f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1:64" ht="18" customHeight="1">
      <c r="A15" s="1"/>
      <c r="B15" s="53">
        <v>5</v>
      </c>
      <c r="C15" s="54" t="s">
        <v>52</v>
      </c>
      <c r="D15" s="55">
        <f>SUM(D11:D14)</f>
        <v>0</v>
      </c>
      <c r="E15" s="56">
        <f>SUM(E11:E14)</f>
        <v>0</v>
      </c>
      <c r="F15" s="57">
        <f>SUM(F11:F14)</f>
        <v>0</v>
      </c>
      <c r="G15" s="53">
        <v>10</v>
      </c>
      <c r="H15" s="58" t="s">
        <v>53</v>
      </c>
      <c r="I15" s="57">
        <f>SUM(I11:I14)</f>
        <v>0</v>
      </c>
      <c r="J15" s="53">
        <v>15</v>
      </c>
      <c r="K15" s="59"/>
      <c r="L15" s="60" t="s">
        <v>54</v>
      </c>
      <c r="M15" s="57">
        <f>SUM(M11:M14)</f>
        <v>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</row>
    <row r="16" spans="1:64" ht="18" customHeight="1">
      <c r="A16" s="1"/>
      <c r="B16" s="145" t="s">
        <v>55</v>
      </c>
      <c r="C16" s="145"/>
      <c r="D16" s="145"/>
      <c r="E16" s="145"/>
      <c r="F16" s="61"/>
      <c r="G16" s="147" t="s">
        <v>56</v>
      </c>
      <c r="H16" s="147"/>
      <c r="I16" s="147"/>
      <c r="J16" s="36" t="s">
        <v>57</v>
      </c>
      <c r="K16" s="146" t="s">
        <v>58</v>
      </c>
      <c r="L16" s="146"/>
      <c r="M16" s="146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</row>
    <row r="17" spans="1:64" ht="18" customHeight="1">
      <c r="A17" s="1"/>
      <c r="B17" s="62"/>
      <c r="C17" s="63" t="s">
        <v>59</v>
      </c>
      <c r="D17" s="63"/>
      <c r="E17" s="63" t="s">
        <v>60</v>
      </c>
      <c r="F17" s="64"/>
      <c r="G17" s="62"/>
      <c r="H17" s="65"/>
      <c r="I17" s="66"/>
      <c r="J17" s="46">
        <v>16</v>
      </c>
      <c r="K17" s="50" t="s">
        <v>61</v>
      </c>
      <c r="L17" s="67"/>
      <c r="M17" s="49">
        <f>SUMIF(Prehlad!AJ10:AJ309,"U",Prehlad!J10:J309)</f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</row>
    <row r="18" spans="1:64" ht="18" customHeight="1">
      <c r="A18" s="1"/>
      <c r="B18" s="68"/>
      <c r="C18" s="65" t="s">
        <v>62</v>
      </c>
      <c r="D18" s="65"/>
      <c r="E18" s="65"/>
      <c r="F18" s="69"/>
      <c r="G18" s="68"/>
      <c r="H18" s="65" t="s">
        <v>59</v>
      </c>
      <c r="I18" s="66"/>
      <c r="J18" s="46">
        <v>17</v>
      </c>
      <c r="K18" s="50" t="s">
        <v>63</v>
      </c>
      <c r="L18" s="67"/>
      <c r="M18" s="49">
        <v>0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</row>
    <row r="19" spans="1:64" ht="18" customHeight="1">
      <c r="A19" s="1"/>
      <c r="B19" s="68"/>
      <c r="C19" s="65"/>
      <c r="D19" s="65"/>
      <c r="E19" s="65"/>
      <c r="F19" s="69"/>
      <c r="G19" s="68"/>
      <c r="H19" s="70"/>
      <c r="I19" s="66"/>
      <c r="J19" s="46">
        <v>18</v>
      </c>
      <c r="K19" s="50" t="s">
        <v>64</v>
      </c>
      <c r="L19" s="67"/>
      <c r="M19" s="49">
        <v>0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1:64" ht="18" customHeight="1">
      <c r="A20" s="1"/>
      <c r="B20" s="68"/>
      <c r="C20" s="65"/>
      <c r="D20" s="65"/>
      <c r="E20" s="65"/>
      <c r="F20" s="69"/>
      <c r="G20" s="68"/>
      <c r="H20" s="63" t="s">
        <v>60</v>
      </c>
      <c r="I20" s="66"/>
      <c r="J20" s="46">
        <v>19</v>
      </c>
      <c r="K20" s="50" t="s">
        <v>19</v>
      </c>
      <c r="L20" s="67"/>
      <c r="M20" s="49">
        <v>0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1:64" ht="18" customHeight="1">
      <c r="A21" s="1"/>
      <c r="B21" s="71"/>
      <c r="C21" s="72"/>
      <c r="D21" s="72"/>
      <c r="E21" s="72"/>
      <c r="F21" s="73"/>
      <c r="G21" s="62"/>
      <c r="H21" s="65" t="s">
        <v>62</v>
      </c>
      <c r="I21" s="66"/>
      <c r="J21" s="53">
        <v>20</v>
      </c>
      <c r="K21" s="59"/>
      <c r="L21" s="60" t="s">
        <v>65</v>
      </c>
      <c r="M21" s="57">
        <f>SUM(M17:M20)</f>
        <v>0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 ht="18" customHeight="1">
      <c r="A22" s="1"/>
      <c r="B22" s="145" t="s">
        <v>66</v>
      </c>
      <c r="C22" s="145"/>
      <c r="D22" s="145"/>
      <c r="E22" s="145"/>
      <c r="F22" s="61"/>
      <c r="G22" s="62"/>
      <c r="H22" s="65"/>
      <c r="I22" s="66"/>
      <c r="J22" s="36" t="s">
        <v>67</v>
      </c>
      <c r="K22" s="146" t="s">
        <v>68</v>
      </c>
      <c r="L22" s="146"/>
      <c r="M22" s="146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64" ht="18" customHeight="1">
      <c r="A23" s="1"/>
      <c r="B23" s="62"/>
      <c r="C23" s="63" t="s">
        <v>59</v>
      </c>
      <c r="D23" s="63"/>
      <c r="E23" s="63" t="s">
        <v>60</v>
      </c>
      <c r="F23" s="64"/>
      <c r="G23" s="62"/>
      <c r="H23" s="65"/>
      <c r="I23" s="66"/>
      <c r="J23" s="40">
        <v>21</v>
      </c>
      <c r="K23" s="44"/>
      <c r="L23" s="74" t="s">
        <v>69</v>
      </c>
      <c r="M23" s="43">
        <f>ROUND(F15,2)+I15+M15+M21</f>
        <v>0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1:64" ht="18" customHeight="1">
      <c r="A24" s="1"/>
      <c r="B24" s="68"/>
      <c r="C24" s="65" t="s">
        <v>62</v>
      </c>
      <c r="D24" s="65"/>
      <c r="E24" s="65"/>
      <c r="F24" s="69"/>
      <c r="G24" s="62"/>
      <c r="H24" s="65"/>
      <c r="I24" s="66"/>
      <c r="J24" s="46">
        <v>22</v>
      </c>
      <c r="K24" s="50" t="s">
        <v>70</v>
      </c>
      <c r="L24" s="75">
        <f>M23-L25</f>
        <v>0</v>
      </c>
      <c r="M24" s="49">
        <f>ROUND((L24*20)/100,2)</f>
        <v>0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1:64" ht="18" customHeight="1">
      <c r="A25" s="1"/>
      <c r="B25" s="68"/>
      <c r="C25" s="65"/>
      <c r="D25" s="65"/>
      <c r="E25" s="65"/>
      <c r="F25" s="69"/>
      <c r="G25" s="62"/>
      <c r="H25" s="65"/>
      <c r="I25" s="66"/>
      <c r="J25" s="46">
        <v>23</v>
      </c>
      <c r="K25" s="50" t="s">
        <v>71</v>
      </c>
      <c r="L25" s="75">
        <f>SUMIF(Prehlad!O11:O309,0,Prehlad!J11:J309)</f>
        <v>0</v>
      </c>
      <c r="M25" s="49">
        <f>ROUND((L25*0)/100,2)</f>
        <v>0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</row>
    <row r="26" spans="1:64" ht="18" customHeight="1">
      <c r="A26" s="1"/>
      <c r="B26" s="68"/>
      <c r="C26" s="65"/>
      <c r="D26" s="65"/>
      <c r="E26" s="65"/>
      <c r="F26" s="69"/>
      <c r="G26" s="62"/>
      <c r="H26" s="65"/>
      <c r="I26" s="66"/>
      <c r="J26" s="53">
        <v>24</v>
      </c>
      <c r="K26" s="59"/>
      <c r="L26" s="60" t="s">
        <v>72</v>
      </c>
      <c r="M26" s="57">
        <f>M23+M24+M25</f>
        <v>0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1:64" ht="17.100000000000001" customHeight="1">
      <c r="A27" s="1"/>
      <c r="B27" s="71"/>
      <c r="C27" s="72"/>
      <c r="D27" s="72"/>
      <c r="E27" s="72"/>
      <c r="F27" s="73"/>
      <c r="G27" s="71"/>
      <c r="H27" s="72"/>
      <c r="I27" s="73"/>
      <c r="J27" s="76" t="s">
        <v>73</v>
      </c>
      <c r="K27" s="77" t="s">
        <v>74</v>
      </c>
      <c r="L27" s="78"/>
      <c r="M27" s="79">
        <v>0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</row>
    <row r="28" spans="1:64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</row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/>
  <pageMargins left="0.23611111111111099" right="0.23611111111111099" top="0.74791666666666701" bottom="0.23611111111111099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8"/>
  <sheetViews>
    <sheetView showGridLines="0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1" sqref="B11"/>
    </sheetView>
  </sheetViews>
  <sheetFormatPr defaultColWidth="9" defaultRowHeight="13.5"/>
  <cols>
    <col min="1" max="1" width="45.85546875" style="80" customWidth="1"/>
    <col min="2" max="2" width="14.28515625" style="81" customWidth="1"/>
    <col min="3" max="3" width="13.5703125" style="81" customWidth="1"/>
    <col min="4" max="4" width="11.5703125" style="81" customWidth="1"/>
    <col min="5" max="5" width="12.140625" style="82" customWidth="1"/>
    <col min="6" max="6" width="10.140625" style="83" customWidth="1"/>
    <col min="7" max="7" width="9.140625" style="83" customWidth="1"/>
    <col min="8" max="23" width="9.140625" style="84" customWidth="1"/>
    <col min="24" max="25" width="5.7109375" style="84" customWidth="1"/>
    <col min="26" max="26" width="6.5703125" style="84" customWidth="1"/>
    <col min="27" max="27" width="24.28515625" style="84" customWidth="1"/>
    <col min="28" max="28" width="4.28515625" style="84" customWidth="1"/>
    <col min="29" max="29" width="8.28515625" style="84" customWidth="1"/>
    <col min="30" max="30" width="8.7109375" style="84" customWidth="1"/>
    <col min="31" max="64" width="9.140625" style="84" customWidth="1"/>
  </cols>
  <sheetData>
    <row r="1" spans="1:30">
      <c r="A1" s="85" t="s">
        <v>75</v>
      </c>
      <c r="C1" s="84"/>
      <c r="E1" s="85" t="s">
        <v>14</v>
      </c>
      <c r="F1" s="84"/>
      <c r="G1" s="84"/>
      <c r="Z1" s="4" t="s">
        <v>1</v>
      </c>
      <c r="AA1" s="4" t="s">
        <v>2</v>
      </c>
      <c r="AB1" s="4" t="s">
        <v>3</v>
      </c>
      <c r="AC1" s="4" t="s">
        <v>4</v>
      </c>
      <c r="AD1" s="4" t="s">
        <v>5</v>
      </c>
    </row>
    <row r="2" spans="1:30">
      <c r="A2" s="85" t="s">
        <v>76</v>
      </c>
      <c r="C2" s="84"/>
      <c r="E2" s="85" t="s">
        <v>13</v>
      </c>
      <c r="F2" s="84"/>
      <c r="G2" s="84"/>
      <c r="Z2" s="4" t="s">
        <v>9</v>
      </c>
      <c r="AA2" s="9" t="s">
        <v>77</v>
      </c>
      <c r="AB2" s="10" t="s">
        <v>11</v>
      </c>
      <c r="AC2" s="9"/>
      <c r="AD2" s="11"/>
    </row>
    <row r="3" spans="1:30">
      <c r="A3" s="85" t="s">
        <v>78</v>
      </c>
      <c r="C3" s="84"/>
      <c r="E3" s="85" t="s">
        <v>79</v>
      </c>
      <c r="F3" s="84"/>
      <c r="G3" s="84"/>
      <c r="Z3" s="4" t="s">
        <v>15</v>
      </c>
      <c r="AA3" s="9" t="s">
        <v>80</v>
      </c>
      <c r="AB3" s="10" t="s">
        <v>11</v>
      </c>
      <c r="AC3" s="9" t="s">
        <v>17</v>
      </c>
      <c r="AD3" s="11" t="s">
        <v>18</v>
      </c>
    </row>
    <row r="4" spans="1:30">
      <c r="A4" s="84"/>
      <c r="B4" s="84"/>
      <c r="C4" s="84"/>
      <c r="D4" s="84"/>
      <c r="E4" s="84"/>
      <c r="F4" s="84"/>
      <c r="G4" s="84"/>
      <c r="Z4" s="4" t="s">
        <v>22</v>
      </c>
      <c r="AA4" s="9" t="s">
        <v>81</v>
      </c>
      <c r="AB4" s="10" t="s">
        <v>11</v>
      </c>
      <c r="AC4" s="9"/>
      <c r="AD4" s="11"/>
    </row>
    <row r="5" spans="1:30">
      <c r="A5" s="85" t="s">
        <v>82</v>
      </c>
      <c r="B5" s="84"/>
      <c r="C5" s="84"/>
      <c r="D5" s="84"/>
      <c r="E5" s="84"/>
      <c r="F5" s="84"/>
      <c r="G5" s="84"/>
      <c r="Z5" s="4" t="s">
        <v>28</v>
      </c>
      <c r="AA5" s="9" t="s">
        <v>80</v>
      </c>
      <c r="AB5" s="10" t="s">
        <v>11</v>
      </c>
      <c r="AC5" s="9" t="s">
        <v>17</v>
      </c>
      <c r="AD5" s="11" t="s">
        <v>18</v>
      </c>
    </row>
    <row r="6" spans="1:30">
      <c r="A6" s="85" t="s">
        <v>83</v>
      </c>
      <c r="B6" s="84"/>
      <c r="C6" s="84"/>
      <c r="D6" s="84"/>
      <c r="E6" s="84"/>
      <c r="F6" s="84"/>
      <c r="G6" s="84"/>
      <c r="Z6" s="86" t="s">
        <v>30</v>
      </c>
      <c r="AA6" s="9" t="s">
        <v>84</v>
      </c>
      <c r="AB6" s="10" t="s">
        <v>11</v>
      </c>
      <c r="AC6" s="9" t="s">
        <v>17</v>
      </c>
      <c r="AD6" s="11" t="s">
        <v>18</v>
      </c>
    </row>
    <row r="7" spans="1:30">
      <c r="A7" s="85"/>
      <c r="B7" s="84"/>
      <c r="C7" s="84"/>
      <c r="D7" s="84"/>
      <c r="E7" s="84"/>
      <c r="F7" s="84"/>
      <c r="G7" s="84"/>
    </row>
    <row r="8" spans="1:30">
      <c r="A8" s="84" t="s">
        <v>0</v>
      </c>
      <c r="B8" s="87" t="str">
        <f>CONCATENATE(AA2," ",AB2," ",AC2," ",AD2)</f>
        <v xml:space="preserve">Rekapitulácia rozpočtu v EUR  </v>
      </c>
      <c r="G8" s="84"/>
    </row>
    <row r="9" spans="1:30">
      <c r="A9" s="88" t="s">
        <v>85</v>
      </c>
      <c r="B9" s="88" t="s">
        <v>35</v>
      </c>
      <c r="C9" s="88" t="s">
        <v>86</v>
      </c>
      <c r="D9" s="88" t="s">
        <v>87</v>
      </c>
      <c r="E9" s="89" t="s">
        <v>88</v>
      </c>
      <c r="F9" s="89" t="s">
        <v>89</v>
      </c>
      <c r="G9" s="89" t="s">
        <v>90</v>
      </c>
    </row>
    <row r="10" spans="1:30">
      <c r="A10" s="90"/>
      <c r="B10" s="90"/>
      <c r="C10" s="90" t="s">
        <v>91</v>
      </c>
      <c r="D10" s="90"/>
      <c r="E10" s="89" t="s">
        <v>87</v>
      </c>
      <c r="F10" s="89" t="s">
        <v>87</v>
      </c>
      <c r="G10" s="89" t="s">
        <v>87</v>
      </c>
    </row>
    <row r="12" spans="1:30">
      <c r="A12" s="80" t="s">
        <v>92</v>
      </c>
      <c r="B12" s="81">
        <f>Prehlad!H20</f>
        <v>0</v>
      </c>
      <c r="C12" s="81">
        <f>Prehlad!I20</f>
        <v>0</v>
      </c>
      <c r="D12" s="81">
        <f>Prehlad!J20</f>
        <v>0</v>
      </c>
      <c r="E12" s="82">
        <f>Prehlad!L20</f>
        <v>0</v>
      </c>
      <c r="F12" s="83">
        <f>Prehlad!N20</f>
        <v>0</v>
      </c>
      <c r="G12" s="83">
        <f>Prehlad!W20</f>
        <v>0</v>
      </c>
    </row>
    <row r="13" spans="1:30">
      <c r="A13" s="80" t="s">
        <v>93</v>
      </c>
      <c r="B13" s="81">
        <f>Prehlad!H39</f>
        <v>0</v>
      </c>
      <c r="C13" s="81">
        <f>Prehlad!I39</f>
        <v>0</v>
      </c>
      <c r="D13" s="81">
        <f>Prehlad!J39</f>
        <v>0</v>
      </c>
      <c r="E13" s="82">
        <f>Prehlad!L39</f>
        <v>0</v>
      </c>
      <c r="F13" s="83">
        <f>Prehlad!N39</f>
        <v>0</v>
      </c>
      <c r="G13" s="83">
        <f>Prehlad!W39</f>
        <v>0</v>
      </c>
    </row>
    <row r="14" spans="1:30">
      <c r="A14" s="80" t="s">
        <v>94</v>
      </c>
      <c r="B14" s="81">
        <f>Prehlad!H44</f>
        <v>0</v>
      </c>
      <c r="C14" s="81">
        <f>Prehlad!I44</f>
        <v>0</v>
      </c>
      <c r="D14" s="81">
        <f>Prehlad!J44</f>
        <v>0</v>
      </c>
      <c r="E14" s="82">
        <f>Prehlad!L44</f>
        <v>0</v>
      </c>
      <c r="F14" s="83">
        <f>Prehlad!N44</f>
        <v>0</v>
      </c>
      <c r="G14" s="83">
        <f>Prehlad!W44</f>
        <v>0</v>
      </c>
    </row>
    <row r="15" spans="1:30">
      <c r="A15" s="80" t="s">
        <v>95</v>
      </c>
      <c r="B15" s="81">
        <f>Prehlad!H62</f>
        <v>0</v>
      </c>
      <c r="C15" s="81">
        <f>Prehlad!I62</f>
        <v>0</v>
      </c>
      <c r="D15" s="81">
        <f>Prehlad!J62</f>
        <v>0</v>
      </c>
      <c r="E15" s="82">
        <f>Prehlad!L62</f>
        <v>0</v>
      </c>
      <c r="F15" s="83">
        <f>Prehlad!N62</f>
        <v>0</v>
      </c>
      <c r="G15" s="83">
        <f>Prehlad!W62</f>
        <v>0</v>
      </c>
    </row>
    <row r="16" spans="1:30">
      <c r="A16" s="80" t="s">
        <v>96</v>
      </c>
      <c r="B16" s="81">
        <f>Prehlad!H119</f>
        <v>0</v>
      </c>
      <c r="C16" s="81">
        <f>Prehlad!I119</f>
        <v>0</v>
      </c>
      <c r="D16" s="81">
        <f>Prehlad!J119</f>
        <v>0</v>
      </c>
      <c r="E16" s="82">
        <f>Prehlad!L119</f>
        <v>0</v>
      </c>
      <c r="F16" s="83">
        <f>Prehlad!N119</f>
        <v>0</v>
      </c>
      <c r="G16" s="83">
        <f>Prehlad!W119</f>
        <v>0</v>
      </c>
    </row>
    <row r="17" spans="1:7">
      <c r="A17" s="80" t="s">
        <v>97</v>
      </c>
      <c r="B17" s="81">
        <f>Prehlad!H131</f>
        <v>0</v>
      </c>
      <c r="C17" s="81">
        <f>Prehlad!I131</f>
        <v>0</v>
      </c>
      <c r="D17" s="81">
        <f>Prehlad!J131</f>
        <v>0</v>
      </c>
      <c r="E17" s="82">
        <f>Prehlad!L131</f>
        <v>0</v>
      </c>
      <c r="F17" s="83">
        <f>Prehlad!N131</f>
        <v>0</v>
      </c>
      <c r="G17" s="83">
        <f>Prehlad!W131</f>
        <v>0</v>
      </c>
    </row>
    <row r="18" spans="1:7">
      <c r="A18" s="80" t="s">
        <v>98</v>
      </c>
      <c r="B18" s="81">
        <f>Prehlad!H195</f>
        <v>0</v>
      </c>
      <c r="C18" s="81">
        <f>Prehlad!I195</f>
        <v>0</v>
      </c>
      <c r="D18" s="81">
        <f>Prehlad!J195</f>
        <v>0</v>
      </c>
      <c r="E18" s="82">
        <f>Prehlad!L195</f>
        <v>0</v>
      </c>
      <c r="F18" s="83">
        <f>Prehlad!N195</f>
        <v>0</v>
      </c>
      <c r="G18" s="83">
        <f>Prehlad!W195</f>
        <v>0</v>
      </c>
    </row>
    <row r="19" spans="1:7">
      <c r="A19" s="80" t="s">
        <v>99</v>
      </c>
      <c r="B19" s="81">
        <f>Prehlad!H205</f>
        <v>0</v>
      </c>
      <c r="C19" s="81">
        <f>Prehlad!I205</f>
        <v>0</v>
      </c>
      <c r="D19" s="81">
        <f>Prehlad!J205</f>
        <v>0</v>
      </c>
      <c r="E19" s="82">
        <f>Prehlad!L205</f>
        <v>0</v>
      </c>
      <c r="F19" s="83">
        <f>Prehlad!N205</f>
        <v>0</v>
      </c>
      <c r="G19" s="83">
        <f>Prehlad!W205</f>
        <v>0</v>
      </c>
    </row>
    <row r="20" spans="1:7">
      <c r="A20" s="80" t="s">
        <v>100</v>
      </c>
      <c r="B20" s="81">
        <f>Prehlad!H209</f>
        <v>0</v>
      </c>
      <c r="C20" s="81">
        <f>Prehlad!I209</f>
        <v>0</v>
      </c>
      <c r="D20" s="81">
        <f>Prehlad!J209</f>
        <v>0</v>
      </c>
      <c r="E20" s="82">
        <f>Prehlad!L209</f>
        <v>0</v>
      </c>
      <c r="F20" s="83">
        <f>Prehlad!N209</f>
        <v>0</v>
      </c>
      <c r="G20" s="83">
        <f>Prehlad!W209</f>
        <v>0</v>
      </c>
    </row>
    <row r="21" spans="1:7">
      <c r="A21" s="80" t="s">
        <v>101</v>
      </c>
      <c r="B21" s="81">
        <f>Prehlad!H216</f>
        <v>0</v>
      </c>
      <c r="C21" s="81">
        <f>Prehlad!I216</f>
        <v>0</v>
      </c>
      <c r="D21" s="81">
        <f>Prehlad!J216</f>
        <v>0</v>
      </c>
      <c r="E21" s="82">
        <f>Prehlad!L216</f>
        <v>0</v>
      </c>
      <c r="F21" s="83">
        <f>Prehlad!N216</f>
        <v>0</v>
      </c>
      <c r="G21" s="83">
        <f>Prehlad!W216</f>
        <v>0</v>
      </c>
    </row>
    <row r="22" spans="1:7">
      <c r="A22" s="80" t="s">
        <v>102</v>
      </c>
      <c r="B22" s="81">
        <f>Prehlad!H236</f>
        <v>0</v>
      </c>
      <c r="C22" s="81">
        <f>Prehlad!I236</f>
        <v>0</v>
      </c>
      <c r="D22" s="81">
        <f>Prehlad!J236</f>
        <v>0</v>
      </c>
      <c r="E22" s="82">
        <f>Prehlad!L236</f>
        <v>0</v>
      </c>
      <c r="F22" s="83">
        <f>Prehlad!N236</f>
        <v>0</v>
      </c>
      <c r="G22" s="83">
        <f>Prehlad!W236</f>
        <v>0</v>
      </c>
    </row>
    <row r="23" spans="1:7">
      <c r="A23" s="80" t="s">
        <v>103</v>
      </c>
      <c r="B23" s="81">
        <f>Prehlad!H268</f>
        <v>0</v>
      </c>
      <c r="C23" s="81">
        <f>Prehlad!I268</f>
        <v>0</v>
      </c>
      <c r="D23" s="81">
        <f>Prehlad!J268</f>
        <v>0</v>
      </c>
      <c r="E23" s="82">
        <f>Prehlad!L268</f>
        <v>0</v>
      </c>
      <c r="F23" s="83">
        <f>Prehlad!N268</f>
        <v>0</v>
      </c>
      <c r="G23" s="83">
        <f>Prehlad!W268</f>
        <v>0</v>
      </c>
    </row>
    <row r="24" spans="1:7">
      <c r="A24" s="80" t="s">
        <v>104</v>
      </c>
      <c r="B24" s="81">
        <f>Prehlad!H287</f>
        <v>0</v>
      </c>
      <c r="C24" s="81">
        <f>Prehlad!I287</f>
        <v>0</v>
      </c>
      <c r="D24" s="81">
        <f>Prehlad!J287</f>
        <v>0</v>
      </c>
      <c r="E24" s="82">
        <f>Prehlad!L287</f>
        <v>0</v>
      </c>
      <c r="F24" s="83">
        <f>Prehlad!N287</f>
        <v>0</v>
      </c>
      <c r="G24" s="83">
        <f>Prehlad!W287</f>
        <v>0</v>
      </c>
    </row>
    <row r="25" spans="1:7">
      <c r="A25" s="80" t="s">
        <v>105</v>
      </c>
      <c r="B25" s="81">
        <f>Prehlad!H305</f>
        <v>0</v>
      </c>
      <c r="C25" s="81">
        <f>Prehlad!I305</f>
        <v>0</v>
      </c>
      <c r="D25" s="81">
        <f>Prehlad!J305</f>
        <v>0</v>
      </c>
      <c r="E25" s="82">
        <f>Prehlad!L305</f>
        <v>0</v>
      </c>
      <c r="F25" s="83">
        <f>Prehlad!N305</f>
        <v>0</v>
      </c>
      <c r="G25" s="83">
        <f>Prehlad!W305</f>
        <v>0</v>
      </c>
    </row>
    <row r="26" spans="1:7">
      <c r="A26" s="80" t="s">
        <v>106</v>
      </c>
      <c r="B26" s="81">
        <f>Prehlad!H307</f>
        <v>0</v>
      </c>
      <c r="C26" s="81">
        <f>Prehlad!I307</f>
        <v>0</v>
      </c>
      <c r="D26" s="81">
        <f>Prehlad!J307</f>
        <v>0</v>
      </c>
      <c r="E26" s="82">
        <f>Prehlad!L307</f>
        <v>0</v>
      </c>
      <c r="F26" s="83">
        <f>Prehlad!N307</f>
        <v>0</v>
      </c>
      <c r="G26" s="83">
        <f>Prehlad!W307</f>
        <v>0</v>
      </c>
    </row>
    <row r="28" spans="1:7">
      <c r="A28" s="80" t="s">
        <v>107</v>
      </c>
      <c r="B28" s="81">
        <f>Prehlad!H309</f>
        <v>0</v>
      </c>
      <c r="C28" s="81">
        <f>Prehlad!I309</f>
        <v>0</v>
      </c>
      <c r="D28" s="81">
        <f>Prehlad!J309</f>
        <v>0</v>
      </c>
      <c r="E28" s="82">
        <f>Prehlad!L309</f>
        <v>0</v>
      </c>
      <c r="F28" s="83">
        <f>Prehlad!N309</f>
        <v>0</v>
      </c>
      <c r="G28" s="83">
        <f>Prehlad!W309</f>
        <v>0</v>
      </c>
    </row>
  </sheetData>
  <printOptions horizontalCentered="1"/>
  <pageMargins left="0.23611111111111099" right="0.23611111111111099" top="0.35416666666666702" bottom="0.44583333333333303" header="0.51180555555555496" footer="0.23611111111111099"/>
  <pageSetup paperSize="9" orientation="landscape" useFirstPageNumber="1" horizontalDpi="300" verticalDpi="300"/>
  <headerFooter>
    <oddFooter>&amp;R&amp;"Arial Narrow,Normálne"&amp;8Strana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09"/>
  <sheetViews>
    <sheetView showGridLines="0"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E16" sqref="E16"/>
    </sheetView>
  </sheetViews>
  <sheetFormatPr defaultColWidth="9" defaultRowHeight="12.75"/>
  <cols>
    <col min="1" max="1" width="4.5703125" style="91" customWidth="1"/>
    <col min="2" max="2" width="5.28515625" style="92" customWidth="1"/>
    <col min="3" max="3" width="13.5703125" style="93" customWidth="1"/>
    <col min="4" max="4" width="60.7109375" style="142" customWidth="1"/>
    <col min="5" max="5" width="10.28515625" style="94" customWidth="1"/>
    <col min="6" max="6" width="5.85546875" style="95" customWidth="1"/>
    <col min="7" max="7" width="9.140625" style="96" customWidth="1"/>
    <col min="8" max="10" width="10.28515625" style="96" customWidth="1"/>
    <col min="11" max="11" width="7.140625" style="97" hidden="1" customWidth="1"/>
    <col min="12" max="12" width="8.140625" style="97" hidden="1" customWidth="1"/>
    <col min="13" max="13" width="7.140625" style="94" hidden="1" customWidth="1"/>
    <col min="14" max="14" width="8.140625" style="94" hidden="1" customWidth="1"/>
    <col min="15" max="15" width="3.5703125" style="95" hidden="1" customWidth="1"/>
    <col min="16" max="16" width="12.7109375" style="95" hidden="1" customWidth="1"/>
    <col min="17" max="19" width="11.28515625" style="94" hidden="1" customWidth="1"/>
    <col min="20" max="20" width="10.5703125" style="98" hidden="1" customWidth="1"/>
    <col min="21" max="21" width="10.28515625" style="98" hidden="1" customWidth="1"/>
    <col min="22" max="22" width="5.7109375" style="98" hidden="1" customWidth="1"/>
    <col min="23" max="23" width="9.140625" style="94" hidden="1" customWidth="1"/>
    <col min="24" max="24" width="11.28515625" style="95" hidden="1" customWidth="1"/>
    <col min="25" max="25" width="9.140625" style="95" hidden="1" customWidth="1"/>
    <col min="26" max="26" width="7.5703125" style="93" hidden="1" customWidth="1"/>
    <col min="27" max="27" width="11.28515625" style="93" hidden="1" customWidth="1"/>
    <col min="28" max="28" width="4.28515625" style="95" hidden="1" customWidth="1"/>
    <col min="29" max="29" width="8.28515625" style="95" hidden="1" customWidth="1"/>
    <col min="30" max="30" width="8.7109375" style="95" hidden="1" customWidth="1"/>
    <col min="31" max="47" width="9.140625" style="95" hidden="1" customWidth="1"/>
    <col min="48" max="64" width="9.140625" style="95" customWidth="1"/>
    <col min="65" max="16384" width="9" style="134"/>
  </cols>
  <sheetData>
    <row r="1" spans="1:64" ht="13.5">
      <c r="A1" s="127" t="s">
        <v>75</v>
      </c>
      <c r="B1" s="128"/>
      <c r="C1" s="128"/>
      <c r="D1" s="128"/>
      <c r="E1" s="128"/>
      <c r="F1" s="128"/>
      <c r="G1" s="129"/>
      <c r="H1" s="128"/>
      <c r="I1" s="127" t="s">
        <v>14</v>
      </c>
      <c r="J1" s="129"/>
      <c r="K1" s="130"/>
      <c r="L1" s="128"/>
      <c r="M1" s="128"/>
      <c r="N1" s="128"/>
      <c r="O1" s="128"/>
      <c r="P1" s="128"/>
      <c r="Q1" s="131"/>
      <c r="R1" s="131"/>
      <c r="S1" s="131"/>
      <c r="T1" s="128"/>
      <c r="U1" s="128"/>
      <c r="V1" s="128"/>
      <c r="W1" s="128"/>
      <c r="X1" s="128"/>
      <c r="Y1" s="128"/>
      <c r="Z1" s="132" t="s">
        <v>1</v>
      </c>
      <c r="AA1" s="132" t="s">
        <v>2</v>
      </c>
      <c r="AB1" s="133" t="s">
        <v>3</v>
      </c>
      <c r="AC1" s="133" t="s">
        <v>4</v>
      </c>
      <c r="AD1" s="133" t="s">
        <v>5</v>
      </c>
      <c r="AE1" s="99" t="s">
        <v>108</v>
      </c>
      <c r="AF1" s="100" t="s">
        <v>109</v>
      </c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</row>
    <row r="2" spans="1:64" ht="13.5">
      <c r="A2" s="127" t="s">
        <v>76</v>
      </c>
      <c r="B2" s="128"/>
      <c r="C2" s="128"/>
      <c r="D2" s="128"/>
      <c r="E2" s="128"/>
      <c r="F2" s="128"/>
      <c r="G2" s="129"/>
      <c r="H2" s="106"/>
      <c r="I2" s="127" t="s">
        <v>13</v>
      </c>
      <c r="J2" s="129"/>
      <c r="K2" s="130"/>
      <c r="L2" s="128"/>
      <c r="M2" s="128"/>
      <c r="N2" s="128"/>
      <c r="O2" s="128"/>
      <c r="P2" s="128"/>
      <c r="Q2" s="131"/>
      <c r="R2" s="131"/>
      <c r="S2" s="131"/>
      <c r="T2" s="128"/>
      <c r="U2" s="128"/>
      <c r="V2" s="128"/>
      <c r="W2" s="128"/>
      <c r="X2" s="128"/>
      <c r="Y2" s="128"/>
      <c r="Z2" s="132" t="s">
        <v>9</v>
      </c>
      <c r="AA2" s="135" t="s">
        <v>110</v>
      </c>
      <c r="AB2" s="136" t="s">
        <v>11</v>
      </c>
      <c r="AC2" s="137"/>
      <c r="AD2" s="135"/>
      <c r="AE2" s="99">
        <v>1</v>
      </c>
      <c r="AF2" s="101">
        <v>123.4567</v>
      </c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</row>
    <row r="3" spans="1:64" ht="13.5">
      <c r="A3" s="127" t="s">
        <v>78</v>
      </c>
      <c r="B3" s="128"/>
      <c r="C3" s="128"/>
      <c r="D3" s="128"/>
      <c r="E3" s="128"/>
      <c r="F3" s="128"/>
      <c r="G3" s="129"/>
      <c r="H3" s="128"/>
      <c r="I3" s="127" t="s">
        <v>79</v>
      </c>
      <c r="J3" s="129"/>
      <c r="K3" s="130"/>
      <c r="L3" s="128"/>
      <c r="M3" s="128"/>
      <c r="N3" s="128"/>
      <c r="O3" s="128"/>
      <c r="P3" s="128"/>
      <c r="Q3" s="131"/>
      <c r="R3" s="131"/>
      <c r="S3" s="131"/>
      <c r="T3" s="128"/>
      <c r="U3" s="128"/>
      <c r="V3" s="128"/>
      <c r="W3" s="128"/>
      <c r="X3" s="128"/>
      <c r="Y3" s="128"/>
      <c r="Z3" s="132" t="s">
        <v>15</v>
      </c>
      <c r="AA3" s="135" t="s">
        <v>111</v>
      </c>
      <c r="AB3" s="136" t="s">
        <v>11</v>
      </c>
      <c r="AC3" s="137" t="s">
        <v>17</v>
      </c>
      <c r="AD3" s="135" t="s">
        <v>18</v>
      </c>
      <c r="AE3" s="99">
        <v>2</v>
      </c>
      <c r="AF3" s="102">
        <v>123.4567</v>
      </c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</row>
    <row r="4" spans="1:64" ht="13.5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31"/>
      <c r="R4" s="131"/>
      <c r="S4" s="131"/>
      <c r="T4" s="128"/>
      <c r="U4" s="128"/>
      <c r="V4" s="128"/>
      <c r="W4" s="128"/>
      <c r="X4" s="128"/>
      <c r="Y4" s="128"/>
      <c r="Z4" s="132" t="s">
        <v>22</v>
      </c>
      <c r="AA4" s="135" t="s">
        <v>112</v>
      </c>
      <c r="AB4" s="136" t="s">
        <v>11</v>
      </c>
      <c r="AC4" s="137"/>
      <c r="AD4" s="135"/>
      <c r="AE4" s="99">
        <v>3</v>
      </c>
      <c r="AF4" s="103">
        <v>123.4567</v>
      </c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</row>
    <row r="5" spans="1:64" ht="13.5">
      <c r="A5" s="127" t="s">
        <v>82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31"/>
      <c r="R5" s="131"/>
      <c r="S5" s="131"/>
      <c r="T5" s="128"/>
      <c r="U5" s="128"/>
      <c r="V5" s="128"/>
      <c r="W5" s="128"/>
      <c r="X5" s="128"/>
      <c r="Y5" s="128"/>
      <c r="Z5" s="132" t="s">
        <v>28</v>
      </c>
      <c r="AA5" s="135" t="s">
        <v>111</v>
      </c>
      <c r="AB5" s="136" t="s">
        <v>11</v>
      </c>
      <c r="AC5" s="137" t="s">
        <v>17</v>
      </c>
      <c r="AD5" s="135" t="s">
        <v>18</v>
      </c>
      <c r="AE5" s="99">
        <v>4</v>
      </c>
      <c r="AF5" s="104">
        <v>123.4567</v>
      </c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</row>
    <row r="6" spans="1:64" ht="13.5">
      <c r="A6" s="127" t="s">
        <v>83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31"/>
      <c r="R6" s="131"/>
      <c r="S6" s="131"/>
      <c r="T6" s="128"/>
      <c r="U6" s="128"/>
      <c r="V6" s="128"/>
      <c r="W6" s="128"/>
      <c r="X6" s="128"/>
      <c r="Y6" s="128"/>
      <c r="Z6" s="138" t="s">
        <v>30</v>
      </c>
      <c r="AA6" s="135" t="s">
        <v>113</v>
      </c>
      <c r="AB6" s="136" t="s">
        <v>11</v>
      </c>
      <c r="AC6" s="137" t="s">
        <v>17</v>
      </c>
      <c r="AD6" s="135" t="s">
        <v>18</v>
      </c>
      <c r="AE6" s="99" t="s">
        <v>114</v>
      </c>
      <c r="AF6" s="100">
        <v>123.4567</v>
      </c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</row>
    <row r="7" spans="1:64" ht="13.5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31"/>
      <c r="R7" s="131"/>
      <c r="S7" s="131"/>
      <c r="T7" s="128"/>
      <c r="U7" s="128"/>
      <c r="V7" s="128"/>
      <c r="W7" s="128"/>
      <c r="X7" s="128"/>
      <c r="Y7" s="128"/>
      <c r="Z7" s="106"/>
      <c r="AA7" s="106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</row>
    <row r="8" spans="1:64" ht="13.5">
      <c r="A8" s="128" t="s">
        <v>0</v>
      </c>
      <c r="B8" s="105"/>
      <c r="C8" s="106"/>
      <c r="D8" s="139" t="str">
        <f>CONCATENATE(AA2," ",AB2," ",AC2," ",AD2)</f>
        <v xml:space="preserve">Prehľad rozpočtových nákladov v EUR  </v>
      </c>
      <c r="E8" s="131"/>
      <c r="F8" s="128"/>
      <c r="G8" s="129"/>
      <c r="H8" s="129"/>
      <c r="I8" s="129"/>
      <c r="J8" s="129"/>
      <c r="K8" s="130"/>
      <c r="L8" s="130"/>
      <c r="M8" s="131"/>
      <c r="N8" s="131"/>
      <c r="O8" s="128"/>
      <c r="P8" s="128"/>
      <c r="Q8" s="131"/>
      <c r="R8" s="131"/>
      <c r="S8" s="131"/>
      <c r="T8" s="128"/>
      <c r="U8" s="128"/>
      <c r="V8" s="128"/>
      <c r="W8" s="128"/>
      <c r="X8" s="128"/>
      <c r="Y8" s="128"/>
      <c r="Z8" s="106"/>
      <c r="AA8" s="106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</row>
    <row r="9" spans="1:64" ht="13.5">
      <c r="A9" s="88" t="s">
        <v>115</v>
      </c>
      <c r="B9" s="88" t="s">
        <v>116</v>
      </c>
      <c r="C9" s="88" t="s">
        <v>117</v>
      </c>
      <c r="D9" s="88" t="s">
        <v>118</v>
      </c>
      <c r="E9" s="88" t="s">
        <v>119</v>
      </c>
      <c r="F9" s="88" t="s">
        <v>120</v>
      </c>
      <c r="G9" s="88" t="s">
        <v>121</v>
      </c>
      <c r="H9" s="88" t="s">
        <v>35</v>
      </c>
      <c r="I9" s="88" t="s">
        <v>86</v>
      </c>
      <c r="J9" s="88" t="s">
        <v>87</v>
      </c>
      <c r="K9" s="148" t="s">
        <v>88</v>
      </c>
      <c r="L9" s="148"/>
      <c r="M9" s="148" t="s">
        <v>89</v>
      </c>
      <c r="N9" s="148"/>
      <c r="O9" s="88" t="s">
        <v>122</v>
      </c>
      <c r="P9" s="107" t="s">
        <v>123</v>
      </c>
      <c r="Q9" s="107" t="s">
        <v>119</v>
      </c>
      <c r="R9" s="107" t="s">
        <v>119</v>
      </c>
      <c r="S9" s="107" t="s">
        <v>119</v>
      </c>
      <c r="T9" s="108" t="s">
        <v>124</v>
      </c>
      <c r="U9" s="108" t="s">
        <v>125</v>
      </c>
      <c r="V9" s="109" t="s">
        <v>126</v>
      </c>
      <c r="W9" s="107" t="s">
        <v>90</v>
      </c>
      <c r="X9" s="110" t="s">
        <v>117</v>
      </c>
      <c r="Y9" s="110" t="s">
        <v>117</v>
      </c>
      <c r="Z9" s="111" t="s">
        <v>127</v>
      </c>
      <c r="AA9" s="111" t="s">
        <v>128</v>
      </c>
      <c r="AB9" s="107" t="s">
        <v>126</v>
      </c>
      <c r="AC9" s="107" t="s">
        <v>129</v>
      </c>
      <c r="AD9" s="107" t="s">
        <v>130</v>
      </c>
      <c r="AE9" s="112" t="s">
        <v>131</v>
      </c>
      <c r="AF9" s="112" t="s">
        <v>132</v>
      </c>
      <c r="AG9" s="112" t="s">
        <v>119</v>
      </c>
      <c r="AH9" s="112" t="s">
        <v>133</v>
      </c>
      <c r="AI9" s="128"/>
      <c r="AJ9" s="128" t="s">
        <v>134</v>
      </c>
      <c r="AK9" s="128" t="s">
        <v>135</v>
      </c>
      <c r="AL9" s="128" t="s">
        <v>136</v>
      </c>
      <c r="AM9" s="128" t="s">
        <v>137</v>
      </c>
      <c r="AN9" s="128" t="s">
        <v>138</v>
      </c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</row>
    <row r="10" spans="1:64" ht="13.5">
      <c r="A10" s="90" t="s">
        <v>139</v>
      </c>
      <c r="B10" s="90" t="s">
        <v>140</v>
      </c>
      <c r="C10" s="113"/>
      <c r="D10" s="90" t="s">
        <v>141</v>
      </c>
      <c r="E10" s="90" t="s">
        <v>142</v>
      </c>
      <c r="F10" s="90" t="s">
        <v>143</v>
      </c>
      <c r="G10" s="90" t="s">
        <v>144</v>
      </c>
      <c r="H10" s="90"/>
      <c r="I10" s="90" t="s">
        <v>91</v>
      </c>
      <c r="J10" s="90"/>
      <c r="K10" s="89" t="s">
        <v>121</v>
      </c>
      <c r="L10" s="89" t="s">
        <v>87</v>
      </c>
      <c r="M10" s="90" t="s">
        <v>121</v>
      </c>
      <c r="N10" s="90" t="s">
        <v>87</v>
      </c>
      <c r="O10" s="90" t="s">
        <v>145</v>
      </c>
      <c r="P10" s="114"/>
      <c r="Q10" s="114" t="s">
        <v>146</v>
      </c>
      <c r="R10" s="114" t="s">
        <v>147</v>
      </c>
      <c r="S10" s="114" t="s">
        <v>148</v>
      </c>
      <c r="T10" s="115" t="s">
        <v>149</v>
      </c>
      <c r="U10" s="115" t="s">
        <v>122</v>
      </c>
      <c r="V10" s="116" t="s">
        <v>150</v>
      </c>
      <c r="W10" s="140"/>
      <c r="X10" s="141" t="s">
        <v>151</v>
      </c>
      <c r="Y10" s="141"/>
      <c r="Z10" s="117" t="s">
        <v>152</v>
      </c>
      <c r="AA10" s="117" t="s">
        <v>139</v>
      </c>
      <c r="AB10" s="114" t="s">
        <v>153</v>
      </c>
      <c r="AC10" s="141"/>
      <c r="AD10" s="141"/>
      <c r="AE10" s="118"/>
      <c r="AF10" s="118"/>
      <c r="AG10" s="118"/>
      <c r="AH10" s="118"/>
      <c r="AI10" s="128"/>
      <c r="AJ10" s="128" t="s">
        <v>154</v>
      </c>
      <c r="AK10" s="128" t="s">
        <v>155</v>
      </c>
      <c r="AL10" s="128" t="s">
        <v>155</v>
      </c>
      <c r="AM10" s="128" t="s">
        <v>155</v>
      </c>
      <c r="AN10" s="128" t="s">
        <v>155</v>
      </c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28"/>
    </row>
    <row r="11" spans="1:64" ht="13.7" customHeight="1">
      <c r="G11" s="119"/>
    </row>
    <row r="12" spans="1:64">
      <c r="C12" s="120" t="s">
        <v>156</v>
      </c>
      <c r="D12" s="143" t="s">
        <v>157</v>
      </c>
    </row>
    <row r="13" spans="1:64">
      <c r="C13" s="120" t="s">
        <v>158</v>
      </c>
      <c r="D13" s="143" t="s">
        <v>159</v>
      </c>
    </row>
    <row r="14" spans="1:64">
      <c r="A14" s="121" t="s">
        <v>160</v>
      </c>
      <c r="B14" s="92" t="s">
        <v>161</v>
      </c>
      <c r="C14" s="93" t="s">
        <v>162</v>
      </c>
      <c r="D14" s="142" t="s">
        <v>163</v>
      </c>
      <c r="E14" s="94">
        <v>2</v>
      </c>
      <c r="F14" s="95" t="s">
        <v>164</v>
      </c>
      <c r="X14" s="93"/>
      <c r="Y14" s="93"/>
      <c r="AB14" s="93"/>
    </row>
    <row r="15" spans="1:64">
      <c r="A15" s="121" t="s">
        <v>165</v>
      </c>
      <c r="B15" s="92" t="s">
        <v>161</v>
      </c>
      <c r="C15" s="93" t="s">
        <v>166</v>
      </c>
      <c r="D15" s="142" t="s">
        <v>167</v>
      </c>
      <c r="E15" s="94">
        <v>3</v>
      </c>
      <c r="F15" s="95" t="s">
        <v>164</v>
      </c>
      <c r="X15" s="93"/>
      <c r="Y15" s="93"/>
      <c r="AB15" s="93"/>
    </row>
    <row r="16" spans="1:64">
      <c r="A16" s="121" t="s">
        <v>168</v>
      </c>
      <c r="B16" s="92" t="s">
        <v>161</v>
      </c>
      <c r="C16" s="93" t="s">
        <v>169</v>
      </c>
      <c r="D16" s="142" t="s">
        <v>170</v>
      </c>
      <c r="E16" s="94">
        <v>3</v>
      </c>
      <c r="F16" s="95" t="s">
        <v>164</v>
      </c>
      <c r="X16" s="93"/>
      <c r="Y16" s="93"/>
      <c r="AB16" s="93"/>
    </row>
    <row r="17" spans="1:28">
      <c r="A17" s="121" t="s">
        <v>171</v>
      </c>
      <c r="B17" s="92" t="s">
        <v>161</v>
      </c>
      <c r="C17" s="93" t="s">
        <v>172</v>
      </c>
      <c r="D17" s="142" t="s">
        <v>173</v>
      </c>
      <c r="E17" s="94">
        <v>1</v>
      </c>
      <c r="F17" s="95" t="s">
        <v>164</v>
      </c>
      <c r="AB17" s="93"/>
    </row>
    <row r="18" spans="1:28">
      <c r="A18" s="121" t="s">
        <v>174</v>
      </c>
      <c r="B18" s="92" t="s">
        <v>161</v>
      </c>
      <c r="C18" s="93" t="s">
        <v>175</v>
      </c>
      <c r="D18" s="142" t="s">
        <v>176</v>
      </c>
      <c r="E18" s="94">
        <v>3</v>
      </c>
      <c r="F18" s="95" t="s">
        <v>164</v>
      </c>
      <c r="AB18" s="93"/>
    </row>
    <row r="19" spans="1:28">
      <c r="A19" s="121" t="s">
        <v>177</v>
      </c>
      <c r="B19" s="92" t="s">
        <v>178</v>
      </c>
      <c r="C19" s="93" t="s">
        <v>179</v>
      </c>
      <c r="D19" s="142" t="s">
        <v>180</v>
      </c>
      <c r="E19" s="94">
        <v>4</v>
      </c>
      <c r="F19" s="95" t="s">
        <v>181</v>
      </c>
      <c r="Y19" s="93"/>
    </row>
    <row r="20" spans="1:28">
      <c r="D20" s="144" t="s">
        <v>92</v>
      </c>
      <c r="E20" s="122">
        <f>SUM(J14:J19)</f>
        <v>0</v>
      </c>
      <c r="F20" s="123"/>
      <c r="G20" s="122"/>
      <c r="H20" s="122"/>
      <c r="I20" s="122"/>
      <c r="J20" s="122"/>
      <c r="K20" s="124"/>
      <c r="L20" s="124"/>
      <c r="M20" s="125"/>
      <c r="N20" s="125"/>
      <c r="O20" s="123"/>
      <c r="P20" s="123"/>
      <c r="Q20" s="125"/>
      <c r="R20" s="125"/>
      <c r="S20" s="125"/>
      <c r="T20" s="126"/>
      <c r="U20" s="126"/>
      <c r="V20" s="126"/>
      <c r="W20" s="125"/>
    </row>
    <row r="22" spans="1:28">
      <c r="C22" s="120" t="s">
        <v>182</v>
      </c>
      <c r="D22" s="143" t="s">
        <v>183</v>
      </c>
    </row>
    <row r="23" spans="1:28">
      <c r="A23" s="121" t="s">
        <v>184</v>
      </c>
      <c r="B23" s="92" t="s">
        <v>178</v>
      </c>
      <c r="C23" s="93" t="s">
        <v>185</v>
      </c>
      <c r="D23" s="142" t="s">
        <v>186</v>
      </c>
      <c r="E23" s="94">
        <v>200</v>
      </c>
      <c r="F23" s="95" t="s">
        <v>187</v>
      </c>
      <c r="Y23" s="93"/>
    </row>
    <row r="24" spans="1:28">
      <c r="A24" s="121" t="s">
        <v>188</v>
      </c>
      <c r="B24" s="92" t="s">
        <v>161</v>
      </c>
      <c r="C24" s="93" t="s">
        <v>189</v>
      </c>
      <c r="D24" s="142" t="s">
        <v>190</v>
      </c>
      <c r="E24" s="94">
        <v>200</v>
      </c>
      <c r="F24" s="95" t="s">
        <v>187</v>
      </c>
      <c r="AB24" s="93"/>
    </row>
    <row r="25" spans="1:28">
      <c r="A25" s="121" t="s">
        <v>191</v>
      </c>
      <c r="B25" s="92" t="s">
        <v>161</v>
      </c>
      <c r="C25" s="93" t="s">
        <v>192</v>
      </c>
      <c r="D25" s="142" t="s">
        <v>193</v>
      </c>
      <c r="E25" s="94">
        <v>600</v>
      </c>
      <c r="F25" s="95" t="s">
        <v>164</v>
      </c>
      <c r="AB25" s="93"/>
    </row>
    <row r="26" spans="1:28">
      <c r="A26" s="121" t="s">
        <v>194</v>
      </c>
      <c r="B26" s="92" t="s">
        <v>178</v>
      </c>
      <c r="C26" s="93" t="s">
        <v>195</v>
      </c>
      <c r="D26" s="142" t="s">
        <v>196</v>
      </c>
      <c r="E26" s="94">
        <v>40</v>
      </c>
      <c r="F26" s="95" t="s">
        <v>187</v>
      </c>
      <c r="Y26" s="93"/>
    </row>
    <row r="27" spans="1:28">
      <c r="A27" s="121" t="s">
        <v>197</v>
      </c>
      <c r="B27" s="92" t="s">
        <v>161</v>
      </c>
      <c r="C27" s="93" t="s">
        <v>198</v>
      </c>
      <c r="D27" s="142" t="s">
        <v>199</v>
      </c>
      <c r="E27" s="94">
        <v>40</v>
      </c>
      <c r="F27" s="95" t="s">
        <v>187</v>
      </c>
      <c r="AB27" s="93"/>
    </row>
    <row r="28" spans="1:28">
      <c r="A28" s="121" t="s">
        <v>200</v>
      </c>
      <c r="B28" s="92" t="s">
        <v>178</v>
      </c>
      <c r="C28" s="93" t="s">
        <v>201</v>
      </c>
      <c r="D28" s="142" t="s">
        <v>202</v>
      </c>
      <c r="E28" s="94">
        <v>65</v>
      </c>
      <c r="F28" s="95" t="s">
        <v>187</v>
      </c>
      <c r="AB28" s="93"/>
    </row>
    <row r="29" spans="1:28">
      <c r="A29" s="121" t="s">
        <v>203</v>
      </c>
      <c r="B29" s="92" t="s">
        <v>161</v>
      </c>
      <c r="C29" s="93" t="s">
        <v>204</v>
      </c>
      <c r="D29" s="142" t="s">
        <v>205</v>
      </c>
      <c r="E29" s="94">
        <v>65</v>
      </c>
      <c r="F29" s="95" t="s">
        <v>187</v>
      </c>
      <c r="AB29" s="93"/>
    </row>
    <row r="30" spans="1:28">
      <c r="A30" s="121" t="s">
        <v>206</v>
      </c>
      <c r="B30" s="92" t="s">
        <v>178</v>
      </c>
      <c r="C30" s="93" t="s">
        <v>207</v>
      </c>
      <c r="D30" s="142" t="s">
        <v>208</v>
      </c>
      <c r="E30" s="94">
        <v>60</v>
      </c>
      <c r="F30" s="95" t="s">
        <v>187</v>
      </c>
      <c r="AB30" s="93"/>
    </row>
    <row r="31" spans="1:28">
      <c r="A31" s="121" t="s">
        <v>209</v>
      </c>
      <c r="B31" s="92" t="s">
        <v>161</v>
      </c>
      <c r="C31" s="93" t="s">
        <v>210</v>
      </c>
      <c r="D31" s="142" t="s">
        <v>211</v>
      </c>
      <c r="E31" s="94">
        <v>60</v>
      </c>
      <c r="F31" s="95" t="s">
        <v>187</v>
      </c>
      <c r="AB31" s="93"/>
    </row>
    <row r="32" spans="1:28">
      <c r="A32" s="121" t="s">
        <v>212</v>
      </c>
      <c r="B32" s="92" t="s">
        <v>178</v>
      </c>
      <c r="C32" s="93" t="s">
        <v>213</v>
      </c>
      <c r="D32" s="142" t="s">
        <v>214</v>
      </c>
      <c r="E32" s="94">
        <v>25</v>
      </c>
      <c r="F32" s="95" t="s">
        <v>187</v>
      </c>
      <c r="Y32" s="93"/>
    </row>
    <row r="33" spans="1:28">
      <c r="A33" s="121" t="s">
        <v>215</v>
      </c>
      <c r="B33" s="92" t="s">
        <v>161</v>
      </c>
      <c r="C33" s="93" t="s">
        <v>216</v>
      </c>
      <c r="D33" s="142" t="s">
        <v>217</v>
      </c>
      <c r="E33" s="94">
        <v>25</v>
      </c>
      <c r="F33" s="95" t="s">
        <v>187</v>
      </c>
      <c r="AB33" s="93"/>
    </row>
    <row r="34" spans="1:28">
      <c r="A34" s="121" t="s">
        <v>218</v>
      </c>
      <c r="B34" s="92" t="s">
        <v>178</v>
      </c>
      <c r="C34" s="93" t="s">
        <v>219</v>
      </c>
      <c r="D34" s="142" t="s">
        <v>214</v>
      </c>
      <c r="E34" s="94">
        <v>15</v>
      </c>
      <c r="F34" s="95" t="s">
        <v>187</v>
      </c>
      <c r="AB34" s="93"/>
    </row>
    <row r="35" spans="1:28">
      <c r="A35" s="121" t="s">
        <v>220</v>
      </c>
      <c r="B35" s="92" t="s">
        <v>161</v>
      </c>
      <c r="C35" s="93" t="s">
        <v>221</v>
      </c>
      <c r="D35" s="142" t="s">
        <v>222</v>
      </c>
      <c r="E35" s="94">
        <v>15</v>
      </c>
      <c r="F35" s="95" t="s">
        <v>187</v>
      </c>
      <c r="AB35" s="93"/>
    </row>
    <row r="36" spans="1:28">
      <c r="A36" s="121" t="s">
        <v>223</v>
      </c>
      <c r="B36" s="92" t="s">
        <v>178</v>
      </c>
      <c r="C36" s="93" t="s">
        <v>224</v>
      </c>
      <c r="D36" s="142" t="s">
        <v>225</v>
      </c>
      <c r="E36" s="94">
        <v>200</v>
      </c>
      <c r="F36" s="95" t="s">
        <v>226</v>
      </c>
      <c r="Y36" s="93"/>
    </row>
    <row r="37" spans="1:28">
      <c r="A37" s="121" t="s">
        <v>227</v>
      </c>
      <c r="B37" s="92" t="s">
        <v>161</v>
      </c>
      <c r="C37" s="93" t="s">
        <v>228</v>
      </c>
      <c r="D37" s="142" t="s">
        <v>229</v>
      </c>
      <c r="E37" s="94">
        <v>200</v>
      </c>
      <c r="F37" s="95" t="s">
        <v>226</v>
      </c>
      <c r="X37" s="93"/>
      <c r="Y37" s="93"/>
      <c r="AB37" s="93"/>
    </row>
    <row r="38" spans="1:28">
      <c r="A38" s="121" t="s">
        <v>230</v>
      </c>
      <c r="B38" s="92" t="s">
        <v>178</v>
      </c>
      <c r="C38" s="93" t="s">
        <v>231</v>
      </c>
      <c r="D38" s="142" t="s">
        <v>232</v>
      </c>
      <c r="E38" s="94">
        <v>322</v>
      </c>
      <c r="F38" s="95" t="s">
        <v>164</v>
      </c>
      <c r="AB38" s="93"/>
    </row>
    <row r="39" spans="1:28">
      <c r="D39" s="144" t="s">
        <v>93</v>
      </c>
      <c r="E39" s="122">
        <f>SUM(J23:J38)</f>
        <v>0</v>
      </c>
      <c r="F39" s="123"/>
      <c r="G39" s="122"/>
      <c r="H39" s="122"/>
      <c r="I39" s="122"/>
      <c r="J39" s="122"/>
      <c r="K39" s="124"/>
      <c r="L39" s="124"/>
      <c r="M39" s="125"/>
      <c r="N39" s="125"/>
      <c r="O39" s="123"/>
      <c r="P39" s="123"/>
      <c r="Q39" s="125"/>
      <c r="R39" s="125"/>
      <c r="S39" s="125"/>
      <c r="T39" s="126"/>
      <c r="U39" s="126"/>
      <c r="V39" s="126"/>
      <c r="W39" s="125"/>
    </row>
    <row r="41" spans="1:28">
      <c r="C41" s="120" t="s">
        <v>233</v>
      </c>
      <c r="D41" s="143" t="s">
        <v>234</v>
      </c>
    </row>
    <row r="42" spans="1:28">
      <c r="A42" s="121" t="s">
        <v>235</v>
      </c>
      <c r="B42" s="92" t="s">
        <v>236</v>
      </c>
      <c r="C42" s="93" t="s">
        <v>237</v>
      </c>
      <c r="D42" s="142" t="s">
        <v>238</v>
      </c>
      <c r="E42" s="94">
        <v>40</v>
      </c>
      <c r="F42" s="95" t="s">
        <v>187</v>
      </c>
      <c r="Y42" s="93"/>
    </row>
    <row r="43" spans="1:28">
      <c r="A43" s="121" t="s">
        <v>239</v>
      </c>
      <c r="B43" s="92" t="s">
        <v>236</v>
      </c>
      <c r="C43" s="93" t="s">
        <v>240</v>
      </c>
      <c r="D43" s="142" t="s">
        <v>241</v>
      </c>
      <c r="E43" s="94">
        <v>20</v>
      </c>
      <c r="F43" s="95" t="s">
        <v>187</v>
      </c>
      <c r="Y43" s="93"/>
    </row>
    <row r="44" spans="1:28">
      <c r="D44" s="144" t="s">
        <v>94</v>
      </c>
      <c r="E44" s="122">
        <f>SUM(J42:J43)</f>
        <v>0</v>
      </c>
      <c r="F44" s="123"/>
      <c r="G44" s="122"/>
      <c r="H44" s="122"/>
      <c r="I44" s="122"/>
      <c r="J44" s="122"/>
      <c r="K44" s="124"/>
      <c r="L44" s="124"/>
      <c r="M44" s="125"/>
      <c r="N44" s="125"/>
      <c r="O44" s="123"/>
      <c r="P44" s="123"/>
      <c r="Q44" s="125"/>
      <c r="R44" s="125"/>
      <c r="S44" s="125"/>
      <c r="T44" s="126"/>
      <c r="U44" s="126"/>
      <c r="V44" s="126"/>
      <c r="W44" s="125"/>
    </row>
    <row r="46" spans="1:28">
      <c r="C46" s="120" t="s">
        <v>242</v>
      </c>
      <c r="D46" s="143" t="s">
        <v>243</v>
      </c>
    </row>
    <row r="47" spans="1:28">
      <c r="A47" s="121" t="s">
        <v>244</v>
      </c>
      <c r="B47" s="92" t="s">
        <v>178</v>
      </c>
      <c r="C47" s="93" t="s">
        <v>245</v>
      </c>
      <c r="D47" s="142" t="s">
        <v>246</v>
      </c>
      <c r="E47" s="94">
        <v>52</v>
      </c>
      <c r="F47" s="95" t="s">
        <v>164</v>
      </c>
      <c r="Y47" s="93"/>
    </row>
    <row r="48" spans="1:28">
      <c r="A48" s="121" t="s">
        <v>247</v>
      </c>
      <c r="B48" s="92" t="s">
        <v>161</v>
      </c>
      <c r="C48" s="93" t="s">
        <v>248</v>
      </c>
      <c r="D48" s="142" t="s">
        <v>249</v>
      </c>
      <c r="E48" s="94">
        <v>33</v>
      </c>
      <c r="F48" s="95" t="s">
        <v>250</v>
      </c>
      <c r="Y48" s="93"/>
      <c r="AB48" s="93"/>
    </row>
    <row r="49" spans="1:28">
      <c r="A49" s="121" t="s">
        <v>251</v>
      </c>
      <c r="B49" s="92" t="s">
        <v>161</v>
      </c>
      <c r="C49" s="93" t="s">
        <v>252</v>
      </c>
      <c r="D49" s="142" t="s">
        <v>253</v>
      </c>
      <c r="E49" s="94">
        <v>19</v>
      </c>
      <c r="F49" s="95" t="s">
        <v>250</v>
      </c>
      <c r="Y49" s="93"/>
      <c r="AB49" s="93"/>
    </row>
    <row r="50" spans="1:28">
      <c r="A50" s="121" t="s">
        <v>254</v>
      </c>
      <c r="B50" s="92" t="s">
        <v>178</v>
      </c>
      <c r="C50" s="93" t="s">
        <v>245</v>
      </c>
      <c r="D50" s="142" t="s">
        <v>246</v>
      </c>
      <c r="E50" s="94">
        <v>3</v>
      </c>
      <c r="F50" s="95" t="s">
        <v>164</v>
      </c>
      <c r="Y50" s="93"/>
    </row>
    <row r="51" spans="1:28">
      <c r="A51" s="121" t="s">
        <v>255</v>
      </c>
      <c r="B51" s="92" t="s">
        <v>161</v>
      </c>
      <c r="C51" s="93" t="s">
        <v>256</v>
      </c>
      <c r="D51" s="142" t="s">
        <v>257</v>
      </c>
      <c r="E51" s="94">
        <v>3</v>
      </c>
      <c r="F51" s="95" t="s">
        <v>250</v>
      </c>
      <c r="Y51" s="93"/>
      <c r="AB51" s="93"/>
    </row>
    <row r="52" spans="1:28">
      <c r="A52" s="121" t="s">
        <v>258</v>
      </c>
      <c r="B52" s="92" t="s">
        <v>178</v>
      </c>
      <c r="C52" s="93" t="s">
        <v>259</v>
      </c>
      <c r="D52" s="142" t="s">
        <v>260</v>
      </c>
      <c r="E52" s="94">
        <v>1</v>
      </c>
      <c r="F52" s="95" t="s">
        <v>164</v>
      </c>
      <c r="Y52" s="93"/>
    </row>
    <row r="53" spans="1:28">
      <c r="A53" s="121" t="s">
        <v>261</v>
      </c>
      <c r="B53" s="92" t="s">
        <v>161</v>
      </c>
      <c r="C53" s="93" t="s">
        <v>262</v>
      </c>
      <c r="D53" s="142" t="s">
        <v>263</v>
      </c>
      <c r="E53" s="94">
        <v>1</v>
      </c>
      <c r="F53" s="95" t="s">
        <v>250</v>
      </c>
      <c r="Y53" s="93"/>
      <c r="AB53" s="93"/>
    </row>
    <row r="54" spans="1:28">
      <c r="A54" s="121" t="s">
        <v>264</v>
      </c>
      <c r="B54" s="92" t="s">
        <v>178</v>
      </c>
      <c r="C54" s="93" t="s">
        <v>265</v>
      </c>
      <c r="D54" s="142" t="s">
        <v>266</v>
      </c>
      <c r="E54" s="94">
        <v>27</v>
      </c>
      <c r="F54" s="95" t="s">
        <v>164</v>
      </c>
      <c r="Y54" s="93"/>
    </row>
    <row r="55" spans="1:28">
      <c r="A55" s="121" t="s">
        <v>267</v>
      </c>
      <c r="B55" s="92" t="s">
        <v>161</v>
      </c>
      <c r="C55" s="93" t="s">
        <v>268</v>
      </c>
      <c r="D55" s="142" t="s">
        <v>269</v>
      </c>
      <c r="E55" s="94">
        <v>13</v>
      </c>
      <c r="F55" s="95" t="s">
        <v>250</v>
      </c>
      <c r="Y55" s="93"/>
      <c r="AB55" s="93"/>
    </row>
    <row r="56" spans="1:28">
      <c r="A56" s="121" t="s">
        <v>270</v>
      </c>
      <c r="B56" s="92" t="s">
        <v>161</v>
      </c>
      <c r="C56" s="93" t="s">
        <v>271</v>
      </c>
      <c r="D56" s="142" t="s">
        <v>272</v>
      </c>
      <c r="E56" s="94">
        <v>5</v>
      </c>
      <c r="F56" s="95" t="s">
        <v>250</v>
      </c>
      <c r="Y56" s="93"/>
      <c r="AB56" s="93"/>
    </row>
    <row r="57" spans="1:28">
      <c r="A57" s="121" t="s">
        <v>273</v>
      </c>
      <c r="B57" s="92" t="s">
        <v>161</v>
      </c>
      <c r="C57" s="93" t="s">
        <v>274</v>
      </c>
      <c r="D57" s="142" t="s">
        <v>275</v>
      </c>
      <c r="E57" s="94">
        <v>9</v>
      </c>
      <c r="F57" s="95" t="s">
        <v>250</v>
      </c>
      <c r="Y57" s="93"/>
      <c r="AB57" s="93"/>
    </row>
    <row r="58" spans="1:28">
      <c r="A58" s="121" t="s">
        <v>276</v>
      </c>
      <c r="B58" s="92" t="s">
        <v>178</v>
      </c>
      <c r="C58" s="93" t="s">
        <v>277</v>
      </c>
      <c r="D58" s="142" t="s">
        <v>278</v>
      </c>
      <c r="E58" s="94">
        <v>1</v>
      </c>
      <c r="F58" s="95" t="s">
        <v>164</v>
      </c>
    </row>
    <row r="59" spans="1:28">
      <c r="A59" s="121" t="s">
        <v>279</v>
      </c>
      <c r="B59" s="92" t="s">
        <v>161</v>
      </c>
      <c r="C59" s="93" t="s">
        <v>280</v>
      </c>
      <c r="D59" s="142" t="s">
        <v>281</v>
      </c>
      <c r="E59" s="94">
        <v>1</v>
      </c>
      <c r="F59" s="95" t="s">
        <v>250</v>
      </c>
      <c r="Y59" s="93"/>
      <c r="AB59" s="93"/>
    </row>
    <row r="60" spans="1:28">
      <c r="A60" s="121" t="s">
        <v>282</v>
      </c>
      <c r="B60" s="92" t="s">
        <v>178</v>
      </c>
      <c r="C60" s="93" t="s">
        <v>283</v>
      </c>
      <c r="D60" s="142" t="s">
        <v>284</v>
      </c>
      <c r="E60" s="94">
        <v>1</v>
      </c>
      <c r="F60" s="95" t="s">
        <v>164</v>
      </c>
      <c r="Y60" s="93"/>
    </row>
    <row r="61" spans="1:28">
      <c r="A61" s="121" t="s">
        <v>285</v>
      </c>
      <c r="B61" s="92" t="s">
        <v>161</v>
      </c>
      <c r="C61" s="93" t="s">
        <v>286</v>
      </c>
      <c r="D61" s="142" t="s">
        <v>287</v>
      </c>
      <c r="E61" s="94">
        <v>1</v>
      </c>
      <c r="F61" s="95" t="s">
        <v>164</v>
      </c>
      <c r="AB61" s="93"/>
    </row>
    <row r="62" spans="1:28">
      <c r="D62" s="144" t="s">
        <v>95</v>
      </c>
      <c r="E62" s="122">
        <f>SUM(J47:J61)</f>
        <v>0</v>
      </c>
      <c r="F62" s="123"/>
      <c r="G62" s="122"/>
      <c r="H62" s="122"/>
      <c r="I62" s="122"/>
      <c r="J62" s="122"/>
      <c r="K62" s="124"/>
      <c r="L62" s="124"/>
      <c r="M62" s="125"/>
      <c r="N62" s="125"/>
      <c r="O62" s="123"/>
      <c r="P62" s="123"/>
      <c r="Q62" s="125"/>
      <c r="R62" s="125"/>
      <c r="S62" s="125"/>
      <c r="T62" s="126"/>
      <c r="U62" s="126"/>
      <c r="V62" s="126"/>
      <c r="W62" s="125"/>
    </row>
    <row r="64" spans="1:28">
      <c r="C64" s="120" t="s">
        <v>288</v>
      </c>
      <c r="D64" s="143" t="s">
        <v>289</v>
      </c>
    </row>
    <row r="65" spans="1:28">
      <c r="A65" s="121" t="s">
        <v>290</v>
      </c>
      <c r="B65" s="92" t="s">
        <v>178</v>
      </c>
      <c r="C65" s="93" t="s">
        <v>291</v>
      </c>
      <c r="D65" s="142" t="s">
        <v>292</v>
      </c>
      <c r="E65" s="94">
        <v>80</v>
      </c>
      <c r="F65" s="95" t="s">
        <v>187</v>
      </c>
      <c r="Y65" s="93"/>
    </row>
    <row r="66" spans="1:28">
      <c r="A66" s="121" t="s">
        <v>293</v>
      </c>
      <c r="B66" s="92" t="s">
        <v>161</v>
      </c>
      <c r="C66" s="93" t="s">
        <v>294</v>
      </c>
      <c r="D66" s="142" t="s">
        <v>295</v>
      </c>
      <c r="E66" s="94">
        <v>80</v>
      </c>
      <c r="F66" s="95" t="s">
        <v>187</v>
      </c>
      <c r="X66" s="93"/>
      <c r="Y66" s="93"/>
      <c r="AB66" s="93"/>
    </row>
    <row r="67" spans="1:28">
      <c r="A67" s="121" t="s">
        <v>296</v>
      </c>
      <c r="B67" s="92" t="s">
        <v>178</v>
      </c>
      <c r="C67" s="93" t="s">
        <v>297</v>
      </c>
      <c r="D67" s="142" t="s">
        <v>298</v>
      </c>
      <c r="E67" s="94">
        <v>1200</v>
      </c>
      <c r="F67" s="95" t="s">
        <v>187</v>
      </c>
      <c r="Y67" s="93"/>
    </row>
    <row r="68" spans="1:28">
      <c r="A68" s="121" t="s">
        <v>299</v>
      </c>
      <c r="B68" s="92" t="s">
        <v>161</v>
      </c>
      <c r="C68" s="93" t="s">
        <v>300</v>
      </c>
      <c r="D68" s="142" t="s">
        <v>301</v>
      </c>
      <c r="E68" s="94">
        <v>1200</v>
      </c>
      <c r="F68" s="95" t="s">
        <v>187</v>
      </c>
      <c r="X68" s="93"/>
      <c r="Y68" s="93"/>
      <c r="AB68" s="93"/>
    </row>
    <row r="69" spans="1:28">
      <c r="A69" s="121" t="s">
        <v>302</v>
      </c>
      <c r="B69" s="92" t="s">
        <v>178</v>
      </c>
      <c r="C69" s="93" t="s">
        <v>303</v>
      </c>
      <c r="D69" s="142" t="s">
        <v>304</v>
      </c>
      <c r="E69" s="94">
        <v>320</v>
      </c>
      <c r="F69" s="95" t="s">
        <v>187</v>
      </c>
      <c r="Y69" s="93"/>
    </row>
    <row r="70" spans="1:28">
      <c r="A70" s="121" t="s">
        <v>305</v>
      </c>
      <c r="B70" s="92" t="s">
        <v>161</v>
      </c>
      <c r="C70" s="93" t="s">
        <v>306</v>
      </c>
      <c r="D70" s="142" t="s">
        <v>307</v>
      </c>
      <c r="E70" s="94">
        <v>320</v>
      </c>
      <c r="F70" s="95" t="s">
        <v>187</v>
      </c>
      <c r="AB70" s="93"/>
    </row>
    <row r="71" spans="1:28">
      <c r="A71" s="121" t="s">
        <v>308</v>
      </c>
      <c r="B71" s="92" t="s">
        <v>178</v>
      </c>
      <c r="C71" s="93" t="s">
        <v>309</v>
      </c>
      <c r="D71" s="142" t="s">
        <v>310</v>
      </c>
      <c r="E71" s="94">
        <v>270</v>
      </c>
      <c r="F71" s="95" t="s">
        <v>187</v>
      </c>
      <c r="Y71" s="93"/>
    </row>
    <row r="72" spans="1:28">
      <c r="A72" s="121" t="s">
        <v>311</v>
      </c>
      <c r="B72" s="92" t="s">
        <v>161</v>
      </c>
      <c r="C72" s="93" t="s">
        <v>312</v>
      </c>
      <c r="D72" s="142" t="s">
        <v>313</v>
      </c>
      <c r="E72" s="94">
        <v>270</v>
      </c>
      <c r="F72" s="95" t="s">
        <v>187</v>
      </c>
      <c r="X72" s="93"/>
      <c r="Y72" s="93"/>
      <c r="AB72" s="93"/>
    </row>
    <row r="73" spans="1:28">
      <c r="A73" s="121" t="s">
        <v>314</v>
      </c>
      <c r="B73" s="92" t="s">
        <v>178</v>
      </c>
      <c r="C73" s="93" t="s">
        <v>309</v>
      </c>
      <c r="D73" s="142" t="s">
        <v>310</v>
      </c>
      <c r="E73" s="94">
        <v>160</v>
      </c>
      <c r="F73" s="95" t="s">
        <v>187</v>
      </c>
      <c r="Y73" s="93"/>
    </row>
    <row r="74" spans="1:28">
      <c r="A74" s="121" t="s">
        <v>315</v>
      </c>
      <c r="B74" s="92" t="s">
        <v>161</v>
      </c>
      <c r="C74" s="93" t="s">
        <v>316</v>
      </c>
      <c r="D74" s="142" t="s">
        <v>317</v>
      </c>
      <c r="E74" s="94">
        <v>160</v>
      </c>
      <c r="F74" s="95" t="s">
        <v>187</v>
      </c>
      <c r="X74" s="93"/>
      <c r="Y74" s="93"/>
      <c r="AB74" s="93"/>
    </row>
    <row r="75" spans="1:28">
      <c r="A75" s="121" t="s">
        <v>318</v>
      </c>
      <c r="B75" s="92" t="s">
        <v>178</v>
      </c>
      <c r="C75" s="93" t="s">
        <v>309</v>
      </c>
      <c r="D75" s="142" t="s">
        <v>310</v>
      </c>
      <c r="E75" s="94">
        <v>60</v>
      </c>
      <c r="F75" s="95" t="s">
        <v>187</v>
      </c>
      <c r="Y75" s="93"/>
    </row>
    <row r="76" spans="1:28">
      <c r="A76" s="121" t="s">
        <v>319</v>
      </c>
      <c r="B76" s="92" t="s">
        <v>161</v>
      </c>
      <c r="C76" s="93" t="s">
        <v>320</v>
      </c>
      <c r="D76" s="142" t="s">
        <v>321</v>
      </c>
      <c r="E76" s="94">
        <v>60</v>
      </c>
      <c r="F76" s="95" t="s">
        <v>187</v>
      </c>
      <c r="X76" s="93"/>
      <c r="Y76" s="93"/>
      <c r="AB76" s="93"/>
    </row>
    <row r="77" spans="1:28">
      <c r="A77" s="121" t="s">
        <v>322</v>
      </c>
      <c r="B77" s="92" t="s">
        <v>178</v>
      </c>
      <c r="C77" s="93" t="s">
        <v>309</v>
      </c>
      <c r="D77" s="142" t="s">
        <v>310</v>
      </c>
      <c r="E77" s="94">
        <v>860</v>
      </c>
      <c r="F77" s="95" t="s">
        <v>187</v>
      </c>
      <c r="Y77" s="93"/>
    </row>
    <row r="78" spans="1:28">
      <c r="A78" s="121" t="s">
        <v>323</v>
      </c>
      <c r="B78" s="92" t="s">
        <v>161</v>
      </c>
      <c r="C78" s="93" t="s">
        <v>324</v>
      </c>
      <c r="D78" s="142" t="s">
        <v>325</v>
      </c>
      <c r="E78" s="94">
        <v>860</v>
      </c>
      <c r="F78" s="95" t="s">
        <v>187</v>
      </c>
      <c r="X78" s="93"/>
      <c r="Y78" s="93"/>
      <c r="AB78" s="93"/>
    </row>
    <row r="79" spans="1:28">
      <c r="A79" s="121" t="s">
        <v>326</v>
      </c>
      <c r="B79" s="92" t="s">
        <v>178</v>
      </c>
      <c r="C79" s="93" t="s">
        <v>327</v>
      </c>
      <c r="D79" s="142" t="s">
        <v>328</v>
      </c>
      <c r="E79" s="94">
        <v>1300</v>
      </c>
      <c r="F79" s="95" t="s">
        <v>187</v>
      </c>
      <c r="Y79" s="93"/>
    </row>
    <row r="80" spans="1:28">
      <c r="A80" s="121" t="s">
        <v>329</v>
      </c>
      <c r="B80" s="92" t="s">
        <v>161</v>
      </c>
      <c r="C80" s="93" t="s">
        <v>330</v>
      </c>
      <c r="D80" s="142" t="s">
        <v>331</v>
      </c>
      <c r="E80" s="94">
        <v>1300</v>
      </c>
      <c r="F80" s="95" t="s">
        <v>187</v>
      </c>
      <c r="X80" s="93"/>
      <c r="Y80" s="93"/>
      <c r="AB80" s="93"/>
    </row>
    <row r="81" spans="1:28">
      <c r="A81" s="121" t="s">
        <v>332</v>
      </c>
      <c r="B81" s="92" t="s">
        <v>178</v>
      </c>
      <c r="C81" s="93" t="s">
        <v>333</v>
      </c>
      <c r="D81" s="142" t="s">
        <v>334</v>
      </c>
      <c r="E81" s="94">
        <v>25</v>
      </c>
      <c r="F81" s="95" t="s">
        <v>187</v>
      </c>
      <c r="Y81" s="93"/>
    </row>
    <row r="82" spans="1:28">
      <c r="A82" s="121" t="s">
        <v>335</v>
      </c>
      <c r="B82" s="92" t="s">
        <v>161</v>
      </c>
      <c r="C82" s="93" t="s">
        <v>336</v>
      </c>
      <c r="D82" s="142" t="s">
        <v>337</v>
      </c>
      <c r="E82" s="94">
        <v>25</v>
      </c>
      <c r="F82" s="95" t="s">
        <v>187</v>
      </c>
      <c r="X82" s="93"/>
      <c r="Y82" s="93"/>
      <c r="AB82" s="93"/>
    </row>
    <row r="83" spans="1:28">
      <c r="A83" s="121" t="s">
        <v>338</v>
      </c>
      <c r="B83" s="92" t="s">
        <v>178</v>
      </c>
      <c r="C83" s="93" t="s">
        <v>339</v>
      </c>
      <c r="D83" s="142" t="s">
        <v>340</v>
      </c>
      <c r="E83" s="94">
        <v>12</v>
      </c>
      <c r="F83" s="95" t="s">
        <v>187</v>
      </c>
      <c r="Y83" s="93"/>
    </row>
    <row r="84" spans="1:28">
      <c r="A84" s="121" t="s">
        <v>341</v>
      </c>
      <c r="B84" s="92" t="s">
        <v>161</v>
      </c>
      <c r="C84" s="93" t="s">
        <v>342</v>
      </c>
      <c r="D84" s="142" t="s">
        <v>343</v>
      </c>
      <c r="E84" s="94">
        <v>12</v>
      </c>
      <c r="F84" s="95" t="s">
        <v>187</v>
      </c>
      <c r="X84" s="93"/>
      <c r="Y84" s="93"/>
      <c r="AB84" s="93"/>
    </row>
    <row r="85" spans="1:28">
      <c r="A85" s="121" t="s">
        <v>344</v>
      </c>
      <c r="B85" s="92" t="s">
        <v>178</v>
      </c>
      <c r="C85" s="93" t="s">
        <v>345</v>
      </c>
      <c r="D85" s="142" t="s">
        <v>346</v>
      </c>
      <c r="E85" s="94">
        <v>2190</v>
      </c>
      <c r="F85" s="95" t="s">
        <v>187</v>
      </c>
      <c r="Y85" s="93"/>
    </row>
    <row r="86" spans="1:28">
      <c r="A86" s="121" t="s">
        <v>347</v>
      </c>
      <c r="B86" s="92" t="s">
        <v>161</v>
      </c>
      <c r="C86" s="93" t="s">
        <v>348</v>
      </c>
      <c r="D86" s="142" t="s">
        <v>349</v>
      </c>
      <c r="E86" s="94">
        <v>2190</v>
      </c>
      <c r="F86" s="95" t="s">
        <v>187</v>
      </c>
      <c r="X86" s="93"/>
      <c r="Y86" s="93"/>
      <c r="AB86" s="93"/>
    </row>
    <row r="87" spans="1:28">
      <c r="A87" s="121" t="s">
        <v>350</v>
      </c>
      <c r="B87" s="92" t="s">
        <v>178</v>
      </c>
      <c r="C87" s="93" t="s">
        <v>351</v>
      </c>
      <c r="D87" s="142" t="s">
        <v>352</v>
      </c>
      <c r="E87" s="94">
        <v>80</v>
      </c>
      <c r="F87" s="95" t="s">
        <v>187</v>
      </c>
      <c r="Y87" s="93"/>
    </row>
    <row r="88" spans="1:28">
      <c r="A88" s="121" t="s">
        <v>353</v>
      </c>
      <c r="B88" s="92" t="s">
        <v>161</v>
      </c>
      <c r="C88" s="93" t="s">
        <v>354</v>
      </c>
      <c r="D88" s="142" t="s">
        <v>355</v>
      </c>
      <c r="E88" s="94">
        <v>80</v>
      </c>
      <c r="F88" s="95" t="s">
        <v>187</v>
      </c>
      <c r="X88" s="93"/>
      <c r="Y88" s="93"/>
      <c r="AB88" s="93"/>
    </row>
    <row r="89" spans="1:28">
      <c r="A89" s="121" t="s">
        <v>356</v>
      </c>
      <c r="B89" s="92" t="s">
        <v>178</v>
      </c>
      <c r="C89" s="93" t="s">
        <v>351</v>
      </c>
      <c r="D89" s="142" t="s">
        <v>352</v>
      </c>
      <c r="E89" s="94">
        <v>180</v>
      </c>
      <c r="F89" s="95" t="s">
        <v>187</v>
      </c>
      <c r="Y89" s="93"/>
    </row>
    <row r="90" spans="1:28">
      <c r="A90" s="121" t="s">
        <v>357</v>
      </c>
      <c r="B90" s="92" t="s">
        <v>161</v>
      </c>
      <c r="C90" s="93" t="s">
        <v>358</v>
      </c>
      <c r="D90" s="142" t="s">
        <v>359</v>
      </c>
      <c r="E90" s="94">
        <v>180</v>
      </c>
      <c r="F90" s="95" t="s">
        <v>187</v>
      </c>
      <c r="X90" s="93"/>
      <c r="Y90" s="93"/>
      <c r="AB90" s="93"/>
    </row>
    <row r="91" spans="1:28">
      <c r="A91" s="121" t="s">
        <v>360</v>
      </c>
      <c r="B91" s="92" t="s">
        <v>178</v>
      </c>
      <c r="C91" s="93" t="s">
        <v>361</v>
      </c>
      <c r="D91" s="142" t="s">
        <v>362</v>
      </c>
      <c r="E91" s="94">
        <v>170</v>
      </c>
      <c r="F91" s="95" t="s">
        <v>187</v>
      </c>
      <c r="Y91" s="93"/>
    </row>
    <row r="92" spans="1:28">
      <c r="A92" s="121" t="s">
        <v>363</v>
      </c>
      <c r="B92" s="92" t="s">
        <v>161</v>
      </c>
      <c r="C92" s="93" t="s">
        <v>364</v>
      </c>
      <c r="D92" s="142" t="s">
        <v>365</v>
      </c>
      <c r="E92" s="94">
        <v>170</v>
      </c>
      <c r="F92" s="95" t="s">
        <v>187</v>
      </c>
      <c r="X92" s="93"/>
      <c r="Y92" s="93"/>
      <c r="AB92" s="93"/>
    </row>
    <row r="93" spans="1:28">
      <c r="A93" s="121" t="s">
        <v>366</v>
      </c>
      <c r="B93" s="92" t="s">
        <v>178</v>
      </c>
      <c r="C93" s="93" t="s">
        <v>361</v>
      </c>
      <c r="D93" s="142" t="s">
        <v>362</v>
      </c>
      <c r="E93" s="94">
        <v>110</v>
      </c>
      <c r="F93" s="95" t="s">
        <v>187</v>
      </c>
      <c r="Y93" s="93"/>
    </row>
    <row r="94" spans="1:28">
      <c r="A94" s="121" t="s">
        <v>367</v>
      </c>
      <c r="B94" s="92" t="s">
        <v>161</v>
      </c>
      <c r="C94" s="93" t="s">
        <v>368</v>
      </c>
      <c r="D94" s="142" t="s">
        <v>369</v>
      </c>
      <c r="E94" s="94">
        <v>110</v>
      </c>
      <c r="F94" s="95" t="s">
        <v>187</v>
      </c>
      <c r="X94" s="93"/>
      <c r="Y94" s="93"/>
      <c r="AB94" s="93"/>
    </row>
    <row r="95" spans="1:28">
      <c r="A95" s="121" t="s">
        <v>370</v>
      </c>
      <c r="B95" s="92" t="s">
        <v>178</v>
      </c>
      <c r="C95" s="93" t="s">
        <v>371</v>
      </c>
      <c r="D95" s="142" t="s">
        <v>372</v>
      </c>
      <c r="E95" s="94">
        <v>30</v>
      </c>
      <c r="F95" s="95" t="s">
        <v>187</v>
      </c>
      <c r="Y95" s="93"/>
    </row>
    <row r="96" spans="1:28">
      <c r="A96" s="121" t="s">
        <v>373</v>
      </c>
      <c r="B96" s="92" t="s">
        <v>161</v>
      </c>
      <c r="C96" s="93" t="s">
        <v>374</v>
      </c>
      <c r="D96" s="142" t="s">
        <v>375</v>
      </c>
      <c r="E96" s="94">
        <v>30</v>
      </c>
      <c r="F96" s="95" t="s">
        <v>187</v>
      </c>
      <c r="X96" s="93"/>
      <c r="Y96" s="93"/>
      <c r="AB96" s="93"/>
    </row>
    <row r="97" spans="1:28">
      <c r="A97" s="121" t="s">
        <v>376</v>
      </c>
      <c r="B97" s="92" t="s">
        <v>178</v>
      </c>
      <c r="C97" s="93" t="s">
        <v>377</v>
      </c>
      <c r="D97" s="142" t="s">
        <v>378</v>
      </c>
      <c r="E97" s="94">
        <v>10</v>
      </c>
      <c r="F97" s="95" t="s">
        <v>187</v>
      </c>
      <c r="Y97" s="93"/>
    </row>
    <row r="98" spans="1:28">
      <c r="A98" s="121" t="s">
        <v>379</v>
      </c>
      <c r="B98" s="92" t="s">
        <v>161</v>
      </c>
      <c r="C98" s="93" t="s">
        <v>380</v>
      </c>
      <c r="D98" s="142" t="s">
        <v>381</v>
      </c>
      <c r="E98" s="94">
        <v>10</v>
      </c>
      <c r="F98" s="95" t="s">
        <v>187</v>
      </c>
      <c r="X98" s="93"/>
      <c r="Y98" s="93"/>
      <c r="AB98" s="93"/>
    </row>
    <row r="99" spans="1:28">
      <c r="A99" s="121" t="s">
        <v>382</v>
      </c>
      <c r="B99" s="92" t="s">
        <v>178</v>
      </c>
      <c r="C99" s="93" t="s">
        <v>383</v>
      </c>
      <c r="D99" s="142" t="s">
        <v>384</v>
      </c>
      <c r="E99" s="94">
        <v>50</v>
      </c>
      <c r="F99" s="95" t="s">
        <v>187</v>
      </c>
      <c r="Y99" s="93"/>
    </row>
    <row r="100" spans="1:28">
      <c r="A100" s="121" t="s">
        <v>385</v>
      </c>
      <c r="B100" s="92" t="s">
        <v>161</v>
      </c>
      <c r="C100" s="93" t="s">
        <v>386</v>
      </c>
      <c r="D100" s="142" t="s">
        <v>387</v>
      </c>
      <c r="E100" s="94">
        <v>50</v>
      </c>
      <c r="F100" s="95" t="s">
        <v>187</v>
      </c>
      <c r="AB100" s="93"/>
    </row>
    <row r="101" spans="1:28">
      <c r="A101" s="121" t="s">
        <v>388</v>
      </c>
      <c r="B101" s="92" t="s">
        <v>178</v>
      </c>
      <c r="C101" s="93" t="s">
        <v>389</v>
      </c>
      <c r="D101" s="142" t="s">
        <v>390</v>
      </c>
      <c r="E101" s="94">
        <v>55</v>
      </c>
      <c r="F101" s="95" t="s">
        <v>187</v>
      </c>
      <c r="Y101" s="93"/>
    </row>
    <row r="102" spans="1:28">
      <c r="A102" s="121" t="s">
        <v>391</v>
      </c>
      <c r="B102" s="92" t="s">
        <v>161</v>
      </c>
      <c r="C102" s="93" t="s">
        <v>392</v>
      </c>
      <c r="D102" s="142" t="s">
        <v>393</v>
      </c>
      <c r="E102" s="94">
        <v>55</v>
      </c>
      <c r="F102" s="95" t="s">
        <v>187</v>
      </c>
      <c r="AB102" s="93"/>
    </row>
    <row r="103" spans="1:28">
      <c r="A103" s="121" t="s">
        <v>394</v>
      </c>
      <c r="B103" s="92" t="s">
        <v>178</v>
      </c>
      <c r="C103" s="93" t="s">
        <v>395</v>
      </c>
      <c r="D103" s="142" t="s">
        <v>396</v>
      </c>
      <c r="E103" s="94">
        <v>45</v>
      </c>
      <c r="F103" s="95" t="s">
        <v>187</v>
      </c>
      <c r="Y103" s="93"/>
    </row>
    <row r="104" spans="1:28">
      <c r="A104" s="121" t="s">
        <v>397</v>
      </c>
      <c r="B104" s="92" t="s">
        <v>161</v>
      </c>
      <c r="C104" s="93" t="s">
        <v>398</v>
      </c>
      <c r="D104" s="142" t="s">
        <v>399</v>
      </c>
      <c r="E104" s="94">
        <v>45</v>
      </c>
      <c r="F104" s="95" t="s">
        <v>187</v>
      </c>
      <c r="AB104" s="93"/>
    </row>
    <row r="105" spans="1:28">
      <c r="A105" s="121" t="s">
        <v>400</v>
      </c>
      <c r="B105" s="92" t="s">
        <v>178</v>
      </c>
      <c r="C105" s="93" t="s">
        <v>401</v>
      </c>
      <c r="D105" s="142" t="s">
        <v>402</v>
      </c>
      <c r="E105" s="94">
        <v>10</v>
      </c>
      <c r="F105" s="95" t="s">
        <v>187</v>
      </c>
      <c r="Y105" s="93"/>
    </row>
    <row r="106" spans="1:28">
      <c r="A106" s="121" t="s">
        <v>403</v>
      </c>
      <c r="B106" s="92" t="s">
        <v>161</v>
      </c>
      <c r="C106" s="93" t="s">
        <v>404</v>
      </c>
      <c r="D106" s="142" t="s">
        <v>405</v>
      </c>
      <c r="E106" s="94">
        <v>10</v>
      </c>
      <c r="F106" s="95" t="s">
        <v>187</v>
      </c>
      <c r="AB106" s="93"/>
    </row>
    <row r="107" spans="1:28">
      <c r="A107" s="121" t="s">
        <v>406</v>
      </c>
      <c r="B107" s="92" t="s">
        <v>407</v>
      </c>
      <c r="C107" s="93" t="s">
        <v>408</v>
      </c>
      <c r="D107" s="142" t="s">
        <v>409</v>
      </c>
      <c r="E107" s="94">
        <v>80</v>
      </c>
      <c r="F107" s="95" t="s">
        <v>187</v>
      </c>
      <c r="Y107" s="93"/>
    </row>
    <row r="108" spans="1:28">
      <c r="A108" s="121" t="s">
        <v>410</v>
      </c>
      <c r="B108" s="92" t="s">
        <v>161</v>
      </c>
      <c r="C108" s="93" t="s">
        <v>411</v>
      </c>
      <c r="D108" s="142" t="s">
        <v>412</v>
      </c>
      <c r="E108" s="94">
        <v>80</v>
      </c>
      <c r="F108" s="95" t="s">
        <v>187</v>
      </c>
      <c r="AB108" s="93"/>
    </row>
    <row r="109" spans="1:28">
      <c r="A109" s="121" t="s">
        <v>413</v>
      </c>
      <c r="B109" s="92" t="s">
        <v>407</v>
      </c>
      <c r="C109" s="93" t="s">
        <v>414</v>
      </c>
      <c r="D109" s="142" t="s">
        <v>415</v>
      </c>
      <c r="E109" s="94">
        <v>120</v>
      </c>
      <c r="F109" s="95" t="s">
        <v>187</v>
      </c>
      <c r="Y109" s="93"/>
    </row>
    <row r="110" spans="1:28">
      <c r="A110" s="121" t="s">
        <v>416</v>
      </c>
      <c r="B110" s="92" t="s">
        <v>161</v>
      </c>
      <c r="C110" s="93" t="s">
        <v>417</v>
      </c>
      <c r="D110" s="142" t="s">
        <v>418</v>
      </c>
      <c r="E110" s="94">
        <v>120</v>
      </c>
      <c r="F110" s="95" t="s">
        <v>187</v>
      </c>
      <c r="X110" s="93"/>
      <c r="Y110" s="93"/>
      <c r="AB110" s="93"/>
    </row>
    <row r="111" spans="1:28">
      <c r="A111" s="121" t="s">
        <v>419</v>
      </c>
      <c r="B111" s="92" t="s">
        <v>178</v>
      </c>
      <c r="C111" s="93" t="s">
        <v>420</v>
      </c>
      <c r="D111" s="142" t="s">
        <v>421</v>
      </c>
      <c r="E111" s="94">
        <v>300</v>
      </c>
      <c r="F111" s="95" t="s">
        <v>164</v>
      </c>
      <c r="Y111" s="93"/>
    </row>
    <row r="112" spans="1:28">
      <c r="A112" s="121" t="s">
        <v>422</v>
      </c>
      <c r="B112" s="92" t="s">
        <v>161</v>
      </c>
      <c r="C112" s="93" t="s">
        <v>423</v>
      </c>
      <c r="D112" s="142" t="s">
        <v>424</v>
      </c>
      <c r="E112" s="94">
        <v>300</v>
      </c>
      <c r="F112" s="95" t="s">
        <v>164</v>
      </c>
      <c r="AB112" s="93"/>
    </row>
    <row r="113" spans="1:28">
      <c r="A113" s="121" t="s">
        <v>425</v>
      </c>
      <c r="B113" s="92" t="s">
        <v>178</v>
      </c>
      <c r="C113" s="93" t="s">
        <v>426</v>
      </c>
      <c r="D113" s="142" t="s">
        <v>427</v>
      </c>
      <c r="E113" s="94">
        <v>240</v>
      </c>
      <c r="F113" s="95" t="s">
        <v>164</v>
      </c>
      <c r="Y113" s="93"/>
    </row>
    <row r="114" spans="1:28">
      <c r="A114" s="121" t="s">
        <v>428</v>
      </c>
      <c r="B114" s="92" t="s">
        <v>161</v>
      </c>
      <c r="C114" s="93" t="s">
        <v>429</v>
      </c>
      <c r="D114" s="142" t="s">
        <v>430</v>
      </c>
      <c r="E114" s="94">
        <v>240</v>
      </c>
      <c r="F114" s="95" t="s">
        <v>164</v>
      </c>
      <c r="AB114" s="93"/>
    </row>
    <row r="115" spans="1:28">
      <c r="A115" s="121" t="s">
        <v>431</v>
      </c>
      <c r="B115" s="92" t="s">
        <v>161</v>
      </c>
      <c r="C115" s="93" t="s">
        <v>432</v>
      </c>
      <c r="D115" s="142" t="s">
        <v>433</v>
      </c>
      <c r="E115" s="94">
        <v>120</v>
      </c>
      <c r="F115" s="95" t="s">
        <v>250</v>
      </c>
      <c r="AB115" s="93"/>
    </row>
    <row r="116" spans="1:28">
      <c r="A116" s="121" t="s">
        <v>434</v>
      </c>
      <c r="B116" s="92" t="s">
        <v>161</v>
      </c>
      <c r="C116" s="93" t="s">
        <v>435</v>
      </c>
      <c r="D116" s="142" t="s">
        <v>436</v>
      </c>
      <c r="E116" s="94">
        <v>120</v>
      </c>
      <c r="F116" s="95" t="s">
        <v>164</v>
      </c>
      <c r="AB116" s="93"/>
    </row>
    <row r="117" spans="1:28">
      <c r="A117" s="121" t="s">
        <v>437</v>
      </c>
      <c r="B117" s="92" t="s">
        <v>178</v>
      </c>
      <c r="C117" s="93" t="s">
        <v>426</v>
      </c>
      <c r="D117" s="142" t="s">
        <v>427</v>
      </c>
      <c r="E117" s="94">
        <v>1200</v>
      </c>
      <c r="F117" s="95" t="s">
        <v>164</v>
      </c>
      <c r="Y117" s="93"/>
    </row>
    <row r="118" spans="1:28">
      <c r="A118" s="121" t="s">
        <v>438</v>
      </c>
      <c r="B118" s="92" t="s">
        <v>161</v>
      </c>
      <c r="C118" s="93" t="s">
        <v>439</v>
      </c>
      <c r="D118" s="142" t="s">
        <v>440</v>
      </c>
      <c r="E118" s="94">
        <v>1200</v>
      </c>
      <c r="F118" s="95" t="s">
        <v>164</v>
      </c>
      <c r="AB118" s="93"/>
    </row>
    <row r="119" spans="1:28">
      <c r="D119" s="144" t="s">
        <v>96</v>
      </c>
      <c r="E119" s="122">
        <f>SUM(J65:J118)</f>
        <v>0</v>
      </c>
      <c r="F119" s="123"/>
      <c r="G119" s="122"/>
      <c r="H119" s="122"/>
      <c r="I119" s="122"/>
      <c r="J119" s="122"/>
      <c r="K119" s="124"/>
      <c r="L119" s="124"/>
      <c r="M119" s="125"/>
      <c r="N119" s="125"/>
      <c r="O119" s="123"/>
      <c r="P119" s="123"/>
      <c r="Q119" s="125"/>
      <c r="R119" s="125"/>
      <c r="S119" s="125"/>
      <c r="T119" s="126"/>
      <c r="U119" s="126"/>
      <c r="V119" s="126"/>
      <c r="W119" s="125"/>
    </row>
    <row r="121" spans="1:28">
      <c r="C121" s="120" t="s">
        <v>441</v>
      </c>
      <c r="D121" s="143" t="s">
        <v>442</v>
      </c>
    </row>
    <row r="122" spans="1:28">
      <c r="A122" s="121" t="s">
        <v>443</v>
      </c>
      <c r="B122" s="92" t="s">
        <v>178</v>
      </c>
      <c r="C122" s="93" t="s">
        <v>444</v>
      </c>
      <c r="D122" s="142" t="s">
        <v>445</v>
      </c>
      <c r="E122" s="94">
        <v>35</v>
      </c>
      <c r="F122" s="95" t="s">
        <v>164</v>
      </c>
      <c r="Y122" s="93"/>
    </row>
    <row r="123" spans="1:28">
      <c r="A123" s="121" t="s">
        <v>446</v>
      </c>
      <c r="B123" s="92" t="s">
        <v>161</v>
      </c>
      <c r="C123" s="93" t="s">
        <v>447</v>
      </c>
      <c r="D123" s="142" t="s">
        <v>448</v>
      </c>
      <c r="E123" s="94">
        <v>35</v>
      </c>
      <c r="F123" s="95" t="s">
        <v>164</v>
      </c>
      <c r="AB123" s="93"/>
    </row>
    <row r="124" spans="1:28">
      <c r="A124" s="121" t="s">
        <v>449</v>
      </c>
      <c r="B124" s="92" t="s">
        <v>161</v>
      </c>
      <c r="C124" s="93" t="s">
        <v>450</v>
      </c>
      <c r="D124" s="142" t="s">
        <v>451</v>
      </c>
      <c r="E124" s="94">
        <v>35</v>
      </c>
      <c r="F124" s="95" t="s">
        <v>164</v>
      </c>
      <c r="AB124" s="93"/>
    </row>
    <row r="125" spans="1:28">
      <c r="A125" s="121" t="s">
        <v>452</v>
      </c>
      <c r="B125" s="92" t="s">
        <v>178</v>
      </c>
      <c r="C125" s="93" t="s">
        <v>453</v>
      </c>
      <c r="D125" s="142" t="s">
        <v>454</v>
      </c>
      <c r="E125" s="94">
        <v>8</v>
      </c>
      <c r="F125" s="95" t="s">
        <v>164</v>
      </c>
      <c r="Y125" s="93"/>
    </row>
    <row r="126" spans="1:28">
      <c r="A126" s="121" t="s">
        <v>455</v>
      </c>
      <c r="B126" s="92" t="s">
        <v>161</v>
      </c>
      <c r="C126" s="93" t="s">
        <v>456</v>
      </c>
      <c r="D126" s="142" t="s">
        <v>457</v>
      </c>
      <c r="E126" s="94">
        <v>7</v>
      </c>
      <c r="F126" s="95" t="s">
        <v>164</v>
      </c>
      <c r="Y126" s="93"/>
      <c r="AB126" s="93"/>
    </row>
    <row r="127" spans="1:28">
      <c r="A127" s="121" t="s">
        <v>458</v>
      </c>
      <c r="B127" s="92" t="s">
        <v>161</v>
      </c>
      <c r="C127" s="93" t="s">
        <v>459</v>
      </c>
      <c r="D127" s="142" t="s">
        <v>460</v>
      </c>
      <c r="E127" s="94">
        <v>1</v>
      </c>
      <c r="F127" s="95" t="s">
        <v>164</v>
      </c>
      <c r="AB127" s="93"/>
    </row>
    <row r="128" spans="1:28">
      <c r="A128" s="121" t="s">
        <v>461</v>
      </c>
      <c r="B128" s="92" t="s">
        <v>178</v>
      </c>
      <c r="C128" s="93" t="s">
        <v>462</v>
      </c>
      <c r="D128" s="142" t="s">
        <v>463</v>
      </c>
      <c r="E128" s="94">
        <v>72</v>
      </c>
      <c r="F128" s="95" t="s">
        <v>164</v>
      </c>
      <c r="Y128" s="93"/>
    </row>
    <row r="129" spans="1:28">
      <c r="A129" s="121" t="s">
        <v>464</v>
      </c>
      <c r="B129" s="92" t="s">
        <v>161</v>
      </c>
      <c r="C129" s="93" t="s">
        <v>465</v>
      </c>
      <c r="D129" s="142" t="s">
        <v>466</v>
      </c>
      <c r="E129" s="94">
        <v>32</v>
      </c>
      <c r="F129" s="95" t="s">
        <v>164</v>
      </c>
      <c r="AB129" s="93"/>
    </row>
    <row r="130" spans="1:28">
      <c r="A130" s="121" t="s">
        <v>467</v>
      </c>
      <c r="B130" s="92" t="s">
        <v>161</v>
      </c>
      <c r="C130" s="93" t="s">
        <v>468</v>
      </c>
      <c r="D130" s="142" t="s">
        <v>469</v>
      </c>
      <c r="E130" s="94">
        <v>40</v>
      </c>
      <c r="F130" s="95" t="s">
        <v>164</v>
      </c>
      <c r="AB130" s="93"/>
    </row>
    <row r="131" spans="1:28">
      <c r="D131" s="144" t="s">
        <v>97</v>
      </c>
      <c r="E131" s="122">
        <f>SUM(J122:J130)</f>
        <v>0</v>
      </c>
      <c r="F131" s="123"/>
      <c r="G131" s="122"/>
      <c r="H131" s="122"/>
      <c r="I131" s="122"/>
      <c r="J131" s="122"/>
      <c r="K131" s="124"/>
      <c r="L131" s="124"/>
      <c r="M131" s="125"/>
      <c r="N131" s="125"/>
      <c r="O131" s="123"/>
      <c r="P131" s="123"/>
      <c r="Q131" s="125"/>
      <c r="R131" s="125"/>
      <c r="S131" s="125"/>
      <c r="T131" s="126"/>
      <c r="U131" s="126"/>
      <c r="V131" s="126"/>
      <c r="W131" s="125"/>
    </row>
    <row r="133" spans="1:28">
      <c r="C133" s="120" t="s">
        <v>470</v>
      </c>
      <c r="D133" s="143" t="s">
        <v>471</v>
      </c>
    </row>
    <row r="134" spans="1:28">
      <c r="A134" s="121" t="s">
        <v>472</v>
      </c>
      <c r="B134" s="92" t="s">
        <v>178</v>
      </c>
      <c r="C134" s="93" t="s">
        <v>473</v>
      </c>
      <c r="D134" s="142" t="s">
        <v>474</v>
      </c>
      <c r="E134" s="94">
        <v>133</v>
      </c>
      <c r="F134" s="95" t="s">
        <v>164</v>
      </c>
      <c r="Y134" s="93"/>
    </row>
    <row r="135" spans="1:28">
      <c r="A135" s="121" t="s">
        <v>475</v>
      </c>
      <c r="B135" s="92" t="s">
        <v>161</v>
      </c>
      <c r="C135" s="93" t="s">
        <v>476</v>
      </c>
      <c r="D135" s="142" t="s">
        <v>477</v>
      </c>
      <c r="E135" s="94">
        <v>133</v>
      </c>
      <c r="F135" s="95" t="s">
        <v>164</v>
      </c>
      <c r="AB135" s="93"/>
    </row>
    <row r="136" spans="1:28">
      <c r="A136" s="121" t="s">
        <v>478</v>
      </c>
      <c r="B136" s="92" t="s">
        <v>178</v>
      </c>
      <c r="C136" s="93" t="s">
        <v>479</v>
      </c>
      <c r="D136" s="142" t="s">
        <v>480</v>
      </c>
      <c r="E136" s="94">
        <v>62</v>
      </c>
      <c r="F136" s="95" t="s">
        <v>164</v>
      </c>
      <c r="Y136" s="93"/>
    </row>
    <row r="137" spans="1:28">
      <c r="A137" s="121" t="s">
        <v>481</v>
      </c>
      <c r="B137" s="92" t="s">
        <v>161</v>
      </c>
      <c r="C137" s="93" t="s">
        <v>482</v>
      </c>
      <c r="D137" s="142" t="s">
        <v>483</v>
      </c>
      <c r="E137" s="94">
        <v>38</v>
      </c>
      <c r="F137" s="95" t="s">
        <v>164</v>
      </c>
      <c r="AB137" s="93"/>
    </row>
    <row r="138" spans="1:28">
      <c r="A138" s="121" t="s">
        <v>484</v>
      </c>
      <c r="B138" s="92" t="s">
        <v>161</v>
      </c>
      <c r="C138" s="93" t="s">
        <v>485</v>
      </c>
      <c r="D138" s="142" t="s">
        <v>486</v>
      </c>
      <c r="E138" s="94">
        <v>24</v>
      </c>
      <c r="F138" s="95" t="s">
        <v>164</v>
      </c>
      <c r="AB138" s="93"/>
    </row>
    <row r="139" spans="1:28">
      <c r="A139" s="121" t="s">
        <v>487</v>
      </c>
      <c r="B139" s="92" t="s">
        <v>178</v>
      </c>
      <c r="C139" s="93" t="s">
        <v>488</v>
      </c>
      <c r="D139" s="142" t="s">
        <v>489</v>
      </c>
      <c r="E139" s="94">
        <v>2</v>
      </c>
      <c r="F139" s="95" t="s">
        <v>164</v>
      </c>
      <c r="Y139" s="93"/>
    </row>
    <row r="140" spans="1:28">
      <c r="A140" s="121" t="s">
        <v>490</v>
      </c>
      <c r="B140" s="92" t="s">
        <v>161</v>
      </c>
      <c r="C140" s="93" t="s">
        <v>491</v>
      </c>
      <c r="D140" s="142" t="s">
        <v>492</v>
      </c>
      <c r="E140" s="94">
        <v>2</v>
      </c>
      <c r="F140" s="95" t="s">
        <v>164</v>
      </c>
      <c r="AB140" s="93"/>
    </row>
    <row r="141" spans="1:28">
      <c r="A141" s="121" t="s">
        <v>493</v>
      </c>
      <c r="B141" s="92" t="s">
        <v>178</v>
      </c>
      <c r="C141" s="93" t="s">
        <v>494</v>
      </c>
      <c r="D141" s="142" t="s">
        <v>495</v>
      </c>
      <c r="E141" s="94">
        <v>90</v>
      </c>
      <c r="F141" s="95" t="s">
        <v>164</v>
      </c>
      <c r="Y141" s="93"/>
      <c r="AB141" s="93"/>
    </row>
    <row r="142" spans="1:28">
      <c r="A142" s="121" t="s">
        <v>496</v>
      </c>
      <c r="B142" s="92" t="s">
        <v>161</v>
      </c>
      <c r="C142" s="93" t="s">
        <v>497</v>
      </c>
      <c r="D142" s="142" t="s">
        <v>498</v>
      </c>
      <c r="E142" s="94">
        <v>90</v>
      </c>
      <c r="F142" s="95" t="s">
        <v>164</v>
      </c>
      <c r="AB142" s="93"/>
    </row>
    <row r="143" spans="1:28">
      <c r="A143" s="121" t="s">
        <v>499</v>
      </c>
      <c r="B143" s="92" t="s">
        <v>178</v>
      </c>
      <c r="C143" s="93" t="s">
        <v>500</v>
      </c>
      <c r="D143" s="142" t="s">
        <v>501</v>
      </c>
      <c r="E143" s="94">
        <v>35</v>
      </c>
      <c r="F143" s="95" t="s">
        <v>164</v>
      </c>
      <c r="Y143" s="93"/>
    </row>
    <row r="144" spans="1:28">
      <c r="A144" s="121" t="s">
        <v>502</v>
      </c>
      <c r="B144" s="92" t="s">
        <v>161</v>
      </c>
      <c r="C144" s="93" t="s">
        <v>503</v>
      </c>
      <c r="D144" s="142" t="s">
        <v>504</v>
      </c>
      <c r="E144" s="94">
        <v>35</v>
      </c>
      <c r="F144" s="95" t="s">
        <v>164</v>
      </c>
      <c r="AB144" s="93"/>
    </row>
    <row r="145" spans="1:28">
      <c r="A145" s="121" t="s">
        <v>505</v>
      </c>
      <c r="B145" s="92" t="s">
        <v>178</v>
      </c>
      <c r="C145" s="93" t="s">
        <v>506</v>
      </c>
      <c r="D145" s="142" t="s">
        <v>507</v>
      </c>
      <c r="E145" s="94">
        <v>22</v>
      </c>
      <c r="F145" s="95" t="s">
        <v>164</v>
      </c>
      <c r="Y145" s="93"/>
      <c r="AB145" s="93"/>
    </row>
    <row r="146" spans="1:28">
      <c r="A146" s="121" t="s">
        <v>508</v>
      </c>
      <c r="B146" s="92" t="s">
        <v>161</v>
      </c>
      <c r="C146" s="93" t="s">
        <v>509</v>
      </c>
      <c r="D146" s="142" t="s">
        <v>510</v>
      </c>
      <c r="E146" s="94">
        <v>22</v>
      </c>
      <c r="F146" s="95" t="s">
        <v>164</v>
      </c>
      <c r="AB146" s="93"/>
    </row>
    <row r="147" spans="1:28">
      <c r="A147" s="121" t="s">
        <v>511</v>
      </c>
      <c r="B147" s="92" t="s">
        <v>178</v>
      </c>
      <c r="C147" s="93" t="s">
        <v>512</v>
      </c>
      <c r="D147" s="142" t="s">
        <v>513</v>
      </c>
      <c r="E147" s="94">
        <v>3</v>
      </c>
      <c r="F147" s="95" t="s">
        <v>164</v>
      </c>
      <c r="Y147" s="93"/>
    </row>
    <row r="148" spans="1:28">
      <c r="A148" s="121" t="s">
        <v>514</v>
      </c>
      <c r="B148" s="92" t="s">
        <v>161</v>
      </c>
      <c r="C148" s="93" t="s">
        <v>515</v>
      </c>
      <c r="D148" s="142" t="s">
        <v>516</v>
      </c>
      <c r="E148" s="94">
        <v>3</v>
      </c>
      <c r="F148" s="95" t="s">
        <v>164</v>
      </c>
      <c r="AB148" s="93"/>
    </row>
    <row r="149" spans="1:28">
      <c r="A149" s="121" t="s">
        <v>517</v>
      </c>
      <c r="B149" s="92" t="s">
        <v>178</v>
      </c>
      <c r="C149" s="93" t="s">
        <v>518</v>
      </c>
      <c r="D149" s="142" t="s">
        <v>519</v>
      </c>
      <c r="E149" s="94">
        <v>3</v>
      </c>
      <c r="F149" s="95" t="s">
        <v>164</v>
      </c>
      <c r="Y149" s="93"/>
    </row>
    <row r="150" spans="1:28">
      <c r="A150" s="121" t="s">
        <v>520</v>
      </c>
      <c r="B150" s="92" t="s">
        <v>161</v>
      </c>
      <c r="C150" s="93" t="s">
        <v>521</v>
      </c>
      <c r="D150" s="142" t="s">
        <v>522</v>
      </c>
      <c r="E150" s="94">
        <v>3</v>
      </c>
      <c r="F150" s="95" t="s">
        <v>250</v>
      </c>
      <c r="Y150" s="93"/>
      <c r="AB150" s="93"/>
    </row>
    <row r="151" spans="1:28">
      <c r="A151" s="121" t="s">
        <v>523</v>
      </c>
      <c r="B151" s="92" t="s">
        <v>178</v>
      </c>
      <c r="C151" s="93" t="s">
        <v>524</v>
      </c>
      <c r="D151" s="142" t="s">
        <v>525</v>
      </c>
      <c r="E151" s="94">
        <v>15</v>
      </c>
      <c r="F151" s="95" t="s">
        <v>164</v>
      </c>
      <c r="Y151" s="93"/>
    </row>
    <row r="152" spans="1:28">
      <c r="A152" s="121" t="s">
        <v>526</v>
      </c>
      <c r="B152" s="92" t="s">
        <v>161</v>
      </c>
      <c r="C152" s="93" t="s">
        <v>527</v>
      </c>
      <c r="D152" s="142" t="s">
        <v>528</v>
      </c>
      <c r="E152" s="94">
        <v>15</v>
      </c>
      <c r="F152" s="95" t="s">
        <v>164</v>
      </c>
      <c r="AB152" s="93"/>
    </row>
    <row r="153" spans="1:28">
      <c r="A153" s="121" t="s">
        <v>529</v>
      </c>
      <c r="B153" s="92" t="s">
        <v>178</v>
      </c>
      <c r="C153" s="93" t="s">
        <v>530</v>
      </c>
      <c r="D153" s="142" t="s">
        <v>531</v>
      </c>
      <c r="E153" s="94">
        <v>13</v>
      </c>
      <c r="F153" s="95" t="s">
        <v>164</v>
      </c>
      <c r="Y153" s="93"/>
    </row>
    <row r="154" spans="1:28">
      <c r="A154" s="121" t="s">
        <v>532</v>
      </c>
      <c r="B154" s="92" t="s">
        <v>161</v>
      </c>
      <c r="C154" s="93" t="s">
        <v>533</v>
      </c>
      <c r="D154" s="142" t="s">
        <v>534</v>
      </c>
      <c r="E154" s="94">
        <v>13</v>
      </c>
      <c r="F154" s="95" t="s">
        <v>164</v>
      </c>
      <c r="AB154" s="93"/>
    </row>
    <row r="155" spans="1:28">
      <c r="A155" s="121" t="s">
        <v>535</v>
      </c>
      <c r="B155" s="92" t="s">
        <v>178</v>
      </c>
      <c r="C155" s="93" t="s">
        <v>536</v>
      </c>
      <c r="D155" s="142" t="s">
        <v>537</v>
      </c>
      <c r="E155" s="94">
        <v>4</v>
      </c>
      <c r="F155" s="95" t="s">
        <v>164</v>
      </c>
      <c r="Y155" s="93"/>
    </row>
    <row r="156" spans="1:28">
      <c r="A156" s="121" t="s">
        <v>538</v>
      </c>
      <c r="B156" s="92" t="s">
        <v>161</v>
      </c>
      <c r="C156" s="93" t="s">
        <v>539</v>
      </c>
      <c r="D156" s="142" t="s">
        <v>540</v>
      </c>
      <c r="E156" s="94">
        <v>4</v>
      </c>
      <c r="F156" s="95" t="s">
        <v>164</v>
      </c>
      <c r="AB156" s="93"/>
    </row>
    <row r="157" spans="1:28">
      <c r="A157" s="121" t="s">
        <v>541</v>
      </c>
      <c r="B157" s="92" t="s">
        <v>178</v>
      </c>
      <c r="C157" s="93" t="s">
        <v>542</v>
      </c>
      <c r="D157" s="142" t="s">
        <v>543</v>
      </c>
      <c r="E157" s="94">
        <v>15</v>
      </c>
      <c r="F157" s="95" t="s">
        <v>164</v>
      </c>
      <c r="Y157" s="93"/>
    </row>
    <row r="158" spans="1:28">
      <c r="A158" s="121" t="s">
        <v>544</v>
      </c>
      <c r="B158" s="92" t="s">
        <v>161</v>
      </c>
      <c r="C158" s="93" t="s">
        <v>545</v>
      </c>
      <c r="D158" s="142" t="s">
        <v>546</v>
      </c>
      <c r="E158" s="94">
        <v>15</v>
      </c>
      <c r="F158" s="95" t="s">
        <v>164</v>
      </c>
      <c r="AB158" s="93"/>
    </row>
    <row r="159" spans="1:28">
      <c r="A159" s="121" t="s">
        <v>547</v>
      </c>
      <c r="B159" s="92" t="s">
        <v>178</v>
      </c>
      <c r="C159" s="93" t="s">
        <v>548</v>
      </c>
      <c r="D159" s="142" t="s">
        <v>549</v>
      </c>
      <c r="E159" s="94">
        <v>10</v>
      </c>
      <c r="F159" s="95" t="s">
        <v>164</v>
      </c>
      <c r="Y159" s="93"/>
    </row>
    <row r="160" spans="1:28">
      <c r="A160" s="121" t="s">
        <v>550</v>
      </c>
      <c r="B160" s="92" t="s">
        <v>161</v>
      </c>
      <c r="C160" s="93" t="s">
        <v>551</v>
      </c>
      <c r="D160" s="142" t="s">
        <v>552</v>
      </c>
      <c r="E160" s="94">
        <v>10</v>
      </c>
      <c r="F160" s="95" t="s">
        <v>164</v>
      </c>
      <c r="AB160" s="93"/>
    </row>
    <row r="161" spans="1:28">
      <c r="A161" s="121" t="s">
        <v>553</v>
      </c>
      <c r="B161" s="92" t="s">
        <v>178</v>
      </c>
      <c r="C161" s="93" t="s">
        <v>554</v>
      </c>
      <c r="D161" s="142" t="s">
        <v>555</v>
      </c>
      <c r="E161" s="94">
        <v>24</v>
      </c>
      <c r="F161" s="95" t="s">
        <v>164</v>
      </c>
      <c r="AB161" s="93"/>
    </row>
    <row r="162" spans="1:28">
      <c r="A162" s="121" t="s">
        <v>556</v>
      </c>
      <c r="B162" s="92" t="s">
        <v>161</v>
      </c>
      <c r="C162" s="93" t="s">
        <v>557</v>
      </c>
      <c r="D162" s="142" t="s">
        <v>558</v>
      </c>
      <c r="E162" s="94">
        <v>16</v>
      </c>
      <c r="F162" s="95" t="s">
        <v>164</v>
      </c>
      <c r="AB162" s="93"/>
    </row>
    <row r="163" spans="1:28">
      <c r="A163" s="121" t="s">
        <v>559</v>
      </c>
      <c r="B163" s="92" t="s">
        <v>161</v>
      </c>
      <c r="C163" s="93" t="s">
        <v>560</v>
      </c>
      <c r="D163" s="142" t="s">
        <v>561</v>
      </c>
      <c r="E163" s="94">
        <v>8</v>
      </c>
      <c r="F163" s="95" t="s">
        <v>164</v>
      </c>
      <c r="AB163" s="93"/>
    </row>
    <row r="164" spans="1:28">
      <c r="A164" s="121" t="s">
        <v>562</v>
      </c>
      <c r="B164" s="92" t="s">
        <v>161</v>
      </c>
      <c r="C164" s="93" t="s">
        <v>563</v>
      </c>
      <c r="D164" s="142" t="s">
        <v>564</v>
      </c>
      <c r="E164" s="94">
        <v>16</v>
      </c>
      <c r="F164" s="95" t="s">
        <v>164</v>
      </c>
      <c r="AB164" s="93"/>
    </row>
    <row r="165" spans="1:28">
      <c r="A165" s="121" t="s">
        <v>565</v>
      </c>
      <c r="B165" s="92" t="s">
        <v>161</v>
      </c>
      <c r="C165" s="93" t="s">
        <v>566</v>
      </c>
      <c r="D165" s="142" t="s">
        <v>567</v>
      </c>
      <c r="E165" s="94">
        <v>8</v>
      </c>
      <c r="F165" s="95" t="s">
        <v>164</v>
      </c>
      <c r="AB165" s="93"/>
    </row>
    <row r="166" spans="1:28">
      <c r="A166" s="121" t="s">
        <v>568</v>
      </c>
      <c r="B166" s="92" t="s">
        <v>161</v>
      </c>
      <c r="C166" s="93" t="s">
        <v>569</v>
      </c>
      <c r="D166" s="142" t="s">
        <v>570</v>
      </c>
      <c r="E166" s="94">
        <v>24</v>
      </c>
      <c r="F166" s="95" t="s">
        <v>164</v>
      </c>
      <c r="AB166" s="93"/>
    </row>
    <row r="167" spans="1:28">
      <c r="A167" s="121" t="s">
        <v>571</v>
      </c>
      <c r="B167" s="92" t="s">
        <v>178</v>
      </c>
      <c r="C167" s="93" t="s">
        <v>572</v>
      </c>
      <c r="D167" s="142" t="s">
        <v>573</v>
      </c>
      <c r="E167" s="94">
        <v>8</v>
      </c>
      <c r="F167" s="95" t="s">
        <v>164</v>
      </c>
      <c r="AB167" s="93"/>
    </row>
    <row r="168" spans="1:28">
      <c r="A168" s="121" t="s">
        <v>574</v>
      </c>
      <c r="B168" s="92" t="s">
        <v>161</v>
      </c>
      <c r="C168" s="93" t="s">
        <v>575</v>
      </c>
      <c r="D168" s="142" t="s">
        <v>576</v>
      </c>
      <c r="E168" s="94">
        <v>8</v>
      </c>
      <c r="F168" s="95" t="s">
        <v>164</v>
      </c>
      <c r="AB168" s="93"/>
    </row>
    <row r="169" spans="1:28">
      <c r="A169" s="121" t="s">
        <v>577</v>
      </c>
      <c r="B169" s="92" t="s">
        <v>178</v>
      </c>
      <c r="C169" s="93" t="s">
        <v>578</v>
      </c>
      <c r="D169" s="142" t="s">
        <v>579</v>
      </c>
      <c r="E169" s="94">
        <v>208</v>
      </c>
      <c r="F169" s="95" t="s">
        <v>164</v>
      </c>
      <c r="Y169" s="93"/>
    </row>
    <row r="170" spans="1:28">
      <c r="A170" s="121" t="s">
        <v>580</v>
      </c>
      <c r="B170" s="92" t="s">
        <v>161</v>
      </c>
      <c r="C170" s="93" t="s">
        <v>581</v>
      </c>
      <c r="D170" s="142" t="s">
        <v>582</v>
      </c>
      <c r="E170" s="94">
        <v>70</v>
      </c>
      <c r="F170" s="95" t="s">
        <v>164</v>
      </c>
      <c r="AB170" s="93"/>
    </row>
    <row r="171" spans="1:28">
      <c r="A171" s="121" t="s">
        <v>583</v>
      </c>
      <c r="B171" s="92" t="s">
        <v>161</v>
      </c>
      <c r="C171" s="93" t="s">
        <v>584</v>
      </c>
      <c r="D171" s="142" t="s">
        <v>585</v>
      </c>
      <c r="E171" s="94">
        <v>17</v>
      </c>
      <c r="F171" s="95" t="s">
        <v>164</v>
      </c>
      <c r="AB171" s="93"/>
    </row>
    <row r="172" spans="1:28">
      <c r="A172" s="121" t="s">
        <v>586</v>
      </c>
      <c r="B172" s="92" t="s">
        <v>161</v>
      </c>
      <c r="C172" s="93" t="s">
        <v>587</v>
      </c>
      <c r="D172" s="142" t="s">
        <v>588</v>
      </c>
      <c r="E172" s="94">
        <v>7</v>
      </c>
      <c r="F172" s="95" t="s">
        <v>164</v>
      </c>
      <c r="AB172" s="93"/>
    </row>
    <row r="173" spans="1:28">
      <c r="A173" s="121" t="s">
        <v>589</v>
      </c>
      <c r="B173" s="92" t="s">
        <v>161</v>
      </c>
      <c r="C173" s="93" t="s">
        <v>590</v>
      </c>
      <c r="D173" s="142" t="s">
        <v>591</v>
      </c>
      <c r="E173" s="94">
        <v>2</v>
      </c>
      <c r="F173" s="95" t="s">
        <v>164</v>
      </c>
      <c r="AB173" s="93"/>
    </row>
    <row r="174" spans="1:28">
      <c r="A174" s="121" t="s">
        <v>592</v>
      </c>
      <c r="B174" s="92" t="s">
        <v>161</v>
      </c>
      <c r="C174" s="93" t="s">
        <v>593</v>
      </c>
      <c r="D174" s="142" t="s">
        <v>594</v>
      </c>
      <c r="E174" s="94">
        <v>110</v>
      </c>
      <c r="F174" s="95" t="s">
        <v>164</v>
      </c>
      <c r="AB174" s="93"/>
    </row>
    <row r="175" spans="1:28">
      <c r="A175" s="121" t="s">
        <v>595</v>
      </c>
      <c r="B175" s="92" t="s">
        <v>161</v>
      </c>
      <c r="C175" s="93" t="s">
        <v>596</v>
      </c>
      <c r="D175" s="142" t="s">
        <v>597</v>
      </c>
      <c r="E175" s="94">
        <v>2</v>
      </c>
      <c r="F175" s="95" t="s">
        <v>164</v>
      </c>
      <c r="AB175" s="93"/>
    </row>
    <row r="176" spans="1:28">
      <c r="A176" s="121" t="s">
        <v>598</v>
      </c>
      <c r="B176" s="92" t="s">
        <v>161</v>
      </c>
      <c r="C176" s="93" t="s">
        <v>450</v>
      </c>
      <c r="D176" s="142" t="s">
        <v>451</v>
      </c>
      <c r="E176" s="94">
        <v>52</v>
      </c>
      <c r="F176" s="95" t="s">
        <v>164</v>
      </c>
      <c r="AB176" s="93"/>
    </row>
    <row r="177" spans="1:28">
      <c r="A177" s="121" t="s">
        <v>599</v>
      </c>
      <c r="B177" s="92" t="s">
        <v>161</v>
      </c>
      <c r="C177" s="93" t="s">
        <v>600</v>
      </c>
      <c r="D177" s="142" t="s">
        <v>601</v>
      </c>
      <c r="E177" s="94">
        <v>38</v>
      </c>
      <c r="F177" s="95" t="s">
        <v>164</v>
      </c>
      <c r="AB177" s="93"/>
    </row>
    <row r="178" spans="1:28">
      <c r="A178" s="121" t="s">
        <v>602</v>
      </c>
      <c r="B178" s="92" t="s">
        <v>161</v>
      </c>
      <c r="C178" s="93" t="s">
        <v>603</v>
      </c>
      <c r="D178" s="142" t="s">
        <v>604</v>
      </c>
      <c r="E178" s="94">
        <v>24</v>
      </c>
      <c r="F178" s="95" t="s">
        <v>164</v>
      </c>
      <c r="AB178" s="93"/>
    </row>
    <row r="179" spans="1:28">
      <c r="A179" s="121" t="s">
        <v>605</v>
      </c>
      <c r="B179" s="92" t="s">
        <v>161</v>
      </c>
      <c r="C179" s="93" t="s">
        <v>606</v>
      </c>
      <c r="D179" s="142" t="s">
        <v>607</v>
      </c>
      <c r="E179" s="94">
        <v>2</v>
      </c>
      <c r="F179" s="95" t="s">
        <v>164</v>
      </c>
      <c r="AB179" s="93"/>
    </row>
    <row r="180" spans="1:28">
      <c r="A180" s="121" t="s">
        <v>608</v>
      </c>
      <c r="B180" s="92" t="s">
        <v>178</v>
      </c>
      <c r="C180" s="93" t="s">
        <v>609</v>
      </c>
      <c r="D180" s="142" t="s">
        <v>610</v>
      </c>
      <c r="E180" s="94">
        <v>9</v>
      </c>
      <c r="F180" s="95" t="s">
        <v>164</v>
      </c>
      <c r="Y180" s="93"/>
      <c r="AB180" s="93"/>
    </row>
    <row r="181" spans="1:28">
      <c r="A181" s="121" t="s">
        <v>611</v>
      </c>
      <c r="B181" s="92" t="s">
        <v>161</v>
      </c>
      <c r="C181" s="93" t="s">
        <v>612</v>
      </c>
      <c r="D181" s="142" t="s">
        <v>613</v>
      </c>
      <c r="E181" s="94">
        <v>9</v>
      </c>
      <c r="F181" s="95" t="s">
        <v>164</v>
      </c>
      <c r="AB181" s="93"/>
    </row>
    <row r="182" spans="1:28">
      <c r="A182" s="121" t="s">
        <v>614</v>
      </c>
      <c r="B182" s="92" t="s">
        <v>178</v>
      </c>
      <c r="C182" s="93" t="s">
        <v>615</v>
      </c>
      <c r="D182" s="142" t="s">
        <v>616</v>
      </c>
      <c r="E182" s="94">
        <v>2</v>
      </c>
      <c r="F182" s="95" t="s">
        <v>164</v>
      </c>
      <c r="Y182" s="93"/>
    </row>
    <row r="183" spans="1:28">
      <c r="A183" s="121" t="s">
        <v>617</v>
      </c>
      <c r="B183" s="92" t="s">
        <v>161</v>
      </c>
      <c r="C183" s="93" t="s">
        <v>618</v>
      </c>
      <c r="D183" s="142" t="s">
        <v>619</v>
      </c>
      <c r="E183" s="94">
        <v>2</v>
      </c>
      <c r="F183" s="95" t="s">
        <v>164</v>
      </c>
      <c r="X183" s="93"/>
      <c r="Y183" s="93"/>
      <c r="AB183" s="93"/>
    </row>
    <row r="184" spans="1:28">
      <c r="A184" s="121" t="s">
        <v>620</v>
      </c>
      <c r="B184" s="92" t="s">
        <v>178</v>
      </c>
      <c r="C184" s="93" t="s">
        <v>621</v>
      </c>
      <c r="D184" s="142" t="s">
        <v>622</v>
      </c>
      <c r="E184" s="94">
        <v>1</v>
      </c>
      <c r="F184" s="95" t="s">
        <v>164</v>
      </c>
      <c r="Y184" s="93"/>
    </row>
    <row r="185" spans="1:28">
      <c r="A185" s="121" t="s">
        <v>623</v>
      </c>
      <c r="B185" s="92" t="s">
        <v>161</v>
      </c>
      <c r="C185" s="93" t="s">
        <v>624</v>
      </c>
      <c r="D185" s="142" t="s">
        <v>625</v>
      </c>
      <c r="E185" s="94">
        <v>1</v>
      </c>
      <c r="F185" s="95" t="s">
        <v>164</v>
      </c>
      <c r="AB185" s="93"/>
    </row>
    <row r="186" spans="1:28">
      <c r="A186" s="121" t="s">
        <v>626</v>
      </c>
      <c r="B186" s="92" t="s">
        <v>178</v>
      </c>
      <c r="C186" s="93" t="s">
        <v>627</v>
      </c>
      <c r="D186" s="142" t="s">
        <v>628</v>
      </c>
      <c r="E186" s="94">
        <v>1</v>
      </c>
      <c r="F186" s="95" t="s">
        <v>164</v>
      </c>
      <c r="Y186" s="93"/>
    </row>
    <row r="187" spans="1:28">
      <c r="A187" s="121" t="s">
        <v>629</v>
      </c>
      <c r="B187" s="92" t="s">
        <v>178</v>
      </c>
      <c r="C187" s="93" t="s">
        <v>630</v>
      </c>
      <c r="D187" s="142" t="s">
        <v>631</v>
      </c>
      <c r="E187" s="94">
        <v>2</v>
      </c>
      <c r="F187" s="95" t="s">
        <v>164</v>
      </c>
      <c r="Y187" s="93"/>
    </row>
    <row r="188" spans="1:28">
      <c r="A188" s="121" t="s">
        <v>632</v>
      </c>
      <c r="B188" s="92" t="s">
        <v>178</v>
      </c>
      <c r="C188" s="93" t="s">
        <v>633</v>
      </c>
      <c r="D188" s="142" t="s">
        <v>634</v>
      </c>
      <c r="E188" s="94">
        <v>1</v>
      </c>
      <c r="F188" s="95" t="s">
        <v>164</v>
      </c>
      <c r="Y188" s="93"/>
    </row>
    <row r="189" spans="1:28">
      <c r="A189" s="121" t="s">
        <v>635</v>
      </c>
      <c r="B189" s="92" t="s">
        <v>178</v>
      </c>
      <c r="C189" s="93" t="s">
        <v>636</v>
      </c>
      <c r="D189" s="142" t="s">
        <v>637</v>
      </c>
      <c r="E189" s="94">
        <v>2</v>
      </c>
      <c r="F189" s="95" t="s">
        <v>164</v>
      </c>
      <c r="Y189" s="93"/>
    </row>
    <row r="190" spans="1:28">
      <c r="A190" s="121" t="s">
        <v>638</v>
      </c>
      <c r="B190" s="92" t="s">
        <v>178</v>
      </c>
      <c r="C190" s="93" t="s">
        <v>639</v>
      </c>
      <c r="D190" s="142" t="s">
        <v>640</v>
      </c>
      <c r="E190" s="94">
        <v>3</v>
      </c>
      <c r="F190" s="95" t="s">
        <v>164</v>
      </c>
      <c r="Y190" s="93"/>
    </row>
    <row r="191" spans="1:28">
      <c r="A191" s="121" t="s">
        <v>641</v>
      </c>
      <c r="B191" s="92" t="s">
        <v>178</v>
      </c>
      <c r="C191" s="93" t="s">
        <v>642</v>
      </c>
      <c r="D191" s="142" t="s">
        <v>643</v>
      </c>
      <c r="E191" s="94">
        <v>3</v>
      </c>
      <c r="F191" s="95" t="s">
        <v>164</v>
      </c>
      <c r="Y191" s="93"/>
    </row>
    <row r="192" spans="1:28">
      <c r="A192" s="121" t="s">
        <v>644</v>
      </c>
      <c r="B192" s="92" t="s">
        <v>178</v>
      </c>
      <c r="C192" s="93" t="s">
        <v>645</v>
      </c>
      <c r="D192" s="142" t="s">
        <v>646</v>
      </c>
      <c r="E192" s="94">
        <v>1</v>
      </c>
      <c r="F192" s="95" t="s">
        <v>164</v>
      </c>
      <c r="Y192" s="93"/>
    </row>
    <row r="193" spans="1:28">
      <c r="A193" s="121" t="s">
        <v>647</v>
      </c>
      <c r="B193" s="92" t="s">
        <v>161</v>
      </c>
      <c r="C193" s="93" t="s">
        <v>648</v>
      </c>
      <c r="D193" s="142" t="s">
        <v>649</v>
      </c>
      <c r="E193" s="94">
        <v>1</v>
      </c>
      <c r="F193" s="95" t="s">
        <v>250</v>
      </c>
      <c r="AB193" s="93"/>
    </row>
    <row r="194" spans="1:28">
      <c r="A194" s="121" t="s">
        <v>650</v>
      </c>
      <c r="B194" s="92" t="s">
        <v>651</v>
      </c>
      <c r="C194" s="93" t="s">
        <v>652</v>
      </c>
      <c r="D194" s="142" t="s">
        <v>653</v>
      </c>
      <c r="E194" s="94">
        <v>16</v>
      </c>
      <c r="F194" s="95" t="s">
        <v>164</v>
      </c>
      <c r="Y194" s="93"/>
    </row>
    <row r="195" spans="1:28">
      <c r="D195" s="144" t="s">
        <v>98</v>
      </c>
      <c r="E195" s="122">
        <f>SUM(J134:J194)</f>
        <v>0</v>
      </c>
      <c r="F195" s="123"/>
      <c r="G195" s="122"/>
      <c r="H195" s="122"/>
      <c r="I195" s="122"/>
      <c r="J195" s="122"/>
      <c r="K195" s="124"/>
      <c r="L195" s="124"/>
      <c r="M195" s="125"/>
      <c r="N195" s="125"/>
      <c r="O195" s="123"/>
      <c r="P195" s="123"/>
      <c r="Q195" s="125"/>
      <c r="R195" s="125"/>
      <c r="S195" s="125"/>
      <c r="T195" s="126"/>
      <c r="U195" s="126"/>
      <c r="V195" s="126"/>
      <c r="W195" s="125"/>
    </row>
    <row r="197" spans="1:28">
      <c r="C197" s="120" t="s">
        <v>654</v>
      </c>
      <c r="D197" s="143" t="s">
        <v>655</v>
      </c>
    </row>
    <row r="198" spans="1:28">
      <c r="A198" s="121" t="s">
        <v>656</v>
      </c>
      <c r="B198" s="92" t="s">
        <v>178</v>
      </c>
      <c r="C198" s="93" t="s">
        <v>657</v>
      </c>
      <c r="D198" s="142" t="s">
        <v>658</v>
      </c>
      <c r="E198" s="94">
        <v>256.80399999999997</v>
      </c>
      <c r="F198" s="95" t="s">
        <v>145</v>
      </c>
      <c r="Y198" s="93"/>
    </row>
    <row r="199" spans="1:28">
      <c r="A199" s="121" t="s">
        <v>659</v>
      </c>
      <c r="B199" s="92" t="s">
        <v>161</v>
      </c>
      <c r="C199" s="93" t="s">
        <v>660</v>
      </c>
      <c r="D199" s="142" t="s">
        <v>661</v>
      </c>
      <c r="E199" s="94">
        <v>742.9</v>
      </c>
      <c r="F199" s="95" t="s">
        <v>145</v>
      </c>
      <c r="X199" s="93"/>
      <c r="Y199" s="93"/>
      <c r="AB199" s="93"/>
    </row>
    <row r="200" spans="1:28">
      <c r="A200" s="121" t="s">
        <v>662</v>
      </c>
      <c r="B200" s="92" t="s">
        <v>178</v>
      </c>
      <c r="C200" s="93" t="s">
        <v>663</v>
      </c>
      <c r="D200" s="142" t="s">
        <v>664</v>
      </c>
      <c r="E200" s="94">
        <v>40</v>
      </c>
      <c r="F200" s="95" t="s">
        <v>181</v>
      </c>
      <c r="Y200" s="93"/>
      <c r="AB200" s="93"/>
    </row>
    <row r="201" spans="1:28">
      <c r="A201" s="121" t="s">
        <v>665</v>
      </c>
      <c r="B201" s="92" t="s">
        <v>178</v>
      </c>
      <c r="C201" s="93" t="s">
        <v>666</v>
      </c>
      <c r="D201" s="142" t="s">
        <v>667</v>
      </c>
      <c r="E201" s="94">
        <v>60</v>
      </c>
      <c r="F201" s="95" t="s">
        <v>181</v>
      </c>
      <c r="Y201" s="93"/>
    </row>
    <row r="202" spans="1:28">
      <c r="A202" s="121" t="s">
        <v>668</v>
      </c>
      <c r="B202" s="92" t="s">
        <v>178</v>
      </c>
      <c r="C202" s="93" t="s">
        <v>669</v>
      </c>
      <c r="D202" s="142" t="s">
        <v>670</v>
      </c>
      <c r="E202" s="94">
        <v>16</v>
      </c>
      <c r="F202" s="95" t="s">
        <v>181</v>
      </c>
      <c r="Y202" s="93"/>
    </row>
    <row r="203" spans="1:28">
      <c r="A203" s="121" t="s">
        <v>671</v>
      </c>
      <c r="B203" s="92" t="s">
        <v>178</v>
      </c>
      <c r="C203" s="93" t="s">
        <v>672</v>
      </c>
      <c r="D203" s="142" t="s">
        <v>673</v>
      </c>
      <c r="E203" s="94">
        <v>1</v>
      </c>
      <c r="F203" s="95" t="s">
        <v>674</v>
      </c>
      <c r="AB203" s="93"/>
    </row>
    <row r="204" spans="1:28">
      <c r="A204" s="121" t="s">
        <v>675</v>
      </c>
      <c r="B204" s="92" t="s">
        <v>178</v>
      </c>
      <c r="C204" s="93" t="s">
        <v>676</v>
      </c>
      <c r="D204" s="142" t="s">
        <v>677</v>
      </c>
      <c r="E204" s="94">
        <v>16</v>
      </c>
      <c r="F204" s="95" t="s">
        <v>181</v>
      </c>
      <c r="Y204" s="93"/>
      <c r="AB204" s="93"/>
    </row>
    <row r="205" spans="1:28">
      <c r="D205" s="144" t="s">
        <v>99</v>
      </c>
      <c r="E205" s="122">
        <f>SUM(J198:J204)</f>
        <v>0</v>
      </c>
      <c r="F205" s="123"/>
      <c r="G205" s="122"/>
      <c r="H205" s="122"/>
      <c r="I205" s="122"/>
      <c r="J205" s="122"/>
      <c r="K205" s="124"/>
      <c r="L205" s="124"/>
      <c r="M205" s="125"/>
      <c r="N205" s="125"/>
      <c r="O205" s="123"/>
      <c r="P205" s="123"/>
      <c r="Q205" s="125"/>
      <c r="R205" s="125"/>
      <c r="S205" s="125"/>
      <c r="T205" s="126"/>
      <c r="U205" s="126"/>
      <c r="V205" s="126"/>
      <c r="W205" s="125"/>
    </row>
    <row r="207" spans="1:28">
      <c r="C207" s="120" t="s">
        <v>678</v>
      </c>
      <c r="D207" s="143" t="s">
        <v>679</v>
      </c>
    </row>
    <row r="208" spans="1:28">
      <c r="A208" s="121" t="s">
        <v>680</v>
      </c>
      <c r="B208" s="92" t="s">
        <v>178</v>
      </c>
      <c r="C208" s="93" t="s">
        <v>681</v>
      </c>
      <c r="D208" s="142" t="s">
        <v>682</v>
      </c>
      <c r="E208" s="94">
        <v>80</v>
      </c>
      <c r="F208" s="95" t="s">
        <v>181</v>
      </c>
      <c r="Y208" s="93"/>
      <c r="AB208" s="93"/>
    </row>
    <row r="209" spans="1:28">
      <c r="D209" s="144" t="s">
        <v>100</v>
      </c>
      <c r="E209" s="122">
        <f>SUM(J208:J208)</f>
        <v>0</v>
      </c>
      <c r="F209" s="123"/>
      <c r="G209" s="122"/>
      <c r="H209" s="122"/>
      <c r="I209" s="122"/>
      <c r="J209" s="122"/>
      <c r="K209" s="124"/>
      <c r="L209" s="124"/>
      <c r="M209" s="125"/>
      <c r="N209" s="125"/>
      <c r="O209" s="123"/>
      <c r="P209" s="123"/>
      <c r="Q209" s="125"/>
      <c r="R209" s="125"/>
      <c r="S209" s="125"/>
      <c r="T209" s="126"/>
      <c r="U209" s="126"/>
      <c r="V209" s="126"/>
      <c r="W209" s="125"/>
    </row>
    <row r="211" spans="1:28">
      <c r="C211" s="120" t="s">
        <v>683</v>
      </c>
      <c r="D211" s="143" t="s">
        <v>684</v>
      </c>
    </row>
    <row r="212" spans="1:28">
      <c r="A212" s="121" t="s">
        <v>685</v>
      </c>
      <c r="B212" s="92" t="s">
        <v>161</v>
      </c>
      <c r="C212" s="93" t="s">
        <v>686</v>
      </c>
      <c r="D212" s="142" t="s">
        <v>687</v>
      </c>
      <c r="E212" s="94">
        <v>1</v>
      </c>
      <c r="F212" s="95" t="s">
        <v>164</v>
      </c>
      <c r="AB212" s="93"/>
    </row>
    <row r="213" spans="1:28">
      <c r="A213" s="121" t="s">
        <v>688</v>
      </c>
      <c r="B213" s="92" t="s">
        <v>161</v>
      </c>
      <c r="C213" s="93" t="s">
        <v>689</v>
      </c>
      <c r="D213" s="142" t="s">
        <v>690</v>
      </c>
      <c r="E213" s="94">
        <v>3</v>
      </c>
      <c r="F213" s="95" t="s">
        <v>164</v>
      </c>
      <c r="AB213" s="93"/>
    </row>
    <row r="214" spans="1:28">
      <c r="A214" s="121" t="s">
        <v>691</v>
      </c>
      <c r="B214" s="92" t="s">
        <v>161</v>
      </c>
      <c r="C214" s="93" t="s">
        <v>692</v>
      </c>
      <c r="D214" s="142" t="s">
        <v>693</v>
      </c>
      <c r="E214" s="94">
        <v>1</v>
      </c>
      <c r="F214" s="95" t="s">
        <v>164</v>
      </c>
      <c r="AB214" s="93"/>
    </row>
    <row r="215" spans="1:28">
      <c r="A215" s="121" t="s">
        <v>694</v>
      </c>
      <c r="B215" s="92" t="s">
        <v>161</v>
      </c>
      <c r="C215" s="93" t="s">
        <v>695</v>
      </c>
      <c r="D215" s="142" t="s">
        <v>696</v>
      </c>
      <c r="E215" s="94">
        <v>1</v>
      </c>
      <c r="F215" s="95" t="s">
        <v>164</v>
      </c>
      <c r="AB215" s="93"/>
    </row>
    <row r="216" spans="1:28">
      <c r="D216" s="144" t="s">
        <v>101</v>
      </c>
      <c r="E216" s="122">
        <f>SUM(J212:J215)</f>
        <v>0</v>
      </c>
      <c r="F216" s="123"/>
      <c r="G216" s="122"/>
      <c r="H216" s="122"/>
      <c r="I216" s="122"/>
      <c r="J216" s="122"/>
      <c r="K216" s="124"/>
      <c r="L216" s="124"/>
      <c r="M216" s="125"/>
      <c r="N216" s="125"/>
      <c r="O216" s="123"/>
      <c r="P216" s="123"/>
      <c r="Q216" s="125"/>
      <c r="R216" s="125"/>
      <c r="S216" s="125"/>
      <c r="T216" s="126"/>
      <c r="U216" s="126"/>
      <c r="V216" s="126"/>
      <c r="W216" s="125"/>
    </row>
    <row r="218" spans="1:28">
      <c r="C218" s="120" t="s">
        <v>697</v>
      </c>
      <c r="D218" s="143" t="s">
        <v>698</v>
      </c>
    </row>
    <row r="219" spans="1:28">
      <c r="A219" s="121" t="s">
        <v>699</v>
      </c>
      <c r="B219" s="92" t="s">
        <v>161</v>
      </c>
      <c r="C219" s="93" t="s">
        <v>700</v>
      </c>
      <c r="D219" s="142" t="s">
        <v>701</v>
      </c>
      <c r="E219" s="94">
        <v>1</v>
      </c>
      <c r="F219" s="95" t="s">
        <v>164</v>
      </c>
      <c r="AB219" s="93"/>
    </row>
    <row r="220" spans="1:28">
      <c r="A220" s="121" t="s">
        <v>702</v>
      </c>
      <c r="B220" s="92" t="s">
        <v>161</v>
      </c>
      <c r="C220" s="93" t="s">
        <v>703</v>
      </c>
      <c r="D220" s="142" t="s">
        <v>704</v>
      </c>
      <c r="E220" s="94">
        <v>1</v>
      </c>
      <c r="F220" s="95" t="s">
        <v>164</v>
      </c>
      <c r="AB220" s="93"/>
    </row>
    <row r="221" spans="1:28">
      <c r="A221" s="121" t="s">
        <v>705</v>
      </c>
      <c r="B221" s="92" t="s">
        <v>161</v>
      </c>
      <c r="C221" s="93" t="s">
        <v>706</v>
      </c>
      <c r="D221" s="142" t="s">
        <v>707</v>
      </c>
      <c r="E221" s="94">
        <v>1</v>
      </c>
      <c r="F221" s="95" t="s">
        <v>164</v>
      </c>
      <c r="AB221" s="93"/>
    </row>
    <row r="222" spans="1:28">
      <c r="A222" s="121" t="s">
        <v>708</v>
      </c>
      <c r="B222" s="92" t="s">
        <v>161</v>
      </c>
      <c r="C222" s="93" t="s">
        <v>709</v>
      </c>
      <c r="D222" s="142" t="s">
        <v>710</v>
      </c>
      <c r="E222" s="94">
        <v>1</v>
      </c>
      <c r="F222" s="95" t="s">
        <v>164</v>
      </c>
      <c r="AB222" s="93"/>
    </row>
    <row r="223" spans="1:28">
      <c r="A223" s="121" t="s">
        <v>711</v>
      </c>
      <c r="B223" s="92" t="s">
        <v>161</v>
      </c>
      <c r="C223" s="93" t="s">
        <v>712</v>
      </c>
      <c r="D223" s="142" t="s">
        <v>713</v>
      </c>
      <c r="E223" s="94">
        <v>3</v>
      </c>
      <c r="F223" s="95" t="s">
        <v>164</v>
      </c>
      <c r="AB223" s="93"/>
    </row>
    <row r="224" spans="1:28">
      <c r="A224" s="121" t="s">
        <v>714</v>
      </c>
      <c r="B224" s="92" t="s">
        <v>161</v>
      </c>
      <c r="C224" s="93" t="s">
        <v>715</v>
      </c>
      <c r="D224" s="142" t="s">
        <v>716</v>
      </c>
      <c r="E224" s="94">
        <v>1</v>
      </c>
      <c r="F224" s="95" t="s">
        <v>164</v>
      </c>
      <c r="AB224" s="93"/>
    </row>
    <row r="225" spans="1:28">
      <c r="A225" s="121" t="s">
        <v>717</v>
      </c>
      <c r="B225" s="92" t="s">
        <v>161</v>
      </c>
      <c r="C225" s="93" t="s">
        <v>718</v>
      </c>
      <c r="D225" s="142" t="s">
        <v>719</v>
      </c>
      <c r="E225" s="94">
        <v>1</v>
      </c>
      <c r="F225" s="95" t="s">
        <v>164</v>
      </c>
      <c r="X225" s="93"/>
      <c r="Y225" s="93"/>
      <c r="AB225" s="93"/>
    </row>
    <row r="226" spans="1:28">
      <c r="A226" s="121" t="s">
        <v>720</v>
      </c>
      <c r="B226" s="92" t="s">
        <v>161</v>
      </c>
      <c r="C226" s="93" t="s">
        <v>721</v>
      </c>
      <c r="D226" s="142" t="s">
        <v>722</v>
      </c>
      <c r="E226" s="94">
        <v>1</v>
      </c>
      <c r="F226" s="95" t="s">
        <v>164</v>
      </c>
      <c r="X226" s="93"/>
      <c r="Y226" s="93"/>
      <c r="AB226" s="93"/>
    </row>
    <row r="227" spans="1:28">
      <c r="A227" s="121" t="s">
        <v>723</v>
      </c>
      <c r="B227" s="92" t="s">
        <v>161</v>
      </c>
      <c r="C227" s="93" t="s">
        <v>724</v>
      </c>
      <c r="D227" s="142" t="s">
        <v>725</v>
      </c>
      <c r="E227" s="94">
        <v>2</v>
      </c>
      <c r="F227" s="95" t="s">
        <v>164</v>
      </c>
      <c r="X227" s="93"/>
      <c r="Y227" s="93"/>
      <c r="AB227" s="93"/>
    </row>
    <row r="228" spans="1:28">
      <c r="A228" s="121" t="s">
        <v>726</v>
      </c>
      <c r="B228" s="92" t="s">
        <v>161</v>
      </c>
      <c r="C228" s="93" t="s">
        <v>727</v>
      </c>
      <c r="D228" s="142" t="s">
        <v>728</v>
      </c>
      <c r="E228" s="94">
        <v>2</v>
      </c>
      <c r="F228" s="95" t="s">
        <v>164</v>
      </c>
      <c r="X228" s="93"/>
      <c r="Y228" s="93"/>
      <c r="AB228" s="93"/>
    </row>
    <row r="229" spans="1:28">
      <c r="A229" s="121" t="s">
        <v>729</v>
      </c>
      <c r="B229" s="92" t="s">
        <v>161</v>
      </c>
      <c r="C229" s="93" t="s">
        <v>730</v>
      </c>
      <c r="D229" s="142" t="s">
        <v>731</v>
      </c>
      <c r="E229" s="94">
        <v>4</v>
      </c>
      <c r="F229" s="95" t="s">
        <v>164</v>
      </c>
      <c r="X229" s="93"/>
      <c r="Y229" s="93"/>
      <c r="AB229" s="93"/>
    </row>
    <row r="230" spans="1:28">
      <c r="A230" s="121" t="s">
        <v>732</v>
      </c>
      <c r="B230" s="92" t="s">
        <v>161</v>
      </c>
      <c r="C230" s="93" t="s">
        <v>733</v>
      </c>
      <c r="D230" s="142" t="s">
        <v>734</v>
      </c>
      <c r="E230" s="94">
        <v>2</v>
      </c>
      <c r="F230" s="95" t="s">
        <v>164</v>
      </c>
      <c r="X230" s="93"/>
      <c r="Y230" s="93"/>
      <c r="AB230" s="93"/>
    </row>
    <row r="231" spans="1:28">
      <c r="A231" s="121" t="s">
        <v>735</v>
      </c>
      <c r="B231" s="92" t="s">
        <v>161</v>
      </c>
      <c r="C231" s="93" t="s">
        <v>736</v>
      </c>
      <c r="D231" s="142" t="s">
        <v>737</v>
      </c>
      <c r="E231" s="94">
        <v>1</v>
      </c>
      <c r="F231" s="95" t="s">
        <v>164</v>
      </c>
      <c r="X231" s="93"/>
      <c r="Y231" s="93"/>
      <c r="AB231" s="93"/>
    </row>
    <row r="232" spans="1:28">
      <c r="A232" s="121" t="s">
        <v>738</v>
      </c>
      <c r="B232" s="92" t="s">
        <v>161</v>
      </c>
      <c r="C232" s="93" t="s">
        <v>739</v>
      </c>
      <c r="D232" s="142" t="s">
        <v>740</v>
      </c>
      <c r="E232" s="94">
        <v>1</v>
      </c>
      <c r="F232" s="95" t="s">
        <v>164</v>
      </c>
      <c r="AB232" s="93"/>
    </row>
    <row r="233" spans="1:28">
      <c r="A233" s="121" t="s">
        <v>741</v>
      </c>
      <c r="B233" s="92" t="s">
        <v>161</v>
      </c>
      <c r="C233" s="93" t="s">
        <v>742</v>
      </c>
      <c r="D233" s="142" t="s">
        <v>743</v>
      </c>
      <c r="E233" s="94">
        <v>2</v>
      </c>
      <c r="F233" s="95" t="s">
        <v>164</v>
      </c>
      <c r="AB233" s="93"/>
    </row>
    <row r="234" spans="1:28">
      <c r="A234" s="121" t="s">
        <v>744</v>
      </c>
      <c r="B234" s="92" t="s">
        <v>161</v>
      </c>
      <c r="C234" s="93" t="s">
        <v>745</v>
      </c>
      <c r="D234" s="142" t="s">
        <v>746</v>
      </c>
      <c r="E234" s="94">
        <v>1</v>
      </c>
      <c r="F234" s="95" t="s">
        <v>164</v>
      </c>
      <c r="X234" s="93"/>
      <c r="Y234" s="93"/>
      <c r="AB234" s="93"/>
    </row>
    <row r="235" spans="1:28">
      <c r="A235" s="121" t="s">
        <v>747</v>
      </c>
      <c r="B235" s="92" t="s">
        <v>161</v>
      </c>
      <c r="C235" s="93" t="s">
        <v>748</v>
      </c>
      <c r="D235" s="142" t="s">
        <v>696</v>
      </c>
      <c r="E235" s="94">
        <v>1</v>
      </c>
      <c r="F235" s="95" t="s">
        <v>164</v>
      </c>
      <c r="AB235" s="93"/>
    </row>
    <row r="236" spans="1:28">
      <c r="D236" s="144" t="s">
        <v>102</v>
      </c>
      <c r="E236" s="122">
        <f>SUM(J219:J235)</f>
        <v>0</v>
      </c>
      <c r="F236" s="123"/>
      <c r="G236" s="122"/>
      <c r="H236" s="122"/>
      <c r="I236" s="122"/>
      <c r="J236" s="122"/>
      <c r="K236" s="124"/>
      <c r="L236" s="124"/>
      <c r="M236" s="125"/>
      <c r="N236" s="125"/>
      <c r="O236" s="123"/>
      <c r="P236" s="123"/>
      <c r="Q236" s="125"/>
      <c r="R236" s="125"/>
      <c r="S236" s="125"/>
      <c r="T236" s="126"/>
      <c r="U236" s="126"/>
      <c r="V236" s="126"/>
      <c r="W236" s="125"/>
    </row>
    <row r="238" spans="1:28">
      <c r="C238" s="120" t="s">
        <v>749</v>
      </c>
      <c r="D238" s="143" t="s">
        <v>750</v>
      </c>
    </row>
    <row r="239" spans="1:28">
      <c r="A239" s="121" t="s">
        <v>751</v>
      </c>
      <c r="B239" s="92" t="s">
        <v>161</v>
      </c>
      <c r="C239" s="93" t="s">
        <v>752</v>
      </c>
      <c r="D239" s="142" t="s">
        <v>753</v>
      </c>
      <c r="E239" s="94">
        <v>2</v>
      </c>
      <c r="F239" s="95" t="s">
        <v>164</v>
      </c>
      <c r="Y239" s="93"/>
      <c r="AB239" s="93"/>
    </row>
    <row r="240" spans="1:28">
      <c r="A240" s="121" t="s">
        <v>754</v>
      </c>
      <c r="B240" s="92" t="s">
        <v>161</v>
      </c>
      <c r="C240" s="93" t="s">
        <v>755</v>
      </c>
      <c r="D240" s="142" t="s">
        <v>756</v>
      </c>
      <c r="E240" s="94">
        <v>1</v>
      </c>
      <c r="F240" s="95" t="s">
        <v>164</v>
      </c>
      <c r="X240" s="93"/>
      <c r="Y240" s="93"/>
      <c r="AB240" s="93"/>
    </row>
    <row r="241" spans="1:28">
      <c r="A241" s="121" t="s">
        <v>757</v>
      </c>
      <c r="B241" s="92" t="s">
        <v>161</v>
      </c>
      <c r="C241" s="93" t="s">
        <v>715</v>
      </c>
      <c r="D241" s="142" t="s">
        <v>716</v>
      </c>
      <c r="E241" s="94">
        <v>1</v>
      </c>
      <c r="F241" s="95" t="s">
        <v>164</v>
      </c>
      <c r="AB241" s="93"/>
    </row>
    <row r="242" spans="1:28">
      <c r="A242" s="121" t="s">
        <v>758</v>
      </c>
      <c r="B242" s="92" t="s">
        <v>161</v>
      </c>
      <c r="C242" s="93" t="s">
        <v>759</v>
      </c>
      <c r="D242" s="142" t="s">
        <v>760</v>
      </c>
      <c r="E242" s="94">
        <v>1</v>
      </c>
      <c r="F242" s="95" t="s">
        <v>164</v>
      </c>
      <c r="X242" s="93"/>
      <c r="Y242" s="93"/>
      <c r="AB242" s="93"/>
    </row>
    <row r="243" spans="1:28">
      <c r="A243" s="121" t="s">
        <v>761</v>
      </c>
      <c r="B243" s="92" t="s">
        <v>161</v>
      </c>
      <c r="C243" s="93" t="s">
        <v>762</v>
      </c>
      <c r="D243" s="142" t="s">
        <v>763</v>
      </c>
      <c r="E243" s="94">
        <v>3</v>
      </c>
      <c r="F243" s="95" t="s">
        <v>164</v>
      </c>
      <c r="X243" s="93"/>
      <c r="Y243" s="93"/>
      <c r="AB243" s="93"/>
    </row>
    <row r="244" spans="1:28">
      <c r="A244" s="121" t="s">
        <v>764</v>
      </c>
      <c r="B244" s="92" t="s">
        <v>161</v>
      </c>
      <c r="C244" s="93" t="s">
        <v>765</v>
      </c>
      <c r="D244" s="142" t="s">
        <v>766</v>
      </c>
      <c r="E244" s="94">
        <v>1</v>
      </c>
      <c r="F244" s="95" t="s">
        <v>164</v>
      </c>
      <c r="X244" s="93"/>
      <c r="Y244" s="93"/>
      <c r="AB244" s="93"/>
    </row>
    <row r="245" spans="1:28">
      <c r="A245" s="121" t="s">
        <v>767</v>
      </c>
      <c r="B245" s="92" t="s">
        <v>161</v>
      </c>
      <c r="C245" s="93" t="s">
        <v>768</v>
      </c>
      <c r="D245" s="142" t="s">
        <v>769</v>
      </c>
      <c r="E245" s="94">
        <v>1</v>
      </c>
      <c r="F245" s="95" t="s">
        <v>164</v>
      </c>
      <c r="Y245" s="93"/>
      <c r="AB245" s="93"/>
    </row>
    <row r="246" spans="1:28">
      <c r="A246" s="121" t="s">
        <v>770</v>
      </c>
      <c r="B246" s="92" t="s">
        <v>161</v>
      </c>
      <c r="C246" s="93" t="s">
        <v>771</v>
      </c>
      <c r="D246" s="142" t="s">
        <v>772</v>
      </c>
      <c r="E246" s="94">
        <v>2</v>
      </c>
      <c r="F246" s="95" t="s">
        <v>164</v>
      </c>
      <c r="X246" s="93"/>
      <c r="Y246" s="93"/>
      <c r="AB246" s="93"/>
    </row>
    <row r="247" spans="1:28">
      <c r="A247" s="121" t="s">
        <v>773</v>
      </c>
      <c r="B247" s="92" t="s">
        <v>161</v>
      </c>
      <c r="C247" s="93" t="s">
        <v>736</v>
      </c>
      <c r="D247" s="142" t="s">
        <v>737</v>
      </c>
      <c r="E247" s="94">
        <v>25</v>
      </c>
      <c r="F247" s="95" t="s">
        <v>164</v>
      </c>
      <c r="X247" s="93"/>
      <c r="Y247" s="93"/>
      <c r="AB247" s="93"/>
    </row>
    <row r="248" spans="1:28">
      <c r="A248" s="121" t="s">
        <v>774</v>
      </c>
      <c r="B248" s="92" t="s">
        <v>161</v>
      </c>
      <c r="C248" s="93" t="s">
        <v>775</v>
      </c>
      <c r="D248" s="142" t="s">
        <v>776</v>
      </c>
      <c r="E248" s="94">
        <v>7</v>
      </c>
      <c r="F248" s="95" t="s">
        <v>164</v>
      </c>
      <c r="X248" s="93"/>
      <c r="Y248" s="93"/>
      <c r="AB248" s="93"/>
    </row>
    <row r="249" spans="1:28">
      <c r="A249" s="121" t="s">
        <v>777</v>
      </c>
      <c r="B249" s="92" t="s">
        <v>161</v>
      </c>
      <c r="C249" s="93" t="s">
        <v>778</v>
      </c>
      <c r="D249" s="142" t="s">
        <v>779</v>
      </c>
      <c r="E249" s="94">
        <v>2</v>
      </c>
      <c r="F249" s="95" t="s">
        <v>164</v>
      </c>
      <c r="AB249" s="93"/>
    </row>
    <row r="250" spans="1:28">
      <c r="A250" s="121" t="s">
        <v>780</v>
      </c>
      <c r="B250" s="92" t="s">
        <v>161</v>
      </c>
      <c r="C250" s="93" t="s">
        <v>781</v>
      </c>
      <c r="D250" s="142" t="s">
        <v>782</v>
      </c>
      <c r="E250" s="94">
        <v>4</v>
      </c>
      <c r="F250" s="95" t="s">
        <v>164</v>
      </c>
      <c r="X250" s="93"/>
      <c r="Y250" s="93"/>
      <c r="AB250" s="93"/>
    </row>
    <row r="251" spans="1:28">
      <c r="A251" s="121" t="s">
        <v>783</v>
      </c>
      <c r="B251" s="92" t="s">
        <v>161</v>
      </c>
      <c r="C251" s="93" t="s">
        <v>784</v>
      </c>
      <c r="D251" s="142" t="s">
        <v>785</v>
      </c>
      <c r="E251" s="94">
        <v>1</v>
      </c>
      <c r="F251" s="95" t="s">
        <v>164</v>
      </c>
      <c r="X251" s="93"/>
      <c r="Y251" s="93"/>
      <c r="AB251" s="93"/>
    </row>
    <row r="252" spans="1:28">
      <c r="A252" s="121" t="s">
        <v>786</v>
      </c>
      <c r="B252" s="92" t="s">
        <v>161</v>
      </c>
      <c r="C252" s="93" t="s">
        <v>787</v>
      </c>
      <c r="D252" s="142" t="s">
        <v>788</v>
      </c>
      <c r="E252" s="94">
        <v>2</v>
      </c>
      <c r="F252" s="95" t="s">
        <v>164</v>
      </c>
      <c r="X252" s="93"/>
      <c r="Y252" s="93"/>
      <c r="AB252" s="93"/>
    </row>
    <row r="253" spans="1:28">
      <c r="A253" s="121" t="s">
        <v>789</v>
      </c>
      <c r="B253" s="92" t="s">
        <v>161</v>
      </c>
      <c r="C253" s="93" t="s">
        <v>790</v>
      </c>
      <c r="D253" s="142" t="s">
        <v>791</v>
      </c>
      <c r="E253" s="94">
        <v>52</v>
      </c>
      <c r="F253" s="95" t="s">
        <v>164</v>
      </c>
      <c r="X253" s="93"/>
      <c r="Y253" s="93"/>
      <c r="AB253" s="93"/>
    </row>
    <row r="254" spans="1:28">
      <c r="A254" s="121" t="s">
        <v>792</v>
      </c>
      <c r="B254" s="92" t="s">
        <v>161</v>
      </c>
      <c r="C254" s="93" t="s">
        <v>793</v>
      </c>
      <c r="D254" s="142" t="s">
        <v>794</v>
      </c>
      <c r="E254" s="94">
        <v>9</v>
      </c>
      <c r="F254" s="95" t="s">
        <v>164</v>
      </c>
      <c r="X254" s="93"/>
      <c r="Y254" s="93"/>
      <c r="AB254" s="93"/>
    </row>
    <row r="255" spans="1:28">
      <c r="A255" s="121" t="s">
        <v>795</v>
      </c>
      <c r="B255" s="92" t="s">
        <v>161</v>
      </c>
      <c r="C255" s="93" t="s">
        <v>796</v>
      </c>
      <c r="D255" s="142" t="s">
        <v>797</v>
      </c>
      <c r="E255" s="94">
        <v>1</v>
      </c>
      <c r="F255" s="95" t="s">
        <v>164</v>
      </c>
      <c r="AB255" s="93"/>
    </row>
    <row r="256" spans="1:28">
      <c r="A256" s="121" t="s">
        <v>798</v>
      </c>
      <c r="B256" s="92" t="s">
        <v>161</v>
      </c>
      <c r="C256" s="93" t="s">
        <v>784</v>
      </c>
      <c r="D256" s="142" t="s">
        <v>785</v>
      </c>
      <c r="E256" s="94">
        <v>3</v>
      </c>
      <c r="F256" s="95" t="s">
        <v>164</v>
      </c>
      <c r="X256" s="93"/>
      <c r="Y256" s="93"/>
      <c r="AB256" s="93"/>
    </row>
    <row r="257" spans="1:28">
      <c r="A257" s="121" t="s">
        <v>799</v>
      </c>
      <c r="B257" s="92" t="s">
        <v>161</v>
      </c>
      <c r="C257" s="93" t="s">
        <v>800</v>
      </c>
      <c r="D257" s="142" t="s">
        <v>801</v>
      </c>
      <c r="E257" s="94">
        <v>6</v>
      </c>
      <c r="F257" s="95" t="s">
        <v>164</v>
      </c>
      <c r="X257" s="93"/>
      <c r="Y257" s="93"/>
      <c r="AB257" s="93"/>
    </row>
    <row r="258" spans="1:28">
      <c r="A258" s="121" t="s">
        <v>802</v>
      </c>
      <c r="B258" s="92" t="s">
        <v>161</v>
      </c>
      <c r="C258" s="93" t="s">
        <v>803</v>
      </c>
      <c r="D258" s="142" t="s">
        <v>804</v>
      </c>
      <c r="E258" s="94">
        <v>4</v>
      </c>
      <c r="F258" s="95" t="s">
        <v>164</v>
      </c>
      <c r="X258" s="93"/>
      <c r="Y258" s="93"/>
      <c r="AB258" s="93"/>
    </row>
    <row r="259" spans="1:28">
      <c r="A259" s="121" t="s">
        <v>805</v>
      </c>
      <c r="B259" s="92" t="s">
        <v>161</v>
      </c>
      <c r="C259" s="93" t="s">
        <v>806</v>
      </c>
      <c r="D259" s="142" t="s">
        <v>807</v>
      </c>
      <c r="E259" s="94">
        <v>8</v>
      </c>
      <c r="F259" s="95" t="s">
        <v>164</v>
      </c>
      <c r="X259" s="93"/>
      <c r="Y259" s="93"/>
      <c r="AB259" s="93"/>
    </row>
    <row r="260" spans="1:28">
      <c r="A260" s="121" t="s">
        <v>808</v>
      </c>
      <c r="B260" s="92" t="s">
        <v>161</v>
      </c>
      <c r="C260" s="93" t="s">
        <v>809</v>
      </c>
      <c r="D260" s="142" t="s">
        <v>810</v>
      </c>
      <c r="E260" s="94">
        <v>1</v>
      </c>
      <c r="F260" s="95" t="s">
        <v>164</v>
      </c>
      <c r="AB260" s="93"/>
    </row>
    <row r="261" spans="1:28">
      <c r="A261" s="121" t="s">
        <v>811</v>
      </c>
      <c r="B261" s="92" t="s">
        <v>161</v>
      </c>
      <c r="C261" s="93" t="s">
        <v>812</v>
      </c>
      <c r="D261" s="142" t="s">
        <v>813</v>
      </c>
      <c r="E261" s="94">
        <v>4</v>
      </c>
      <c r="F261" s="95" t="s">
        <v>164</v>
      </c>
      <c r="AB261" s="93"/>
    </row>
    <row r="262" spans="1:28">
      <c r="A262" s="121" t="s">
        <v>814</v>
      </c>
      <c r="B262" s="92" t="s">
        <v>161</v>
      </c>
      <c r="C262" s="93" t="s">
        <v>815</v>
      </c>
      <c r="D262" s="142" t="s">
        <v>816</v>
      </c>
      <c r="E262" s="94">
        <v>3</v>
      </c>
      <c r="F262" s="95" t="s">
        <v>164</v>
      </c>
      <c r="AB262" s="93"/>
    </row>
    <row r="263" spans="1:28">
      <c r="A263" s="121" t="s">
        <v>817</v>
      </c>
      <c r="B263" s="92" t="s">
        <v>161</v>
      </c>
      <c r="C263" s="93" t="s">
        <v>818</v>
      </c>
      <c r="D263" s="142" t="s">
        <v>819</v>
      </c>
      <c r="E263" s="94">
        <v>4</v>
      </c>
      <c r="F263" s="95" t="s">
        <v>164</v>
      </c>
      <c r="Y263" s="93"/>
      <c r="AB263" s="93"/>
    </row>
    <row r="264" spans="1:28">
      <c r="A264" s="121" t="s">
        <v>820</v>
      </c>
      <c r="B264" s="92" t="s">
        <v>161</v>
      </c>
      <c r="C264" s="93" t="s">
        <v>821</v>
      </c>
      <c r="D264" s="142" t="s">
        <v>822</v>
      </c>
      <c r="E264" s="94">
        <v>1</v>
      </c>
      <c r="F264" s="95" t="s">
        <v>164</v>
      </c>
      <c r="Y264" s="93"/>
      <c r="AB264" s="93"/>
    </row>
    <row r="265" spans="1:28">
      <c r="A265" s="121" t="s">
        <v>823</v>
      </c>
      <c r="B265" s="92" t="s">
        <v>161</v>
      </c>
      <c r="C265" s="93" t="s">
        <v>824</v>
      </c>
      <c r="D265" s="142" t="s">
        <v>825</v>
      </c>
      <c r="E265" s="94">
        <v>3</v>
      </c>
      <c r="F265" s="95" t="s">
        <v>164</v>
      </c>
      <c r="Y265" s="93"/>
      <c r="AB265" s="93"/>
    </row>
    <row r="266" spans="1:28">
      <c r="A266" s="121" t="s">
        <v>826</v>
      </c>
      <c r="B266" s="92" t="s">
        <v>161</v>
      </c>
      <c r="C266" s="93" t="s">
        <v>827</v>
      </c>
      <c r="D266" s="142" t="s">
        <v>746</v>
      </c>
      <c r="E266" s="94">
        <v>2</v>
      </c>
      <c r="F266" s="95" t="s">
        <v>164</v>
      </c>
      <c r="X266" s="93"/>
      <c r="Y266" s="93"/>
      <c r="AB266" s="93"/>
    </row>
    <row r="267" spans="1:28">
      <c r="A267" s="121" t="s">
        <v>828</v>
      </c>
      <c r="B267" s="92" t="s">
        <v>161</v>
      </c>
      <c r="C267" s="93" t="s">
        <v>829</v>
      </c>
      <c r="D267" s="142" t="s">
        <v>696</v>
      </c>
      <c r="E267" s="94">
        <v>1</v>
      </c>
      <c r="F267" s="95" t="s">
        <v>164</v>
      </c>
      <c r="AB267" s="93"/>
    </row>
    <row r="268" spans="1:28">
      <c r="D268" s="144" t="s">
        <v>103</v>
      </c>
      <c r="E268" s="122">
        <f>SUM(J239:J267)</f>
        <v>0</v>
      </c>
      <c r="F268" s="123"/>
      <c r="G268" s="122"/>
      <c r="H268" s="122"/>
      <c r="I268" s="122"/>
      <c r="J268" s="122"/>
      <c r="K268" s="124"/>
      <c r="L268" s="124"/>
      <c r="M268" s="125"/>
      <c r="N268" s="125"/>
      <c r="O268" s="123"/>
      <c r="P268" s="123"/>
      <c r="Q268" s="125"/>
      <c r="R268" s="125"/>
      <c r="S268" s="125"/>
      <c r="T268" s="126"/>
      <c r="U268" s="126"/>
      <c r="V268" s="126"/>
      <c r="W268" s="125"/>
    </row>
    <row r="270" spans="1:28">
      <c r="C270" s="120" t="s">
        <v>830</v>
      </c>
      <c r="D270" s="143" t="s">
        <v>831</v>
      </c>
    </row>
    <row r="271" spans="1:28">
      <c r="A271" s="121" t="s">
        <v>832</v>
      </c>
      <c r="B271" s="92" t="s">
        <v>161</v>
      </c>
      <c r="C271" s="93" t="s">
        <v>752</v>
      </c>
      <c r="D271" s="142" t="s">
        <v>753</v>
      </c>
      <c r="E271" s="94">
        <v>1</v>
      </c>
      <c r="F271" s="95" t="s">
        <v>164</v>
      </c>
      <c r="Y271" s="93"/>
      <c r="AB271" s="93"/>
    </row>
    <row r="272" spans="1:28">
      <c r="A272" s="121" t="s">
        <v>833</v>
      </c>
      <c r="B272" s="92" t="s">
        <v>161</v>
      </c>
      <c r="C272" s="93" t="s">
        <v>796</v>
      </c>
      <c r="D272" s="142" t="s">
        <v>797</v>
      </c>
      <c r="E272" s="94">
        <v>1</v>
      </c>
      <c r="F272" s="95" t="s">
        <v>164</v>
      </c>
      <c r="AB272" s="93"/>
    </row>
    <row r="273" spans="1:28">
      <c r="A273" s="121" t="s">
        <v>834</v>
      </c>
      <c r="B273" s="92" t="s">
        <v>161</v>
      </c>
      <c r="C273" s="93" t="s">
        <v>721</v>
      </c>
      <c r="D273" s="142" t="s">
        <v>722</v>
      </c>
      <c r="E273" s="94">
        <v>1</v>
      </c>
      <c r="F273" s="95" t="s">
        <v>164</v>
      </c>
      <c r="X273" s="93"/>
      <c r="Y273" s="93"/>
      <c r="AB273" s="93"/>
    </row>
    <row r="274" spans="1:28">
      <c r="A274" s="121" t="s">
        <v>835</v>
      </c>
      <c r="B274" s="92" t="s">
        <v>161</v>
      </c>
      <c r="C274" s="93" t="s">
        <v>784</v>
      </c>
      <c r="D274" s="142" t="s">
        <v>785</v>
      </c>
      <c r="E274" s="94">
        <v>3</v>
      </c>
      <c r="F274" s="95" t="s">
        <v>164</v>
      </c>
      <c r="X274" s="93"/>
      <c r="Y274" s="93"/>
      <c r="AB274" s="93"/>
    </row>
    <row r="275" spans="1:28">
      <c r="A275" s="121" t="s">
        <v>836</v>
      </c>
      <c r="B275" s="92" t="s">
        <v>161</v>
      </c>
      <c r="C275" s="93" t="s">
        <v>837</v>
      </c>
      <c r="D275" s="142" t="s">
        <v>838</v>
      </c>
      <c r="E275" s="94">
        <v>1</v>
      </c>
      <c r="F275" s="95" t="s">
        <v>164</v>
      </c>
      <c r="AB275" s="93"/>
    </row>
    <row r="276" spans="1:28">
      <c r="A276" s="121" t="s">
        <v>839</v>
      </c>
      <c r="B276" s="92" t="s">
        <v>161</v>
      </c>
      <c r="C276" s="93" t="s">
        <v>840</v>
      </c>
      <c r="D276" s="142" t="s">
        <v>841</v>
      </c>
      <c r="E276" s="94">
        <v>6</v>
      </c>
      <c r="F276" s="95" t="s">
        <v>164</v>
      </c>
      <c r="X276" s="93"/>
      <c r="Y276" s="93"/>
      <c r="AB276" s="93"/>
    </row>
    <row r="277" spans="1:28">
      <c r="A277" s="121" t="s">
        <v>842</v>
      </c>
      <c r="B277" s="92" t="s">
        <v>161</v>
      </c>
      <c r="C277" s="93" t="s">
        <v>803</v>
      </c>
      <c r="D277" s="142" t="s">
        <v>804</v>
      </c>
      <c r="E277" s="94">
        <v>3</v>
      </c>
      <c r="F277" s="95" t="s">
        <v>164</v>
      </c>
      <c r="X277" s="93"/>
      <c r="Y277" s="93"/>
      <c r="AB277" s="93"/>
    </row>
    <row r="278" spans="1:28">
      <c r="A278" s="121" t="s">
        <v>843</v>
      </c>
      <c r="B278" s="92" t="s">
        <v>161</v>
      </c>
      <c r="C278" s="93" t="s">
        <v>806</v>
      </c>
      <c r="D278" s="142" t="s">
        <v>807</v>
      </c>
      <c r="E278" s="94">
        <v>6</v>
      </c>
      <c r="F278" s="95" t="s">
        <v>164</v>
      </c>
      <c r="X278" s="93"/>
      <c r="Y278" s="93"/>
      <c r="AB278" s="93"/>
    </row>
    <row r="279" spans="1:28">
      <c r="A279" s="121" t="s">
        <v>844</v>
      </c>
      <c r="B279" s="92" t="s">
        <v>161</v>
      </c>
      <c r="C279" s="93" t="s">
        <v>845</v>
      </c>
      <c r="D279" s="142" t="s">
        <v>846</v>
      </c>
      <c r="E279" s="94">
        <v>3</v>
      </c>
      <c r="F279" s="95" t="s">
        <v>164</v>
      </c>
      <c r="AB279" s="93"/>
    </row>
    <row r="280" spans="1:28">
      <c r="A280" s="121" t="s">
        <v>847</v>
      </c>
      <c r="B280" s="92" t="s">
        <v>161</v>
      </c>
      <c r="C280" s="93" t="s">
        <v>809</v>
      </c>
      <c r="D280" s="142" t="s">
        <v>810</v>
      </c>
      <c r="E280" s="94">
        <v>3</v>
      </c>
      <c r="F280" s="95" t="s">
        <v>164</v>
      </c>
      <c r="AB280" s="93"/>
    </row>
    <row r="281" spans="1:28">
      <c r="A281" s="121" t="s">
        <v>848</v>
      </c>
      <c r="B281" s="92" t="s">
        <v>161</v>
      </c>
      <c r="C281" s="93" t="s">
        <v>812</v>
      </c>
      <c r="D281" s="142" t="s">
        <v>813</v>
      </c>
      <c r="E281" s="94">
        <v>3</v>
      </c>
      <c r="F281" s="95" t="s">
        <v>164</v>
      </c>
      <c r="AB281" s="93"/>
    </row>
    <row r="282" spans="1:28">
      <c r="A282" s="121" t="s">
        <v>849</v>
      </c>
      <c r="B282" s="92" t="s">
        <v>161</v>
      </c>
      <c r="C282" s="93" t="s">
        <v>818</v>
      </c>
      <c r="D282" s="142" t="s">
        <v>819</v>
      </c>
      <c r="E282" s="94">
        <v>3</v>
      </c>
      <c r="F282" s="95" t="s">
        <v>164</v>
      </c>
      <c r="Y282" s="93"/>
      <c r="AB282" s="93"/>
    </row>
    <row r="283" spans="1:28">
      <c r="A283" s="121" t="s">
        <v>850</v>
      </c>
      <c r="B283" s="92" t="s">
        <v>161</v>
      </c>
      <c r="C283" s="93" t="s">
        <v>790</v>
      </c>
      <c r="D283" s="142" t="s">
        <v>791</v>
      </c>
      <c r="E283" s="94">
        <v>20</v>
      </c>
      <c r="F283" s="95" t="s">
        <v>164</v>
      </c>
      <c r="X283" s="93"/>
      <c r="Y283" s="93"/>
      <c r="AB283" s="93"/>
    </row>
    <row r="284" spans="1:28">
      <c r="A284" s="121" t="s">
        <v>851</v>
      </c>
      <c r="B284" s="92" t="s">
        <v>161</v>
      </c>
      <c r="C284" s="93" t="s">
        <v>781</v>
      </c>
      <c r="D284" s="142" t="s">
        <v>782</v>
      </c>
      <c r="E284" s="94">
        <v>3</v>
      </c>
      <c r="F284" s="95" t="s">
        <v>164</v>
      </c>
      <c r="X284" s="93"/>
      <c r="Y284" s="93"/>
      <c r="AB284" s="93"/>
    </row>
    <row r="285" spans="1:28">
      <c r="A285" s="121" t="s">
        <v>852</v>
      </c>
      <c r="B285" s="92" t="s">
        <v>161</v>
      </c>
      <c r="C285" s="93" t="s">
        <v>745</v>
      </c>
      <c r="D285" s="142" t="s">
        <v>746</v>
      </c>
      <c r="E285" s="94">
        <v>1</v>
      </c>
      <c r="F285" s="95" t="s">
        <v>164</v>
      </c>
      <c r="X285" s="93"/>
      <c r="Y285" s="93"/>
      <c r="AB285" s="93"/>
    </row>
    <row r="286" spans="1:28">
      <c r="A286" s="121" t="s">
        <v>853</v>
      </c>
      <c r="B286" s="92" t="s">
        <v>161</v>
      </c>
      <c r="C286" s="93" t="s">
        <v>854</v>
      </c>
      <c r="D286" s="142" t="s">
        <v>696</v>
      </c>
      <c r="E286" s="94">
        <v>1</v>
      </c>
      <c r="F286" s="95" t="s">
        <v>164</v>
      </c>
      <c r="AB286" s="93"/>
    </row>
    <row r="287" spans="1:28">
      <c r="D287" s="144" t="s">
        <v>104</v>
      </c>
      <c r="E287" s="122">
        <f>SUM(J271:J286)</f>
        <v>0</v>
      </c>
      <c r="F287" s="123"/>
      <c r="G287" s="122"/>
      <c r="H287" s="122"/>
      <c r="I287" s="122"/>
      <c r="J287" s="122"/>
      <c r="K287" s="124"/>
      <c r="L287" s="124"/>
      <c r="M287" s="125"/>
      <c r="N287" s="125"/>
      <c r="O287" s="123"/>
      <c r="P287" s="123"/>
      <c r="Q287" s="125"/>
      <c r="R287" s="125"/>
      <c r="S287" s="125"/>
      <c r="T287" s="126"/>
      <c r="U287" s="126"/>
      <c r="V287" s="126"/>
      <c r="W287" s="125"/>
    </row>
    <row r="289" spans="1:28">
      <c r="C289" s="120" t="s">
        <v>855</v>
      </c>
      <c r="D289" s="143" t="s">
        <v>856</v>
      </c>
    </row>
    <row r="290" spans="1:28">
      <c r="A290" s="121" t="s">
        <v>857</v>
      </c>
      <c r="B290" s="92" t="s">
        <v>161</v>
      </c>
      <c r="C290" s="93" t="s">
        <v>858</v>
      </c>
      <c r="D290" s="142" t="s">
        <v>859</v>
      </c>
      <c r="E290" s="94">
        <v>1</v>
      </c>
      <c r="F290" s="95" t="s">
        <v>164</v>
      </c>
      <c r="AB290" s="93"/>
    </row>
    <row r="291" spans="1:28">
      <c r="A291" s="121" t="s">
        <v>860</v>
      </c>
      <c r="B291" s="92" t="s">
        <v>161</v>
      </c>
      <c r="C291" s="93" t="s">
        <v>715</v>
      </c>
      <c r="D291" s="142" t="s">
        <v>716</v>
      </c>
      <c r="E291" s="94">
        <v>1</v>
      </c>
      <c r="F291" s="95" t="s">
        <v>164</v>
      </c>
      <c r="AB291" s="93"/>
    </row>
    <row r="292" spans="1:28">
      <c r="A292" s="121" t="s">
        <v>861</v>
      </c>
      <c r="B292" s="92" t="s">
        <v>161</v>
      </c>
      <c r="C292" s="93" t="s">
        <v>862</v>
      </c>
      <c r="D292" s="142" t="s">
        <v>863</v>
      </c>
      <c r="E292" s="94">
        <v>1</v>
      </c>
      <c r="F292" s="95" t="s">
        <v>164</v>
      </c>
      <c r="X292" s="93"/>
      <c r="Y292" s="93"/>
      <c r="AB292" s="93"/>
    </row>
    <row r="293" spans="1:28">
      <c r="A293" s="121" t="s">
        <v>864</v>
      </c>
      <c r="B293" s="92" t="s">
        <v>161</v>
      </c>
      <c r="C293" s="93" t="s">
        <v>162</v>
      </c>
      <c r="D293" s="142" t="s">
        <v>163</v>
      </c>
      <c r="E293" s="94">
        <v>1</v>
      </c>
      <c r="F293" s="95" t="s">
        <v>164</v>
      </c>
      <c r="X293" s="93"/>
      <c r="Y293" s="93"/>
      <c r="AB293" s="93"/>
    </row>
    <row r="294" spans="1:28">
      <c r="A294" s="121" t="s">
        <v>865</v>
      </c>
      <c r="B294" s="92" t="s">
        <v>161</v>
      </c>
      <c r="C294" s="93" t="s">
        <v>866</v>
      </c>
      <c r="D294" s="142" t="s">
        <v>867</v>
      </c>
      <c r="E294" s="94">
        <v>3</v>
      </c>
      <c r="F294" s="95" t="s">
        <v>164</v>
      </c>
      <c r="X294" s="93"/>
      <c r="Y294" s="93"/>
      <c r="AB294" s="93"/>
    </row>
    <row r="295" spans="1:28">
      <c r="A295" s="121" t="s">
        <v>868</v>
      </c>
      <c r="B295" s="92" t="s">
        <v>161</v>
      </c>
      <c r="C295" s="93" t="s">
        <v>736</v>
      </c>
      <c r="D295" s="142" t="s">
        <v>737</v>
      </c>
      <c r="E295" s="94">
        <v>20</v>
      </c>
      <c r="F295" s="95" t="s">
        <v>164</v>
      </c>
      <c r="X295" s="93"/>
      <c r="Y295" s="93"/>
      <c r="AB295" s="93"/>
    </row>
    <row r="296" spans="1:28">
      <c r="A296" s="121" t="s">
        <v>869</v>
      </c>
      <c r="B296" s="92" t="s">
        <v>161</v>
      </c>
      <c r="C296" s="93" t="s">
        <v>775</v>
      </c>
      <c r="D296" s="142" t="s">
        <v>776</v>
      </c>
      <c r="E296" s="94">
        <v>13</v>
      </c>
      <c r="F296" s="95" t="s">
        <v>164</v>
      </c>
      <c r="X296" s="93"/>
      <c r="Y296" s="93"/>
      <c r="AB296" s="93"/>
    </row>
    <row r="297" spans="1:28">
      <c r="A297" s="121" t="s">
        <v>870</v>
      </c>
      <c r="B297" s="92" t="s">
        <v>161</v>
      </c>
      <c r="C297" s="93" t="s">
        <v>871</v>
      </c>
      <c r="D297" s="142" t="s">
        <v>872</v>
      </c>
      <c r="E297" s="94">
        <v>3</v>
      </c>
      <c r="F297" s="95" t="s">
        <v>164</v>
      </c>
      <c r="X297" s="93"/>
      <c r="Y297" s="93"/>
      <c r="AB297" s="93"/>
    </row>
    <row r="298" spans="1:28">
      <c r="A298" s="121" t="s">
        <v>873</v>
      </c>
      <c r="B298" s="92" t="s">
        <v>161</v>
      </c>
      <c r="C298" s="93" t="s">
        <v>874</v>
      </c>
      <c r="D298" s="142" t="s">
        <v>875</v>
      </c>
      <c r="E298" s="94">
        <v>9</v>
      </c>
      <c r="F298" s="95" t="s">
        <v>164</v>
      </c>
      <c r="X298" s="93"/>
      <c r="Y298" s="93"/>
      <c r="AB298" s="93"/>
    </row>
    <row r="299" spans="1:28">
      <c r="A299" s="121" t="s">
        <v>876</v>
      </c>
      <c r="B299" s="92" t="s">
        <v>161</v>
      </c>
      <c r="C299" s="93" t="s">
        <v>877</v>
      </c>
      <c r="D299" s="142" t="s">
        <v>878</v>
      </c>
      <c r="E299" s="94">
        <v>1</v>
      </c>
      <c r="F299" s="95" t="s">
        <v>164</v>
      </c>
      <c r="X299" s="93"/>
      <c r="Y299" s="93"/>
      <c r="AB299" s="93"/>
    </row>
    <row r="300" spans="1:28">
      <c r="A300" s="121" t="s">
        <v>879</v>
      </c>
      <c r="B300" s="92" t="s">
        <v>161</v>
      </c>
      <c r="C300" s="93" t="s">
        <v>880</v>
      </c>
      <c r="D300" s="142" t="s">
        <v>881</v>
      </c>
      <c r="E300" s="94">
        <v>1</v>
      </c>
      <c r="F300" s="95" t="s">
        <v>164</v>
      </c>
      <c r="X300" s="93"/>
      <c r="Y300" s="93"/>
      <c r="AB300" s="93"/>
    </row>
    <row r="301" spans="1:28">
      <c r="A301" s="121" t="s">
        <v>882</v>
      </c>
      <c r="B301" s="92" t="s">
        <v>161</v>
      </c>
      <c r="C301" s="93" t="s">
        <v>883</v>
      </c>
      <c r="D301" s="142" t="s">
        <v>884</v>
      </c>
      <c r="E301" s="94">
        <v>1</v>
      </c>
      <c r="F301" s="95" t="s">
        <v>164</v>
      </c>
      <c r="X301" s="93"/>
      <c r="Y301" s="93"/>
      <c r="AB301" s="93"/>
    </row>
    <row r="302" spans="1:28">
      <c r="A302" s="121" t="s">
        <v>885</v>
      </c>
      <c r="B302" s="92" t="s">
        <v>161</v>
      </c>
      <c r="C302" s="93" t="s">
        <v>886</v>
      </c>
      <c r="D302" s="142" t="s">
        <v>887</v>
      </c>
      <c r="E302" s="94">
        <v>1</v>
      </c>
      <c r="F302" s="95" t="s">
        <v>164</v>
      </c>
      <c r="Y302" s="93"/>
      <c r="AB302" s="93"/>
    </row>
    <row r="303" spans="1:28">
      <c r="A303" s="121" t="s">
        <v>888</v>
      </c>
      <c r="B303" s="92" t="s">
        <v>161</v>
      </c>
      <c r="C303" s="93" t="s">
        <v>745</v>
      </c>
      <c r="D303" s="142" t="s">
        <v>746</v>
      </c>
      <c r="E303" s="94">
        <v>1</v>
      </c>
      <c r="F303" s="95" t="s">
        <v>164</v>
      </c>
      <c r="X303" s="93"/>
      <c r="Y303" s="93"/>
      <c r="AB303" s="93"/>
    </row>
    <row r="304" spans="1:28">
      <c r="A304" s="121" t="s">
        <v>889</v>
      </c>
      <c r="B304" s="92" t="s">
        <v>161</v>
      </c>
      <c r="C304" s="93" t="s">
        <v>890</v>
      </c>
      <c r="D304" s="142" t="s">
        <v>696</v>
      </c>
      <c r="E304" s="94">
        <v>1</v>
      </c>
      <c r="F304" s="95" t="s">
        <v>164</v>
      </c>
      <c r="AB304" s="93"/>
    </row>
    <row r="305" spans="4:23">
      <c r="D305" s="144" t="s">
        <v>105</v>
      </c>
      <c r="E305" s="122">
        <f>SUM(J290:J304)</f>
        <v>0</v>
      </c>
      <c r="F305" s="123"/>
      <c r="G305" s="122"/>
      <c r="H305" s="122"/>
      <c r="I305" s="122"/>
      <c r="J305" s="122"/>
      <c r="K305" s="124"/>
      <c r="L305" s="124"/>
      <c r="M305" s="125"/>
      <c r="N305" s="125"/>
      <c r="O305" s="123"/>
      <c r="P305" s="123"/>
      <c r="Q305" s="125"/>
      <c r="R305" s="125"/>
      <c r="S305" s="125"/>
      <c r="T305" s="126"/>
      <c r="U305" s="126"/>
      <c r="V305" s="126"/>
      <c r="W305" s="125"/>
    </row>
    <row r="307" spans="4:23">
      <c r="D307" s="144" t="s">
        <v>106</v>
      </c>
      <c r="E307" s="122">
        <f>SUMIF(AL10:AL306,"21/",J10:J306)</f>
        <v>0</v>
      </c>
      <c r="F307" s="123"/>
      <c r="G307" s="122"/>
      <c r="H307" s="122"/>
      <c r="I307" s="122"/>
      <c r="J307" s="122"/>
      <c r="K307" s="124"/>
      <c r="L307" s="124"/>
      <c r="M307" s="125"/>
      <c r="N307" s="125"/>
      <c r="O307" s="123"/>
      <c r="P307" s="123"/>
      <c r="Q307" s="125"/>
      <c r="R307" s="125"/>
      <c r="S307" s="125"/>
      <c r="T307" s="126"/>
      <c r="U307" s="126"/>
      <c r="V307" s="126"/>
      <c r="W307" s="125"/>
    </row>
    <row r="309" spans="4:23">
      <c r="D309" s="144" t="s">
        <v>107</v>
      </c>
      <c r="E309" s="122">
        <f>SUMIF(AK10:AK308,"S",J10:J308)</f>
        <v>0</v>
      </c>
      <c r="F309" s="123"/>
      <c r="G309" s="122"/>
      <c r="H309" s="122"/>
      <c r="I309" s="122"/>
      <c r="J309" s="122"/>
      <c r="K309" s="124"/>
      <c r="L309" s="124"/>
      <c r="M309" s="125"/>
      <c r="N309" s="125"/>
      <c r="O309" s="123"/>
      <c r="P309" s="123"/>
      <c r="Q309" s="125"/>
      <c r="R309" s="125"/>
      <c r="S309" s="125"/>
      <c r="T309" s="126"/>
      <c r="U309" s="126"/>
      <c r="V309" s="126"/>
      <c r="W309" s="125"/>
    </row>
  </sheetData>
  <mergeCells count="2">
    <mergeCell ref="K9:L9"/>
    <mergeCell ref="M9:N9"/>
  </mergeCells>
  <pageMargins left="0.172222222222222" right="0.11944444444444401" top="0.35416666666666702" bottom="0.44583333333333303" header="0.51180555555555496" footer="0.23611111111111099"/>
  <pageSetup paperSize="9" orientation="landscape" useFirstPageNumber="1" horizontalDpi="300" verticalDpi="300"/>
  <headerFooter>
    <oddFooter>&amp;R&amp;"Arial Narrow,Normálne"&amp;8Strana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7</vt:i4>
      </vt:variant>
    </vt:vector>
  </HeadingPairs>
  <TitlesOfParts>
    <vt:vector size="10" baseType="lpstr">
      <vt:lpstr>Kryci list</vt:lpstr>
      <vt:lpstr>Rekapitulacia</vt:lpstr>
      <vt:lpstr>Prehlad</vt:lpstr>
      <vt:lpstr>Excel_BuiltIn_Print_Area_3</vt:lpstr>
      <vt:lpstr>Excel_BuiltIn_Print_Area_4</vt:lpstr>
      <vt:lpstr>Excel_BuiltIn_Print_Area_5</vt:lpstr>
      <vt:lpstr>Prehlad!Názvy_tlače</vt:lpstr>
      <vt:lpstr>Rekapitulacia!Názvy_tlače</vt:lpstr>
      <vt:lpstr>'Kryci list'!Oblasť_tlače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VladimirM</dc:creator>
  <dc:description/>
  <cp:lastModifiedBy>Tomáš</cp:lastModifiedBy>
  <cp:revision>2</cp:revision>
  <dcterms:created xsi:type="dcterms:W3CDTF">2019-10-16T15:43:00Z</dcterms:created>
  <dcterms:modified xsi:type="dcterms:W3CDTF">2021-10-07T07:03:15Z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