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behunova.katarina\AppData\Local\Microsoft\Windows\INetCache\Content.Outlook\LVMA3GSN\"/>
    </mc:Choice>
  </mc:AlternateContent>
  <xr:revisionPtr revIDLastSave="0" documentId="13_ncr:1_{71E3B8D3-9F7E-4165-9D1D-43E8A76ADD9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kapitulácia stavby" sheetId="1" r:id="rId1"/>
    <sheet name="1 - Olejove hospodarstvo" sheetId="2" r:id="rId2"/>
  </sheets>
  <definedNames>
    <definedName name="_xlnm._FilterDatabase" localSheetId="1" hidden="1">'1 - Olejove hospodarstvo'!$C$130:$K$215</definedName>
    <definedName name="_xlnm.Print_Titles" localSheetId="1">'1 - Olejove hospodarstvo'!$130:$130</definedName>
    <definedName name="_xlnm.Print_Titles" localSheetId="0">'Rekapitulácia stavby'!$92:$92</definedName>
    <definedName name="_xlnm.Print_Area" localSheetId="1">'1 - Olejove hospodarstvo'!$C$4:$J$76,'1 - Olejove hospodarstvo'!$C$82:$J$112,'1 - Olejove hospodarstvo'!$C$118:$K$215</definedName>
    <definedName name="_xlnm.Print_Area" localSheetId="0">'Rekapitulácia stavby'!$D$4:$AO$76,'Rekapitulácia stavby'!$C$82:$AQ$97</definedName>
  </definedNames>
  <calcPr calcId="191029"/>
</workbook>
</file>

<file path=xl/calcChain.xml><?xml version="1.0" encoding="utf-8"?>
<calcChain xmlns="http://schemas.openxmlformats.org/spreadsheetml/2006/main">
  <c r="AY96" i="1" l="1"/>
  <c r="AX96" i="1"/>
  <c r="AV96" i="1"/>
  <c r="AZ96" i="1"/>
  <c r="BC96" i="1"/>
  <c r="BB96" i="1"/>
  <c r="J37" i="2"/>
  <c r="J36" i="2"/>
  <c r="AY95" i="1" s="1"/>
  <c r="J35" i="2"/>
  <c r="AX95" i="1"/>
  <c r="BI215" i="2"/>
  <c r="BH215" i="2"/>
  <c r="BG215" i="2"/>
  <c r="BE215" i="2"/>
  <c r="T215" i="2"/>
  <c r="R215" i="2"/>
  <c r="P215" i="2"/>
  <c r="BK215" i="2"/>
  <c r="J215" i="2"/>
  <c r="BF215" i="2" s="1"/>
  <c r="BI214" i="2"/>
  <c r="BH214" i="2"/>
  <c r="BG214" i="2"/>
  <c r="BE214" i="2"/>
  <c r="T214" i="2"/>
  <c r="R214" i="2"/>
  <c r="P214" i="2"/>
  <c r="BK214" i="2"/>
  <c r="J214" i="2"/>
  <c r="BF214" i="2"/>
  <c r="BI213" i="2"/>
  <c r="BH213" i="2"/>
  <c r="BG213" i="2"/>
  <c r="BE213" i="2"/>
  <c r="T213" i="2"/>
  <c r="T212" i="2" s="1"/>
  <c r="R213" i="2"/>
  <c r="R212" i="2"/>
  <c r="P213" i="2"/>
  <c r="P212" i="2" s="1"/>
  <c r="BK213" i="2"/>
  <c r="BK212" i="2"/>
  <c r="J212" i="2"/>
  <c r="J111" i="2" s="1"/>
  <c r="J213" i="2"/>
  <c r="BF213" i="2" s="1"/>
  <c r="BI211" i="2"/>
  <c r="BH211" i="2"/>
  <c r="BG211" i="2"/>
  <c r="BE211" i="2"/>
  <c r="T211" i="2"/>
  <c r="T209" i="2" s="1"/>
  <c r="R211" i="2"/>
  <c r="P211" i="2"/>
  <c r="BK211" i="2"/>
  <c r="J211" i="2"/>
  <c r="BF211" i="2" s="1"/>
  <c r="BI210" i="2"/>
  <c r="BH210" i="2"/>
  <c r="BG210" i="2"/>
  <c r="BE210" i="2"/>
  <c r="T210" i="2"/>
  <c r="R210" i="2"/>
  <c r="R209" i="2" s="1"/>
  <c r="P210" i="2"/>
  <c r="P209" i="2"/>
  <c r="BK210" i="2"/>
  <c r="BK209" i="2" s="1"/>
  <c r="J209" i="2" s="1"/>
  <c r="J110" i="2" s="1"/>
  <c r="J210" i="2"/>
  <c r="BF210" i="2"/>
  <c r="BI208" i="2"/>
  <c r="BH208" i="2"/>
  <c r="BG208" i="2"/>
  <c r="BE208" i="2"/>
  <c r="T208" i="2"/>
  <c r="R208" i="2"/>
  <c r="P208" i="2"/>
  <c r="BK208" i="2"/>
  <c r="J208" i="2"/>
  <c r="BF208" i="2"/>
  <c r="BI207" i="2"/>
  <c r="BH207" i="2"/>
  <c r="BG207" i="2"/>
  <c r="BE207" i="2"/>
  <c r="T207" i="2"/>
  <c r="R207" i="2"/>
  <c r="P207" i="2"/>
  <c r="BK207" i="2"/>
  <c r="J207" i="2"/>
  <c r="BF207" i="2" s="1"/>
  <c r="BI206" i="2"/>
  <c r="BH206" i="2"/>
  <c r="BG206" i="2"/>
  <c r="BE206" i="2"/>
  <c r="T206" i="2"/>
  <c r="R206" i="2"/>
  <c r="P206" i="2"/>
  <c r="BK206" i="2"/>
  <c r="J206" i="2"/>
  <c r="BF206" i="2"/>
  <c r="BI205" i="2"/>
  <c r="BH205" i="2"/>
  <c r="BG205" i="2"/>
  <c r="BE205" i="2"/>
  <c r="T205" i="2"/>
  <c r="R205" i="2"/>
  <c r="P205" i="2"/>
  <c r="BK205" i="2"/>
  <c r="J205" i="2"/>
  <c r="BF205" i="2" s="1"/>
  <c r="BI204" i="2"/>
  <c r="BH204" i="2"/>
  <c r="BG204" i="2"/>
  <c r="BE204" i="2"/>
  <c r="T204" i="2"/>
  <c r="R204" i="2"/>
  <c r="P204" i="2"/>
  <c r="BK204" i="2"/>
  <c r="J204" i="2"/>
  <c r="BF204" i="2"/>
  <c r="BI203" i="2"/>
  <c r="BH203" i="2"/>
  <c r="BG203" i="2"/>
  <c r="BE203" i="2"/>
  <c r="T203" i="2"/>
  <c r="R203" i="2"/>
  <c r="P203" i="2"/>
  <c r="BK203" i="2"/>
  <c r="J203" i="2"/>
  <c r="BF203" i="2" s="1"/>
  <c r="BI202" i="2"/>
  <c r="BH202" i="2"/>
  <c r="BG202" i="2"/>
  <c r="BE202" i="2"/>
  <c r="T202" i="2"/>
  <c r="R202" i="2"/>
  <c r="P202" i="2"/>
  <c r="BK202" i="2"/>
  <c r="J202" i="2"/>
  <c r="BF202" i="2"/>
  <c r="BI201" i="2"/>
  <c r="BH201" i="2"/>
  <c r="BG201" i="2"/>
  <c r="BE201" i="2"/>
  <c r="T201" i="2"/>
  <c r="R201" i="2"/>
  <c r="P201" i="2"/>
  <c r="BK201" i="2"/>
  <c r="J201" i="2"/>
  <c r="BF201" i="2" s="1"/>
  <c r="BI200" i="2"/>
  <c r="BH200" i="2"/>
  <c r="BG200" i="2"/>
  <c r="BE200" i="2"/>
  <c r="T200" i="2"/>
  <c r="R200" i="2"/>
  <c r="P200" i="2"/>
  <c r="BK200" i="2"/>
  <c r="J200" i="2"/>
  <c r="BF200" i="2"/>
  <c r="BI199" i="2"/>
  <c r="BH199" i="2"/>
  <c r="BG199" i="2"/>
  <c r="BE199" i="2"/>
  <c r="T199" i="2"/>
  <c r="R199" i="2"/>
  <c r="P199" i="2"/>
  <c r="BK199" i="2"/>
  <c r="J199" i="2"/>
  <c r="BF199" i="2" s="1"/>
  <c r="BI198" i="2"/>
  <c r="BH198" i="2"/>
  <c r="BG198" i="2"/>
  <c r="BE198" i="2"/>
  <c r="T198" i="2"/>
  <c r="R198" i="2"/>
  <c r="P198" i="2"/>
  <c r="BK198" i="2"/>
  <c r="J198" i="2"/>
  <c r="BF198" i="2"/>
  <c r="BI197" i="2"/>
  <c r="BH197" i="2"/>
  <c r="BG197" i="2"/>
  <c r="BE197" i="2"/>
  <c r="T197" i="2"/>
  <c r="R197" i="2"/>
  <c r="P197" i="2"/>
  <c r="BK197" i="2"/>
  <c r="J197" i="2"/>
  <c r="BF197" i="2" s="1"/>
  <c r="BI196" i="2"/>
  <c r="BH196" i="2"/>
  <c r="BG196" i="2"/>
  <c r="BE196" i="2"/>
  <c r="T196" i="2"/>
  <c r="R196" i="2"/>
  <c r="P196" i="2"/>
  <c r="P194" i="2" s="1"/>
  <c r="P193" i="2" s="1"/>
  <c r="BK196" i="2"/>
  <c r="J196" i="2"/>
  <c r="BF196" i="2"/>
  <c r="BI195" i="2"/>
  <c r="BH195" i="2"/>
  <c r="BG195" i="2"/>
  <c r="BE195" i="2"/>
  <c r="T195" i="2"/>
  <c r="T194" i="2" s="1"/>
  <c r="T193" i="2" s="1"/>
  <c r="R195" i="2"/>
  <c r="R194" i="2"/>
  <c r="R193" i="2" s="1"/>
  <c r="P195" i="2"/>
  <c r="BK195" i="2"/>
  <c r="BK194" i="2" s="1"/>
  <c r="J195" i="2"/>
  <c r="BF195" i="2"/>
  <c r="BI192" i="2"/>
  <c r="BH192" i="2"/>
  <c r="BG192" i="2"/>
  <c r="BE192" i="2"/>
  <c r="T192" i="2"/>
  <c r="R192" i="2"/>
  <c r="P192" i="2"/>
  <c r="P189" i="2" s="1"/>
  <c r="BK192" i="2"/>
  <c r="J192" i="2"/>
  <c r="BF192" i="2"/>
  <c r="BI191" i="2"/>
  <c r="BH191" i="2"/>
  <c r="BG191" i="2"/>
  <c r="BE191" i="2"/>
  <c r="T191" i="2"/>
  <c r="T189" i="2" s="1"/>
  <c r="R191" i="2"/>
  <c r="P191" i="2"/>
  <c r="BK191" i="2"/>
  <c r="J191" i="2"/>
  <c r="BF191" i="2" s="1"/>
  <c r="BI190" i="2"/>
  <c r="BH190" i="2"/>
  <c r="BG190" i="2"/>
  <c r="BE190" i="2"/>
  <c r="T190" i="2"/>
  <c r="R190" i="2"/>
  <c r="R189" i="2" s="1"/>
  <c r="P190" i="2"/>
  <c r="BK190" i="2"/>
  <c r="BK189" i="2" s="1"/>
  <c r="J189" i="2" s="1"/>
  <c r="J107" i="2" s="1"/>
  <c r="J190" i="2"/>
  <c r="BF190" i="2"/>
  <c r="BI188" i="2"/>
  <c r="BH188" i="2"/>
  <c r="BG188" i="2"/>
  <c r="BE188" i="2"/>
  <c r="T188" i="2"/>
  <c r="R188" i="2"/>
  <c r="P188" i="2"/>
  <c r="P185" i="2" s="1"/>
  <c r="BK188" i="2"/>
  <c r="J188" i="2"/>
  <c r="BF188" i="2"/>
  <c r="BI187" i="2"/>
  <c r="BH187" i="2"/>
  <c r="BG187" i="2"/>
  <c r="BE187" i="2"/>
  <c r="T187" i="2"/>
  <c r="T185" i="2" s="1"/>
  <c r="R187" i="2"/>
  <c r="P187" i="2"/>
  <c r="BK187" i="2"/>
  <c r="J187" i="2"/>
  <c r="BF187" i="2" s="1"/>
  <c r="BI186" i="2"/>
  <c r="BH186" i="2"/>
  <c r="BG186" i="2"/>
  <c r="BE186" i="2"/>
  <c r="T186" i="2"/>
  <c r="R186" i="2"/>
  <c r="R185" i="2" s="1"/>
  <c r="P186" i="2"/>
  <c r="BK186" i="2"/>
  <c r="BK185" i="2" s="1"/>
  <c r="J185" i="2" s="1"/>
  <c r="J106" i="2" s="1"/>
  <c r="J186" i="2"/>
  <c r="BF186" i="2"/>
  <c r="BI184" i="2"/>
  <c r="BH184" i="2"/>
  <c r="BG184" i="2"/>
  <c r="BE184" i="2"/>
  <c r="T184" i="2"/>
  <c r="R184" i="2"/>
  <c r="P184" i="2"/>
  <c r="BK184" i="2"/>
  <c r="J184" i="2"/>
  <c r="BF184" i="2"/>
  <c r="BI183" i="2"/>
  <c r="BH183" i="2"/>
  <c r="BG183" i="2"/>
  <c r="BE183" i="2"/>
  <c r="T183" i="2"/>
  <c r="R183" i="2"/>
  <c r="P183" i="2"/>
  <c r="BK183" i="2"/>
  <c r="J183" i="2"/>
  <c r="BF183" i="2" s="1"/>
  <c r="BI182" i="2"/>
  <c r="BH182" i="2"/>
  <c r="BG182" i="2"/>
  <c r="BE182" i="2"/>
  <c r="T182" i="2"/>
  <c r="R182" i="2"/>
  <c r="P182" i="2"/>
  <c r="BK182" i="2"/>
  <c r="J182" i="2"/>
  <c r="BF182" i="2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R180" i="2"/>
  <c r="P180" i="2"/>
  <c r="BK180" i="2"/>
  <c r="J180" i="2"/>
  <c r="BF180" i="2"/>
  <c r="BI179" i="2"/>
  <c r="BH179" i="2"/>
  <c r="BG179" i="2"/>
  <c r="BE179" i="2"/>
  <c r="T179" i="2"/>
  <c r="R179" i="2"/>
  <c r="P179" i="2"/>
  <c r="BK179" i="2"/>
  <c r="J179" i="2"/>
  <c r="BF179" i="2" s="1"/>
  <c r="BI178" i="2"/>
  <c r="BH178" i="2"/>
  <c r="BG178" i="2"/>
  <c r="BE178" i="2"/>
  <c r="T178" i="2"/>
  <c r="R178" i="2"/>
  <c r="P178" i="2"/>
  <c r="BK178" i="2"/>
  <c r="J178" i="2"/>
  <c r="BF178" i="2"/>
  <c r="BI177" i="2"/>
  <c r="BH177" i="2"/>
  <c r="BG177" i="2"/>
  <c r="BE177" i="2"/>
  <c r="T177" i="2"/>
  <c r="R177" i="2"/>
  <c r="P177" i="2"/>
  <c r="BK177" i="2"/>
  <c r="J177" i="2"/>
  <c r="BF177" i="2" s="1"/>
  <c r="BI176" i="2"/>
  <c r="BH176" i="2"/>
  <c r="BG176" i="2"/>
  <c r="BE176" i="2"/>
  <c r="T176" i="2"/>
  <c r="R176" i="2"/>
  <c r="P176" i="2"/>
  <c r="BK176" i="2"/>
  <c r="J176" i="2"/>
  <c r="BF176" i="2"/>
  <c r="BI175" i="2"/>
  <c r="BH175" i="2"/>
  <c r="BG175" i="2"/>
  <c r="BE175" i="2"/>
  <c r="T175" i="2"/>
  <c r="R175" i="2"/>
  <c r="P175" i="2"/>
  <c r="BK175" i="2"/>
  <c r="J175" i="2"/>
  <c r="BF175" i="2" s="1"/>
  <c r="BI174" i="2"/>
  <c r="BH174" i="2"/>
  <c r="BG174" i="2"/>
  <c r="BE174" i="2"/>
  <c r="T174" i="2"/>
  <c r="R174" i="2"/>
  <c r="P174" i="2"/>
  <c r="P172" i="2" s="1"/>
  <c r="BK174" i="2"/>
  <c r="J174" i="2"/>
  <c r="BF174" i="2"/>
  <c r="BI173" i="2"/>
  <c r="BH173" i="2"/>
  <c r="BG173" i="2"/>
  <c r="BE173" i="2"/>
  <c r="J33" i="2" s="1"/>
  <c r="AV95" i="1" s="1"/>
  <c r="T173" i="2"/>
  <c r="T172" i="2" s="1"/>
  <c r="R173" i="2"/>
  <c r="R172" i="2"/>
  <c r="R171" i="2" s="1"/>
  <c r="P173" i="2"/>
  <c r="BK173" i="2"/>
  <c r="BK172" i="2" s="1"/>
  <c r="J173" i="2"/>
  <c r="BF173" i="2" s="1"/>
  <c r="BI170" i="2"/>
  <c r="BH170" i="2"/>
  <c r="BG170" i="2"/>
  <c r="BE170" i="2"/>
  <c r="T170" i="2"/>
  <c r="T169" i="2"/>
  <c r="R170" i="2"/>
  <c r="R169" i="2" s="1"/>
  <c r="P170" i="2"/>
  <c r="P169" i="2"/>
  <c r="BK170" i="2"/>
  <c r="BK169" i="2" s="1"/>
  <c r="J169" i="2" s="1"/>
  <c r="J103" i="2" s="1"/>
  <c r="J170" i="2"/>
  <c r="BF170" i="2"/>
  <c r="BI168" i="2"/>
  <c r="BH168" i="2"/>
  <c r="BG168" i="2"/>
  <c r="BE168" i="2"/>
  <c r="T168" i="2"/>
  <c r="R168" i="2"/>
  <c r="P168" i="2"/>
  <c r="BK168" i="2"/>
  <c r="J168" i="2"/>
  <c r="BF168" i="2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F166" i="2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P164" i="2"/>
  <c r="BK164" i="2"/>
  <c r="J164" i="2"/>
  <c r="BF164" i="2"/>
  <c r="BI163" i="2"/>
  <c r="BH163" i="2"/>
  <c r="BG163" i="2"/>
  <c r="BE163" i="2"/>
  <c r="T163" i="2"/>
  <c r="R163" i="2"/>
  <c r="P163" i="2"/>
  <c r="BK163" i="2"/>
  <c r="J163" i="2"/>
  <c r="BF163" i="2" s="1"/>
  <c r="BI162" i="2"/>
  <c r="BH162" i="2"/>
  <c r="BG162" i="2"/>
  <c r="BE162" i="2"/>
  <c r="T162" i="2"/>
  <c r="R162" i="2"/>
  <c r="P162" i="2"/>
  <c r="BK162" i="2"/>
  <c r="J162" i="2"/>
  <c r="BF162" i="2"/>
  <c r="BI161" i="2"/>
  <c r="BH161" i="2"/>
  <c r="BG161" i="2"/>
  <c r="BE161" i="2"/>
  <c r="T161" i="2"/>
  <c r="R161" i="2"/>
  <c r="P161" i="2"/>
  <c r="BK161" i="2"/>
  <c r="J161" i="2"/>
  <c r="BF161" i="2" s="1"/>
  <c r="BI160" i="2"/>
  <c r="BH160" i="2"/>
  <c r="BG160" i="2"/>
  <c r="BE160" i="2"/>
  <c r="T160" i="2"/>
  <c r="R160" i="2"/>
  <c r="P160" i="2"/>
  <c r="BK160" i="2"/>
  <c r="J160" i="2"/>
  <c r="BF160" i="2"/>
  <c r="BI159" i="2"/>
  <c r="BH159" i="2"/>
  <c r="BG159" i="2"/>
  <c r="BE159" i="2"/>
  <c r="T159" i="2"/>
  <c r="R159" i="2"/>
  <c r="P159" i="2"/>
  <c r="BK159" i="2"/>
  <c r="J159" i="2"/>
  <c r="BF159" i="2" s="1"/>
  <c r="BI158" i="2"/>
  <c r="BH158" i="2"/>
  <c r="BG158" i="2"/>
  <c r="BE158" i="2"/>
  <c r="T158" i="2"/>
  <c r="R158" i="2"/>
  <c r="P158" i="2"/>
  <c r="BK158" i="2"/>
  <c r="J158" i="2"/>
  <c r="BF158" i="2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P154" i="2"/>
  <c r="BK154" i="2"/>
  <c r="J154" i="2"/>
  <c r="BF154" i="2"/>
  <c r="BI153" i="2"/>
  <c r="BH153" i="2"/>
  <c r="BG153" i="2"/>
  <c r="BE153" i="2"/>
  <c r="T153" i="2"/>
  <c r="T152" i="2" s="1"/>
  <c r="R153" i="2"/>
  <c r="R152" i="2"/>
  <c r="P153" i="2"/>
  <c r="P152" i="2" s="1"/>
  <c r="BK153" i="2"/>
  <c r="BK152" i="2"/>
  <c r="J152" i="2"/>
  <c r="J102" i="2" s="1"/>
  <c r="J153" i="2"/>
  <c r="BF153" i="2" s="1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P150" i="2"/>
  <c r="P147" i="2" s="1"/>
  <c r="BK150" i="2"/>
  <c r="J150" i="2"/>
  <c r="BF150" i="2"/>
  <c r="BI149" i="2"/>
  <c r="BH149" i="2"/>
  <c r="BG149" i="2"/>
  <c r="BE149" i="2"/>
  <c r="T149" i="2"/>
  <c r="T147" i="2" s="1"/>
  <c r="R149" i="2"/>
  <c r="P149" i="2"/>
  <c r="BK149" i="2"/>
  <c r="J149" i="2"/>
  <c r="BF149" i="2" s="1"/>
  <c r="BI148" i="2"/>
  <c r="BH148" i="2"/>
  <c r="BG148" i="2"/>
  <c r="BE148" i="2"/>
  <c r="T148" i="2"/>
  <c r="R148" i="2"/>
  <c r="R147" i="2" s="1"/>
  <c r="P148" i="2"/>
  <c r="BK148" i="2"/>
  <c r="BK147" i="2" s="1"/>
  <c r="J147" i="2" s="1"/>
  <c r="J101" i="2" s="1"/>
  <c r="J148" i="2"/>
  <c r="BF148" i="2"/>
  <c r="BI146" i="2"/>
  <c r="BH146" i="2"/>
  <c r="BG146" i="2"/>
  <c r="BE146" i="2"/>
  <c r="T146" i="2"/>
  <c r="R146" i="2"/>
  <c r="P146" i="2"/>
  <c r="BK146" i="2"/>
  <c r="J146" i="2"/>
  <c r="BF146" i="2"/>
  <c r="BI145" i="2"/>
  <c r="BH145" i="2"/>
  <c r="BG145" i="2"/>
  <c r="BE145" i="2"/>
  <c r="T145" i="2"/>
  <c r="T144" i="2" s="1"/>
  <c r="R145" i="2"/>
  <c r="R144" i="2"/>
  <c r="P145" i="2"/>
  <c r="P144" i="2" s="1"/>
  <c r="BK145" i="2"/>
  <c r="BK144" i="2"/>
  <c r="J144" i="2"/>
  <c r="J100" i="2" s="1"/>
  <c r="J145" i="2"/>
  <c r="BF145" i="2" s="1"/>
  <c r="BI143" i="2"/>
  <c r="BH143" i="2"/>
  <c r="BG143" i="2"/>
  <c r="BE143" i="2"/>
  <c r="T143" i="2"/>
  <c r="R143" i="2"/>
  <c r="P143" i="2"/>
  <c r="BK143" i="2"/>
  <c r="J143" i="2"/>
  <c r="BF143" i="2" s="1"/>
  <c r="BI142" i="2"/>
  <c r="BH142" i="2"/>
  <c r="BG142" i="2"/>
  <c r="BE142" i="2"/>
  <c r="T142" i="2"/>
  <c r="R142" i="2"/>
  <c r="P142" i="2"/>
  <c r="BK142" i="2"/>
  <c r="J142" i="2"/>
  <c r="BF142" i="2"/>
  <c r="BI141" i="2"/>
  <c r="BH141" i="2"/>
  <c r="BG141" i="2"/>
  <c r="BE141" i="2"/>
  <c r="T141" i="2"/>
  <c r="R141" i="2"/>
  <c r="P141" i="2"/>
  <c r="BK141" i="2"/>
  <c r="J141" i="2"/>
  <c r="BF141" i="2" s="1"/>
  <c r="BI140" i="2"/>
  <c r="BH140" i="2"/>
  <c r="BG140" i="2"/>
  <c r="BE140" i="2"/>
  <c r="T140" i="2"/>
  <c r="R140" i="2"/>
  <c r="P140" i="2"/>
  <c r="P137" i="2" s="1"/>
  <c r="BK140" i="2"/>
  <c r="J140" i="2"/>
  <c r="BF140" i="2"/>
  <c r="BI139" i="2"/>
  <c r="BH139" i="2"/>
  <c r="BG139" i="2"/>
  <c r="BE139" i="2"/>
  <c r="T139" i="2"/>
  <c r="T137" i="2" s="1"/>
  <c r="R139" i="2"/>
  <c r="P139" i="2"/>
  <c r="BK139" i="2"/>
  <c r="J139" i="2"/>
  <c r="BF139" i="2" s="1"/>
  <c r="BI138" i="2"/>
  <c r="BH138" i="2"/>
  <c r="BG138" i="2"/>
  <c r="BE138" i="2"/>
  <c r="T138" i="2"/>
  <c r="R138" i="2"/>
  <c r="R137" i="2" s="1"/>
  <c r="P138" i="2"/>
  <c r="BK138" i="2"/>
  <c r="BK137" i="2" s="1"/>
  <c r="J137" i="2" s="1"/>
  <c r="J99" i="2" s="1"/>
  <c r="J138" i="2"/>
  <c r="BF138" i="2"/>
  <c r="BI136" i="2"/>
  <c r="BH136" i="2"/>
  <c r="BG136" i="2"/>
  <c r="BE136" i="2"/>
  <c r="T136" i="2"/>
  <c r="R136" i="2"/>
  <c r="P136" i="2"/>
  <c r="BK136" i="2"/>
  <c r="J136" i="2"/>
  <c r="BF136" i="2"/>
  <c r="BI135" i="2"/>
  <c r="BH135" i="2"/>
  <c r="BG135" i="2"/>
  <c r="BE135" i="2"/>
  <c r="T135" i="2"/>
  <c r="R135" i="2"/>
  <c r="P135" i="2"/>
  <c r="BK135" i="2"/>
  <c r="J135" i="2"/>
  <c r="BF135" i="2" s="1"/>
  <c r="BI134" i="2"/>
  <c r="BH134" i="2"/>
  <c r="BG134" i="2"/>
  <c r="BE134" i="2"/>
  <c r="T134" i="2"/>
  <c r="T133" i="2" s="1"/>
  <c r="T132" i="2" s="1"/>
  <c r="R134" i="2"/>
  <c r="R133" i="2" s="1"/>
  <c r="P134" i="2"/>
  <c r="P133" i="2" s="1"/>
  <c r="P132" i="2" s="1"/>
  <c r="BK134" i="2"/>
  <c r="BK133" i="2" s="1"/>
  <c r="J134" i="2"/>
  <c r="BF134" i="2"/>
  <c r="F125" i="2"/>
  <c r="E123" i="2"/>
  <c r="F89" i="2"/>
  <c r="E87" i="2"/>
  <c r="J24" i="2"/>
  <c r="E24" i="2"/>
  <c r="J128" i="2" s="1"/>
  <c r="J92" i="2"/>
  <c r="J23" i="2"/>
  <c r="J21" i="2"/>
  <c r="E21" i="2"/>
  <c r="J127" i="2"/>
  <c r="J91" i="2"/>
  <c r="J20" i="2"/>
  <c r="J18" i="2"/>
  <c r="E18" i="2"/>
  <c r="F92" i="2" s="1"/>
  <c r="F128" i="2"/>
  <c r="J17" i="2"/>
  <c r="J15" i="2"/>
  <c r="E15" i="2"/>
  <c r="F127" i="2" s="1"/>
  <c r="J14" i="2"/>
  <c r="J12" i="2"/>
  <c r="J125" i="2" s="1"/>
  <c r="E7" i="2"/>
  <c r="E85" i="2" s="1"/>
  <c r="E121" i="2"/>
  <c r="AS94" i="1"/>
  <c r="L90" i="1"/>
  <c r="AM90" i="1"/>
  <c r="AM89" i="1"/>
  <c r="L89" i="1"/>
  <c r="AM87" i="1"/>
  <c r="L87" i="1"/>
  <c r="L85" i="1"/>
  <c r="L84" i="1"/>
  <c r="F36" i="2" l="1"/>
  <c r="BC95" i="1" s="1"/>
  <c r="BC94" i="1" s="1"/>
  <c r="W32" i="1" s="1"/>
  <c r="F37" i="2"/>
  <c r="BD95" i="1" s="1"/>
  <c r="F33" i="2"/>
  <c r="AZ95" i="1" s="1"/>
  <c r="AZ94" i="1" s="1"/>
  <c r="AV94" i="1" s="1"/>
  <c r="F35" i="2"/>
  <c r="BB95" i="1" s="1"/>
  <c r="BK132" i="2"/>
  <c r="J133" i="2"/>
  <c r="J98" i="2" s="1"/>
  <c r="BK193" i="2"/>
  <c r="J193" i="2" s="1"/>
  <c r="J108" i="2" s="1"/>
  <c r="J194" i="2"/>
  <c r="J109" i="2" s="1"/>
  <c r="AW96" i="1"/>
  <c r="AT96" i="1" s="1"/>
  <c r="J34" i="2"/>
  <c r="AW95" i="1" s="1"/>
  <c r="AT95" i="1" s="1"/>
  <c r="R132" i="2"/>
  <c r="R131" i="2" s="1"/>
  <c r="BB94" i="1"/>
  <c r="BK171" i="2"/>
  <c r="J171" i="2" s="1"/>
  <c r="J104" i="2" s="1"/>
  <c r="J172" i="2"/>
  <c r="J105" i="2" s="1"/>
  <c r="T171" i="2"/>
  <c r="T131" i="2" s="1"/>
  <c r="P171" i="2"/>
  <c r="P131" i="2" s="1"/>
  <c r="AU95" i="1" s="1"/>
  <c r="F34" i="2"/>
  <c r="BA95" i="1" s="1"/>
  <c r="BD96" i="1"/>
  <c r="BD94" i="1" s="1"/>
  <c r="W33" i="1" s="1"/>
  <c r="J89" i="2"/>
  <c r="F91" i="2"/>
  <c r="BA96" i="1"/>
  <c r="W29" i="1" l="1"/>
  <c r="AY94" i="1"/>
  <c r="AK29" i="1"/>
  <c r="BA94" i="1"/>
  <c r="J132" i="2"/>
  <c r="J97" i="2" s="1"/>
  <c r="BK131" i="2"/>
  <c r="J131" i="2" s="1"/>
  <c r="AX94" i="1"/>
  <c r="W31" i="1"/>
  <c r="AU96" i="1"/>
  <c r="AU94" i="1" s="1"/>
  <c r="J30" i="2" l="1"/>
  <c r="J96" i="2"/>
  <c r="W30" i="1"/>
  <c r="AW94" i="1"/>
  <c r="AK30" i="1" l="1"/>
  <c r="AT94" i="1"/>
  <c r="AG95" i="1"/>
  <c r="J39" i="2"/>
  <c r="AG96" i="1" l="1"/>
  <c r="AN96" i="1" s="1"/>
  <c r="AN95" i="1"/>
  <c r="AG94" i="1" l="1"/>
  <c r="AK26" i="1" s="1"/>
  <c r="AK35" i="1" s="1"/>
  <c r="AN94" i="1" l="1"/>
</calcChain>
</file>

<file path=xl/sharedStrings.xml><?xml version="1.0" encoding="utf-8"?>
<sst xmlns="http://schemas.openxmlformats.org/spreadsheetml/2006/main" count="1334" uniqueCount="392">
  <si>
    <t>Export Komplet</t>
  </si>
  <si>
    <t/>
  </si>
  <si>
    <t>2.0</t>
  </si>
  <si>
    <t>False</t>
  </si>
  <si>
    <t>{50d67399-d2e1-4bcc-afc3-2050489e100b}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</si>
  <si>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</si>
  <si>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</si>
  <si>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</si>
  <si>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</si>
  <si>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</si>
  <si>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</si>
  <si>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</si>
  <si>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</si>
  <si>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</si>
  <si>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DPB montážne kanaly</t>
  </si>
  <si>
    <t>JKSO:</t>
  </si>
  <si>
    <t>KS:</t>
  </si>
  <si>
    <t>Miesto:</t>
  </si>
  <si>
    <t xml:space="preserve"> </t>
  </si>
  <si>
    <t>Dátum:</t>
  </si>
  <si>
    <t>22. 2. 2022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</si>
  <si>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</si>
  <si>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</si>
  <si>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</si>
  <si>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</si>
  <si>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</si>
  <si>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</si>
  <si>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</si>
  <si>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</si>
  <si>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</si>
  <si>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</si>
  <si>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</si>
  <si>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</si>
  <si>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</si>
  <si>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</si>
  <si>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</si>
  <si>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</si>
  <si>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</si>
  <si>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</si>
  <si>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</si>
  <si>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</si>
  <si>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</si>
  <si>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</si>
  <si>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</si>
  <si>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</si>
  <si>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</si>
  <si>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</si>
  <si>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</si>
  <si>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</si>
  <si>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</si>
  <si>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</si>
  <si>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</si>
  <si>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</si>
  <si>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</si>
  <si>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</si>
  <si>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</si>
  <si>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</si>
  <si>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</si>
  <si>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</si>
  <si>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</si>
  <si>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</si>
  <si>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</si>
  <si>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</si>
  <si>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</si>
  <si>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</si>
  <si>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</si>
  <si>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</si>
  <si>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</si>
  <si>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</si>
  <si>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</si>
  <si>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</si>
  <si>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</si>
  <si>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</si>
  <si>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</si>
  <si>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</si>
  <si>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</si>
  <si>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Olejove hospodarstvo</t>
  </si>
  <si>
    <t>STA</t>
  </si>
  <si>
    <t>{8bfa512e-eaf0-47e8-9955-3b705077245d}</t>
  </si>
  <si>
    <t>2</t>
  </si>
  <si>
    <t>Brzdova stolica</t>
  </si>
  <si>
    <t>{3cbf6a52-b33d-4234-8793-ea32b835990e}</t>
  </si>
  <si>
    <t>KRYCÍ LIST ROZPOČTU</t>
  </si>
  <si>
    <t>Objekt:</t>
  </si>
  <si>
    <t>1 - Olejove hospodarstvo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</si>
  <si>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</si>
  <si>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</si>
  <si>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</si>
  <si>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</si>
  <si>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</si>
  <si>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</si>
  <si>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</si>
  <si>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</si>
  <si>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</si>
  <si>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</si>
  <si>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9 - OSTATNÉ PRÁCE</t>
  </si>
  <si>
    <t xml:space="preserve">    99 - Presun hmôt HSV</t>
  </si>
  <si>
    <t>PSV - Práce a dodávky PSV</t>
  </si>
  <si>
    <t xml:space="preserve">    767 - Konštrukcie doplnkové kovové</t>
  </si>
  <si>
    <t xml:space="preserve">    777 - Podlahy syntetické</t>
  </si>
  <si>
    <t xml:space="preserve">    783 - Nátery</t>
  </si>
  <si>
    <t>M - Práce a dodávky M</t>
  </si>
  <si>
    <t xml:space="preserve">    21-M - Elektromontáže</t>
  </si>
  <si>
    <t xml:space="preserve">    24-M - Montáže vzduchotechnických zariad.</t>
  </si>
  <si>
    <t xml:space="preserve">    33-M - Technológií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</si>
  <si>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</si>
  <si>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</si>
  <si>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</si>
  <si>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</si>
  <si>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</si>
  <si>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</si>
  <si>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</si>
  <si>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</si>
  <si>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</si>
  <si>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</si>
  <si>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</si>
  <si>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</si>
  <si>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</si>
  <si>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</si>
  <si>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</si>
  <si>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</si>
  <si>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</si>
  <si>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113107122.S</t>
  </si>
  <si>
    <t>Odstránenie krytu v ploche do 200 m2 z kameniva hrubého drveného, hr.100 do 200 mm,  -0,23500t</t>
  </si>
  <si>
    <t>m2</t>
  </si>
  <si>
    <t>4</t>
  </si>
  <si>
    <t>113107131.S</t>
  </si>
  <si>
    <t>Odstránenie krytu v ploche do 200 m2 z betónu prostého, hr. vrstvy do 150 mm,  -0,22500t</t>
  </si>
  <si>
    <t>3</t>
  </si>
  <si>
    <t>113107132.S</t>
  </si>
  <si>
    <t>Odstránenie krytu v ploche do 200 m2 z betónu prostého, hr. vrstvy 150 do 300 mm,  -0,50000t</t>
  </si>
  <si>
    <t>6</t>
  </si>
  <si>
    <t>Zakladanie</t>
  </si>
  <si>
    <t>279321411.S</t>
  </si>
  <si>
    <t>Betón základových múrov, železový (bez výstuže), tr. C 25/30, XC1- CL0.4- D max 8</t>
  </si>
  <si>
    <t>m3</t>
  </si>
  <si>
    <t>8</t>
  </si>
  <si>
    <t>5</t>
  </si>
  <si>
    <t>279351101.S</t>
  </si>
  <si>
    <t>Debnenie základových múrov jednostranné zhotovenie-dielce, pohľadové</t>
  </si>
  <si>
    <t>10</t>
  </si>
  <si>
    <t>279351102.S</t>
  </si>
  <si>
    <t>Debnenie základových múrov jednostranné odstránenie-dielce</t>
  </si>
  <si>
    <t>12</t>
  </si>
  <si>
    <t>7</t>
  </si>
  <si>
    <t>2793511020.S</t>
  </si>
  <si>
    <t>Rozopretie jednostranného debnenia hĺbky do 4 m</t>
  </si>
  <si>
    <t>14</t>
  </si>
  <si>
    <t>2793511021.S</t>
  </si>
  <si>
    <t>Odstránenie rozopretia jednostranného debnenia hĺbky do 4 m</t>
  </si>
  <si>
    <t>16</t>
  </si>
  <si>
    <t>9</t>
  </si>
  <si>
    <t>279361821.S</t>
  </si>
  <si>
    <t>Výstuž základových múrov nosných z ocele 10505</t>
  </si>
  <si>
    <t>t</t>
  </si>
  <si>
    <t>18</t>
  </si>
  <si>
    <t>Vodorovné konštrukcie</t>
  </si>
  <si>
    <t>413351213.S</t>
  </si>
  <si>
    <t>Podporná konštrukcia nosníkov výšky do 4 m zaťaženia do 10 kPa - zhotovenie</t>
  </si>
  <si>
    <t>11</t>
  </si>
  <si>
    <t>413351214.S</t>
  </si>
  <si>
    <t>Podporná konštrukcia nosníkov výšky do 4 m zaťaženia do 10 kPa - odstránenie</t>
  </si>
  <si>
    <t>22</t>
  </si>
  <si>
    <t>Komunikácie</t>
  </si>
  <si>
    <t>564782111.Sr</t>
  </si>
  <si>
    <t>Podklad z betónového recyklátu (materiál zo skladky DPB) po zhut.hr. 300 mm, vrátane dovozu</t>
  </si>
  <si>
    <t>24</t>
  </si>
  <si>
    <t>13</t>
  </si>
  <si>
    <t>564861111.S</t>
  </si>
  <si>
    <t>Podklad zo štrkodrviny s rozprestretím a zhutnením, po zhutnení hr. 200 mm</t>
  </si>
  <si>
    <t>26</t>
  </si>
  <si>
    <t>567122111.S</t>
  </si>
  <si>
    <t>Podklad z kameniva stmeleného cementom, s rozprestretím a zhutnením CBGM C 8/10 (C 6/8), po zhutnení hr. 120 mm</t>
  </si>
  <si>
    <t>28</t>
  </si>
  <si>
    <t>15</t>
  </si>
  <si>
    <t>581140312.S</t>
  </si>
  <si>
    <t>Kryt cementobetónový cestných komunikácií skupiny CB III pre TDZ IV, V a VI, hr. 220 mm</t>
  </si>
  <si>
    <t>30</t>
  </si>
  <si>
    <t>OSTATNÉ PRÁCE</t>
  </si>
  <si>
    <t>919726113.Sr</t>
  </si>
  <si>
    <t>Rezanie priečnych alebo pozdĺžnych kontrakčných škár betónových plôch šírky 2 mm hĺbky do 60 mm</t>
  </si>
  <si>
    <t>m</t>
  </si>
  <si>
    <t>32</t>
  </si>
  <si>
    <t>17</t>
  </si>
  <si>
    <t>919726114.Sr</t>
  </si>
  <si>
    <t>Rezanie priečnych alebo pozdĺžnych kontrakčných škár betónových plôch šírky 8 mm hĺbky 25 mm</t>
  </si>
  <si>
    <t>34</t>
  </si>
  <si>
    <t>919726152.Sr</t>
  </si>
  <si>
    <t>Rezanie priečnych alebo pozdĺžnych dilatačných škár bet. plôch pre vytvor. komôrky pre zálievku, š. 25 mm, hĺ. 220 mm</t>
  </si>
  <si>
    <t>36</t>
  </si>
  <si>
    <t>19</t>
  </si>
  <si>
    <t>919726212.Sr</t>
  </si>
  <si>
    <t>Kontrakčné škáry, tesnenie škár asfaltovou zálievkou za studena, vrátane pružnej vložky</t>
  </si>
  <si>
    <t>38</t>
  </si>
  <si>
    <t>919726531.Sr</t>
  </si>
  <si>
    <t>Tesnenie dilatačných škár asfaltovou zálievkou za studena, vrátane výplne pružnou vložkou š. 20 mm hl. 220 mm</t>
  </si>
  <si>
    <t>40</t>
  </si>
  <si>
    <t>21</t>
  </si>
  <si>
    <t>938902051</t>
  </si>
  <si>
    <t>Očistenie povrchu betónových konštrukcií otryskaním</t>
  </si>
  <si>
    <t>42</t>
  </si>
  <si>
    <t>952901111.S</t>
  </si>
  <si>
    <t>Vyčistenie budov pri výške podlaží do 4 m</t>
  </si>
  <si>
    <t>44</t>
  </si>
  <si>
    <t>23</t>
  </si>
  <si>
    <t>959941121.S</t>
  </si>
  <si>
    <t>Chemická kotva tesnená chemickou ampulkou do betónu, ŽB, kameňa, s vyvŕtaním otvoru M12/100 mm</t>
  </si>
  <si>
    <t>ks</t>
  </si>
  <si>
    <t>46</t>
  </si>
  <si>
    <t>965044201.S</t>
  </si>
  <si>
    <t>Brúsenie existujúcich betónových podláh, zbrúsenie hrúbky do 3 mm -0,00600t</t>
  </si>
  <si>
    <t>48</t>
  </si>
  <si>
    <t>25</t>
  </si>
  <si>
    <t>967042713.S</t>
  </si>
  <si>
    <t>Odsekanie muriva z kameňa alebo betónu plošné hr. do 150 mm,  -0,37500t</t>
  </si>
  <si>
    <t>50</t>
  </si>
  <si>
    <t>967042714.S</t>
  </si>
  <si>
    <t>Odsekanie muriva z kameňa alebo betónu plošné hr. do 300 mm,  -0,75000t</t>
  </si>
  <si>
    <t>52</t>
  </si>
  <si>
    <t>27</t>
  </si>
  <si>
    <t>979081111.S</t>
  </si>
  <si>
    <t>Odvoz sutiny a vybúraných hmôt na skládku do 1 km</t>
  </si>
  <si>
    <t>54</t>
  </si>
  <si>
    <t>979081121.S</t>
  </si>
  <si>
    <t>Odvoz sutiny a vybúraných hmôt na skládku za každý ďalší 1 km-uvažovaná vzdialenosť do 15km, dodávateľ nacení podľa svojich možností</t>
  </si>
  <si>
    <t>56</t>
  </si>
  <si>
    <t>29</t>
  </si>
  <si>
    <t>979082111.S</t>
  </si>
  <si>
    <t>Vnútrostavenisková doprava sutiny a vybúraných hmôt do 10 m</t>
  </si>
  <si>
    <t>58</t>
  </si>
  <si>
    <t>979082121.S</t>
  </si>
  <si>
    <t>Vnútrostavenisková doprava sutiny a vybúraných hmôt za každých ďalších 5 m</t>
  </si>
  <si>
    <t>60</t>
  </si>
  <si>
    <t>31</t>
  </si>
  <si>
    <t>979089012.S</t>
  </si>
  <si>
    <t>Poplatok za skladovanie - betón, tehly, dlaždice (17 01) ostatné</t>
  </si>
  <si>
    <t>62</t>
  </si>
  <si>
    <t>99</t>
  </si>
  <si>
    <t>Presun hmôt HSV</t>
  </si>
  <si>
    <t>999281111.S</t>
  </si>
  <si>
    <t>Presun hmôt pre opravy a údržbu objektov vrátane vonkajších plášťov výšky do 25 m</t>
  </si>
  <si>
    <t>64</t>
  </si>
  <si>
    <t>PSV</t>
  </si>
  <si>
    <t>Práce a dodávky PSV</t>
  </si>
  <si>
    <t>767</t>
  </si>
  <si>
    <t>Konštrukcie doplnkové kovové</t>
  </si>
  <si>
    <t>33</t>
  </si>
  <si>
    <t>767212802r1</t>
  </si>
  <si>
    <t>Demontáž oceľových schodov, vrátane odvozu a likvidácie, prípadného výzisku</t>
  </si>
  <si>
    <t>66</t>
  </si>
  <si>
    <t>767995104</t>
  </si>
  <si>
    <t>Montáž ostatných atypických kovových stavebných doplnkových konštrukcií, vrátane kotvenia</t>
  </si>
  <si>
    <t>kg</t>
  </si>
  <si>
    <t>68</t>
  </si>
  <si>
    <t>35</t>
  </si>
  <si>
    <t>M</t>
  </si>
  <si>
    <t>13611001930000.S</t>
  </si>
  <si>
    <t>Oceľ S235, vrátane povrchovej úpravy</t>
  </si>
  <si>
    <t>70</t>
  </si>
  <si>
    <t>767995104r</t>
  </si>
  <si>
    <t>M+D Oceľového posuvného pororoštu -1200x1000x30mm, oko 30x30, nosná páska 30/3, oceľová nosná časť  L profily hmotnost 79,52kg,stupne pororošt  (TYP-SCHZ1/30/30 0800x270), vrátane p.ú. žiarový pozink, popráškovanie, antiko. úprava C3 -Z1</t>
  </si>
  <si>
    <t>72</t>
  </si>
  <si>
    <t>37</t>
  </si>
  <si>
    <t>767995104r1</t>
  </si>
  <si>
    <t>M+D Oceľového schodiska -2000x820mm,oceľová nosná časť,stupne pororošt  (TYP-SCHZ1/30/30 0800x270) -7ks, hmotnosť spolu 128,9kg, vrátane kotvnia a p.ú. žiarový pozink, popráškovanie, antiko. úprava C3 -Z2</t>
  </si>
  <si>
    <t>74</t>
  </si>
  <si>
    <t>767996800r</t>
  </si>
  <si>
    <t>Demontáž mreží podlahových jímiek 1500x300mm, vrátane odvozu a likvidácie, prípadného výzisku</t>
  </si>
  <si>
    <t>76</t>
  </si>
  <si>
    <t>39</t>
  </si>
  <si>
    <t>767996800r1</t>
  </si>
  <si>
    <t>M+D podlahových jímiek 1100x300mm, vrátane kotvenia</t>
  </si>
  <si>
    <t>78</t>
  </si>
  <si>
    <t>767996801r</t>
  </si>
  <si>
    <t>Demontáž pôvodného rebríka dl.1,35m, vrátane odvozu a likvidácie, prípadného výzisku</t>
  </si>
  <si>
    <t>80</t>
  </si>
  <si>
    <t>41</t>
  </si>
  <si>
    <t>767996801r1</t>
  </si>
  <si>
    <t>Demontáž pôvodného roštu 1000x1500 , vrátane odvozu a likvidácie, prípadného výzisku</t>
  </si>
  <si>
    <t>82</t>
  </si>
  <si>
    <t>767996801r2</t>
  </si>
  <si>
    <t>Demontáž pôvodnej oceľovej koľajnice U 220, vrátane odvozu a likvidácie, prípadného výzisku</t>
  </si>
  <si>
    <t>84</t>
  </si>
  <si>
    <t>43</t>
  </si>
  <si>
    <t>767996801r3</t>
  </si>
  <si>
    <t>Demontáž hornej oceľovej pásnice L profil , vrátane odvozu a likvidácie, prípadného výzisku</t>
  </si>
  <si>
    <t>86</t>
  </si>
  <si>
    <t>998767201.S</t>
  </si>
  <si>
    <t>Presun hmôt pre kovové stavebné doplnkové konštrukcie v objektoch výšky do 6 m</t>
  </si>
  <si>
    <t>%</t>
  </si>
  <si>
    <t>88</t>
  </si>
  <si>
    <t>777</t>
  </si>
  <si>
    <t>Podlahy syntetické</t>
  </si>
  <si>
    <t>45</t>
  </si>
  <si>
    <t>77751100r</t>
  </si>
  <si>
    <t>M+D Dvojkomponentný  a uzatvárací náter s protišmykovou úpravou min. so stredným a silným zaťažením,hr.2-3mm</t>
  </si>
  <si>
    <t>90</t>
  </si>
  <si>
    <t>7776101001</t>
  </si>
  <si>
    <t>Epoxidový penetračný náter</t>
  </si>
  <si>
    <t>92</t>
  </si>
  <si>
    <t>47</t>
  </si>
  <si>
    <t>998777201.S</t>
  </si>
  <si>
    <t>Presun hmôt pre podlahy syntetické v objektoch výšky do 6 m</t>
  </si>
  <si>
    <t>94</t>
  </si>
  <si>
    <t>783</t>
  </si>
  <si>
    <t>Nátery</t>
  </si>
  <si>
    <t>7838142200</t>
  </si>
  <si>
    <t>M+D  3-násobný náter stien vodouriediteľným epoxidovým náterom na ochranu konštrukcií pred ropnými látkami, vrátane prípravy podkladu, vyspravenia prípadných kaviern, prebrúsenie stien kruh. diamantovými brúskami s odsav. prachu</t>
  </si>
  <si>
    <t>96</t>
  </si>
  <si>
    <t>49</t>
  </si>
  <si>
    <t>7838142200r</t>
  </si>
  <si>
    <t>M+D Fabión do styku steny a podlahy, z polymérnej plastmalty, rozmer 20 x 20 mm do epoxidovej penetrácie odolnej zaolejovaným povrchom</t>
  </si>
  <si>
    <t>98</t>
  </si>
  <si>
    <t>7838142201</t>
  </si>
  <si>
    <t>M+D Polyuretánbetónový povrch hr. 6,0 mm, podklad:2-násobný epoxidový záškrab špeciálnou epoxid. živicou, s kremičitým pieskom ,vrátane viacnásobného brúsenia podkladu a použitia odstraňovovačov oleja a iných detergentov</t>
  </si>
  <si>
    <t>100</t>
  </si>
  <si>
    <t>Práce a dodávky M</t>
  </si>
  <si>
    <t>21-M</t>
  </si>
  <si>
    <t>Elektromontáže</t>
  </si>
  <si>
    <t>51</t>
  </si>
  <si>
    <t>21000</t>
  </si>
  <si>
    <t>Montáž celého systému elektroinštalácie v montážnej jame</t>
  </si>
  <si>
    <t>102</t>
  </si>
  <si>
    <t>3481100001000</t>
  </si>
  <si>
    <t>Svietidlo 60W, 230V. 4000K,IP65, tr.II. Dve vývodky, priebežná montáž, dopln svorky</t>
  </si>
  <si>
    <t>256</t>
  </si>
  <si>
    <t>104</t>
  </si>
  <si>
    <t>53</t>
  </si>
  <si>
    <t>3455100001000</t>
  </si>
  <si>
    <t>zásuvka  16a/250V, IP43</t>
  </si>
  <si>
    <t>106</t>
  </si>
  <si>
    <t>3455100001001</t>
  </si>
  <si>
    <t>úprava rozvádzača, 1x istič B63A/3N, 2x istič B10A/3N, dr</t>
  </si>
  <si>
    <t>108</t>
  </si>
  <si>
    <t>55</t>
  </si>
  <si>
    <t>3455100001002</t>
  </si>
  <si>
    <t>krabica odbočná IP43 4x5x2,5</t>
  </si>
  <si>
    <t>110</t>
  </si>
  <si>
    <t>3455100001003</t>
  </si>
  <si>
    <t>kábel CYKY-O 4x1,5</t>
  </si>
  <si>
    <t>112</t>
  </si>
  <si>
    <t>57</t>
  </si>
  <si>
    <t>3455100001004</t>
  </si>
  <si>
    <t>kábel CYKY-J 3x2,5</t>
  </si>
  <si>
    <t>114</t>
  </si>
  <si>
    <t>3455100001005</t>
  </si>
  <si>
    <t>ukončenie kábla do 5x2,5</t>
  </si>
  <si>
    <t>116</t>
  </si>
  <si>
    <t>59</t>
  </si>
  <si>
    <t>3455100001006</t>
  </si>
  <si>
    <t>vodič   Y-FeZn d 8nn izol</t>
  </si>
  <si>
    <t>118</t>
  </si>
  <si>
    <t>3455100001007</t>
  </si>
  <si>
    <t>svorky pre FeZn 8</t>
  </si>
  <si>
    <t>120</t>
  </si>
  <si>
    <t>61</t>
  </si>
  <si>
    <t>3455100001008</t>
  </si>
  <si>
    <t>izolácia svoriek, spojov</t>
  </si>
  <si>
    <t>122</t>
  </si>
  <si>
    <t>3455100001009</t>
  </si>
  <si>
    <t>ohybná rúrka  DO BETÓNU  d 25, 750N</t>
  </si>
  <si>
    <t>124</t>
  </si>
  <si>
    <t>63</t>
  </si>
  <si>
    <t>3455100001010</t>
  </si>
  <si>
    <t>pevná rúrka  na stenu  d 25, 750N</t>
  </si>
  <si>
    <t>126</t>
  </si>
  <si>
    <t>210001</t>
  </si>
  <si>
    <t>Demontáže celého systému elektroinštalácií v montážnej jame</t>
  </si>
  <si>
    <t>128</t>
  </si>
  <si>
    <t>24-M</t>
  </si>
  <si>
    <t>Montáže vzduchotechnických zariad.</t>
  </si>
  <si>
    <t>65</t>
  </si>
  <si>
    <t>24000</t>
  </si>
  <si>
    <t>Demontáž a likvidácia VZT zariadení a rozvodov (nie je predmetom PD)</t>
  </si>
  <si>
    <t>kpl</t>
  </si>
  <si>
    <t>130</t>
  </si>
  <si>
    <t>24001</t>
  </si>
  <si>
    <t>Montáž a dodávka VZT zariadení a rozvodov (nie je predmetom PD)</t>
  </si>
  <si>
    <t>132</t>
  </si>
  <si>
    <t>33-M</t>
  </si>
  <si>
    <t>Technológií</t>
  </si>
  <si>
    <t>67</t>
  </si>
  <si>
    <t>33000</t>
  </si>
  <si>
    <t>Demontáž a likvidácia kanálových zdvíhacích zariadení (nie je predmetom PD)</t>
  </si>
  <si>
    <t>134</t>
  </si>
  <si>
    <t>33001</t>
  </si>
  <si>
    <t>Montáž a dodávka pneumatický kanálový zdvihák nosnosť 15t (nie je predmetom PD)</t>
  </si>
  <si>
    <t>136</t>
  </si>
  <si>
    <t>69</t>
  </si>
  <si>
    <t>33003</t>
  </si>
  <si>
    <t>Presun výdaja olejoveho hospodárstva (nie je predmetom PD)</t>
  </si>
  <si>
    <t>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</si>
</sst>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opLeftCell="A7" workbookViewId="0">
      <selection activeCell="K5" sqref="K5:AO5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197" t="s">
        <v>5</v>
      </c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0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R5" s="17"/>
      <c r="BE5" s="187" t="s">
        <v>12</v>
      </c>
      <c r="BS5" s="14" t="s">
        <v>6</v>
      </c>
    </row>
    <row r="6" spans="1:74" s="1" customFormat="1" ht="36.9" customHeight="1">
      <c r="B6" s="17"/>
      <c r="D6" s="23" t="s">
        <v>13</v>
      </c>
      <c r="K6" s="209" t="s">
        <v>14</v>
      </c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R6" s="17"/>
      <c r="BE6" s="188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188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25" t="s">
        <v>20</v>
      </c>
      <c r="AR8" s="17"/>
      <c r="BE8" s="188"/>
      <c r="BS8" s="14" t="s">
        <v>6</v>
      </c>
    </row>
    <row r="9" spans="1:74" s="1" customFormat="1" ht="14.4" customHeight="1">
      <c r="B9" s="17"/>
      <c r="AR9" s="17"/>
      <c r="BE9" s="188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188"/>
      <c r="BS10" s="14" t="s">
        <v>6</v>
      </c>
    </row>
    <row r="11" spans="1:74" s="1" customFormat="1" ht="18.45" customHeight="1">
      <c r="B11" s="17"/>
      <c r="E11" s="22" t="s">
        <v>18</v>
      </c>
      <c r="AK11" s="24" t="s">
        <v>23</v>
      </c>
      <c r="AN11" s="22" t="s">
        <v>1</v>
      </c>
      <c r="AR11" s="17"/>
      <c r="BE11" s="188"/>
      <c r="BS11" s="14" t="s">
        <v>6</v>
      </c>
    </row>
    <row r="12" spans="1:74" s="1" customFormat="1" ht="6.9" customHeight="1">
      <c r="B12" s="17"/>
      <c r="AR12" s="17"/>
      <c r="BE12" s="188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188"/>
      <c r="BS13" s="14" t="s">
        <v>6</v>
      </c>
    </row>
    <row r="14" spans="1:74" ht="13.2">
      <c r="B14" s="17"/>
      <c r="E14" s="210" t="s">
        <v>25</v>
      </c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4" t="s">
        <v>23</v>
      </c>
      <c r="AN14" s="26" t="s">
        <v>25</v>
      </c>
      <c r="AR14" s="17"/>
      <c r="BE14" s="188"/>
      <c r="BS14" s="14" t="s">
        <v>6</v>
      </c>
    </row>
    <row r="15" spans="1:74" s="1" customFormat="1" ht="6.9" customHeight="1">
      <c r="B15" s="17"/>
      <c r="AR15" s="17"/>
      <c r="BE15" s="188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188"/>
      <c r="BS16" s="14" t="s">
        <v>3</v>
      </c>
    </row>
    <row r="17" spans="1:71" s="1" customFormat="1" ht="18.45" customHeight="1">
      <c r="B17" s="17"/>
      <c r="E17" s="22" t="s">
        <v>18</v>
      </c>
      <c r="AK17" s="24" t="s">
        <v>23</v>
      </c>
      <c r="AN17" s="22" t="s">
        <v>1</v>
      </c>
      <c r="AR17" s="17"/>
      <c r="BE17" s="188"/>
      <c r="BS17" s="14" t="s">
        <v>27</v>
      </c>
    </row>
    <row r="18" spans="1:71" s="1" customFormat="1" ht="6.9" customHeight="1">
      <c r="B18" s="17"/>
      <c r="AR18" s="17"/>
      <c r="BE18" s="188"/>
      <c r="BS18" s="14" t="s">
        <v>6</v>
      </c>
    </row>
    <row r="19" spans="1:71" s="1" customFormat="1" ht="12" customHeight="1">
      <c r="B19" s="17"/>
      <c r="D19" s="24" t="s">
        <v>28</v>
      </c>
      <c r="AK19" s="24" t="s">
        <v>22</v>
      </c>
      <c r="AN19" s="22" t="s">
        <v>1</v>
      </c>
      <c r="AR19" s="17"/>
      <c r="BE19" s="188"/>
      <c r="BS19" s="14" t="s">
        <v>6</v>
      </c>
    </row>
    <row r="20" spans="1:71" s="1" customFormat="1" ht="18.45" customHeight="1">
      <c r="B20" s="17"/>
      <c r="E20" s="22" t="s">
        <v>18</v>
      </c>
      <c r="AK20" s="24" t="s">
        <v>23</v>
      </c>
      <c r="AN20" s="22" t="s">
        <v>1</v>
      </c>
      <c r="AR20" s="17"/>
      <c r="BE20" s="188"/>
      <c r="BS20" s="14" t="s">
        <v>27</v>
      </c>
    </row>
    <row r="21" spans="1:71" s="1" customFormat="1" ht="6.9" customHeight="1">
      <c r="B21" s="17"/>
      <c r="AR21" s="17"/>
      <c r="BE21" s="188"/>
    </row>
    <row r="22" spans="1:71" s="1" customFormat="1" ht="12" customHeight="1">
      <c r="B22" s="17"/>
      <c r="D22" s="24" t="s">
        <v>29</v>
      </c>
      <c r="AR22" s="17"/>
      <c r="BE22" s="188"/>
    </row>
    <row r="23" spans="1:71" s="1" customFormat="1" ht="16.5" customHeight="1">
      <c r="B23" s="17"/>
      <c r="E23" s="212" t="s">
        <v>1</v>
      </c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  <c r="AG23" s="212"/>
      <c r="AH23" s="212"/>
      <c r="AI23" s="212"/>
      <c r="AJ23" s="212"/>
      <c r="AK23" s="212"/>
      <c r="AL23" s="212"/>
      <c r="AM23" s="212"/>
      <c r="AN23" s="212"/>
      <c r="AR23" s="17"/>
      <c r="BE23" s="188"/>
    </row>
    <row r="24" spans="1:71" s="1" customFormat="1" ht="6.9" customHeight="1">
      <c r="B24" s="17"/>
      <c r="AR24" s="17"/>
      <c r="BE24" s="188"/>
    </row>
    <row r="25" spans="1:71" s="1" customFormat="1" ht="6.9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88"/>
    </row>
    <row r="26" spans="1:71" s="2" customFormat="1" ht="25.95" customHeight="1">
      <c r="A26" s="29"/>
      <c r="B26" s="30"/>
      <c r="C26" s="29"/>
      <c r="D26" s="31" t="s">
        <v>30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0" t="e">
        <f>ROUND(AG94,2)</f>
        <v>#REF!</v>
      </c>
      <c r="AL26" s="191"/>
      <c r="AM26" s="191"/>
      <c r="AN26" s="191"/>
      <c r="AO26" s="191"/>
      <c r="AP26" s="29"/>
      <c r="AQ26" s="29"/>
      <c r="AR26" s="30"/>
      <c r="BE26" s="188"/>
    </row>
    <row r="27" spans="1:71" s="2" customFormat="1" ht="6.9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88"/>
    </row>
    <row r="28" spans="1:71" s="2" customFormat="1" ht="13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3" t="s">
        <v>31</v>
      </c>
      <c r="M28" s="213"/>
      <c r="N28" s="213"/>
      <c r="O28" s="213"/>
      <c r="P28" s="213"/>
      <c r="Q28" s="29"/>
      <c r="R28" s="29"/>
      <c r="S28" s="29"/>
      <c r="T28" s="29"/>
      <c r="U28" s="29"/>
      <c r="V28" s="29"/>
      <c r="W28" s="213" t="s">
        <v>32</v>
      </c>
      <c r="X28" s="213"/>
      <c r="Y28" s="213"/>
      <c r="Z28" s="213"/>
      <c r="AA28" s="213"/>
      <c r="AB28" s="213"/>
      <c r="AC28" s="213"/>
      <c r="AD28" s="213"/>
      <c r="AE28" s="213"/>
      <c r="AF28" s="29"/>
      <c r="AG28" s="29"/>
      <c r="AH28" s="29"/>
      <c r="AI28" s="29"/>
      <c r="AJ28" s="29"/>
      <c r="AK28" s="213" t="s">
        <v>33</v>
      </c>
      <c r="AL28" s="213"/>
      <c r="AM28" s="213"/>
      <c r="AN28" s="213"/>
      <c r="AO28" s="213"/>
      <c r="AP28" s="29"/>
      <c r="AQ28" s="29"/>
      <c r="AR28" s="30"/>
      <c r="BE28" s="188"/>
    </row>
    <row r="29" spans="1:71" s="3" customFormat="1" ht="14.4" customHeight="1">
      <c r="B29" s="34"/>
      <c r="D29" s="24" t="s">
        <v>34</v>
      </c>
      <c r="F29" s="24" t="s">
        <v>35</v>
      </c>
      <c r="L29" s="214">
        <v>0.2</v>
      </c>
      <c r="M29" s="193"/>
      <c r="N29" s="193"/>
      <c r="O29" s="193"/>
      <c r="P29" s="193"/>
      <c r="W29" s="192" t="e">
        <f>ROUND(AZ94, 2)</f>
        <v>#REF!</v>
      </c>
      <c r="X29" s="193"/>
      <c r="Y29" s="193"/>
      <c r="Z29" s="193"/>
      <c r="AA29" s="193"/>
      <c r="AB29" s="193"/>
      <c r="AC29" s="193"/>
      <c r="AD29" s="193"/>
      <c r="AE29" s="193"/>
      <c r="AK29" s="192" t="e">
        <f>ROUND(AV94, 2)</f>
        <v>#REF!</v>
      </c>
      <c r="AL29" s="193"/>
      <c r="AM29" s="193"/>
      <c r="AN29" s="193"/>
      <c r="AO29" s="193"/>
      <c r="AR29" s="34"/>
      <c r="BE29" s="189"/>
    </row>
    <row r="30" spans="1:71" s="3" customFormat="1" ht="14.4" customHeight="1">
      <c r="B30" s="34"/>
      <c r="F30" s="24" t="s">
        <v>36</v>
      </c>
      <c r="L30" s="214">
        <v>0.2</v>
      </c>
      <c r="M30" s="193"/>
      <c r="N30" s="193"/>
      <c r="O30" s="193"/>
      <c r="P30" s="193"/>
      <c r="W30" s="192" t="e">
        <f>ROUND(BA94, 2)</f>
        <v>#REF!</v>
      </c>
      <c r="X30" s="193"/>
      <c r="Y30" s="193"/>
      <c r="Z30" s="193"/>
      <c r="AA30" s="193"/>
      <c r="AB30" s="193"/>
      <c r="AC30" s="193"/>
      <c r="AD30" s="193"/>
      <c r="AE30" s="193"/>
      <c r="AK30" s="192" t="e">
        <f>ROUND(AW94, 2)</f>
        <v>#REF!</v>
      </c>
      <c r="AL30" s="193"/>
      <c r="AM30" s="193"/>
      <c r="AN30" s="193"/>
      <c r="AO30" s="193"/>
      <c r="AR30" s="34"/>
      <c r="BE30" s="189"/>
    </row>
    <row r="31" spans="1:71" s="3" customFormat="1" ht="14.4" hidden="1" customHeight="1">
      <c r="B31" s="34"/>
      <c r="F31" s="24" t="s">
        <v>37</v>
      </c>
      <c r="L31" s="214">
        <v>0.2</v>
      </c>
      <c r="M31" s="193"/>
      <c r="N31" s="193"/>
      <c r="O31" s="193"/>
      <c r="P31" s="193"/>
      <c r="W31" s="192" t="e">
        <f>ROUND(BB94, 2)</f>
        <v>#REF!</v>
      </c>
      <c r="X31" s="193"/>
      <c r="Y31" s="193"/>
      <c r="Z31" s="193"/>
      <c r="AA31" s="193"/>
      <c r="AB31" s="193"/>
      <c r="AC31" s="193"/>
      <c r="AD31" s="193"/>
      <c r="AE31" s="193"/>
      <c r="AK31" s="192">
        <v>0</v>
      </c>
      <c r="AL31" s="193"/>
      <c r="AM31" s="193"/>
      <c r="AN31" s="193"/>
      <c r="AO31" s="193"/>
      <c r="AR31" s="34"/>
      <c r="BE31" s="189"/>
    </row>
    <row r="32" spans="1:71" s="3" customFormat="1" ht="14.4" hidden="1" customHeight="1">
      <c r="B32" s="34"/>
      <c r="F32" s="24" t="s">
        <v>38</v>
      </c>
      <c r="L32" s="214">
        <v>0.2</v>
      </c>
      <c r="M32" s="193"/>
      <c r="N32" s="193"/>
      <c r="O32" s="193"/>
      <c r="P32" s="193"/>
      <c r="W32" s="192" t="e">
        <f>ROUND(BC94, 2)</f>
        <v>#REF!</v>
      </c>
      <c r="X32" s="193"/>
      <c r="Y32" s="193"/>
      <c r="Z32" s="193"/>
      <c r="AA32" s="193"/>
      <c r="AB32" s="193"/>
      <c r="AC32" s="193"/>
      <c r="AD32" s="193"/>
      <c r="AE32" s="193"/>
      <c r="AK32" s="192">
        <v>0</v>
      </c>
      <c r="AL32" s="193"/>
      <c r="AM32" s="193"/>
      <c r="AN32" s="193"/>
      <c r="AO32" s="193"/>
      <c r="AR32" s="34"/>
      <c r="BE32" s="189"/>
    </row>
    <row r="33" spans="1:57" s="3" customFormat="1" ht="14.4" hidden="1" customHeight="1">
      <c r="B33" s="34"/>
      <c r="F33" s="24" t="s">
        <v>39</v>
      </c>
      <c r="L33" s="214">
        <v>0</v>
      </c>
      <c r="M33" s="193"/>
      <c r="N33" s="193"/>
      <c r="O33" s="193"/>
      <c r="P33" s="193"/>
      <c r="W33" s="192" t="e">
        <f>ROUND(BD94, 2)</f>
        <v>#REF!</v>
      </c>
      <c r="X33" s="193"/>
      <c r="Y33" s="193"/>
      <c r="Z33" s="193"/>
      <c r="AA33" s="193"/>
      <c r="AB33" s="193"/>
      <c r="AC33" s="193"/>
      <c r="AD33" s="193"/>
      <c r="AE33" s="193"/>
      <c r="AK33" s="192">
        <v>0</v>
      </c>
      <c r="AL33" s="193"/>
      <c r="AM33" s="193"/>
      <c r="AN33" s="193"/>
      <c r="AO33" s="193"/>
      <c r="AR33" s="34"/>
      <c r="BE33" s="189"/>
    </row>
    <row r="34" spans="1:57" s="2" customFormat="1" ht="6.9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88"/>
    </row>
    <row r="35" spans="1:57" s="2" customFormat="1" ht="25.95" customHeight="1">
      <c r="A35" s="29"/>
      <c r="B35" s="30"/>
      <c r="C35" s="35"/>
      <c r="D35" s="36" t="s">
        <v>40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41</v>
      </c>
      <c r="U35" s="37"/>
      <c r="V35" s="37"/>
      <c r="W35" s="37"/>
      <c r="X35" s="218" t="s">
        <v>42</v>
      </c>
      <c r="Y35" s="195"/>
      <c r="Z35" s="195"/>
      <c r="AA35" s="195"/>
      <c r="AB35" s="195"/>
      <c r="AC35" s="37"/>
      <c r="AD35" s="37"/>
      <c r="AE35" s="37"/>
      <c r="AF35" s="37"/>
      <c r="AG35" s="37"/>
      <c r="AH35" s="37"/>
      <c r="AI35" s="37"/>
      <c r="AJ35" s="37"/>
      <c r="AK35" s="194" t="e">
        <f>SUM(AK26:AK33)</f>
        <v>#REF!</v>
      </c>
      <c r="AL35" s="195"/>
      <c r="AM35" s="195"/>
      <c r="AN35" s="195"/>
      <c r="AO35" s="196"/>
      <c r="AP35" s="35"/>
      <c r="AQ35" s="35"/>
      <c r="AR35" s="30"/>
      <c r="BE35" s="29"/>
    </row>
    <row r="36" spans="1:57" s="2" customFormat="1" ht="6.9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39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.2">
      <c r="A60" s="29"/>
      <c r="B60" s="30"/>
      <c r="C60" s="29"/>
      <c r="D60" s="42" t="s">
        <v>45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46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45</v>
      </c>
      <c r="AI60" s="32"/>
      <c r="AJ60" s="32"/>
      <c r="AK60" s="32"/>
      <c r="AL60" s="32"/>
      <c r="AM60" s="42" t="s">
        <v>46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.2">
      <c r="A64" s="29"/>
      <c r="B64" s="30"/>
      <c r="C64" s="29"/>
      <c r="D64" s="40" t="s">
        <v>47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48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.2">
      <c r="A75" s="29"/>
      <c r="B75" s="30"/>
      <c r="C75" s="29"/>
      <c r="D75" s="42" t="s">
        <v>45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46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45</v>
      </c>
      <c r="AI75" s="32"/>
      <c r="AJ75" s="32"/>
      <c r="AK75" s="32"/>
      <c r="AL75" s="32"/>
      <c r="AM75" s="42" t="s">
        <v>46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" customHeight="1">
      <c r="A82" s="29"/>
      <c r="B82" s="30"/>
      <c r="C82" s="18" t="s">
        <v>49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L84" s="4">
        <f>K5</f>
        <v>0</v>
      </c>
      <c r="AR84" s="48"/>
    </row>
    <row r="85" spans="1:91" s="5" customFormat="1" ht="36.9" customHeight="1">
      <c r="B85" s="49"/>
      <c r="C85" s="50" t="s">
        <v>13</v>
      </c>
      <c r="L85" s="205" t="str">
        <f>K6</f>
        <v>DPB montážne kanaly</v>
      </c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R85" s="49"/>
    </row>
    <row r="86" spans="1:91" s="2" customFormat="1" ht="6.9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207" t="str">
        <f>IF(AN8= "","",AN8)</f>
        <v>22. 2. 2022</v>
      </c>
      <c r="AN87" s="207"/>
      <c r="AO87" s="29"/>
      <c r="AP87" s="29"/>
      <c r="AQ87" s="29"/>
      <c r="AR87" s="30"/>
      <c r="BE87" s="29"/>
    </row>
    <row r="88" spans="1:91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15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03" t="str">
        <f>IF(E17="","",E17)</f>
        <v xml:space="preserve"> </v>
      </c>
      <c r="AN89" s="204"/>
      <c r="AO89" s="204"/>
      <c r="AP89" s="204"/>
      <c r="AQ89" s="29"/>
      <c r="AR89" s="30"/>
      <c r="AS89" s="199" t="s">
        <v>50</v>
      </c>
      <c r="AT89" s="200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15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28</v>
      </c>
      <c r="AJ90" s="29"/>
      <c r="AK90" s="29"/>
      <c r="AL90" s="29"/>
      <c r="AM90" s="203" t="str">
        <f>IF(E20="","",E20)</f>
        <v xml:space="preserve"> </v>
      </c>
      <c r="AN90" s="204"/>
      <c r="AO90" s="204"/>
      <c r="AP90" s="204"/>
      <c r="AQ90" s="29"/>
      <c r="AR90" s="30"/>
      <c r="AS90" s="201"/>
      <c r="AT90" s="202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5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1"/>
      <c r="AT91" s="202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215" t="s">
        <v>51</v>
      </c>
      <c r="D92" s="216"/>
      <c r="E92" s="216"/>
      <c r="F92" s="216"/>
      <c r="G92" s="216"/>
      <c r="H92" s="57"/>
      <c r="I92" s="217" t="s">
        <v>52</v>
      </c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9" t="s">
        <v>53</v>
      </c>
      <c r="AH92" s="216"/>
      <c r="AI92" s="216"/>
      <c r="AJ92" s="216"/>
      <c r="AK92" s="216"/>
      <c r="AL92" s="216"/>
      <c r="AM92" s="216"/>
      <c r="AN92" s="217" t="s">
        <v>54</v>
      </c>
      <c r="AO92" s="216"/>
      <c r="AP92" s="220"/>
      <c r="AQ92" s="58" t="s">
        <v>55</v>
      </c>
      <c r="AR92" s="30"/>
      <c r="AS92" s="59" t="s">
        <v>56</v>
      </c>
      <c r="AT92" s="60" t="s">
        <v>57</v>
      </c>
      <c r="AU92" s="60" t="s">
        <v>58</v>
      </c>
      <c r="AV92" s="60" t="s">
        <v>59</v>
      </c>
      <c r="AW92" s="60" t="s">
        <v>60</v>
      </c>
      <c r="AX92" s="60" t="s">
        <v>61</v>
      </c>
      <c r="AY92" s="60" t="s">
        <v>62</v>
      </c>
      <c r="AZ92" s="60" t="s">
        <v>63</v>
      </c>
      <c r="BA92" s="60" t="s">
        <v>64</v>
      </c>
      <c r="BB92" s="60" t="s">
        <v>65</v>
      </c>
      <c r="BC92" s="60" t="s">
        <v>66</v>
      </c>
      <c r="BD92" s="61" t="s">
        <v>67</v>
      </c>
      <c r="BE92" s="29"/>
    </row>
    <row r="93" spans="1:91" s="2" customFormat="1" ht="10.9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" customHeight="1">
      <c r="B94" s="65"/>
      <c r="C94" s="66" t="s">
        <v>68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24" t="e">
        <f>ROUND(SUM(AG95:AG96),2)</f>
        <v>#REF!</v>
      </c>
      <c r="AH94" s="224"/>
      <c r="AI94" s="224"/>
      <c r="AJ94" s="224"/>
      <c r="AK94" s="224"/>
      <c r="AL94" s="224"/>
      <c r="AM94" s="224"/>
      <c r="AN94" s="225" t="e">
        <f>SUM(AG94,AT94)</f>
        <v>#REF!</v>
      </c>
      <c r="AO94" s="225"/>
      <c r="AP94" s="225"/>
      <c r="AQ94" s="69" t="s">
        <v>1</v>
      </c>
      <c r="AR94" s="65"/>
      <c r="AS94" s="70">
        <f>ROUND(SUM(AS95:AS96),2)</f>
        <v>0</v>
      </c>
      <c r="AT94" s="71" t="e">
        <f>ROUND(SUM(AV94:AW94),2)</f>
        <v>#REF!</v>
      </c>
      <c r="AU94" s="72" t="e">
        <f>ROUND(SUM(AU95:AU96),5)</f>
        <v>#REF!</v>
      </c>
      <c r="AV94" s="71" t="e">
        <f>ROUND(AZ94*L29,2)</f>
        <v>#REF!</v>
      </c>
      <c r="AW94" s="71" t="e">
        <f>ROUND(BA94*L30,2)</f>
        <v>#REF!</v>
      </c>
      <c r="AX94" s="71" t="e">
        <f>ROUND(BB94*L29,2)</f>
        <v>#REF!</v>
      </c>
      <c r="AY94" s="71" t="e">
        <f>ROUND(BC94*L30,2)</f>
        <v>#REF!</v>
      </c>
      <c r="AZ94" s="71" t="e">
        <f>ROUND(SUM(AZ95:AZ96),2)</f>
        <v>#REF!</v>
      </c>
      <c r="BA94" s="71" t="e">
        <f>ROUND(SUM(BA95:BA96),2)</f>
        <v>#REF!</v>
      </c>
      <c r="BB94" s="71" t="e">
        <f>ROUND(SUM(BB95:BB96),2)</f>
        <v>#REF!</v>
      </c>
      <c r="BC94" s="71" t="e">
        <f>ROUND(SUM(BC95:BC96),2)</f>
        <v>#REF!</v>
      </c>
      <c r="BD94" s="73" t="e">
        <f>ROUND(SUM(BD95:BD96),2)</f>
        <v>#REF!</v>
      </c>
      <c r="BS94" s="74" t="s">
        <v>69</v>
      </c>
      <c r="BT94" s="74" t="s">
        <v>70</v>
      </c>
      <c r="BU94" s="75" t="s">
        <v>71</v>
      </c>
      <c r="BV94" s="74" t="s">
        <v>72</v>
      </c>
      <c r="BW94" s="74" t="s">
        <v>4</v>
      </c>
      <c r="BX94" s="74" t="s">
        <v>73</v>
      </c>
      <c r="CL94" s="74" t="s">
        <v>1</v>
      </c>
    </row>
    <row r="95" spans="1:91" s="7" customFormat="1" ht="16.5" customHeight="1">
      <c r="A95" s="76" t="s">
        <v>74</v>
      </c>
      <c r="B95" s="77"/>
      <c r="C95" s="78"/>
      <c r="D95" s="223" t="s">
        <v>75</v>
      </c>
      <c r="E95" s="223"/>
      <c r="F95" s="223"/>
      <c r="G95" s="223"/>
      <c r="H95" s="223"/>
      <c r="I95" s="79"/>
      <c r="J95" s="223" t="s">
        <v>76</v>
      </c>
      <c r="K95" s="223"/>
      <c r="L95" s="223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  <c r="AD95" s="223"/>
      <c r="AE95" s="223"/>
      <c r="AF95" s="223"/>
      <c r="AG95" s="221">
        <f>'1 - Olejove hospodarstvo'!J30</f>
        <v>0</v>
      </c>
      <c r="AH95" s="222"/>
      <c r="AI95" s="222"/>
      <c r="AJ95" s="222"/>
      <c r="AK95" s="222"/>
      <c r="AL95" s="222"/>
      <c r="AM95" s="222"/>
      <c r="AN95" s="221">
        <f>SUM(AG95,AT95)</f>
        <v>0</v>
      </c>
      <c r="AO95" s="222"/>
      <c r="AP95" s="222"/>
      <c r="AQ95" s="80" t="s">
        <v>77</v>
      </c>
      <c r="AR95" s="77"/>
      <c r="AS95" s="81">
        <v>0</v>
      </c>
      <c r="AT95" s="82">
        <f>ROUND(SUM(AV95:AW95),2)</f>
        <v>0</v>
      </c>
      <c r="AU95" s="83">
        <f>'1 - Olejove hospodarstvo'!P131</f>
        <v>0</v>
      </c>
      <c r="AV95" s="82">
        <f>'1 - Olejove hospodarstvo'!J33</f>
        <v>0</v>
      </c>
      <c r="AW95" s="82">
        <f>'1 - Olejove hospodarstvo'!J34</f>
        <v>0</v>
      </c>
      <c r="AX95" s="82">
        <f>'1 - Olejove hospodarstvo'!J35</f>
        <v>0</v>
      </c>
      <c r="AY95" s="82">
        <f>'1 - Olejove hospodarstvo'!J36</f>
        <v>0</v>
      </c>
      <c r="AZ95" s="82">
        <f>'1 - Olejove hospodarstvo'!F33</f>
        <v>0</v>
      </c>
      <c r="BA95" s="82">
        <f>'1 - Olejove hospodarstvo'!F34</f>
        <v>0</v>
      </c>
      <c r="BB95" s="82">
        <f>'1 - Olejove hospodarstvo'!F35</f>
        <v>0</v>
      </c>
      <c r="BC95" s="82">
        <f>'1 - Olejove hospodarstvo'!F36</f>
        <v>0</v>
      </c>
      <c r="BD95" s="84">
        <f>'1 - Olejove hospodarstvo'!F37</f>
        <v>0</v>
      </c>
      <c r="BT95" s="85" t="s">
        <v>75</v>
      </c>
      <c r="BV95" s="85" t="s">
        <v>72</v>
      </c>
      <c r="BW95" s="85" t="s">
        <v>78</v>
      </c>
      <c r="BX95" s="85" t="s">
        <v>4</v>
      </c>
      <c r="CL95" s="85" t="s">
        <v>1</v>
      </c>
      <c r="CM95" s="85" t="s">
        <v>70</v>
      </c>
    </row>
    <row r="96" spans="1:91" s="7" customFormat="1" ht="16.5" customHeight="1">
      <c r="A96" s="76" t="s">
        <v>74</v>
      </c>
      <c r="B96" s="77"/>
      <c r="C96" s="78"/>
      <c r="D96" s="223" t="s">
        <v>79</v>
      </c>
      <c r="E96" s="223"/>
      <c r="F96" s="223"/>
      <c r="G96" s="223"/>
      <c r="H96" s="223"/>
      <c r="I96" s="79"/>
      <c r="J96" s="223" t="s">
        <v>80</v>
      </c>
      <c r="K96" s="223"/>
      <c r="L96" s="223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  <c r="AA96" s="223"/>
      <c r="AB96" s="223"/>
      <c r="AC96" s="223"/>
      <c r="AD96" s="223"/>
      <c r="AE96" s="223"/>
      <c r="AF96" s="223"/>
      <c r="AG96" s="221" t="e">
        <f>#REF!</f>
        <v>#REF!</v>
      </c>
      <c r="AH96" s="222"/>
      <c r="AI96" s="222"/>
      <c r="AJ96" s="222"/>
      <c r="AK96" s="222"/>
      <c r="AL96" s="222"/>
      <c r="AM96" s="222"/>
      <c r="AN96" s="221" t="e">
        <f>SUM(AG96,AT96)</f>
        <v>#REF!</v>
      </c>
      <c r="AO96" s="222"/>
      <c r="AP96" s="222"/>
      <c r="AQ96" s="80" t="s">
        <v>77</v>
      </c>
      <c r="AR96" s="77"/>
      <c r="AS96" s="86">
        <v>0</v>
      </c>
      <c r="AT96" s="87" t="e">
        <f>ROUND(SUM(AV96:AW96),2)</f>
        <v>#REF!</v>
      </c>
      <c r="AU96" s="88" t="e">
        <f>#REF!</f>
        <v>#REF!</v>
      </c>
      <c r="AV96" s="87" t="e">
        <f>#REF!</f>
        <v>#REF!</v>
      </c>
      <c r="AW96" s="87" t="e">
        <f>#REF!</f>
        <v>#REF!</v>
      </c>
      <c r="AX96" s="87" t="e">
        <f>#REF!</f>
        <v>#REF!</v>
      </c>
      <c r="AY96" s="87" t="e">
        <f>#REF!</f>
        <v>#REF!</v>
      </c>
      <c r="AZ96" s="87" t="e">
        <f>#REF!</f>
        <v>#REF!</v>
      </c>
      <c r="BA96" s="87" t="e">
        <f>#REF!</f>
        <v>#REF!</v>
      </c>
      <c r="BB96" s="87" t="e">
        <f>#REF!</f>
        <v>#REF!</v>
      </c>
      <c r="BC96" s="87" t="e">
        <f>#REF!</f>
        <v>#REF!</v>
      </c>
      <c r="BD96" s="89" t="e">
        <f>#REF!</f>
        <v>#REF!</v>
      </c>
      <c r="BT96" s="85" t="s">
        <v>75</v>
      </c>
      <c r="BV96" s="85" t="s">
        <v>72</v>
      </c>
      <c r="BW96" s="85" t="s">
        <v>81</v>
      </c>
      <c r="BX96" s="85" t="s">
        <v>4</v>
      </c>
      <c r="CL96" s="85" t="s">
        <v>1</v>
      </c>
      <c r="CM96" s="85" t="s">
        <v>70</v>
      </c>
    </row>
    <row r="97" spans="1:57" s="2" customFormat="1" ht="30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" customHeight="1">
      <c r="A98" s="29"/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6">
    <mergeCell ref="AN96:AP96"/>
    <mergeCell ref="AG96:AM96"/>
    <mergeCell ref="D96:H96"/>
    <mergeCell ref="J96:AF96"/>
    <mergeCell ref="AG94:AM94"/>
    <mergeCell ref="AN94:AP94"/>
    <mergeCell ref="AG92:AM92"/>
    <mergeCell ref="AN92:AP92"/>
    <mergeCell ref="AN95:AP95"/>
    <mergeCell ref="AG95:AM95"/>
    <mergeCell ref="D95:H95"/>
    <mergeCell ref="J95:AF95"/>
    <mergeCell ref="L30:P30"/>
    <mergeCell ref="L31:P31"/>
    <mergeCell ref="L32:P32"/>
    <mergeCell ref="L33:P33"/>
    <mergeCell ref="C92:G92"/>
    <mergeCell ref="I92:AF92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1 - Olejove hospodarstvo'!C2" display="/" xr:uid="{00000000-0004-0000-0000-000000000000}"/>
    <hyperlink ref="A96" location="'2 - Brzdova stolica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16"/>
  <sheetViews>
    <sheetView showGridLines="0" tabSelected="1" topLeftCell="A170" workbookViewId="0">
      <selection activeCell="I174" sqref="I174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" style="1" customWidth="1"/>
    <col min="8" max="8" width="11.42578125" style="1" customWidth="1"/>
    <col min="9" max="9" width="20.140625" style="90" customWidth="1"/>
    <col min="10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I2" s="90"/>
      <c r="L2" s="197" t="s">
        <v>5</v>
      </c>
      <c r="M2" s="198"/>
      <c r="N2" s="198"/>
      <c r="O2" s="198"/>
      <c r="P2" s="198"/>
      <c r="Q2" s="198"/>
      <c r="R2" s="198"/>
      <c r="S2" s="198"/>
      <c r="T2" s="198"/>
      <c r="U2" s="198"/>
      <c r="V2" s="198"/>
      <c r="AT2" s="14" t="s">
        <v>78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70</v>
      </c>
    </row>
    <row r="4" spans="1:46" s="1" customFormat="1" ht="24.9" customHeight="1">
      <c r="B4" s="17"/>
      <c r="D4" s="18" t="s">
        <v>82</v>
      </c>
      <c r="I4" s="90"/>
      <c r="L4" s="17"/>
      <c r="M4" s="92" t="s">
        <v>9</v>
      </c>
      <c r="AT4" s="14" t="s">
        <v>3</v>
      </c>
    </row>
    <row r="5" spans="1:46" s="1" customFormat="1" ht="6.9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7" t="str">
        <f>'Rekapitulácia stavby'!K6</f>
        <v>DPB montážne kanaly</v>
      </c>
      <c r="F7" s="228"/>
      <c r="G7" s="228"/>
      <c r="H7" s="228"/>
      <c r="I7" s="90"/>
      <c r="L7" s="17"/>
    </row>
    <row r="8" spans="1:46" s="2" customFormat="1" ht="12" customHeight="1">
      <c r="A8" s="29"/>
      <c r="B8" s="30"/>
      <c r="C8" s="29"/>
      <c r="D8" s="24" t="s">
        <v>83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5" t="s">
        <v>84</v>
      </c>
      <c r="F9" s="226"/>
      <c r="G9" s="226"/>
      <c r="H9" s="226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22. 2. 2022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5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9" t="str">
        <f>'Rekapitulácia stavby'!E14</f>
        <v>Vyplň údaj</v>
      </c>
      <c r="F18" s="208"/>
      <c r="G18" s="208"/>
      <c r="H18" s="208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28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29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2" t="s">
        <v>1</v>
      </c>
      <c r="F27" s="212"/>
      <c r="G27" s="212"/>
      <c r="H27" s="212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30</v>
      </c>
      <c r="E30" s="29"/>
      <c r="F30" s="29"/>
      <c r="G30" s="29"/>
      <c r="H30" s="29"/>
      <c r="I30" s="93"/>
      <c r="J30" s="68">
        <f>ROUND(J131,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32</v>
      </c>
      <c r="G32" s="29"/>
      <c r="H32" s="29"/>
      <c r="I32" s="101" t="s">
        <v>31</v>
      </c>
      <c r="J32" s="33" t="s">
        <v>33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102" t="s">
        <v>34</v>
      </c>
      <c r="E33" s="24" t="s">
        <v>35</v>
      </c>
      <c r="F33" s="103">
        <f>ROUND((SUM(BE131:BE215)),  2)</f>
        <v>0</v>
      </c>
      <c r="G33" s="29"/>
      <c r="H33" s="29"/>
      <c r="I33" s="104">
        <v>0.2</v>
      </c>
      <c r="J33" s="103">
        <f>ROUND(((SUM(BE131:BE215))*I33),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24" t="s">
        <v>36</v>
      </c>
      <c r="F34" s="103">
        <f>ROUND((SUM(BF131:BF215)),  2)</f>
        <v>0</v>
      </c>
      <c r="G34" s="29"/>
      <c r="H34" s="29"/>
      <c r="I34" s="104">
        <v>0.2</v>
      </c>
      <c r="J34" s="103">
        <f>ROUND(((SUM(BF131:BF215))*I34),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37</v>
      </c>
      <c r="F35" s="103">
        <f>ROUND((SUM(BG131:BG215)),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38</v>
      </c>
      <c r="F36" s="103">
        <f>ROUND((SUM(BH131:BH215)),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24" t="s">
        <v>39</v>
      </c>
      <c r="F37" s="103">
        <f>ROUND((SUM(BI131:BI215)),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40</v>
      </c>
      <c r="E39" s="57"/>
      <c r="F39" s="57"/>
      <c r="G39" s="107" t="s">
        <v>41</v>
      </c>
      <c r="H39" s="108" t="s">
        <v>42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I41" s="90"/>
      <c r="L41" s="17"/>
    </row>
    <row r="42" spans="1:31" s="1" customFormat="1" ht="14.4" customHeight="1">
      <c r="B42" s="17"/>
      <c r="I42" s="90"/>
      <c r="L42" s="17"/>
    </row>
    <row r="43" spans="1:31" s="1" customFormat="1" ht="14.4" customHeight="1">
      <c r="B43" s="17"/>
      <c r="I43" s="90"/>
      <c r="L43" s="17"/>
    </row>
    <row r="44" spans="1:31" s="1" customFormat="1" ht="14.4" customHeight="1">
      <c r="B44" s="17"/>
      <c r="I44" s="90"/>
      <c r="L44" s="17"/>
    </row>
    <row r="45" spans="1:31" s="1" customFormat="1" ht="14.4" customHeight="1">
      <c r="B45" s="17"/>
      <c r="I45" s="90"/>
      <c r="L45" s="17"/>
    </row>
    <row r="46" spans="1:31" s="1" customFormat="1" ht="14.4" customHeight="1">
      <c r="B46" s="17"/>
      <c r="I46" s="90"/>
      <c r="L46" s="17"/>
    </row>
    <row r="47" spans="1:31" s="1" customFormat="1" ht="14.4" customHeight="1">
      <c r="B47" s="17"/>
      <c r="I47" s="90"/>
      <c r="L47" s="17"/>
    </row>
    <row r="48" spans="1:31" s="1" customFormat="1" ht="14.4" customHeight="1">
      <c r="B48" s="17"/>
      <c r="I48" s="90"/>
      <c r="L48" s="17"/>
    </row>
    <row r="49" spans="1:31" s="1" customFormat="1" ht="14.4" customHeight="1">
      <c r="B49" s="17"/>
      <c r="I49" s="90"/>
      <c r="L49" s="17"/>
    </row>
    <row r="50" spans="1:31" s="2" customFormat="1" ht="14.4" customHeight="1">
      <c r="B50" s="39"/>
      <c r="D50" s="40" t="s">
        <v>43</v>
      </c>
      <c r="E50" s="41"/>
      <c r="F50" s="41"/>
      <c r="G50" s="40" t="s">
        <v>44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2" t="s">
        <v>45</v>
      </c>
      <c r="E61" s="32"/>
      <c r="F61" s="113" t="s">
        <v>46</v>
      </c>
      <c r="G61" s="42" t="s">
        <v>45</v>
      </c>
      <c r="H61" s="32"/>
      <c r="I61" s="114"/>
      <c r="J61" s="115" t="s">
        <v>46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0" t="s">
        <v>47</v>
      </c>
      <c r="E65" s="43"/>
      <c r="F65" s="43"/>
      <c r="G65" s="40" t="s">
        <v>48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2" t="s">
        <v>45</v>
      </c>
      <c r="E76" s="32"/>
      <c r="F76" s="113" t="s">
        <v>46</v>
      </c>
      <c r="G76" s="42" t="s">
        <v>45</v>
      </c>
      <c r="H76" s="32"/>
      <c r="I76" s="114"/>
      <c r="J76" s="115" t="s">
        <v>46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>
      <c r="A82" s="29"/>
      <c r="B82" s="30"/>
      <c r="C82" s="18" t="s">
        <v>85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7" t="str">
        <f>E7</f>
        <v>DPB montážne kanaly</v>
      </c>
      <c r="F85" s="228"/>
      <c r="G85" s="228"/>
      <c r="H85" s="228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83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5" t="str">
        <f>E9</f>
        <v>1 - Olejove hospodarstvo</v>
      </c>
      <c r="F87" s="226"/>
      <c r="G87" s="226"/>
      <c r="H87" s="226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22. 2. 2022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28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86</v>
      </c>
      <c r="D94" s="105"/>
      <c r="E94" s="105"/>
      <c r="F94" s="105"/>
      <c r="G94" s="105"/>
      <c r="H94" s="105"/>
      <c r="I94" s="120"/>
      <c r="J94" s="121" t="s">
        <v>87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5" customHeight="1">
      <c r="A96" s="29"/>
      <c r="B96" s="30"/>
      <c r="C96" s="122" t="s">
        <v>88</v>
      </c>
      <c r="D96" s="29"/>
      <c r="E96" s="29"/>
      <c r="F96" s="29"/>
      <c r="G96" s="29"/>
      <c r="H96" s="29"/>
      <c r="I96" s="93"/>
      <c r="J96" s="68">
        <f>J131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89</v>
      </c>
    </row>
    <row r="97" spans="1:31" s="9" customFormat="1" ht="24.9" customHeight="1">
      <c r="B97" s="123"/>
      <c r="D97" s="124" t="s">
        <v>90</v>
      </c>
      <c r="E97" s="125"/>
      <c r="F97" s="125"/>
      <c r="G97" s="125"/>
      <c r="H97" s="125"/>
      <c r="I97" s="126"/>
      <c r="J97" s="127">
        <f>J132</f>
        <v>0</v>
      </c>
      <c r="L97" s="123"/>
    </row>
    <row r="98" spans="1:31" s="10" customFormat="1" ht="19.95" customHeight="1">
      <c r="B98" s="128"/>
      <c r="D98" s="129" t="s">
        <v>91</v>
      </c>
      <c r="E98" s="130"/>
      <c r="F98" s="130"/>
      <c r="G98" s="130"/>
      <c r="H98" s="130"/>
      <c r="I98" s="131"/>
      <c r="J98" s="132">
        <f>J133</f>
        <v>0</v>
      </c>
      <c r="L98" s="128"/>
    </row>
    <row r="99" spans="1:31" s="10" customFormat="1" ht="19.95" customHeight="1">
      <c r="B99" s="128"/>
      <c r="D99" s="129" t="s">
        <v>92</v>
      </c>
      <c r="E99" s="130"/>
      <c r="F99" s="130"/>
      <c r="G99" s="130"/>
      <c r="H99" s="130"/>
      <c r="I99" s="131"/>
      <c r="J99" s="132">
        <f>J137</f>
        <v>0</v>
      </c>
      <c r="L99" s="128"/>
    </row>
    <row r="100" spans="1:31" s="10" customFormat="1" ht="19.95" customHeight="1">
      <c r="B100" s="128"/>
      <c r="D100" s="129" t="s">
        <v>93</v>
      </c>
      <c r="E100" s="130"/>
      <c r="F100" s="130"/>
      <c r="G100" s="130"/>
      <c r="H100" s="130"/>
      <c r="I100" s="131"/>
      <c r="J100" s="132">
        <f>J144</f>
        <v>0</v>
      </c>
      <c r="L100" s="128"/>
    </row>
    <row r="101" spans="1:31" s="10" customFormat="1" ht="19.95" customHeight="1">
      <c r="B101" s="128"/>
      <c r="D101" s="129" t="s">
        <v>94</v>
      </c>
      <c r="E101" s="130"/>
      <c r="F101" s="130"/>
      <c r="G101" s="130"/>
      <c r="H101" s="130"/>
      <c r="I101" s="131"/>
      <c r="J101" s="132">
        <f>J147</f>
        <v>0</v>
      </c>
      <c r="L101" s="128"/>
    </row>
    <row r="102" spans="1:31" s="10" customFormat="1" ht="19.95" customHeight="1">
      <c r="B102" s="128"/>
      <c r="D102" s="129" t="s">
        <v>95</v>
      </c>
      <c r="E102" s="130"/>
      <c r="F102" s="130"/>
      <c r="G102" s="130"/>
      <c r="H102" s="130"/>
      <c r="I102" s="131"/>
      <c r="J102" s="132">
        <f>J152</f>
        <v>0</v>
      </c>
      <c r="L102" s="128"/>
    </row>
    <row r="103" spans="1:31" s="10" customFormat="1" ht="19.95" customHeight="1">
      <c r="B103" s="128"/>
      <c r="D103" s="129" t="s">
        <v>96</v>
      </c>
      <c r="E103" s="130"/>
      <c r="F103" s="130"/>
      <c r="G103" s="130"/>
      <c r="H103" s="130"/>
      <c r="I103" s="131"/>
      <c r="J103" s="132">
        <f>J169</f>
        <v>0</v>
      </c>
      <c r="L103" s="128"/>
    </row>
    <row r="104" spans="1:31" s="9" customFormat="1" ht="24.9" customHeight="1">
      <c r="B104" s="123"/>
      <c r="D104" s="124" t="s">
        <v>97</v>
      </c>
      <c r="E104" s="125"/>
      <c r="F104" s="125"/>
      <c r="G104" s="125"/>
      <c r="H104" s="125"/>
      <c r="I104" s="126"/>
      <c r="J104" s="127">
        <f>J171</f>
        <v>0</v>
      </c>
      <c r="L104" s="123"/>
    </row>
    <row r="105" spans="1:31" s="10" customFormat="1" ht="19.95" customHeight="1">
      <c r="B105" s="128"/>
      <c r="D105" s="129" t="s">
        <v>98</v>
      </c>
      <c r="E105" s="130"/>
      <c r="F105" s="130"/>
      <c r="G105" s="130"/>
      <c r="H105" s="130"/>
      <c r="I105" s="131"/>
      <c r="J105" s="132">
        <f>J172</f>
        <v>0</v>
      </c>
      <c r="L105" s="128"/>
    </row>
    <row r="106" spans="1:31" s="10" customFormat="1" ht="19.95" customHeight="1">
      <c r="B106" s="128"/>
      <c r="D106" s="129" t="s">
        <v>99</v>
      </c>
      <c r="E106" s="130"/>
      <c r="F106" s="130"/>
      <c r="G106" s="130"/>
      <c r="H106" s="130"/>
      <c r="I106" s="131"/>
      <c r="J106" s="132">
        <f>J185</f>
        <v>0</v>
      </c>
      <c r="L106" s="128"/>
    </row>
    <row r="107" spans="1:31" s="10" customFormat="1" ht="19.95" customHeight="1">
      <c r="B107" s="128"/>
      <c r="D107" s="129" t="s">
        <v>100</v>
      </c>
      <c r="E107" s="130"/>
      <c r="F107" s="130"/>
      <c r="G107" s="130"/>
      <c r="H107" s="130"/>
      <c r="I107" s="131"/>
      <c r="J107" s="132">
        <f>J189</f>
        <v>0</v>
      </c>
      <c r="L107" s="128"/>
    </row>
    <row r="108" spans="1:31" s="9" customFormat="1" ht="24.9" customHeight="1">
      <c r="B108" s="123"/>
      <c r="D108" s="124" t="s">
        <v>101</v>
      </c>
      <c r="E108" s="125"/>
      <c r="F108" s="125"/>
      <c r="G108" s="125"/>
      <c r="H108" s="125"/>
      <c r="I108" s="126"/>
      <c r="J108" s="127">
        <f>J193</f>
        <v>0</v>
      </c>
      <c r="L108" s="123"/>
    </row>
    <row r="109" spans="1:31" s="10" customFormat="1" ht="19.95" customHeight="1">
      <c r="B109" s="128"/>
      <c r="D109" s="129" t="s">
        <v>102</v>
      </c>
      <c r="E109" s="130"/>
      <c r="F109" s="130"/>
      <c r="G109" s="130"/>
      <c r="H109" s="130"/>
      <c r="I109" s="131"/>
      <c r="J109" s="132">
        <f>J194</f>
        <v>0</v>
      </c>
      <c r="L109" s="128"/>
    </row>
    <row r="110" spans="1:31" s="10" customFormat="1" ht="19.95" customHeight="1">
      <c r="B110" s="128"/>
      <c r="D110" s="129" t="s">
        <v>103</v>
      </c>
      <c r="E110" s="130"/>
      <c r="F110" s="130"/>
      <c r="G110" s="130"/>
      <c r="H110" s="130"/>
      <c r="I110" s="131"/>
      <c r="J110" s="132">
        <f>J209</f>
        <v>0</v>
      </c>
      <c r="L110" s="128"/>
    </row>
    <row r="111" spans="1:31" s="10" customFormat="1" ht="19.95" customHeight="1">
      <c r="B111" s="128"/>
      <c r="D111" s="129" t="s">
        <v>104</v>
      </c>
      <c r="E111" s="130"/>
      <c r="F111" s="130"/>
      <c r="G111" s="130"/>
      <c r="H111" s="130"/>
      <c r="I111" s="131"/>
      <c r="J111" s="132">
        <f>J212</f>
        <v>0</v>
      </c>
      <c r="L111" s="128"/>
    </row>
    <row r="112" spans="1:31" s="2" customFormat="1" ht="21.75" customHeight="1">
      <c r="A112" s="29"/>
      <c r="B112" s="30"/>
      <c r="C112" s="29"/>
      <c r="D112" s="29"/>
      <c r="E112" s="29"/>
      <c r="F112" s="29"/>
      <c r="G112" s="29"/>
      <c r="H112" s="29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" customHeight="1">
      <c r="A113" s="29"/>
      <c r="B113" s="44"/>
      <c r="C113" s="45"/>
      <c r="D113" s="45"/>
      <c r="E113" s="45"/>
      <c r="F113" s="45"/>
      <c r="G113" s="45"/>
      <c r="H113" s="45"/>
      <c r="I113" s="117"/>
      <c r="J113" s="45"/>
      <c r="K113" s="45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" customHeight="1">
      <c r="A117" s="29"/>
      <c r="B117" s="46"/>
      <c r="C117" s="47"/>
      <c r="D117" s="47"/>
      <c r="E117" s="47"/>
      <c r="F117" s="47"/>
      <c r="G117" s="47"/>
      <c r="H117" s="47"/>
      <c r="I117" s="118"/>
      <c r="J117" s="47"/>
      <c r="K117" s="47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" customHeight="1">
      <c r="A118" s="29"/>
      <c r="B118" s="30"/>
      <c r="C118" s="18" t="s">
        <v>105</v>
      </c>
      <c r="D118" s="29"/>
      <c r="E118" s="29"/>
      <c r="F118" s="29"/>
      <c r="G118" s="29"/>
      <c r="H118" s="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" customHeight="1">
      <c r="A119" s="29"/>
      <c r="B119" s="30"/>
      <c r="C119" s="29"/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13</v>
      </c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27" t="str">
        <f>E7</f>
        <v>DPB montážne kanaly</v>
      </c>
      <c r="F121" s="228"/>
      <c r="G121" s="228"/>
      <c r="H121" s="228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83</v>
      </c>
      <c r="D122" s="29"/>
      <c r="E122" s="29"/>
      <c r="F122" s="29"/>
      <c r="G122" s="29"/>
      <c r="H122" s="29"/>
      <c r="I122" s="93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05" t="str">
        <f>E9</f>
        <v>1 - Olejove hospodarstvo</v>
      </c>
      <c r="F123" s="226"/>
      <c r="G123" s="226"/>
      <c r="H123" s="226"/>
      <c r="I123" s="93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" customHeight="1">
      <c r="A124" s="29"/>
      <c r="B124" s="30"/>
      <c r="C124" s="29"/>
      <c r="D124" s="29"/>
      <c r="E124" s="29"/>
      <c r="F124" s="29"/>
      <c r="G124" s="29"/>
      <c r="H124" s="29"/>
      <c r="I124" s="93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17</v>
      </c>
      <c r="D125" s="29"/>
      <c r="E125" s="29"/>
      <c r="F125" s="22" t="str">
        <f>F12</f>
        <v xml:space="preserve"> </v>
      </c>
      <c r="G125" s="29"/>
      <c r="H125" s="29"/>
      <c r="I125" s="94" t="s">
        <v>19</v>
      </c>
      <c r="J125" s="52" t="str">
        <f>IF(J12="","",J12)</f>
        <v>22. 2. 2022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" customHeight="1">
      <c r="A126" s="29"/>
      <c r="B126" s="30"/>
      <c r="C126" s="29"/>
      <c r="D126" s="29"/>
      <c r="E126" s="29"/>
      <c r="F126" s="29"/>
      <c r="G126" s="29"/>
      <c r="H126" s="29"/>
      <c r="I126" s="93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15" customHeight="1">
      <c r="A127" s="29"/>
      <c r="B127" s="30"/>
      <c r="C127" s="24" t="s">
        <v>21</v>
      </c>
      <c r="D127" s="29"/>
      <c r="E127" s="29"/>
      <c r="F127" s="22" t="str">
        <f>E15</f>
        <v xml:space="preserve"> </v>
      </c>
      <c r="G127" s="29"/>
      <c r="H127" s="29"/>
      <c r="I127" s="94" t="s">
        <v>26</v>
      </c>
      <c r="J127" s="27" t="str">
        <f>E21</f>
        <v xml:space="preserve"> </v>
      </c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15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94" t="s">
        <v>28</v>
      </c>
      <c r="J128" s="27" t="str">
        <f>E24</f>
        <v xml:space="preserve"> </v>
      </c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93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3"/>
      <c r="B130" s="134"/>
      <c r="C130" s="135" t="s">
        <v>106</v>
      </c>
      <c r="D130" s="136" t="s">
        <v>55</v>
      </c>
      <c r="E130" s="136" t="s">
        <v>51</v>
      </c>
      <c r="F130" s="136" t="s">
        <v>52</v>
      </c>
      <c r="G130" s="136" t="s">
        <v>107</v>
      </c>
      <c r="H130" s="136" t="s">
        <v>108</v>
      </c>
      <c r="I130" s="137" t="s">
        <v>109</v>
      </c>
      <c r="J130" s="138" t="s">
        <v>87</v>
      </c>
      <c r="K130" s="139" t="s">
        <v>110</v>
      </c>
      <c r="L130" s="140"/>
      <c r="M130" s="59" t="s">
        <v>1</v>
      </c>
      <c r="N130" s="60" t="s">
        <v>34</v>
      </c>
      <c r="O130" s="60" t="s">
        <v>111</v>
      </c>
      <c r="P130" s="60" t="s">
        <v>112</v>
      </c>
      <c r="Q130" s="60" t="s">
        <v>113</v>
      </c>
      <c r="R130" s="60" t="s">
        <v>114</v>
      </c>
      <c r="S130" s="60" t="s">
        <v>115</v>
      </c>
      <c r="T130" s="61" t="s">
        <v>116</v>
      </c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</row>
    <row r="131" spans="1:65" s="2" customFormat="1" ht="22.95" customHeight="1">
      <c r="A131" s="29"/>
      <c r="B131" s="30"/>
      <c r="C131" s="66" t="s">
        <v>88</v>
      </c>
      <c r="D131" s="29"/>
      <c r="E131" s="29"/>
      <c r="F131" s="29"/>
      <c r="G131" s="29"/>
      <c r="H131" s="29"/>
      <c r="I131" s="93"/>
      <c r="J131" s="141">
        <f>BK131</f>
        <v>0</v>
      </c>
      <c r="K131" s="29"/>
      <c r="L131" s="30"/>
      <c r="M131" s="62"/>
      <c r="N131" s="53"/>
      <c r="O131" s="63"/>
      <c r="P131" s="142">
        <f>P132+P171+P193</f>
        <v>0</v>
      </c>
      <c r="Q131" s="63"/>
      <c r="R131" s="142">
        <f>R132+R171+R193</f>
        <v>0</v>
      </c>
      <c r="S131" s="63"/>
      <c r="T131" s="143">
        <f>T132+T171+T193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69</v>
      </c>
      <c r="AU131" s="14" t="s">
        <v>89</v>
      </c>
      <c r="BK131" s="144">
        <f>BK132+BK171+BK193</f>
        <v>0</v>
      </c>
    </row>
    <row r="132" spans="1:65" s="12" customFormat="1" ht="25.95" customHeight="1">
      <c r="B132" s="145"/>
      <c r="D132" s="146" t="s">
        <v>69</v>
      </c>
      <c r="E132" s="147" t="s">
        <v>117</v>
      </c>
      <c r="F132" s="147" t="s">
        <v>118</v>
      </c>
      <c r="I132" s="148"/>
      <c r="J132" s="149">
        <f>BK132</f>
        <v>0</v>
      </c>
      <c r="L132" s="145"/>
      <c r="M132" s="150"/>
      <c r="N132" s="151"/>
      <c r="O132" s="151"/>
      <c r="P132" s="152">
        <f>P133+P137+P144+P147+P152+P169</f>
        <v>0</v>
      </c>
      <c r="Q132" s="151"/>
      <c r="R132" s="152">
        <f>R133+R137+R144+R147+R152+R169</f>
        <v>0</v>
      </c>
      <c r="S132" s="151"/>
      <c r="T132" s="153">
        <f>T133+T137+T144+T147+T152+T169</f>
        <v>0</v>
      </c>
      <c r="AR132" s="146" t="s">
        <v>75</v>
      </c>
      <c r="AT132" s="154" t="s">
        <v>69</v>
      </c>
      <c r="AU132" s="154" t="s">
        <v>70</v>
      </c>
      <c r="AY132" s="146" t="s">
        <v>119</v>
      </c>
      <c r="BK132" s="155">
        <f>BK133+BK137+BK144+BK147+BK152+BK169</f>
        <v>0</v>
      </c>
    </row>
    <row r="133" spans="1:65" s="12" customFormat="1" ht="22.95" customHeight="1">
      <c r="B133" s="145"/>
      <c r="D133" s="146" t="s">
        <v>69</v>
      </c>
      <c r="E133" s="156" t="s">
        <v>75</v>
      </c>
      <c r="F133" s="156" t="s">
        <v>120</v>
      </c>
      <c r="I133" s="148"/>
      <c r="J133" s="157">
        <f>BK133</f>
        <v>0</v>
      </c>
      <c r="L133" s="145"/>
      <c r="M133" s="150"/>
      <c r="N133" s="151"/>
      <c r="O133" s="151"/>
      <c r="P133" s="152">
        <f>SUM(P134:P136)</f>
        <v>0</v>
      </c>
      <c r="Q133" s="151"/>
      <c r="R133" s="152">
        <f>SUM(R134:R136)</f>
        <v>0</v>
      </c>
      <c r="S133" s="151"/>
      <c r="T133" s="153">
        <f>SUM(T134:T136)</f>
        <v>0</v>
      </c>
      <c r="AR133" s="146" t="s">
        <v>75</v>
      </c>
      <c r="AT133" s="154" t="s">
        <v>69</v>
      </c>
      <c r="AU133" s="154" t="s">
        <v>75</v>
      </c>
      <c r="AY133" s="146" t="s">
        <v>119</v>
      </c>
      <c r="BK133" s="155">
        <f>SUM(BK134:BK136)</f>
        <v>0</v>
      </c>
    </row>
    <row r="134" spans="1:65" s="2" customFormat="1" ht="24" customHeight="1">
      <c r="A134" s="29"/>
      <c r="B134" s="158"/>
      <c r="C134" s="159" t="s">
        <v>75</v>
      </c>
      <c r="D134" s="159" t="s">
        <v>121</v>
      </c>
      <c r="E134" s="160" t="s">
        <v>122</v>
      </c>
      <c r="F134" s="161" t="s">
        <v>123</v>
      </c>
      <c r="G134" s="162" t="s">
        <v>124</v>
      </c>
      <c r="H134" s="163">
        <v>60.96</v>
      </c>
      <c r="I134" s="164"/>
      <c r="J134" s="163">
        <f>ROUND(I134*H134,2)</f>
        <v>0</v>
      </c>
      <c r="K134" s="165"/>
      <c r="L134" s="30"/>
      <c r="M134" s="166" t="s">
        <v>1</v>
      </c>
      <c r="N134" s="167" t="s">
        <v>36</v>
      </c>
      <c r="O134" s="55"/>
      <c r="P134" s="168">
        <f>O134*H134</f>
        <v>0</v>
      </c>
      <c r="Q134" s="168">
        <v>0</v>
      </c>
      <c r="R134" s="168">
        <f>Q134*H134</f>
        <v>0</v>
      </c>
      <c r="S134" s="168">
        <v>0</v>
      </c>
      <c r="T134" s="169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125</v>
      </c>
      <c r="AT134" s="170" t="s">
        <v>121</v>
      </c>
      <c r="AU134" s="170" t="s">
        <v>79</v>
      </c>
      <c r="AY134" s="14" t="s">
        <v>119</v>
      </c>
      <c r="BE134" s="171">
        <f>IF(N134="základná",J134,0)</f>
        <v>0</v>
      </c>
      <c r="BF134" s="171">
        <f>IF(N134="znížená",J134,0)</f>
        <v>0</v>
      </c>
      <c r="BG134" s="171">
        <f>IF(N134="zákl. prenesená",J134,0)</f>
        <v>0</v>
      </c>
      <c r="BH134" s="171">
        <f>IF(N134="zníž. prenesená",J134,0)</f>
        <v>0</v>
      </c>
      <c r="BI134" s="171">
        <f>IF(N134="nulová",J134,0)</f>
        <v>0</v>
      </c>
      <c r="BJ134" s="14" t="s">
        <v>79</v>
      </c>
      <c r="BK134" s="171">
        <f>ROUND(I134*H134,2)</f>
        <v>0</v>
      </c>
      <c r="BL134" s="14" t="s">
        <v>125</v>
      </c>
      <c r="BM134" s="170" t="s">
        <v>79</v>
      </c>
    </row>
    <row r="135" spans="1:65" s="2" customFormat="1" ht="24" customHeight="1">
      <c r="A135" s="29"/>
      <c r="B135" s="158"/>
      <c r="C135" s="159" t="s">
        <v>79</v>
      </c>
      <c r="D135" s="159" t="s">
        <v>121</v>
      </c>
      <c r="E135" s="160" t="s">
        <v>126</v>
      </c>
      <c r="F135" s="161" t="s">
        <v>127</v>
      </c>
      <c r="G135" s="162" t="s">
        <v>124</v>
      </c>
      <c r="H135" s="163">
        <v>60.96</v>
      </c>
      <c r="I135" s="164"/>
      <c r="J135" s="163">
        <f>ROUND(I135*H135,2)</f>
        <v>0</v>
      </c>
      <c r="K135" s="165"/>
      <c r="L135" s="30"/>
      <c r="M135" s="166" t="s">
        <v>1</v>
      </c>
      <c r="N135" s="167" t="s">
        <v>36</v>
      </c>
      <c r="O135" s="55"/>
      <c r="P135" s="168">
        <f>O135*H135</f>
        <v>0</v>
      </c>
      <c r="Q135" s="168">
        <v>0</v>
      </c>
      <c r="R135" s="168">
        <f>Q135*H135</f>
        <v>0</v>
      </c>
      <c r="S135" s="168">
        <v>0</v>
      </c>
      <c r="T135" s="169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125</v>
      </c>
      <c r="AT135" s="170" t="s">
        <v>121</v>
      </c>
      <c r="AU135" s="170" t="s">
        <v>79</v>
      </c>
      <c r="AY135" s="14" t="s">
        <v>119</v>
      </c>
      <c r="BE135" s="171">
        <f>IF(N135="základná",J135,0)</f>
        <v>0</v>
      </c>
      <c r="BF135" s="171">
        <f>IF(N135="znížená",J135,0)</f>
        <v>0</v>
      </c>
      <c r="BG135" s="171">
        <f>IF(N135="zákl. prenesená",J135,0)</f>
        <v>0</v>
      </c>
      <c r="BH135" s="171">
        <f>IF(N135="zníž. prenesená",J135,0)</f>
        <v>0</v>
      </c>
      <c r="BI135" s="171">
        <f>IF(N135="nulová",J135,0)</f>
        <v>0</v>
      </c>
      <c r="BJ135" s="14" t="s">
        <v>79</v>
      </c>
      <c r="BK135" s="171">
        <f>ROUND(I135*H135,2)</f>
        <v>0</v>
      </c>
      <c r="BL135" s="14" t="s">
        <v>125</v>
      </c>
      <c r="BM135" s="170" t="s">
        <v>125</v>
      </c>
    </row>
    <row r="136" spans="1:65" s="2" customFormat="1" ht="24" customHeight="1">
      <c r="A136" s="29"/>
      <c r="B136" s="158"/>
      <c r="C136" s="159" t="s">
        <v>128</v>
      </c>
      <c r="D136" s="159" t="s">
        <v>121</v>
      </c>
      <c r="E136" s="160" t="s">
        <v>129</v>
      </c>
      <c r="F136" s="161" t="s">
        <v>130</v>
      </c>
      <c r="G136" s="162" t="s">
        <v>124</v>
      </c>
      <c r="H136" s="163">
        <v>60.96</v>
      </c>
      <c r="I136" s="164"/>
      <c r="J136" s="163">
        <f>ROUND(I136*H136,2)</f>
        <v>0</v>
      </c>
      <c r="K136" s="165"/>
      <c r="L136" s="30"/>
      <c r="M136" s="166" t="s">
        <v>1</v>
      </c>
      <c r="N136" s="167" t="s">
        <v>36</v>
      </c>
      <c r="O136" s="55"/>
      <c r="P136" s="168">
        <f>O136*H136</f>
        <v>0</v>
      </c>
      <c r="Q136" s="168">
        <v>0</v>
      </c>
      <c r="R136" s="168">
        <f>Q136*H136</f>
        <v>0</v>
      </c>
      <c r="S136" s="168">
        <v>0</v>
      </c>
      <c r="T136" s="16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125</v>
      </c>
      <c r="AT136" s="170" t="s">
        <v>121</v>
      </c>
      <c r="AU136" s="170" t="s">
        <v>79</v>
      </c>
      <c r="AY136" s="14" t="s">
        <v>119</v>
      </c>
      <c r="BE136" s="171">
        <f>IF(N136="základná",J136,0)</f>
        <v>0</v>
      </c>
      <c r="BF136" s="171">
        <f>IF(N136="znížená",J136,0)</f>
        <v>0</v>
      </c>
      <c r="BG136" s="171">
        <f>IF(N136="zákl. prenesená",J136,0)</f>
        <v>0</v>
      </c>
      <c r="BH136" s="171">
        <f>IF(N136="zníž. prenesená",J136,0)</f>
        <v>0</v>
      </c>
      <c r="BI136" s="171">
        <f>IF(N136="nulová",J136,0)</f>
        <v>0</v>
      </c>
      <c r="BJ136" s="14" t="s">
        <v>79</v>
      </c>
      <c r="BK136" s="171">
        <f>ROUND(I136*H136,2)</f>
        <v>0</v>
      </c>
      <c r="BL136" s="14" t="s">
        <v>125</v>
      </c>
      <c r="BM136" s="170" t="s">
        <v>131</v>
      </c>
    </row>
    <row r="137" spans="1:65" s="12" customFormat="1" ht="22.95" customHeight="1">
      <c r="B137" s="145"/>
      <c r="D137" s="146" t="s">
        <v>69</v>
      </c>
      <c r="E137" s="156" t="s">
        <v>79</v>
      </c>
      <c r="F137" s="156" t="s">
        <v>132</v>
      </c>
      <c r="I137" s="148"/>
      <c r="J137" s="157">
        <f>BK137</f>
        <v>0</v>
      </c>
      <c r="L137" s="145"/>
      <c r="M137" s="150"/>
      <c r="N137" s="151"/>
      <c r="O137" s="151"/>
      <c r="P137" s="152">
        <f>SUM(P138:P143)</f>
        <v>0</v>
      </c>
      <c r="Q137" s="151"/>
      <c r="R137" s="152">
        <f>SUM(R138:R143)</f>
        <v>0</v>
      </c>
      <c r="S137" s="151"/>
      <c r="T137" s="153">
        <f>SUM(T138:T143)</f>
        <v>0</v>
      </c>
      <c r="AR137" s="146" t="s">
        <v>75</v>
      </c>
      <c r="AT137" s="154" t="s">
        <v>69</v>
      </c>
      <c r="AU137" s="154" t="s">
        <v>75</v>
      </c>
      <c r="AY137" s="146" t="s">
        <v>119</v>
      </c>
      <c r="BK137" s="155">
        <f>SUM(BK138:BK143)</f>
        <v>0</v>
      </c>
    </row>
    <row r="138" spans="1:65" s="2" customFormat="1" ht="24" customHeight="1">
      <c r="A138" s="29"/>
      <c r="B138" s="158"/>
      <c r="C138" s="159" t="s">
        <v>125</v>
      </c>
      <c r="D138" s="159" t="s">
        <v>121</v>
      </c>
      <c r="E138" s="160" t="s">
        <v>133</v>
      </c>
      <c r="F138" s="161" t="s">
        <v>134</v>
      </c>
      <c r="G138" s="162" t="s">
        <v>135</v>
      </c>
      <c r="H138" s="163">
        <v>23.39</v>
      </c>
      <c r="I138" s="164"/>
      <c r="J138" s="163">
        <f t="shared" ref="J138:J143" si="0">ROUND(I138*H138,2)</f>
        <v>0</v>
      </c>
      <c r="K138" s="165"/>
      <c r="L138" s="30"/>
      <c r="M138" s="166" t="s">
        <v>1</v>
      </c>
      <c r="N138" s="167" t="s">
        <v>36</v>
      </c>
      <c r="O138" s="55"/>
      <c r="P138" s="168">
        <f t="shared" ref="P138:P143" si="1">O138*H138</f>
        <v>0</v>
      </c>
      <c r="Q138" s="168">
        <v>0</v>
      </c>
      <c r="R138" s="168">
        <f t="shared" ref="R138:R143" si="2">Q138*H138</f>
        <v>0</v>
      </c>
      <c r="S138" s="168">
        <v>0</v>
      </c>
      <c r="T138" s="169">
        <f t="shared" ref="T138:T143" si="3"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125</v>
      </c>
      <c r="AT138" s="170" t="s">
        <v>121</v>
      </c>
      <c r="AU138" s="170" t="s">
        <v>79</v>
      </c>
      <c r="AY138" s="14" t="s">
        <v>119</v>
      </c>
      <c r="BE138" s="171">
        <f t="shared" ref="BE138:BE143" si="4">IF(N138="základná",J138,0)</f>
        <v>0</v>
      </c>
      <c r="BF138" s="171">
        <f t="shared" ref="BF138:BF143" si="5">IF(N138="znížená",J138,0)</f>
        <v>0</v>
      </c>
      <c r="BG138" s="171">
        <f t="shared" ref="BG138:BG143" si="6">IF(N138="zákl. prenesená",J138,0)</f>
        <v>0</v>
      </c>
      <c r="BH138" s="171">
        <f t="shared" ref="BH138:BH143" si="7">IF(N138="zníž. prenesená",J138,0)</f>
        <v>0</v>
      </c>
      <c r="BI138" s="171">
        <f t="shared" ref="BI138:BI143" si="8">IF(N138="nulová",J138,0)</f>
        <v>0</v>
      </c>
      <c r="BJ138" s="14" t="s">
        <v>79</v>
      </c>
      <c r="BK138" s="171">
        <f t="shared" ref="BK138:BK143" si="9">ROUND(I138*H138,2)</f>
        <v>0</v>
      </c>
      <c r="BL138" s="14" t="s">
        <v>125</v>
      </c>
      <c r="BM138" s="170" t="s">
        <v>136</v>
      </c>
    </row>
    <row r="139" spans="1:65" s="2" customFormat="1" ht="24" customHeight="1">
      <c r="A139" s="29"/>
      <c r="B139" s="158"/>
      <c r="C139" s="159" t="s">
        <v>137</v>
      </c>
      <c r="D139" s="159" t="s">
        <v>121</v>
      </c>
      <c r="E139" s="160" t="s">
        <v>138</v>
      </c>
      <c r="F139" s="161" t="s">
        <v>139</v>
      </c>
      <c r="G139" s="162" t="s">
        <v>124</v>
      </c>
      <c r="H139" s="163">
        <v>136.08000000000001</v>
      </c>
      <c r="I139" s="164"/>
      <c r="J139" s="163">
        <f t="shared" si="0"/>
        <v>0</v>
      </c>
      <c r="K139" s="165"/>
      <c r="L139" s="30"/>
      <c r="M139" s="166" t="s">
        <v>1</v>
      </c>
      <c r="N139" s="167" t="s">
        <v>36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125</v>
      </c>
      <c r="AT139" s="170" t="s">
        <v>121</v>
      </c>
      <c r="AU139" s="170" t="s">
        <v>79</v>
      </c>
      <c r="AY139" s="14" t="s">
        <v>119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79</v>
      </c>
      <c r="BK139" s="171">
        <f t="shared" si="9"/>
        <v>0</v>
      </c>
      <c r="BL139" s="14" t="s">
        <v>125</v>
      </c>
      <c r="BM139" s="170" t="s">
        <v>140</v>
      </c>
    </row>
    <row r="140" spans="1:65" s="2" customFormat="1" ht="24" customHeight="1">
      <c r="A140" s="29"/>
      <c r="B140" s="158"/>
      <c r="C140" s="159" t="s">
        <v>131</v>
      </c>
      <c r="D140" s="159" t="s">
        <v>121</v>
      </c>
      <c r="E140" s="160" t="s">
        <v>141</v>
      </c>
      <c r="F140" s="161" t="s">
        <v>142</v>
      </c>
      <c r="G140" s="162" t="s">
        <v>124</v>
      </c>
      <c r="H140" s="163">
        <v>136.08000000000001</v>
      </c>
      <c r="I140" s="164"/>
      <c r="J140" s="163">
        <f t="shared" si="0"/>
        <v>0</v>
      </c>
      <c r="K140" s="165"/>
      <c r="L140" s="30"/>
      <c r="M140" s="166" t="s">
        <v>1</v>
      </c>
      <c r="N140" s="167" t="s">
        <v>36</v>
      </c>
      <c r="O140" s="55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125</v>
      </c>
      <c r="AT140" s="170" t="s">
        <v>121</v>
      </c>
      <c r="AU140" s="170" t="s">
        <v>79</v>
      </c>
      <c r="AY140" s="14" t="s">
        <v>119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4" t="s">
        <v>79</v>
      </c>
      <c r="BK140" s="171">
        <f t="shared" si="9"/>
        <v>0</v>
      </c>
      <c r="BL140" s="14" t="s">
        <v>125</v>
      </c>
      <c r="BM140" s="170" t="s">
        <v>143</v>
      </c>
    </row>
    <row r="141" spans="1:65" s="2" customFormat="1" ht="16.5" customHeight="1">
      <c r="A141" s="29"/>
      <c r="B141" s="158"/>
      <c r="C141" s="159" t="s">
        <v>144</v>
      </c>
      <c r="D141" s="159" t="s">
        <v>121</v>
      </c>
      <c r="E141" s="160" t="s">
        <v>145</v>
      </c>
      <c r="F141" s="161" t="s">
        <v>146</v>
      </c>
      <c r="G141" s="162" t="s">
        <v>135</v>
      </c>
      <c r="H141" s="163">
        <v>66.22</v>
      </c>
      <c r="I141" s="164"/>
      <c r="J141" s="163">
        <f t="shared" si="0"/>
        <v>0</v>
      </c>
      <c r="K141" s="165"/>
      <c r="L141" s="30"/>
      <c r="M141" s="166" t="s">
        <v>1</v>
      </c>
      <c r="N141" s="167" t="s">
        <v>36</v>
      </c>
      <c r="O141" s="55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125</v>
      </c>
      <c r="AT141" s="170" t="s">
        <v>121</v>
      </c>
      <c r="AU141" s="170" t="s">
        <v>79</v>
      </c>
      <c r="AY141" s="14" t="s">
        <v>119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4" t="s">
        <v>79</v>
      </c>
      <c r="BK141" s="171">
        <f t="shared" si="9"/>
        <v>0</v>
      </c>
      <c r="BL141" s="14" t="s">
        <v>125</v>
      </c>
      <c r="BM141" s="170" t="s">
        <v>147</v>
      </c>
    </row>
    <row r="142" spans="1:65" s="2" customFormat="1" ht="24" customHeight="1">
      <c r="A142" s="29"/>
      <c r="B142" s="158"/>
      <c r="C142" s="159" t="s">
        <v>136</v>
      </c>
      <c r="D142" s="159" t="s">
        <v>121</v>
      </c>
      <c r="E142" s="160" t="s">
        <v>148</v>
      </c>
      <c r="F142" s="161" t="s">
        <v>149</v>
      </c>
      <c r="G142" s="162" t="s">
        <v>135</v>
      </c>
      <c r="H142" s="163">
        <v>66.22</v>
      </c>
      <c r="I142" s="164"/>
      <c r="J142" s="163">
        <f t="shared" si="0"/>
        <v>0</v>
      </c>
      <c r="K142" s="165"/>
      <c r="L142" s="30"/>
      <c r="M142" s="166" t="s">
        <v>1</v>
      </c>
      <c r="N142" s="167" t="s">
        <v>36</v>
      </c>
      <c r="O142" s="55"/>
      <c r="P142" s="168">
        <f t="shared" si="1"/>
        <v>0</v>
      </c>
      <c r="Q142" s="168">
        <v>0</v>
      </c>
      <c r="R142" s="168">
        <f t="shared" si="2"/>
        <v>0</v>
      </c>
      <c r="S142" s="168">
        <v>0</v>
      </c>
      <c r="T142" s="16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125</v>
      </c>
      <c r="AT142" s="170" t="s">
        <v>121</v>
      </c>
      <c r="AU142" s="170" t="s">
        <v>79</v>
      </c>
      <c r="AY142" s="14" t="s">
        <v>119</v>
      </c>
      <c r="BE142" s="171">
        <f t="shared" si="4"/>
        <v>0</v>
      </c>
      <c r="BF142" s="171">
        <f t="shared" si="5"/>
        <v>0</v>
      </c>
      <c r="BG142" s="171">
        <f t="shared" si="6"/>
        <v>0</v>
      </c>
      <c r="BH142" s="171">
        <f t="shared" si="7"/>
        <v>0</v>
      </c>
      <c r="BI142" s="171">
        <f t="shared" si="8"/>
        <v>0</v>
      </c>
      <c r="BJ142" s="14" t="s">
        <v>79</v>
      </c>
      <c r="BK142" s="171">
        <f t="shared" si="9"/>
        <v>0</v>
      </c>
      <c r="BL142" s="14" t="s">
        <v>125</v>
      </c>
      <c r="BM142" s="170" t="s">
        <v>150</v>
      </c>
    </row>
    <row r="143" spans="1:65" s="2" customFormat="1" ht="16.5" customHeight="1">
      <c r="A143" s="29"/>
      <c r="B143" s="158"/>
      <c r="C143" s="159" t="s">
        <v>151</v>
      </c>
      <c r="D143" s="159" t="s">
        <v>121</v>
      </c>
      <c r="E143" s="160" t="s">
        <v>152</v>
      </c>
      <c r="F143" s="161" t="s">
        <v>153</v>
      </c>
      <c r="G143" s="162" t="s">
        <v>154</v>
      </c>
      <c r="H143" s="163">
        <v>2.2799999999999998</v>
      </c>
      <c r="I143" s="164"/>
      <c r="J143" s="163">
        <f t="shared" si="0"/>
        <v>0</v>
      </c>
      <c r="K143" s="165"/>
      <c r="L143" s="30"/>
      <c r="M143" s="166" t="s">
        <v>1</v>
      </c>
      <c r="N143" s="167" t="s">
        <v>36</v>
      </c>
      <c r="O143" s="55"/>
      <c r="P143" s="168">
        <f t="shared" si="1"/>
        <v>0</v>
      </c>
      <c r="Q143" s="168">
        <v>0</v>
      </c>
      <c r="R143" s="168">
        <f t="shared" si="2"/>
        <v>0</v>
      </c>
      <c r="S143" s="168">
        <v>0</v>
      </c>
      <c r="T143" s="16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125</v>
      </c>
      <c r="AT143" s="170" t="s">
        <v>121</v>
      </c>
      <c r="AU143" s="170" t="s">
        <v>79</v>
      </c>
      <c r="AY143" s="14" t="s">
        <v>119</v>
      </c>
      <c r="BE143" s="171">
        <f t="shared" si="4"/>
        <v>0</v>
      </c>
      <c r="BF143" s="171">
        <f t="shared" si="5"/>
        <v>0</v>
      </c>
      <c r="BG143" s="171">
        <f t="shared" si="6"/>
        <v>0</v>
      </c>
      <c r="BH143" s="171">
        <f t="shared" si="7"/>
        <v>0</v>
      </c>
      <c r="BI143" s="171">
        <f t="shared" si="8"/>
        <v>0</v>
      </c>
      <c r="BJ143" s="14" t="s">
        <v>79</v>
      </c>
      <c r="BK143" s="171">
        <f t="shared" si="9"/>
        <v>0</v>
      </c>
      <c r="BL143" s="14" t="s">
        <v>125</v>
      </c>
      <c r="BM143" s="170" t="s">
        <v>155</v>
      </c>
    </row>
    <row r="144" spans="1:65" s="12" customFormat="1" ht="22.95" customHeight="1">
      <c r="B144" s="145"/>
      <c r="D144" s="146" t="s">
        <v>69</v>
      </c>
      <c r="E144" s="156" t="s">
        <v>125</v>
      </c>
      <c r="F144" s="156" t="s">
        <v>156</v>
      </c>
      <c r="I144" s="148"/>
      <c r="J144" s="157">
        <f>BK144</f>
        <v>0</v>
      </c>
      <c r="L144" s="145"/>
      <c r="M144" s="150"/>
      <c r="N144" s="151"/>
      <c r="O144" s="151"/>
      <c r="P144" s="152">
        <f>SUM(P145:P146)</f>
        <v>0</v>
      </c>
      <c r="Q144" s="151"/>
      <c r="R144" s="152">
        <f>SUM(R145:R146)</f>
        <v>0</v>
      </c>
      <c r="S144" s="151"/>
      <c r="T144" s="153">
        <f>SUM(T145:T146)</f>
        <v>0</v>
      </c>
      <c r="AR144" s="146" t="s">
        <v>75</v>
      </c>
      <c r="AT144" s="154" t="s">
        <v>69</v>
      </c>
      <c r="AU144" s="154" t="s">
        <v>75</v>
      </c>
      <c r="AY144" s="146" t="s">
        <v>119</v>
      </c>
      <c r="BK144" s="155">
        <f>SUM(BK145:BK146)</f>
        <v>0</v>
      </c>
    </row>
    <row r="145" spans="1:65" s="2" customFormat="1" ht="24" customHeight="1">
      <c r="A145" s="29"/>
      <c r="B145" s="158"/>
      <c r="C145" s="159" t="s">
        <v>140</v>
      </c>
      <c r="D145" s="159" t="s">
        <v>121</v>
      </c>
      <c r="E145" s="160" t="s">
        <v>157</v>
      </c>
      <c r="F145" s="161" t="s">
        <v>158</v>
      </c>
      <c r="G145" s="162" t="s">
        <v>124</v>
      </c>
      <c r="H145" s="163">
        <v>3.84</v>
      </c>
      <c r="I145" s="164"/>
      <c r="J145" s="163">
        <f>ROUND(I145*H145,2)</f>
        <v>0</v>
      </c>
      <c r="K145" s="165"/>
      <c r="L145" s="30"/>
      <c r="M145" s="166" t="s">
        <v>1</v>
      </c>
      <c r="N145" s="167" t="s">
        <v>36</v>
      </c>
      <c r="O145" s="55"/>
      <c r="P145" s="168">
        <f>O145*H145</f>
        <v>0</v>
      </c>
      <c r="Q145" s="168">
        <v>0</v>
      </c>
      <c r="R145" s="168">
        <f>Q145*H145</f>
        <v>0</v>
      </c>
      <c r="S145" s="168">
        <v>0</v>
      </c>
      <c r="T145" s="169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125</v>
      </c>
      <c r="AT145" s="170" t="s">
        <v>121</v>
      </c>
      <c r="AU145" s="170" t="s">
        <v>79</v>
      </c>
      <c r="AY145" s="14" t="s">
        <v>119</v>
      </c>
      <c r="BE145" s="171">
        <f>IF(N145="základná",J145,0)</f>
        <v>0</v>
      </c>
      <c r="BF145" s="171">
        <f>IF(N145="znížená",J145,0)</f>
        <v>0</v>
      </c>
      <c r="BG145" s="171">
        <f>IF(N145="zákl. prenesená",J145,0)</f>
        <v>0</v>
      </c>
      <c r="BH145" s="171">
        <f>IF(N145="zníž. prenesená",J145,0)</f>
        <v>0</v>
      </c>
      <c r="BI145" s="171">
        <f>IF(N145="nulová",J145,0)</f>
        <v>0</v>
      </c>
      <c r="BJ145" s="14" t="s">
        <v>79</v>
      </c>
      <c r="BK145" s="171">
        <f>ROUND(I145*H145,2)</f>
        <v>0</v>
      </c>
      <c r="BL145" s="14" t="s">
        <v>125</v>
      </c>
      <c r="BM145" s="170" t="s">
        <v>7</v>
      </c>
    </row>
    <row r="146" spans="1:65" s="2" customFormat="1" ht="24" customHeight="1">
      <c r="A146" s="29"/>
      <c r="B146" s="158"/>
      <c r="C146" s="159" t="s">
        <v>159</v>
      </c>
      <c r="D146" s="159" t="s">
        <v>121</v>
      </c>
      <c r="E146" s="160" t="s">
        <v>160</v>
      </c>
      <c r="F146" s="161" t="s">
        <v>161</v>
      </c>
      <c r="G146" s="162" t="s">
        <v>124</v>
      </c>
      <c r="H146" s="163">
        <v>3.84</v>
      </c>
      <c r="I146" s="164"/>
      <c r="J146" s="163">
        <f>ROUND(I146*H146,2)</f>
        <v>0</v>
      </c>
      <c r="K146" s="165"/>
      <c r="L146" s="30"/>
      <c r="M146" s="166" t="s">
        <v>1</v>
      </c>
      <c r="N146" s="167" t="s">
        <v>36</v>
      </c>
      <c r="O146" s="55"/>
      <c r="P146" s="168">
        <f>O146*H146</f>
        <v>0</v>
      </c>
      <c r="Q146" s="168">
        <v>0</v>
      </c>
      <c r="R146" s="168">
        <f>Q146*H146</f>
        <v>0</v>
      </c>
      <c r="S146" s="168">
        <v>0</v>
      </c>
      <c r="T146" s="169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0" t="s">
        <v>125</v>
      </c>
      <c r="AT146" s="170" t="s">
        <v>121</v>
      </c>
      <c r="AU146" s="170" t="s">
        <v>79</v>
      </c>
      <c r="AY146" s="14" t="s">
        <v>119</v>
      </c>
      <c r="BE146" s="171">
        <f>IF(N146="základná",J146,0)</f>
        <v>0</v>
      </c>
      <c r="BF146" s="171">
        <f>IF(N146="znížená",J146,0)</f>
        <v>0</v>
      </c>
      <c r="BG146" s="171">
        <f>IF(N146="zákl. prenesená",J146,0)</f>
        <v>0</v>
      </c>
      <c r="BH146" s="171">
        <f>IF(N146="zníž. prenesená",J146,0)</f>
        <v>0</v>
      </c>
      <c r="BI146" s="171">
        <f>IF(N146="nulová",J146,0)</f>
        <v>0</v>
      </c>
      <c r="BJ146" s="14" t="s">
        <v>79</v>
      </c>
      <c r="BK146" s="171">
        <f>ROUND(I146*H146,2)</f>
        <v>0</v>
      </c>
      <c r="BL146" s="14" t="s">
        <v>125</v>
      </c>
      <c r="BM146" s="170" t="s">
        <v>162</v>
      </c>
    </row>
    <row r="147" spans="1:65" s="12" customFormat="1" ht="22.95" customHeight="1">
      <c r="B147" s="145"/>
      <c r="D147" s="146" t="s">
        <v>69</v>
      </c>
      <c r="E147" s="156" t="s">
        <v>137</v>
      </c>
      <c r="F147" s="156" t="s">
        <v>163</v>
      </c>
      <c r="I147" s="148"/>
      <c r="J147" s="157">
        <f>BK147</f>
        <v>0</v>
      </c>
      <c r="L147" s="145"/>
      <c r="M147" s="150"/>
      <c r="N147" s="151"/>
      <c r="O147" s="151"/>
      <c r="P147" s="152">
        <f>SUM(P148:P151)</f>
        <v>0</v>
      </c>
      <c r="Q147" s="151"/>
      <c r="R147" s="152">
        <f>SUM(R148:R151)</f>
        <v>0</v>
      </c>
      <c r="S147" s="151"/>
      <c r="T147" s="153">
        <f>SUM(T148:T151)</f>
        <v>0</v>
      </c>
      <c r="AR147" s="146" t="s">
        <v>75</v>
      </c>
      <c r="AT147" s="154" t="s">
        <v>69</v>
      </c>
      <c r="AU147" s="154" t="s">
        <v>75</v>
      </c>
      <c r="AY147" s="146" t="s">
        <v>119</v>
      </c>
      <c r="BK147" s="155">
        <f>SUM(BK148:BK151)</f>
        <v>0</v>
      </c>
    </row>
    <row r="148" spans="1:65" s="2" customFormat="1" ht="24" customHeight="1">
      <c r="A148" s="29"/>
      <c r="B148" s="158"/>
      <c r="C148" s="159" t="s">
        <v>143</v>
      </c>
      <c r="D148" s="159" t="s">
        <v>121</v>
      </c>
      <c r="E148" s="160" t="s">
        <v>164</v>
      </c>
      <c r="F148" s="161" t="s">
        <v>165</v>
      </c>
      <c r="G148" s="162" t="s">
        <v>124</v>
      </c>
      <c r="H148" s="163">
        <v>60.96</v>
      </c>
      <c r="I148" s="164"/>
      <c r="J148" s="163">
        <f>ROUND(I148*H148,2)</f>
        <v>0</v>
      </c>
      <c r="K148" s="165"/>
      <c r="L148" s="30"/>
      <c r="M148" s="166" t="s">
        <v>1</v>
      </c>
      <c r="N148" s="167" t="s">
        <v>36</v>
      </c>
      <c r="O148" s="55"/>
      <c r="P148" s="168">
        <f>O148*H148</f>
        <v>0</v>
      </c>
      <c r="Q148" s="168">
        <v>0</v>
      </c>
      <c r="R148" s="168">
        <f>Q148*H148</f>
        <v>0</v>
      </c>
      <c r="S148" s="168">
        <v>0</v>
      </c>
      <c r="T148" s="169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0" t="s">
        <v>125</v>
      </c>
      <c r="AT148" s="170" t="s">
        <v>121</v>
      </c>
      <c r="AU148" s="170" t="s">
        <v>79</v>
      </c>
      <c r="AY148" s="14" t="s">
        <v>119</v>
      </c>
      <c r="BE148" s="171">
        <f>IF(N148="základná",J148,0)</f>
        <v>0</v>
      </c>
      <c r="BF148" s="171">
        <f>IF(N148="znížená",J148,0)</f>
        <v>0</v>
      </c>
      <c r="BG148" s="171">
        <f>IF(N148="zákl. prenesená",J148,0)</f>
        <v>0</v>
      </c>
      <c r="BH148" s="171">
        <f>IF(N148="zníž. prenesená",J148,0)</f>
        <v>0</v>
      </c>
      <c r="BI148" s="171">
        <f>IF(N148="nulová",J148,0)</f>
        <v>0</v>
      </c>
      <c r="BJ148" s="14" t="s">
        <v>79</v>
      </c>
      <c r="BK148" s="171">
        <f>ROUND(I148*H148,2)</f>
        <v>0</v>
      </c>
      <c r="BL148" s="14" t="s">
        <v>125</v>
      </c>
      <c r="BM148" s="170" t="s">
        <v>166</v>
      </c>
    </row>
    <row r="149" spans="1:65" s="2" customFormat="1" ht="24" customHeight="1">
      <c r="A149" s="29"/>
      <c r="B149" s="158"/>
      <c r="C149" s="159" t="s">
        <v>167</v>
      </c>
      <c r="D149" s="159" t="s">
        <v>121</v>
      </c>
      <c r="E149" s="160" t="s">
        <v>168</v>
      </c>
      <c r="F149" s="161" t="s">
        <v>169</v>
      </c>
      <c r="G149" s="162" t="s">
        <v>124</v>
      </c>
      <c r="H149" s="163">
        <v>60.96</v>
      </c>
      <c r="I149" s="164"/>
      <c r="J149" s="163">
        <f>ROUND(I149*H149,2)</f>
        <v>0</v>
      </c>
      <c r="K149" s="165"/>
      <c r="L149" s="30"/>
      <c r="M149" s="166" t="s">
        <v>1</v>
      </c>
      <c r="N149" s="167" t="s">
        <v>36</v>
      </c>
      <c r="O149" s="55"/>
      <c r="P149" s="168">
        <f>O149*H149</f>
        <v>0</v>
      </c>
      <c r="Q149" s="168">
        <v>0</v>
      </c>
      <c r="R149" s="168">
        <f>Q149*H149</f>
        <v>0</v>
      </c>
      <c r="S149" s="168">
        <v>0</v>
      </c>
      <c r="T149" s="169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0" t="s">
        <v>125</v>
      </c>
      <c r="AT149" s="170" t="s">
        <v>121</v>
      </c>
      <c r="AU149" s="170" t="s">
        <v>79</v>
      </c>
      <c r="AY149" s="14" t="s">
        <v>119</v>
      </c>
      <c r="BE149" s="171">
        <f>IF(N149="základná",J149,0)</f>
        <v>0</v>
      </c>
      <c r="BF149" s="171">
        <f>IF(N149="znížená",J149,0)</f>
        <v>0</v>
      </c>
      <c r="BG149" s="171">
        <f>IF(N149="zákl. prenesená",J149,0)</f>
        <v>0</v>
      </c>
      <c r="BH149" s="171">
        <f>IF(N149="zníž. prenesená",J149,0)</f>
        <v>0</v>
      </c>
      <c r="BI149" s="171">
        <f>IF(N149="nulová",J149,0)</f>
        <v>0</v>
      </c>
      <c r="BJ149" s="14" t="s">
        <v>79</v>
      </c>
      <c r="BK149" s="171">
        <f>ROUND(I149*H149,2)</f>
        <v>0</v>
      </c>
      <c r="BL149" s="14" t="s">
        <v>125</v>
      </c>
      <c r="BM149" s="170" t="s">
        <v>170</v>
      </c>
    </row>
    <row r="150" spans="1:65" s="2" customFormat="1" ht="36" customHeight="1">
      <c r="A150" s="29"/>
      <c r="B150" s="158"/>
      <c r="C150" s="159" t="s">
        <v>147</v>
      </c>
      <c r="D150" s="159" t="s">
        <v>121</v>
      </c>
      <c r="E150" s="160" t="s">
        <v>171</v>
      </c>
      <c r="F150" s="161" t="s">
        <v>172</v>
      </c>
      <c r="G150" s="162" t="s">
        <v>124</v>
      </c>
      <c r="H150" s="163">
        <v>60.96</v>
      </c>
      <c r="I150" s="164"/>
      <c r="J150" s="163">
        <f>ROUND(I150*H150,2)</f>
        <v>0</v>
      </c>
      <c r="K150" s="165"/>
      <c r="L150" s="30"/>
      <c r="M150" s="166" t="s">
        <v>1</v>
      </c>
      <c r="N150" s="167" t="s">
        <v>36</v>
      </c>
      <c r="O150" s="55"/>
      <c r="P150" s="168">
        <f>O150*H150</f>
        <v>0</v>
      </c>
      <c r="Q150" s="168">
        <v>0</v>
      </c>
      <c r="R150" s="168">
        <f>Q150*H150</f>
        <v>0</v>
      </c>
      <c r="S150" s="168">
        <v>0</v>
      </c>
      <c r="T150" s="169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0" t="s">
        <v>125</v>
      </c>
      <c r="AT150" s="170" t="s">
        <v>121</v>
      </c>
      <c r="AU150" s="170" t="s">
        <v>79</v>
      </c>
      <c r="AY150" s="14" t="s">
        <v>119</v>
      </c>
      <c r="BE150" s="171">
        <f>IF(N150="základná",J150,0)</f>
        <v>0</v>
      </c>
      <c r="BF150" s="171">
        <f>IF(N150="znížená",J150,0)</f>
        <v>0</v>
      </c>
      <c r="BG150" s="171">
        <f>IF(N150="zákl. prenesená",J150,0)</f>
        <v>0</v>
      </c>
      <c r="BH150" s="171">
        <f>IF(N150="zníž. prenesená",J150,0)</f>
        <v>0</v>
      </c>
      <c r="BI150" s="171">
        <f>IF(N150="nulová",J150,0)</f>
        <v>0</v>
      </c>
      <c r="BJ150" s="14" t="s">
        <v>79</v>
      </c>
      <c r="BK150" s="171">
        <f>ROUND(I150*H150,2)</f>
        <v>0</v>
      </c>
      <c r="BL150" s="14" t="s">
        <v>125</v>
      </c>
      <c r="BM150" s="170" t="s">
        <v>173</v>
      </c>
    </row>
    <row r="151" spans="1:65" s="2" customFormat="1" ht="24" customHeight="1">
      <c r="A151" s="29"/>
      <c r="B151" s="158"/>
      <c r="C151" s="159" t="s">
        <v>174</v>
      </c>
      <c r="D151" s="159" t="s">
        <v>121</v>
      </c>
      <c r="E151" s="160" t="s">
        <v>175</v>
      </c>
      <c r="F151" s="161" t="s">
        <v>176</v>
      </c>
      <c r="G151" s="162" t="s">
        <v>124</v>
      </c>
      <c r="H151" s="163">
        <v>60.96</v>
      </c>
      <c r="I151" s="164"/>
      <c r="J151" s="163">
        <f>ROUND(I151*H151,2)</f>
        <v>0</v>
      </c>
      <c r="K151" s="165"/>
      <c r="L151" s="30"/>
      <c r="M151" s="166" t="s">
        <v>1</v>
      </c>
      <c r="N151" s="167" t="s">
        <v>36</v>
      </c>
      <c r="O151" s="55"/>
      <c r="P151" s="168">
        <f>O151*H151</f>
        <v>0</v>
      </c>
      <c r="Q151" s="168">
        <v>0</v>
      </c>
      <c r="R151" s="168">
        <f>Q151*H151</f>
        <v>0</v>
      </c>
      <c r="S151" s="168">
        <v>0</v>
      </c>
      <c r="T151" s="169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0" t="s">
        <v>125</v>
      </c>
      <c r="AT151" s="170" t="s">
        <v>121</v>
      </c>
      <c r="AU151" s="170" t="s">
        <v>79</v>
      </c>
      <c r="AY151" s="14" t="s">
        <v>119</v>
      </c>
      <c r="BE151" s="171">
        <f>IF(N151="základná",J151,0)</f>
        <v>0</v>
      </c>
      <c r="BF151" s="171">
        <f>IF(N151="znížená",J151,0)</f>
        <v>0</v>
      </c>
      <c r="BG151" s="171">
        <f>IF(N151="zákl. prenesená",J151,0)</f>
        <v>0</v>
      </c>
      <c r="BH151" s="171">
        <f>IF(N151="zníž. prenesená",J151,0)</f>
        <v>0</v>
      </c>
      <c r="BI151" s="171">
        <f>IF(N151="nulová",J151,0)</f>
        <v>0</v>
      </c>
      <c r="BJ151" s="14" t="s">
        <v>79</v>
      </c>
      <c r="BK151" s="171">
        <f>ROUND(I151*H151,2)</f>
        <v>0</v>
      </c>
      <c r="BL151" s="14" t="s">
        <v>125</v>
      </c>
      <c r="BM151" s="170" t="s">
        <v>177</v>
      </c>
    </row>
    <row r="152" spans="1:65" s="12" customFormat="1" ht="22.95" customHeight="1">
      <c r="B152" s="145"/>
      <c r="D152" s="146" t="s">
        <v>69</v>
      </c>
      <c r="E152" s="156" t="s">
        <v>151</v>
      </c>
      <c r="F152" s="156" t="s">
        <v>178</v>
      </c>
      <c r="I152" s="148"/>
      <c r="J152" s="157">
        <f>BK152</f>
        <v>0</v>
      </c>
      <c r="L152" s="145"/>
      <c r="M152" s="150"/>
      <c r="N152" s="151"/>
      <c r="O152" s="151"/>
      <c r="P152" s="152">
        <f>SUM(P153:P168)</f>
        <v>0</v>
      </c>
      <c r="Q152" s="151"/>
      <c r="R152" s="152">
        <f>SUM(R153:R168)</f>
        <v>0</v>
      </c>
      <c r="S152" s="151"/>
      <c r="T152" s="153">
        <f>SUM(T153:T168)</f>
        <v>0</v>
      </c>
      <c r="AR152" s="146" t="s">
        <v>75</v>
      </c>
      <c r="AT152" s="154" t="s">
        <v>69</v>
      </c>
      <c r="AU152" s="154" t="s">
        <v>75</v>
      </c>
      <c r="AY152" s="146" t="s">
        <v>119</v>
      </c>
      <c r="BK152" s="155">
        <f>SUM(BK153:BK168)</f>
        <v>0</v>
      </c>
    </row>
    <row r="153" spans="1:65" s="2" customFormat="1" ht="24" customHeight="1">
      <c r="A153" s="29"/>
      <c r="B153" s="158"/>
      <c r="C153" s="159" t="s">
        <v>150</v>
      </c>
      <c r="D153" s="159" t="s">
        <v>121</v>
      </c>
      <c r="E153" s="160" t="s">
        <v>179</v>
      </c>
      <c r="F153" s="161" t="s">
        <v>180</v>
      </c>
      <c r="G153" s="162" t="s">
        <v>181</v>
      </c>
      <c r="H153" s="163">
        <v>6.6</v>
      </c>
      <c r="I153" s="164"/>
      <c r="J153" s="163">
        <f t="shared" ref="J153:J168" si="10">ROUND(I153*H153,2)</f>
        <v>0</v>
      </c>
      <c r="K153" s="165"/>
      <c r="L153" s="30"/>
      <c r="M153" s="166" t="s">
        <v>1</v>
      </c>
      <c r="N153" s="167" t="s">
        <v>36</v>
      </c>
      <c r="O153" s="55"/>
      <c r="P153" s="168">
        <f t="shared" ref="P153:P168" si="11">O153*H153</f>
        <v>0</v>
      </c>
      <c r="Q153" s="168">
        <v>0</v>
      </c>
      <c r="R153" s="168">
        <f t="shared" ref="R153:R168" si="12">Q153*H153</f>
        <v>0</v>
      </c>
      <c r="S153" s="168">
        <v>0</v>
      </c>
      <c r="T153" s="169">
        <f t="shared" ref="T153:T168" si="13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0" t="s">
        <v>125</v>
      </c>
      <c r="AT153" s="170" t="s">
        <v>121</v>
      </c>
      <c r="AU153" s="170" t="s">
        <v>79</v>
      </c>
      <c r="AY153" s="14" t="s">
        <v>119</v>
      </c>
      <c r="BE153" s="171">
        <f t="shared" ref="BE153:BE168" si="14">IF(N153="základná",J153,0)</f>
        <v>0</v>
      </c>
      <c r="BF153" s="171">
        <f t="shared" ref="BF153:BF168" si="15">IF(N153="znížená",J153,0)</f>
        <v>0</v>
      </c>
      <c r="BG153" s="171">
        <f t="shared" ref="BG153:BG168" si="16">IF(N153="zákl. prenesená",J153,0)</f>
        <v>0</v>
      </c>
      <c r="BH153" s="171">
        <f t="shared" ref="BH153:BH168" si="17">IF(N153="zníž. prenesená",J153,0)</f>
        <v>0</v>
      </c>
      <c r="BI153" s="171">
        <f t="shared" ref="BI153:BI168" si="18">IF(N153="nulová",J153,0)</f>
        <v>0</v>
      </c>
      <c r="BJ153" s="14" t="s">
        <v>79</v>
      </c>
      <c r="BK153" s="171">
        <f t="shared" ref="BK153:BK168" si="19">ROUND(I153*H153,2)</f>
        <v>0</v>
      </c>
      <c r="BL153" s="14" t="s">
        <v>125</v>
      </c>
      <c r="BM153" s="170" t="s">
        <v>182</v>
      </c>
    </row>
    <row r="154" spans="1:65" s="2" customFormat="1" ht="24" customHeight="1">
      <c r="A154" s="29"/>
      <c r="B154" s="158"/>
      <c r="C154" s="159" t="s">
        <v>183</v>
      </c>
      <c r="D154" s="159" t="s">
        <v>121</v>
      </c>
      <c r="E154" s="160" t="s">
        <v>184</v>
      </c>
      <c r="F154" s="161" t="s">
        <v>185</v>
      </c>
      <c r="G154" s="162" t="s">
        <v>181</v>
      </c>
      <c r="H154" s="163">
        <v>6.6</v>
      </c>
      <c r="I154" s="164"/>
      <c r="J154" s="163">
        <f t="shared" si="10"/>
        <v>0</v>
      </c>
      <c r="K154" s="165"/>
      <c r="L154" s="30"/>
      <c r="M154" s="166" t="s">
        <v>1</v>
      </c>
      <c r="N154" s="167" t="s">
        <v>36</v>
      </c>
      <c r="O154" s="55"/>
      <c r="P154" s="168">
        <f t="shared" si="11"/>
        <v>0</v>
      </c>
      <c r="Q154" s="168">
        <v>0</v>
      </c>
      <c r="R154" s="168">
        <f t="shared" si="12"/>
        <v>0</v>
      </c>
      <c r="S154" s="168">
        <v>0</v>
      </c>
      <c r="T154" s="16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0" t="s">
        <v>125</v>
      </c>
      <c r="AT154" s="170" t="s">
        <v>121</v>
      </c>
      <c r="AU154" s="170" t="s">
        <v>79</v>
      </c>
      <c r="AY154" s="14" t="s">
        <v>119</v>
      </c>
      <c r="BE154" s="171">
        <f t="shared" si="14"/>
        <v>0</v>
      </c>
      <c r="BF154" s="171">
        <f t="shared" si="15"/>
        <v>0</v>
      </c>
      <c r="BG154" s="171">
        <f t="shared" si="16"/>
        <v>0</v>
      </c>
      <c r="BH154" s="171">
        <f t="shared" si="17"/>
        <v>0</v>
      </c>
      <c r="BI154" s="171">
        <f t="shared" si="18"/>
        <v>0</v>
      </c>
      <c r="BJ154" s="14" t="s">
        <v>79</v>
      </c>
      <c r="BK154" s="171">
        <f t="shared" si="19"/>
        <v>0</v>
      </c>
      <c r="BL154" s="14" t="s">
        <v>125</v>
      </c>
      <c r="BM154" s="170" t="s">
        <v>186</v>
      </c>
    </row>
    <row r="155" spans="1:65" s="2" customFormat="1" ht="36" customHeight="1">
      <c r="A155" s="29"/>
      <c r="B155" s="158"/>
      <c r="C155" s="159" t="s">
        <v>155</v>
      </c>
      <c r="D155" s="159" t="s">
        <v>121</v>
      </c>
      <c r="E155" s="160" t="s">
        <v>187</v>
      </c>
      <c r="F155" s="161" t="s">
        <v>188</v>
      </c>
      <c r="G155" s="162" t="s">
        <v>181</v>
      </c>
      <c r="H155" s="163">
        <v>21</v>
      </c>
      <c r="I155" s="164"/>
      <c r="J155" s="163">
        <f t="shared" si="10"/>
        <v>0</v>
      </c>
      <c r="K155" s="165"/>
      <c r="L155" s="30"/>
      <c r="M155" s="166" t="s">
        <v>1</v>
      </c>
      <c r="N155" s="167" t="s">
        <v>36</v>
      </c>
      <c r="O155" s="55"/>
      <c r="P155" s="168">
        <f t="shared" si="11"/>
        <v>0</v>
      </c>
      <c r="Q155" s="168">
        <v>0</v>
      </c>
      <c r="R155" s="168">
        <f t="shared" si="12"/>
        <v>0</v>
      </c>
      <c r="S155" s="168">
        <v>0</v>
      </c>
      <c r="T155" s="16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0" t="s">
        <v>125</v>
      </c>
      <c r="AT155" s="170" t="s">
        <v>121</v>
      </c>
      <c r="AU155" s="170" t="s">
        <v>79</v>
      </c>
      <c r="AY155" s="14" t="s">
        <v>119</v>
      </c>
      <c r="BE155" s="171">
        <f t="shared" si="14"/>
        <v>0</v>
      </c>
      <c r="BF155" s="171">
        <f t="shared" si="15"/>
        <v>0</v>
      </c>
      <c r="BG155" s="171">
        <f t="shared" si="16"/>
        <v>0</v>
      </c>
      <c r="BH155" s="171">
        <f t="shared" si="17"/>
        <v>0</v>
      </c>
      <c r="BI155" s="171">
        <f t="shared" si="18"/>
        <v>0</v>
      </c>
      <c r="BJ155" s="14" t="s">
        <v>79</v>
      </c>
      <c r="BK155" s="171">
        <f t="shared" si="19"/>
        <v>0</v>
      </c>
      <c r="BL155" s="14" t="s">
        <v>125</v>
      </c>
      <c r="BM155" s="170" t="s">
        <v>189</v>
      </c>
    </row>
    <row r="156" spans="1:65" s="2" customFormat="1" ht="24" customHeight="1">
      <c r="A156" s="29"/>
      <c r="B156" s="158"/>
      <c r="C156" s="159" t="s">
        <v>190</v>
      </c>
      <c r="D156" s="159" t="s">
        <v>121</v>
      </c>
      <c r="E156" s="160" t="s">
        <v>191</v>
      </c>
      <c r="F156" s="161" t="s">
        <v>192</v>
      </c>
      <c r="G156" s="162" t="s">
        <v>181</v>
      </c>
      <c r="H156" s="163">
        <v>6.6</v>
      </c>
      <c r="I156" s="164"/>
      <c r="J156" s="163">
        <f t="shared" si="10"/>
        <v>0</v>
      </c>
      <c r="K156" s="165"/>
      <c r="L156" s="30"/>
      <c r="M156" s="166" t="s">
        <v>1</v>
      </c>
      <c r="N156" s="167" t="s">
        <v>36</v>
      </c>
      <c r="O156" s="55"/>
      <c r="P156" s="168">
        <f t="shared" si="11"/>
        <v>0</v>
      </c>
      <c r="Q156" s="168">
        <v>0</v>
      </c>
      <c r="R156" s="168">
        <f t="shared" si="12"/>
        <v>0</v>
      </c>
      <c r="S156" s="168">
        <v>0</v>
      </c>
      <c r="T156" s="16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0" t="s">
        <v>125</v>
      </c>
      <c r="AT156" s="170" t="s">
        <v>121</v>
      </c>
      <c r="AU156" s="170" t="s">
        <v>79</v>
      </c>
      <c r="AY156" s="14" t="s">
        <v>119</v>
      </c>
      <c r="BE156" s="171">
        <f t="shared" si="14"/>
        <v>0</v>
      </c>
      <c r="BF156" s="171">
        <f t="shared" si="15"/>
        <v>0</v>
      </c>
      <c r="BG156" s="171">
        <f t="shared" si="16"/>
        <v>0</v>
      </c>
      <c r="BH156" s="171">
        <f t="shared" si="17"/>
        <v>0</v>
      </c>
      <c r="BI156" s="171">
        <f t="shared" si="18"/>
        <v>0</v>
      </c>
      <c r="BJ156" s="14" t="s">
        <v>79</v>
      </c>
      <c r="BK156" s="171">
        <f t="shared" si="19"/>
        <v>0</v>
      </c>
      <c r="BL156" s="14" t="s">
        <v>125</v>
      </c>
      <c r="BM156" s="170" t="s">
        <v>193</v>
      </c>
    </row>
    <row r="157" spans="1:65" s="2" customFormat="1" ht="36" customHeight="1">
      <c r="A157" s="29"/>
      <c r="B157" s="158"/>
      <c r="C157" s="159" t="s">
        <v>7</v>
      </c>
      <c r="D157" s="159" t="s">
        <v>121</v>
      </c>
      <c r="E157" s="160" t="s">
        <v>194</v>
      </c>
      <c r="F157" s="161" t="s">
        <v>195</v>
      </c>
      <c r="G157" s="162" t="s">
        <v>181</v>
      </c>
      <c r="H157" s="163">
        <v>21</v>
      </c>
      <c r="I157" s="164"/>
      <c r="J157" s="163">
        <f t="shared" si="10"/>
        <v>0</v>
      </c>
      <c r="K157" s="165"/>
      <c r="L157" s="30"/>
      <c r="M157" s="166" t="s">
        <v>1</v>
      </c>
      <c r="N157" s="167" t="s">
        <v>36</v>
      </c>
      <c r="O157" s="55"/>
      <c r="P157" s="168">
        <f t="shared" si="11"/>
        <v>0</v>
      </c>
      <c r="Q157" s="168">
        <v>0</v>
      </c>
      <c r="R157" s="168">
        <f t="shared" si="12"/>
        <v>0</v>
      </c>
      <c r="S157" s="168">
        <v>0</v>
      </c>
      <c r="T157" s="16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0" t="s">
        <v>125</v>
      </c>
      <c r="AT157" s="170" t="s">
        <v>121</v>
      </c>
      <c r="AU157" s="170" t="s">
        <v>79</v>
      </c>
      <c r="AY157" s="14" t="s">
        <v>119</v>
      </c>
      <c r="BE157" s="171">
        <f t="shared" si="14"/>
        <v>0</v>
      </c>
      <c r="BF157" s="171">
        <f t="shared" si="15"/>
        <v>0</v>
      </c>
      <c r="BG157" s="171">
        <f t="shared" si="16"/>
        <v>0</v>
      </c>
      <c r="BH157" s="171">
        <f t="shared" si="17"/>
        <v>0</v>
      </c>
      <c r="BI157" s="171">
        <f t="shared" si="18"/>
        <v>0</v>
      </c>
      <c r="BJ157" s="14" t="s">
        <v>79</v>
      </c>
      <c r="BK157" s="171">
        <f t="shared" si="19"/>
        <v>0</v>
      </c>
      <c r="BL157" s="14" t="s">
        <v>125</v>
      </c>
      <c r="BM157" s="170" t="s">
        <v>196</v>
      </c>
    </row>
    <row r="158" spans="1:65" s="2" customFormat="1" ht="16.5" customHeight="1">
      <c r="A158" s="29"/>
      <c r="B158" s="158"/>
      <c r="C158" s="159" t="s">
        <v>197</v>
      </c>
      <c r="D158" s="159" t="s">
        <v>121</v>
      </c>
      <c r="E158" s="160" t="s">
        <v>198</v>
      </c>
      <c r="F158" s="161" t="s">
        <v>199</v>
      </c>
      <c r="G158" s="162" t="s">
        <v>124</v>
      </c>
      <c r="H158" s="163">
        <v>124.6</v>
      </c>
      <c r="I158" s="164"/>
      <c r="J158" s="163">
        <f t="shared" si="10"/>
        <v>0</v>
      </c>
      <c r="K158" s="165"/>
      <c r="L158" s="30"/>
      <c r="M158" s="166" t="s">
        <v>1</v>
      </c>
      <c r="N158" s="167" t="s">
        <v>36</v>
      </c>
      <c r="O158" s="55"/>
      <c r="P158" s="168">
        <f t="shared" si="11"/>
        <v>0</v>
      </c>
      <c r="Q158" s="168">
        <v>0</v>
      </c>
      <c r="R158" s="168">
        <f t="shared" si="12"/>
        <v>0</v>
      </c>
      <c r="S158" s="168">
        <v>0</v>
      </c>
      <c r="T158" s="16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0" t="s">
        <v>125</v>
      </c>
      <c r="AT158" s="170" t="s">
        <v>121</v>
      </c>
      <c r="AU158" s="170" t="s">
        <v>79</v>
      </c>
      <c r="AY158" s="14" t="s">
        <v>119</v>
      </c>
      <c r="BE158" s="171">
        <f t="shared" si="14"/>
        <v>0</v>
      </c>
      <c r="BF158" s="171">
        <f t="shared" si="15"/>
        <v>0</v>
      </c>
      <c r="BG158" s="171">
        <f t="shared" si="16"/>
        <v>0</v>
      </c>
      <c r="BH158" s="171">
        <f t="shared" si="17"/>
        <v>0</v>
      </c>
      <c r="BI158" s="171">
        <f t="shared" si="18"/>
        <v>0</v>
      </c>
      <c r="BJ158" s="14" t="s">
        <v>79</v>
      </c>
      <c r="BK158" s="171">
        <f t="shared" si="19"/>
        <v>0</v>
      </c>
      <c r="BL158" s="14" t="s">
        <v>125</v>
      </c>
      <c r="BM158" s="170" t="s">
        <v>200</v>
      </c>
    </row>
    <row r="159" spans="1:65" s="2" customFormat="1" ht="16.5" customHeight="1">
      <c r="A159" s="29"/>
      <c r="B159" s="158"/>
      <c r="C159" s="159" t="s">
        <v>162</v>
      </c>
      <c r="D159" s="159" t="s">
        <v>121</v>
      </c>
      <c r="E159" s="160" t="s">
        <v>201</v>
      </c>
      <c r="F159" s="161" t="s">
        <v>202</v>
      </c>
      <c r="G159" s="162" t="s">
        <v>124</v>
      </c>
      <c r="H159" s="163">
        <v>243.55</v>
      </c>
      <c r="I159" s="164"/>
      <c r="J159" s="163">
        <f t="shared" si="10"/>
        <v>0</v>
      </c>
      <c r="K159" s="165"/>
      <c r="L159" s="30"/>
      <c r="M159" s="166" t="s">
        <v>1</v>
      </c>
      <c r="N159" s="167" t="s">
        <v>36</v>
      </c>
      <c r="O159" s="55"/>
      <c r="P159" s="168">
        <f t="shared" si="11"/>
        <v>0</v>
      </c>
      <c r="Q159" s="168">
        <v>0</v>
      </c>
      <c r="R159" s="168">
        <f t="shared" si="12"/>
        <v>0</v>
      </c>
      <c r="S159" s="168">
        <v>0</v>
      </c>
      <c r="T159" s="16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0" t="s">
        <v>125</v>
      </c>
      <c r="AT159" s="170" t="s">
        <v>121</v>
      </c>
      <c r="AU159" s="170" t="s">
        <v>79</v>
      </c>
      <c r="AY159" s="14" t="s">
        <v>119</v>
      </c>
      <c r="BE159" s="171">
        <f t="shared" si="14"/>
        <v>0</v>
      </c>
      <c r="BF159" s="171">
        <f t="shared" si="15"/>
        <v>0</v>
      </c>
      <c r="BG159" s="171">
        <f t="shared" si="16"/>
        <v>0</v>
      </c>
      <c r="BH159" s="171">
        <f t="shared" si="17"/>
        <v>0</v>
      </c>
      <c r="BI159" s="171">
        <f t="shared" si="18"/>
        <v>0</v>
      </c>
      <c r="BJ159" s="14" t="s">
        <v>79</v>
      </c>
      <c r="BK159" s="171">
        <f t="shared" si="19"/>
        <v>0</v>
      </c>
      <c r="BL159" s="14" t="s">
        <v>125</v>
      </c>
      <c r="BM159" s="170" t="s">
        <v>203</v>
      </c>
    </row>
    <row r="160" spans="1:65" s="2" customFormat="1" ht="24" customHeight="1">
      <c r="A160" s="29"/>
      <c r="B160" s="158"/>
      <c r="C160" s="159" t="s">
        <v>204</v>
      </c>
      <c r="D160" s="159" t="s">
        <v>121</v>
      </c>
      <c r="E160" s="160" t="s">
        <v>205</v>
      </c>
      <c r="F160" s="161" t="s">
        <v>206</v>
      </c>
      <c r="G160" s="162" t="s">
        <v>207</v>
      </c>
      <c r="H160" s="163">
        <v>740</v>
      </c>
      <c r="I160" s="164"/>
      <c r="J160" s="163">
        <f t="shared" si="10"/>
        <v>0</v>
      </c>
      <c r="K160" s="165"/>
      <c r="L160" s="30"/>
      <c r="M160" s="166" t="s">
        <v>1</v>
      </c>
      <c r="N160" s="167" t="s">
        <v>36</v>
      </c>
      <c r="O160" s="55"/>
      <c r="P160" s="168">
        <f t="shared" si="11"/>
        <v>0</v>
      </c>
      <c r="Q160" s="168">
        <v>0</v>
      </c>
      <c r="R160" s="168">
        <f t="shared" si="12"/>
        <v>0</v>
      </c>
      <c r="S160" s="168">
        <v>0</v>
      </c>
      <c r="T160" s="16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0" t="s">
        <v>125</v>
      </c>
      <c r="AT160" s="170" t="s">
        <v>121</v>
      </c>
      <c r="AU160" s="170" t="s">
        <v>79</v>
      </c>
      <c r="AY160" s="14" t="s">
        <v>119</v>
      </c>
      <c r="BE160" s="171">
        <f t="shared" si="14"/>
        <v>0</v>
      </c>
      <c r="BF160" s="171">
        <f t="shared" si="15"/>
        <v>0</v>
      </c>
      <c r="BG160" s="171">
        <f t="shared" si="16"/>
        <v>0</v>
      </c>
      <c r="BH160" s="171">
        <f t="shared" si="17"/>
        <v>0</v>
      </c>
      <c r="BI160" s="171">
        <f t="shared" si="18"/>
        <v>0</v>
      </c>
      <c r="BJ160" s="14" t="s">
        <v>79</v>
      </c>
      <c r="BK160" s="171">
        <f t="shared" si="19"/>
        <v>0</v>
      </c>
      <c r="BL160" s="14" t="s">
        <v>125</v>
      </c>
      <c r="BM160" s="170" t="s">
        <v>208</v>
      </c>
    </row>
    <row r="161" spans="1:65" s="2" customFormat="1" ht="24" customHeight="1">
      <c r="A161" s="29"/>
      <c r="B161" s="158"/>
      <c r="C161" s="159" t="s">
        <v>166</v>
      </c>
      <c r="D161" s="159" t="s">
        <v>121</v>
      </c>
      <c r="E161" s="160" t="s">
        <v>209</v>
      </c>
      <c r="F161" s="161" t="s">
        <v>210</v>
      </c>
      <c r="G161" s="162" t="s">
        <v>124</v>
      </c>
      <c r="H161" s="163">
        <v>161.25</v>
      </c>
      <c r="I161" s="164"/>
      <c r="J161" s="163">
        <f t="shared" si="10"/>
        <v>0</v>
      </c>
      <c r="K161" s="165"/>
      <c r="L161" s="30"/>
      <c r="M161" s="166" t="s">
        <v>1</v>
      </c>
      <c r="N161" s="167" t="s">
        <v>36</v>
      </c>
      <c r="O161" s="55"/>
      <c r="P161" s="168">
        <f t="shared" si="11"/>
        <v>0</v>
      </c>
      <c r="Q161" s="168">
        <v>0</v>
      </c>
      <c r="R161" s="168">
        <f t="shared" si="12"/>
        <v>0</v>
      </c>
      <c r="S161" s="168">
        <v>0</v>
      </c>
      <c r="T161" s="16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0" t="s">
        <v>125</v>
      </c>
      <c r="AT161" s="170" t="s">
        <v>121</v>
      </c>
      <c r="AU161" s="170" t="s">
        <v>79</v>
      </c>
      <c r="AY161" s="14" t="s">
        <v>119</v>
      </c>
      <c r="BE161" s="171">
        <f t="shared" si="14"/>
        <v>0</v>
      </c>
      <c r="BF161" s="171">
        <f t="shared" si="15"/>
        <v>0</v>
      </c>
      <c r="BG161" s="171">
        <f t="shared" si="16"/>
        <v>0</v>
      </c>
      <c r="BH161" s="171">
        <f t="shared" si="17"/>
        <v>0</v>
      </c>
      <c r="BI161" s="171">
        <f t="shared" si="18"/>
        <v>0</v>
      </c>
      <c r="BJ161" s="14" t="s">
        <v>79</v>
      </c>
      <c r="BK161" s="171">
        <f t="shared" si="19"/>
        <v>0</v>
      </c>
      <c r="BL161" s="14" t="s">
        <v>125</v>
      </c>
      <c r="BM161" s="170" t="s">
        <v>211</v>
      </c>
    </row>
    <row r="162" spans="1:65" s="2" customFormat="1" ht="24" customHeight="1">
      <c r="A162" s="29"/>
      <c r="B162" s="158"/>
      <c r="C162" s="159" t="s">
        <v>212</v>
      </c>
      <c r="D162" s="159" t="s">
        <v>121</v>
      </c>
      <c r="E162" s="160" t="s">
        <v>213</v>
      </c>
      <c r="F162" s="161" t="s">
        <v>214</v>
      </c>
      <c r="G162" s="162" t="s">
        <v>124</v>
      </c>
      <c r="H162" s="163">
        <v>33.54</v>
      </c>
      <c r="I162" s="164"/>
      <c r="J162" s="163">
        <f t="shared" si="10"/>
        <v>0</v>
      </c>
      <c r="K162" s="165"/>
      <c r="L162" s="30"/>
      <c r="M162" s="166" t="s">
        <v>1</v>
      </c>
      <c r="N162" s="167" t="s">
        <v>36</v>
      </c>
      <c r="O162" s="55"/>
      <c r="P162" s="168">
        <f t="shared" si="11"/>
        <v>0</v>
      </c>
      <c r="Q162" s="168">
        <v>0</v>
      </c>
      <c r="R162" s="168">
        <f t="shared" si="12"/>
        <v>0</v>
      </c>
      <c r="S162" s="168">
        <v>0</v>
      </c>
      <c r="T162" s="169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0" t="s">
        <v>125</v>
      </c>
      <c r="AT162" s="170" t="s">
        <v>121</v>
      </c>
      <c r="AU162" s="170" t="s">
        <v>79</v>
      </c>
      <c r="AY162" s="14" t="s">
        <v>119</v>
      </c>
      <c r="BE162" s="171">
        <f t="shared" si="14"/>
        <v>0</v>
      </c>
      <c r="BF162" s="171">
        <f t="shared" si="15"/>
        <v>0</v>
      </c>
      <c r="BG162" s="171">
        <f t="shared" si="16"/>
        <v>0</v>
      </c>
      <c r="BH162" s="171">
        <f t="shared" si="17"/>
        <v>0</v>
      </c>
      <c r="BI162" s="171">
        <f t="shared" si="18"/>
        <v>0</v>
      </c>
      <c r="BJ162" s="14" t="s">
        <v>79</v>
      </c>
      <c r="BK162" s="171">
        <f t="shared" si="19"/>
        <v>0</v>
      </c>
      <c r="BL162" s="14" t="s">
        <v>125</v>
      </c>
      <c r="BM162" s="170" t="s">
        <v>215</v>
      </c>
    </row>
    <row r="163" spans="1:65" s="2" customFormat="1" ht="24" customHeight="1">
      <c r="A163" s="29"/>
      <c r="B163" s="158"/>
      <c r="C163" s="159" t="s">
        <v>170</v>
      </c>
      <c r="D163" s="159" t="s">
        <v>121</v>
      </c>
      <c r="E163" s="160" t="s">
        <v>216</v>
      </c>
      <c r="F163" s="161" t="s">
        <v>217</v>
      </c>
      <c r="G163" s="162" t="s">
        <v>124</v>
      </c>
      <c r="H163" s="163">
        <v>18.059999999999999</v>
      </c>
      <c r="I163" s="164"/>
      <c r="J163" s="163">
        <f t="shared" si="10"/>
        <v>0</v>
      </c>
      <c r="K163" s="165"/>
      <c r="L163" s="30"/>
      <c r="M163" s="166" t="s">
        <v>1</v>
      </c>
      <c r="N163" s="167" t="s">
        <v>36</v>
      </c>
      <c r="O163" s="55"/>
      <c r="P163" s="168">
        <f t="shared" si="11"/>
        <v>0</v>
      </c>
      <c r="Q163" s="168">
        <v>0</v>
      </c>
      <c r="R163" s="168">
        <f t="shared" si="12"/>
        <v>0</v>
      </c>
      <c r="S163" s="168">
        <v>0</v>
      </c>
      <c r="T163" s="16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0" t="s">
        <v>125</v>
      </c>
      <c r="AT163" s="170" t="s">
        <v>121</v>
      </c>
      <c r="AU163" s="170" t="s">
        <v>79</v>
      </c>
      <c r="AY163" s="14" t="s">
        <v>119</v>
      </c>
      <c r="BE163" s="171">
        <f t="shared" si="14"/>
        <v>0</v>
      </c>
      <c r="BF163" s="171">
        <f t="shared" si="15"/>
        <v>0</v>
      </c>
      <c r="BG163" s="171">
        <f t="shared" si="16"/>
        <v>0</v>
      </c>
      <c r="BH163" s="171">
        <f t="shared" si="17"/>
        <v>0</v>
      </c>
      <c r="BI163" s="171">
        <f t="shared" si="18"/>
        <v>0</v>
      </c>
      <c r="BJ163" s="14" t="s">
        <v>79</v>
      </c>
      <c r="BK163" s="171">
        <f t="shared" si="19"/>
        <v>0</v>
      </c>
      <c r="BL163" s="14" t="s">
        <v>125</v>
      </c>
      <c r="BM163" s="170" t="s">
        <v>218</v>
      </c>
    </row>
    <row r="164" spans="1:65" s="2" customFormat="1" ht="16.5" customHeight="1">
      <c r="A164" s="29"/>
      <c r="B164" s="158"/>
      <c r="C164" s="159" t="s">
        <v>219</v>
      </c>
      <c r="D164" s="159" t="s">
        <v>121</v>
      </c>
      <c r="E164" s="160" t="s">
        <v>220</v>
      </c>
      <c r="F164" s="161" t="s">
        <v>221</v>
      </c>
      <c r="G164" s="162" t="s">
        <v>154</v>
      </c>
      <c r="H164" s="163">
        <v>85.61</v>
      </c>
      <c r="I164" s="164"/>
      <c r="J164" s="163">
        <f t="shared" si="10"/>
        <v>0</v>
      </c>
      <c r="K164" s="165"/>
      <c r="L164" s="30"/>
      <c r="M164" s="166" t="s">
        <v>1</v>
      </c>
      <c r="N164" s="167" t="s">
        <v>36</v>
      </c>
      <c r="O164" s="55"/>
      <c r="P164" s="168">
        <f t="shared" si="11"/>
        <v>0</v>
      </c>
      <c r="Q164" s="168">
        <v>0</v>
      </c>
      <c r="R164" s="168">
        <f t="shared" si="12"/>
        <v>0</v>
      </c>
      <c r="S164" s="168">
        <v>0</v>
      </c>
      <c r="T164" s="169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0" t="s">
        <v>125</v>
      </c>
      <c r="AT164" s="170" t="s">
        <v>121</v>
      </c>
      <c r="AU164" s="170" t="s">
        <v>79</v>
      </c>
      <c r="AY164" s="14" t="s">
        <v>119</v>
      </c>
      <c r="BE164" s="171">
        <f t="shared" si="14"/>
        <v>0</v>
      </c>
      <c r="BF164" s="171">
        <f t="shared" si="15"/>
        <v>0</v>
      </c>
      <c r="BG164" s="171">
        <f t="shared" si="16"/>
        <v>0</v>
      </c>
      <c r="BH164" s="171">
        <f t="shared" si="17"/>
        <v>0</v>
      </c>
      <c r="BI164" s="171">
        <f t="shared" si="18"/>
        <v>0</v>
      </c>
      <c r="BJ164" s="14" t="s">
        <v>79</v>
      </c>
      <c r="BK164" s="171">
        <f t="shared" si="19"/>
        <v>0</v>
      </c>
      <c r="BL164" s="14" t="s">
        <v>125</v>
      </c>
      <c r="BM164" s="170" t="s">
        <v>222</v>
      </c>
    </row>
    <row r="165" spans="1:65" s="2" customFormat="1" ht="36" customHeight="1">
      <c r="A165" s="29"/>
      <c r="B165" s="158"/>
      <c r="C165" s="159" t="s">
        <v>173</v>
      </c>
      <c r="D165" s="159" t="s">
        <v>121</v>
      </c>
      <c r="E165" s="160" t="s">
        <v>223</v>
      </c>
      <c r="F165" s="161" t="s">
        <v>224</v>
      </c>
      <c r="G165" s="162" t="s">
        <v>154</v>
      </c>
      <c r="H165" s="163">
        <v>1198.57</v>
      </c>
      <c r="I165" s="164"/>
      <c r="J165" s="163">
        <f t="shared" si="10"/>
        <v>0</v>
      </c>
      <c r="K165" s="165"/>
      <c r="L165" s="30"/>
      <c r="M165" s="166" t="s">
        <v>1</v>
      </c>
      <c r="N165" s="167" t="s">
        <v>36</v>
      </c>
      <c r="O165" s="55"/>
      <c r="P165" s="168">
        <f t="shared" si="11"/>
        <v>0</v>
      </c>
      <c r="Q165" s="168">
        <v>0</v>
      </c>
      <c r="R165" s="168">
        <f t="shared" si="12"/>
        <v>0</v>
      </c>
      <c r="S165" s="168">
        <v>0</v>
      </c>
      <c r="T165" s="169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0" t="s">
        <v>125</v>
      </c>
      <c r="AT165" s="170" t="s">
        <v>121</v>
      </c>
      <c r="AU165" s="170" t="s">
        <v>79</v>
      </c>
      <c r="AY165" s="14" t="s">
        <v>119</v>
      </c>
      <c r="BE165" s="171">
        <f t="shared" si="14"/>
        <v>0</v>
      </c>
      <c r="BF165" s="171">
        <f t="shared" si="15"/>
        <v>0</v>
      </c>
      <c r="BG165" s="171">
        <f t="shared" si="16"/>
        <v>0</v>
      </c>
      <c r="BH165" s="171">
        <f t="shared" si="17"/>
        <v>0</v>
      </c>
      <c r="BI165" s="171">
        <f t="shared" si="18"/>
        <v>0</v>
      </c>
      <c r="BJ165" s="14" t="s">
        <v>79</v>
      </c>
      <c r="BK165" s="171">
        <f t="shared" si="19"/>
        <v>0</v>
      </c>
      <c r="BL165" s="14" t="s">
        <v>125</v>
      </c>
      <c r="BM165" s="170" t="s">
        <v>225</v>
      </c>
    </row>
    <row r="166" spans="1:65" s="2" customFormat="1" ht="24" customHeight="1">
      <c r="A166" s="29"/>
      <c r="B166" s="158"/>
      <c r="C166" s="159" t="s">
        <v>226</v>
      </c>
      <c r="D166" s="159" t="s">
        <v>121</v>
      </c>
      <c r="E166" s="160" t="s">
        <v>227</v>
      </c>
      <c r="F166" s="161" t="s">
        <v>228</v>
      </c>
      <c r="G166" s="162" t="s">
        <v>154</v>
      </c>
      <c r="H166" s="163">
        <v>85.61</v>
      </c>
      <c r="I166" s="164"/>
      <c r="J166" s="163">
        <f t="shared" si="10"/>
        <v>0</v>
      </c>
      <c r="K166" s="165"/>
      <c r="L166" s="30"/>
      <c r="M166" s="166" t="s">
        <v>1</v>
      </c>
      <c r="N166" s="167" t="s">
        <v>36</v>
      </c>
      <c r="O166" s="55"/>
      <c r="P166" s="168">
        <f t="shared" si="11"/>
        <v>0</v>
      </c>
      <c r="Q166" s="168">
        <v>0</v>
      </c>
      <c r="R166" s="168">
        <f t="shared" si="12"/>
        <v>0</v>
      </c>
      <c r="S166" s="168">
        <v>0</v>
      </c>
      <c r="T166" s="169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0" t="s">
        <v>125</v>
      </c>
      <c r="AT166" s="170" t="s">
        <v>121</v>
      </c>
      <c r="AU166" s="170" t="s">
        <v>79</v>
      </c>
      <c r="AY166" s="14" t="s">
        <v>119</v>
      </c>
      <c r="BE166" s="171">
        <f t="shared" si="14"/>
        <v>0</v>
      </c>
      <c r="BF166" s="171">
        <f t="shared" si="15"/>
        <v>0</v>
      </c>
      <c r="BG166" s="171">
        <f t="shared" si="16"/>
        <v>0</v>
      </c>
      <c r="BH166" s="171">
        <f t="shared" si="17"/>
        <v>0</v>
      </c>
      <c r="BI166" s="171">
        <f t="shared" si="18"/>
        <v>0</v>
      </c>
      <c r="BJ166" s="14" t="s">
        <v>79</v>
      </c>
      <c r="BK166" s="171">
        <f t="shared" si="19"/>
        <v>0</v>
      </c>
      <c r="BL166" s="14" t="s">
        <v>125</v>
      </c>
      <c r="BM166" s="170" t="s">
        <v>229</v>
      </c>
    </row>
    <row r="167" spans="1:65" s="2" customFormat="1" ht="24" customHeight="1">
      <c r="A167" s="29"/>
      <c r="B167" s="158"/>
      <c r="C167" s="159" t="s">
        <v>177</v>
      </c>
      <c r="D167" s="159" t="s">
        <v>121</v>
      </c>
      <c r="E167" s="160" t="s">
        <v>230</v>
      </c>
      <c r="F167" s="161" t="s">
        <v>231</v>
      </c>
      <c r="G167" s="162" t="s">
        <v>154</v>
      </c>
      <c r="H167" s="163">
        <v>171.22</v>
      </c>
      <c r="I167" s="164"/>
      <c r="J167" s="163">
        <f t="shared" si="10"/>
        <v>0</v>
      </c>
      <c r="K167" s="165"/>
      <c r="L167" s="30"/>
      <c r="M167" s="166" t="s">
        <v>1</v>
      </c>
      <c r="N167" s="167" t="s">
        <v>36</v>
      </c>
      <c r="O167" s="55"/>
      <c r="P167" s="168">
        <f t="shared" si="11"/>
        <v>0</v>
      </c>
      <c r="Q167" s="168">
        <v>0</v>
      </c>
      <c r="R167" s="168">
        <f t="shared" si="12"/>
        <v>0</v>
      </c>
      <c r="S167" s="168">
        <v>0</v>
      </c>
      <c r="T167" s="169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0" t="s">
        <v>125</v>
      </c>
      <c r="AT167" s="170" t="s">
        <v>121</v>
      </c>
      <c r="AU167" s="170" t="s">
        <v>79</v>
      </c>
      <c r="AY167" s="14" t="s">
        <v>119</v>
      </c>
      <c r="BE167" s="171">
        <f t="shared" si="14"/>
        <v>0</v>
      </c>
      <c r="BF167" s="171">
        <f t="shared" si="15"/>
        <v>0</v>
      </c>
      <c r="BG167" s="171">
        <f t="shared" si="16"/>
        <v>0</v>
      </c>
      <c r="BH167" s="171">
        <f t="shared" si="17"/>
        <v>0</v>
      </c>
      <c r="BI167" s="171">
        <f t="shared" si="18"/>
        <v>0</v>
      </c>
      <c r="BJ167" s="14" t="s">
        <v>79</v>
      </c>
      <c r="BK167" s="171">
        <f t="shared" si="19"/>
        <v>0</v>
      </c>
      <c r="BL167" s="14" t="s">
        <v>125</v>
      </c>
      <c r="BM167" s="170" t="s">
        <v>232</v>
      </c>
    </row>
    <row r="168" spans="1:65" s="2" customFormat="1" ht="24" customHeight="1">
      <c r="A168" s="29"/>
      <c r="B168" s="158"/>
      <c r="C168" s="159" t="s">
        <v>233</v>
      </c>
      <c r="D168" s="159" t="s">
        <v>121</v>
      </c>
      <c r="E168" s="160" t="s">
        <v>234</v>
      </c>
      <c r="F168" s="161" t="s">
        <v>235</v>
      </c>
      <c r="G168" s="162" t="s">
        <v>154</v>
      </c>
      <c r="H168" s="163">
        <v>85.61</v>
      </c>
      <c r="I168" s="164"/>
      <c r="J168" s="163">
        <f t="shared" si="10"/>
        <v>0</v>
      </c>
      <c r="K168" s="165"/>
      <c r="L168" s="30"/>
      <c r="M168" s="166" t="s">
        <v>1</v>
      </c>
      <c r="N168" s="167" t="s">
        <v>36</v>
      </c>
      <c r="O168" s="55"/>
      <c r="P168" s="168">
        <f t="shared" si="11"/>
        <v>0</v>
      </c>
      <c r="Q168" s="168">
        <v>0</v>
      </c>
      <c r="R168" s="168">
        <f t="shared" si="12"/>
        <v>0</v>
      </c>
      <c r="S168" s="168">
        <v>0</v>
      </c>
      <c r="T168" s="169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0" t="s">
        <v>125</v>
      </c>
      <c r="AT168" s="170" t="s">
        <v>121</v>
      </c>
      <c r="AU168" s="170" t="s">
        <v>79</v>
      </c>
      <c r="AY168" s="14" t="s">
        <v>119</v>
      </c>
      <c r="BE168" s="171">
        <f t="shared" si="14"/>
        <v>0</v>
      </c>
      <c r="BF168" s="171">
        <f t="shared" si="15"/>
        <v>0</v>
      </c>
      <c r="BG168" s="171">
        <f t="shared" si="16"/>
        <v>0</v>
      </c>
      <c r="BH168" s="171">
        <f t="shared" si="17"/>
        <v>0</v>
      </c>
      <c r="BI168" s="171">
        <f t="shared" si="18"/>
        <v>0</v>
      </c>
      <c r="BJ168" s="14" t="s">
        <v>79</v>
      </c>
      <c r="BK168" s="171">
        <f t="shared" si="19"/>
        <v>0</v>
      </c>
      <c r="BL168" s="14" t="s">
        <v>125</v>
      </c>
      <c r="BM168" s="170" t="s">
        <v>236</v>
      </c>
    </row>
    <row r="169" spans="1:65" s="12" customFormat="1" ht="22.95" customHeight="1">
      <c r="B169" s="145"/>
      <c r="D169" s="146" t="s">
        <v>69</v>
      </c>
      <c r="E169" s="156" t="s">
        <v>237</v>
      </c>
      <c r="F169" s="156" t="s">
        <v>238</v>
      </c>
      <c r="I169" s="148"/>
      <c r="J169" s="157">
        <f>BK169</f>
        <v>0</v>
      </c>
      <c r="L169" s="145"/>
      <c r="M169" s="150"/>
      <c r="N169" s="151"/>
      <c r="O169" s="151"/>
      <c r="P169" s="152">
        <f>P170</f>
        <v>0</v>
      </c>
      <c r="Q169" s="151"/>
      <c r="R169" s="152">
        <f>R170</f>
        <v>0</v>
      </c>
      <c r="S169" s="151"/>
      <c r="T169" s="153">
        <f>T170</f>
        <v>0</v>
      </c>
      <c r="AR169" s="146" t="s">
        <v>75</v>
      </c>
      <c r="AT169" s="154" t="s">
        <v>69</v>
      </c>
      <c r="AU169" s="154" t="s">
        <v>75</v>
      </c>
      <c r="AY169" s="146" t="s">
        <v>119</v>
      </c>
      <c r="BK169" s="155">
        <f>BK170</f>
        <v>0</v>
      </c>
    </row>
    <row r="170" spans="1:65" s="2" customFormat="1" ht="24" customHeight="1">
      <c r="A170" s="29"/>
      <c r="B170" s="158"/>
      <c r="C170" s="159" t="s">
        <v>182</v>
      </c>
      <c r="D170" s="159" t="s">
        <v>121</v>
      </c>
      <c r="E170" s="160" t="s">
        <v>239</v>
      </c>
      <c r="F170" s="161" t="s">
        <v>240</v>
      </c>
      <c r="G170" s="162" t="s">
        <v>154</v>
      </c>
      <c r="H170" s="163">
        <v>394.38</v>
      </c>
      <c r="I170" s="164"/>
      <c r="J170" s="163">
        <f>ROUND(I170*H170,2)</f>
        <v>0</v>
      </c>
      <c r="K170" s="165"/>
      <c r="L170" s="30"/>
      <c r="M170" s="166" t="s">
        <v>1</v>
      </c>
      <c r="N170" s="167" t="s">
        <v>36</v>
      </c>
      <c r="O170" s="55"/>
      <c r="P170" s="168">
        <f>O170*H170</f>
        <v>0</v>
      </c>
      <c r="Q170" s="168">
        <v>0</v>
      </c>
      <c r="R170" s="168">
        <f>Q170*H170</f>
        <v>0</v>
      </c>
      <c r="S170" s="168">
        <v>0</v>
      </c>
      <c r="T170" s="169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0" t="s">
        <v>125</v>
      </c>
      <c r="AT170" s="170" t="s">
        <v>121</v>
      </c>
      <c r="AU170" s="170" t="s">
        <v>79</v>
      </c>
      <c r="AY170" s="14" t="s">
        <v>119</v>
      </c>
      <c r="BE170" s="171">
        <f>IF(N170="základná",J170,0)</f>
        <v>0</v>
      </c>
      <c r="BF170" s="171">
        <f>IF(N170="znížená",J170,0)</f>
        <v>0</v>
      </c>
      <c r="BG170" s="171">
        <f>IF(N170="zákl. prenesená",J170,0)</f>
        <v>0</v>
      </c>
      <c r="BH170" s="171">
        <f>IF(N170="zníž. prenesená",J170,0)</f>
        <v>0</v>
      </c>
      <c r="BI170" s="171">
        <f>IF(N170="nulová",J170,0)</f>
        <v>0</v>
      </c>
      <c r="BJ170" s="14" t="s">
        <v>79</v>
      </c>
      <c r="BK170" s="171">
        <f>ROUND(I170*H170,2)</f>
        <v>0</v>
      </c>
      <c r="BL170" s="14" t="s">
        <v>125</v>
      </c>
      <c r="BM170" s="170" t="s">
        <v>241</v>
      </c>
    </row>
    <row r="171" spans="1:65" s="12" customFormat="1" ht="25.95" customHeight="1">
      <c r="B171" s="145"/>
      <c r="D171" s="146" t="s">
        <v>69</v>
      </c>
      <c r="E171" s="147" t="s">
        <v>242</v>
      </c>
      <c r="F171" s="147" t="s">
        <v>243</v>
      </c>
      <c r="I171" s="148"/>
      <c r="J171" s="149">
        <f>BK171</f>
        <v>0</v>
      </c>
      <c r="L171" s="145"/>
      <c r="M171" s="150"/>
      <c r="N171" s="151"/>
      <c r="O171" s="151"/>
      <c r="P171" s="152">
        <f>P172+P185+P189</f>
        <v>0</v>
      </c>
      <c r="Q171" s="151"/>
      <c r="R171" s="152">
        <f>R172+R185+R189</f>
        <v>0</v>
      </c>
      <c r="S171" s="151"/>
      <c r="T171" s="153">
        <f>T172+T185+T189</f>
        <v>0</v>
      </c>
      <c r="AR171" s="146" t="s">
        <v>79</v>
      </c>
      <c r="AT171" s="154" t="s">
        <v>69</v>
      </c>
      <c r="AU171" s="154" t="s">
        <v>70</v>
      </c>
      <c r="AY171" s="146" t="s">
        <v>119</v>
      </c>
      <c r="BK171" s="155">
        <f>BK172+BK185+BK189</f>
        <v>0</v>
      </c>
    </row>
    <row r="172" spans="1:65" s="12" customFormat="1" ht="22.95" customHeight="1">
      <c r="B172" s="145"/>
      <c r="D172" s="146" t="s">
        <v>69</v>
      </c>
      <c r="E172" s="156" t="s">
        <v>244</v>
      </c>
      <c r="F172" s="156" t="s">
        <v>245</v>
      </c>
      <c r="I172" s="148"/>
      <c r="J172" s="157">
        <f>BK172</f>
        <v>0</v>
      </c>
      <c r="L172" s="145"/>
      <c r="M172" s="150"/>
      <c r="N172" s="151"/>
      <c r="O172" s="151"/>
      <c r="P172" s="152">
        <f>SUM(P173:P184)</f>
        <v>0</v>
      </c>
      <c r="Q172" s="151"/>
      <c r="R172" s="152">
        <f>SUM(R173:R184)</f>
        <v>0</v>
      </c>
      <c r="S172" s="151"/>
      <c r="T172" s="153">
        <f>SUM(T173:T184)</f>
        <v>0</v>
      </c>
      <c r="AR172" s="146" t="s">
        <v>79</v>
      </c>
      <c r="AT172" s="154" t="s">
        <v>69</v>
      </c>
      <c r="AU172" s="154" t="s">
        <v>75</v>
      </c>
      <c r="AY172" s="146" t="s">
        <v>119</v>
      </c>
      <c r="BK172" s="155">
        <f>SUM(BK173:BK184)</f>
        <v>0</v>
      </c>
    </row>
    <row r="173" spans="1:65" s="2" customFormat="1" ht="24" customHeight="1">
      <c r="A173" s="29"/>
      <c r="B173" s="158"/>
      <c r="C173" s="159" t="s">
        <v>246</v>
      </c>
      <c r="D173" s="159" t="s">
        <v>121</v>
      </c>
      <c r="E173" s="160" t="s">
        <v>247</v>
      </c>
      <c r="F173" s="161" t="s">
        <v>248</v>
      </c>
      <c r="G173" s="162" t="s">
        <v>207</v>
      </c>
      <c r="H173" s="163">
        <v>2</v>
      </c>
      <c r="I173" s="164"/>
      <c r="J173" s="163">
        <f t="shared" ref="J173:J184" si="20">ROUND(I173*H173,2)</f>
        <v>0</v>
      </c>
      <c r="K173" s="165"/>
      <c r="L173" s="30"/>
      <c r="M173" s="166" t="s">
        <v>1</v>
      </c>
      <c r="N173" s="167" t="s">
        <v>36</v>
      </c>
      <c r="O173" s="55"/>
      <c r="P173" s="168">
        <f t="shared" ref="P173:P184" si="21">O173*H173</f>
        <v>0</v>
      </c>
      <c r="Q173" s="168">
        <v>0</v>
      </c>
      <c r="R173" s="168">
        <f t="shared" ref="R173:R184" si="22">Q173*H173</f>
        <v>0</v>
      </c>
      <c r="S173" s="168">
        <v>0</v>
      </c>
      <c r="T173" s="169">
        <f t="shared" ref="T173:T184" si="23"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0" t="s">
        <v>150</v>
      </c>
      <c r="AT173" s="170" t="s">
        <v>121</v>
      </c>
      <c r="AU173" s="170" t="s">
        <v>79</v>
      </c>
      <c r="AY173" s="14" t="s">
        <v>119</v>
      </c>
      <c r="BE173" s="171">
        <f t="shared" ref="BE173:BE184" si="24">IF(N173="základná",J173,0)</f>
        <v>0</v>
      </c>
      <c r="BF173" s="171">
        <f t="shared" ref="BF173:BF184" si="25">IF(N173="znížená",J173,0)</f>
        <v>0</v>
      </c>
      <c r="BG173" s="171">
        <f t="shared" ref="BG173:BG184" si="26">IF(N173="zákl. prenesená",J173,0)</f>
        <v>0</v>
      </c>
      <c r="BH173" s="171">
        <f t="shared" ref="BH173:BH184" si="27">IF(N173="zníž. prenesená",J173,0)</f>
        <v>0</v>
      </c>
      <c r="BI173" s="171">
        <f t="shared" ref="BI173:BI184" si="28">IF(N173="nulová",J173,0)</f>
        <v>0</v>
      </c>
      <c r="BJ173" s="14" t="s">
        <v>79</v>
      </c>
      <c r="BK173" s="171">
        <f t="shared" ref="BK173:BK184" si="29">ROUND(I173*H173,2)</f>
        <v>0</v>
      </c>
      <c r="BL173" s="14" t="s">
        <v>150</v>
      </c>
      <c r="BM173" s="170" t="s">
        <v>249</v>
      </c>
    </row>
    <row r="174" spans="1:65" s="2" customFormat="1" ht="24" customHeight="1">
      <c r="A174" s="29"/>
      <c r="B174" s="158"/>
      <c r="C174" s="159" t="s">
        <v>186</v>
      </c>
      <c r="D174" s="159" t="s">
        <v>121</v>
      </c>
      <c r="E174" s="160" t="s">
        <v>250</v>
      </c>
      <c r="F174" s="161" t="s">
        <v>251</v>
      </c>
      <c r="G174" s="162" t="s">
        <v>252</v>
      </c>
      <c r="H174" s="163">
        <v>1255.69</v>
      </c>
      <c r="I174" s="164"/>
      <c r="J174" s="163">
        <f t="shared" si="20"/>
        <v>0</v>
      </c>
      <c r="K174" s="165"/>
      <c r="L174" s="30"/>
      <c r="M174" s="166" t="s">
        <v>1</v>
      </c>
      <c r="N174" s="167" t="s">
        <v>36</v>
      </c>
      <c r="O174" s="55"/>
      <c r="P174" s="168">
        <f t="shared" si="21"/>
        <v>0</v>
      </c>
      <c r="Q174" s="168">
        <v>0</v>
      </c>
      <c r="R174" s="168">
        <f t="shared" si="22"/>
        <v>0</v>
      </c>
      <c r="S174" s="168">
        <v>0</v>
      </c>
      <c r="T174" s="169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0" t="s">
        <v>150</v>
      </c>
      <c r="AT174" s="170" t="s">
        <v>121</v>
      </c>
      <c r="AU174" s="170" t="s">
        <v>79</v>
      </c>
      <c r="AY174" s="14" t="s">
        <v>119</v>
      </c>
      <c r="BE174" s="171">
        <f t="shared" si="24"/>
        <v>0</v>
      </c>
      <c r="BF174" s="171">
        <f t="shared" si="25"/>
        <v>0</v>
      </c>
      <c r="BG174" s="171">
        <f t="shared" si="26"/>
        <v>0</v>
      </c>
      <c r="BH174" s="171">
        <f t="shared" si="27"/>
        <v>0</v>
      </c>
      <c r="BI174" s="171">
        <f t="shared" si="28"/>
        <v>0</v>
      </c>
      <c r="BJ174" s="14" t="s">
        <v>79</v>
      </c>
      <c r="BK174" s="171">
        <f t="shared" si="29"/>
        <v>0</v>
      </c>
      <c r="BL174" s="14" t="s">
        <v>150</v>
      </c>
      <c r="BM174" s="170" t="s">
        <v>253</v>
      </c>
    </row>
    <row r="175" spans="1:65" s="2" customFormat="1" ht="16.5" customHeight="1">
      <c r="A175" s="29"/>
      <c r="B175" s="158"/>
      <c r="C175" s="172" t="s">
        <v>254</v>
      </c>
      <c r="D175" s="172" t="s">
        <v>255</v>
      </c>
      <c r="E175" s="173" t="s">
        <v>256</v>
      </c>
      <c r="F175" s="174" t="s">
        <v>257</v>
      </c>
      <c r="G175" s="175" t="s">
        <v>154</v>
      </c>
      <c r="H175" s="176">
        <v>1.32</v>
      </c>
      <c r="I175" s="177"/>
      <c r="J175" s="176">
        <f t="shared" si="20"/>
        <v>0</v>
      </c>
      <c r="K175" s="178"/>
      <c r="L175" s="179"/>
      <c r="M175" s="180" t="s">
        <v>1</v>
      </c>
      <c r="N175" s="181" t="s">
        <v>36</v>
      </c>
      <c r="O175" s="55"/>
      <c r="P175" s="168">
        <f t="shared" si="21"/>
        <v>0</v>
      </c>
      <c r="Q175" s="168">
        <v>0</v>
      </c>
      <c r="R175" s="168">
        <f t="shared" si="22"/>
        <v>0</v>
      </c>
      <c r="S175" s="168">
        <v>0</v>
      </c>
      <c r="T175" s="169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0" t="s">
        <v>182</v>
      </c>
      <c r="AT175" s="170" t="s">
        <v>255</v>
      </c>
      <c r="AU175" s="170" t="s">
        <v>79</v>
      </c>
      <c r="AY175" s="14" t="s">
        <v>119</v>
      </c>
      <c r="BE175" s="171">
        <f t="shared" si="24"/>
        <v>0</v>
      </c>
      <c r="BF175" s="171">
        <f t="shared" si="25"/>
        <v>0</v>
      </c>
      <c r="BG175" s="171">
        <f t="shared" si="26"/>
        <v>0</v>
      </c>
      <c r="BH175" s="171">
        <f t="shared" si="27"/>
        <v>0</v>
      </c>
      <c r="BI175" s="171">
        <f t="shared" si="28"/>
        <v>0</v>
      </c>
      <c r="BJ175" s="14" t="s">
        <v>79</v>
      </c>
      <c r="BK175" s="171">
        <f t="shared" si="29"/>
        <v>0</v>
      </c>
      <c r="BL175" s="14" t="s">
        <v>150</v>
      </c>
      <c r="BM175" s="170" t="s">
        <v>258</v>
      </c>
    </row>
    <row r="176" spans="1:65" s="2" customFormat="1" ht="72" customHeight="1">
      <c r="A176" s="29"/>
      <c r="B176" s="158"/>
      <c r="C176" s="159" t="s">
        <v>189</v>
      </c>
      <c r="D176" s="159" t="s">
        <v>121</v>
      </c>
      <c r="E176" s="160" t="s">
        <v>259</v>
      </c>
      <c r="F176" s="161" t="s">
        <v>260</v>
      </c>
      <c r="G176" s="162" t="s">
        <v>207</v>
      </c>
      <c r="H176" s="163">
        <v>1</v>
      </c>
      <c r="I176" s="164"/>
      <c r="J176" s="163">
        <f t="shared" si="20"/>
        <v>0</v>
      </c>
      <c r="K176" s="165"/>
      <c r="L176" s="30"/>
      <c r="M176" s="166" t="s">
        <v>1</v>
      </c>
      <c r="N176" s="167" t="s">
        <v>36</v>
      </c>
      <c r="O176" s="55"/>
      <c r="P176" s="168">
        <f t="shared" si="21"/>
        <v>0</v>
      </c>
      <c r="Q176" s="168">
        <v>0</v>
      </c>
      <c r="R176" s="168">
        <f t="shared" si="22"/>
        <v>0</v>
      </c>
      <c r="S176" s="168">
        <v>0</v>
      </c>
      <c r="T176" s="169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0" t="s">
        <v>150</v>
      </c>
      <c r="AT176" s="170" t="s">
        <v>121</v>
      </c>
      <c r="AU176" s="170" t="s">
        <v>79</v>
      </c>
      <c r="AY176" s="14" t="s">
        <v>119</v>
      </c>
      <c r="BE176" s="171">
        <f t="shared" si="24"/>
        <v>0</v>
      </c>
      <c r="BF176" s="171">
        <f t="shared" si="25"/>
        <v>0</v>
      </c>
      <c r="BG176" s="171">
        <f t="shared" si="26"/>
        <v>0</v>
      </c>
      <c r="BH176" s="171">
        <f t="shared" si="27"/>
        <v>0</v>
      </c>
      <c r="BI176" s="171">
        <f t="shared" si="28"/>
        <v>0</v>
      </c>
      <c r="BJ176" s="14" t="s">
        <v>79</v>
      </c>
      <c r="BK176" s="171">
        <f t="shared" si="29"/>
        <v>0</v>
      </c>
      <c r="BL176" s="14" t="s">
        <v>150</v>
      </c>
      <c r="BM176" s="170" t="s">
        <v>261</v>
      </c>
    </row>
    <row r="177" spans="1:65" s="2" customFormat="1" ht="60" customHeight="1">
      <c r="A177" s="29"/>
      <c r="B177" s="158"/>
      <c r="C177" s="159" t="s">
        <v>262</v>
      </c>
      <c r="D177" s="159" t="s">
        <v>121</v>
      </c>
      <c r="E177" s="160" t="s">
        <v>263</v>
      </c>
      <c r="F177" s="161" t="s">
        <v>264</v>
      </c>
      <c r="G177" s="162" t="s">
        <v>207</v>
      </c>
      <c r="H177" s="163">
        <v>2</v>
      </c>
      <c r="I177" s="164"/>
      <c r="J177" s="163">
        <f t="shared" si="20"/>
        <v>0</v>
      </c>
      <c r="K177" s="165"/>
      <c r="L177" s="30"/>
      <c r="M177" s="166" t="s">
        <v>1</v>
      </c>
      <c r="N177" s="167" t="s">
        <v>36</v>
      </c>
      <c r="O177" s="55"/>
      <c r="P177" s="168">
        <f t="shared" si="21"/>
        <v>0</v>
      </c>
      <c r="Q177" s="168">
        <v>0</v>
      </c>
      <c r="R177" s="168">
        <f t="shared" si="22"/>
        <v>0</v>
      </c>
      <c r="S177" s="168">
        <v>0</v>
      </c>
      <c r="T177" s="169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0" t="s">
        <v>150</v>
      </c>
      <c r="AT177" s="170" t="s">
        <v>121</v>
      </c>
      <c r="AU177" s="170" t="s">
        <v>79</v>
      </c>
      <c r="AY177" s="14" t="s">
        <v>119</v>
      </c>
      <c r="BE177" s="171">
        <f t="shared" si="24"/>
        <v>0</v>
      </c>
      <c r="BF177" s="171">
        <f t="shared" si="25"/>
        <v>0</v>
      </c>
      <c r="BG177" s="171">
        <f t="shared" si="26"/>
        <v>0</v>
      </c>
      <c r="BH177" s="171">
        <f t="shared" si="27"/>
        <v>0</v>
      </c>
      <c r="BI177" s="171">
        <f t="shared" si="28"/>
        <v>0</v>
      </c>
      <c r="BJ177" s="14" t="s">
        <v>79</v>
      </c>
      <c r="BK177" s="171">
        <f t="shared" si="29"/>
        <v>0</v>
      </c>
      <c r="BL177" s="14" t="s">
        <v>150</v>
      </c>
      <c r="BM177" s="170" t="s">
        <v>265</v>
      </c>
    </row>
    <row r="178" spans="1:65" s="2" customFormat="1" ht="24" customHeight="1">
      <c r="A178" s="29"/>
      <c r="B178" s="158"/>
      <c r="C178" s="159" t="s">
        <v>193</v>
      </c>
      <c r="D178" s="159" t="s">
        <v>121</v>
      </c>
      <c r="E178" s="160" t="s">
        <v>266</v>
      </c>
      <c r="F178" s="161" t="s">
        <v>267</v>
      </c>
      <c r="G178" s="162" t="s">
        <v>207</v>
      </c>
      <c r="H178" s="163">
        <v>4</v>
      </c>
      <c r="I178" s="164"/>
      <c r="J178" s="163">
        <f t="shared" si="20"/>
        <v>0</v>
      </c>
      <c r="K178" s="165"/>
      <c r="L178" s="30"/>
      <c r="M178" s="166" t="s">
        <v>1</v>
      </c>
      <c r="N178" s="167" t="s">
        <v>36</v>
      </c>
      <c r="O178" s="55"/>
      <c r="P178" s="168">
        <f t="shared" si="21"/>
        <v>0</v>
      </c>
      <c r="Q178" s="168">
        <v>0</v>
      </c>
      <c r="R178" s="168">
        <f t="shared" si="22"/>
        <v>0</v>
      </c>
      <c r="S178" s="168">
        <v>0</v>
      </c>
      <c r="T178" s="169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0" t="s">
        <v>150</v>
      </c>
      <c r="AT178" s="170" t="s">
        <v>121</v>
      </c>
      <c r="AU178" s="170" t="s">
        <v>79</v>
      </c>
      <c r="AY178" s="14" t="s">
        <v>119</v>
      </c>
      <c r="BE178" s="171">
        <f t="shared" si="24"/>
        <v>0</v>
      </c>
      <c r="BF178" s="171">
        <f t="shared" si="25"/>
        <v>0</v>
      </c>
      <c r="BG178" s="171">
        <f t="shared" si="26"/>
        <v>0</v>
      </c>
      <c r="BH178" s="171">
        <f t="shared" si="27"/>
        <v>0</v>
      </c>
      <c r="BI178" s="171">
        <f t="shared" si="28"/>
        <v>0</v>
      </c>
      <c r="BJ178" s="14" t="s">
        <v>79</v>
      </c>
      <c r="BK178" s="171">
        <f t="shared" si="29"/>
        <v>0</v>
      </c>
      <c r="BL178" s="14" t="s">
        <v>150</v>
      </c>
      <c r="BM178" s="170" t="s">
        <v>268</v>
      </c>
    </row>
    <row r="179" spans="1:65" s="2" customFormat="1" ht="24" customHeight="1">
      <c r="A179" s="29"/>
      <c r="B179" s="158"/>
      <c r="C179" s="159" t="s">
        <v>269</v>
      </c>
      <c r="D179" s="159" t="s">
        <v>121</v>
      </c>
      <c r="E179" s="160" t="s">
        <v>270</v>
      </c>
      <c r="F179" s="161" t="s">
        <v>271</v>
      </c>
      <c r="G179" s="162" t="s">
        <v>207</v>
      </c>
      <c r="H179" s="163">
        <v>4</v>
      </c>
      <c r="I179" s="164"/>
      <c r="J179" s="163">
        <f t="shared" si="20"/>
        <v>0</v>
      </c>
      <c r="K179" s="165"/>
      <c r="L179" s="30"/>
      <c r="M179" s="166" t="s">
        <v>1</v>
      </c>
      <c r="N179" s="167" t="s">
        <v>36</v>
      </c>
      <c r="O179" s="55"/>
      <c r="P179" s="168">
        <f t="shared" si="21"/>
        <v>0</v>
      </c>
      <c r="Q179" s="168">
        <v>0</v>
      </c>
      <c r="R179" s="168">
        <f t="shared" si="22"/>
        <v>0</v>
      </c>
      <c r="S179" s="168">
        <v>0</v>
      </c>
      <c r="T179" s="169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0" t="s">
        <v>150</v>
      </c>
      <c r="AT179" s="170" t="s">
        <v>121</v>
      </c>
      <c r="AU179" s="170" t="s">
        <v>79</v>
      </c>
      <c r="AY179" s="14" t="s">
        <v>119</v>
      </c>
      <c r="BE179" s="171">
        <f t="shared" si="24"/>
        <v>0</v>
      </c>
      <c r="BF179" s="171">
        <f t="shared" si="25"/>
        <v>0</v>
      </c>
      <c r="BG179" s="171">
        <f t="shared" si="26"/>
        <v>0</v>
      </c>
      <c r="BH179" s="171">
        <f t="shared" si="27"/>
        <v>0</v>
      </c>
      <c r="BI179" s="171">
        <f t="shared" si="28"/>
        <v>0</v>
      </c>
      <c r="BJ179" s="14" t="s">
        <v>79</v>
      </c>
      <c r="BK179" s="171">
        <f t="shared" si="29"/>
        <v>0</v>
      </c>
      <c r="BL179" s="14" t="s">
        <v>150</v>
      </c>
      <c r="BM179" s="170" t="s">
        <v>272</v>
      </c>
    </row>
    <row r="180" spans="1:65" s="2" customFormat="1" ht="24" customHeight="1">
      <c r="A180" s="29"/>
      <c r="B180" s="158"/>
      <c r="C180" s="159" t="s">
        <v>196</v>
      </c>
      <c r="D180" s="159" t="s">
        <v>121</v>
      </c>
      <c r="E180" s="160" t="s">
        <v>273</v>
      </c>
      <c r="F180" s="161" t="s">
        <v>274</v>
      </c>
      <c r="G180" s="162" t="s">
        <v>207</v>
      </c>
      <c r="H180" s="163">
        <v>2</v>
      </c>
      <c r="I180" s="164"/>
      <c r="J180" s="163">
        <f t="shared" si="20"/>
        <v>0</v>
      </c>
      <c r="K180" s="165"/>
      <c r="L180" s="30"/>
      <c r="M180" s="166" t="s">
        <v>1</v>
      </c>
      <c r="N180" s="167" t="s">
        <v>36</v>
      </c>
      <c r="O180" s="55"/>
      <c r="P180" s="168">
        <f t="shared" si="21"/>
        <v>0</v>
      </c>
      <c r="Q180" s="168">
        <v>0</v>
      </c>
      <c r="R180" s="168">
        <f t="shared" si="22"/>
        <v>0</v>
      </c>
      <c r="S180" s="168">
        <v>0</v>
      </c>
      <c r="T180" s="169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0" t="s">
        <v>150</v>
      </c>
      <c r="AT180" s="170" t="s">
        <v>121</v>
      </c>
      <c r="AU180" s="170" t="s">
        <v>79</v>
      </c>
      <c r="AY180" s="14" t="s">
        <v>119</v>
      </c>
      <c r="BE180" s="171">
        <f t="shared" si="24"/>
        <v>0</v>
      </c>
      <c r="BF180" s="171">
        <f t="shared" si="25"/>
        <v>0</v>
      </c>
      <c r="BG180" s="171">
        <f t="shared" si="26"/>
        <v>0</v>
      </c>
      <c r="BH180" s="171">
        <f t="shared" si="27"/>
        <v>0</v>
      </c>
      <c r="BI180" s="171">
        <f t="shared" si="28"/>
        <v>0</v>
      </c>
      <c r="BJ180" s="14" t="s">
        <v>79</v>
      </c>
      <c r="BK180" s="171">
        <f t="shared" si="29"/>
        <v>0</v>
      </c>
      <c r="BL180" s="14" t="s">
        <v>150</v>
      </c>
      <c r="BM180" s="170" t="s">
        <v>275</v>
      </c>
    </row>
    <row r="181" spans="1:65" s="2" customFormat="1" ht="24" customHeight="1">
      <c r="A181" s="29"/>
      <c r="B181" s="158"/>
      <c r="C181" s="159" t="s">
        <v>276</v>
      </c>
      <c r="D181" s="159" t="s">
        <v>121</v>
      </c>
      <c r="E181" s="160" t="s">
        <v>277</v>
      </c>
      <c r="F181" s="161" t="s">
        <v>278</v>
      </c>
      <c r="G181" s="162" t="s">
        <v>207</v>
      </c>
      <c r="H181" s="163">
        <v>1</v>
      </c>
      <c r="I181" s="164"/>
      <c r="J181" s="163">
        <f t="shared" si="20"/>
        <v>0</v>
      </c>
      <c r="K181" s="165"/>
      <c r="L181" s="30"/>
      <c r="M181" s="166" t="s">
        <v>1</v>
      </c>
      <c r="N181" s="167" t="s">
        <v>36</v>
      </c>
      <c r="O181" s="55"/>
      <c r="P181" s="168">
        <f t="shared" si="21"/>
        <v>0</v>
      </c>
      <c r="Q181" s="168">
        <v>0</v>
      </c>
      <c r="R181" s="168">
        <f t="shared" si="22"/>
        <v>0</v>
      </c>
      <c r="S181" s="168">
        <v>0</v>
      </c>
      <c r="T181" s="169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0" t="s">
        <v>150</v>
      </c>
      <c r="AT181" s="170" t="s">
        <v>121</v>
      </c>
      <c r="AU181" s="170" t="s">
        <v>79</v>
      </c>
      <c r="AY181" s="14" t="s">
        <v>119</v>
      </c>
      <c r="BE181" s="171">
        <f t="shared" si="24"/>
        <v>0</v>
      </c>
      <c r="BF181" s="171">
        <f t="shared" si="25"/>
        <v>0</v>
      </c>
      <c r="BG181" s="171">
        <f t="shared" si="26"/>
        <v>0</v>
      </c>
      <c r="BH181" s="171">
        <f t="shared" si="27"/>
        <v>0</v>
      </c>
      <c r="BI181" s="171">
        <f t="shared" si="28"/>
        <v>0</v>
      </c>
      <c r="BJ181" s="14" t="s">
        <v>79</v>
      </c>
      <c r="BK181" s="171">
        <f t="shared" si="29"/>
        <v>0</v>
      </c>
      <c r="BL181" s="14" t="s">
        <v>150</v>
      </c>
      <c r="BM181" s="170" t="s">
        <v>279</v>
      </c>
    </row>
    <row r="182" spans="1:65" s="2" customFormat="1" ht="24" customHeight="1">
      <c r="A182" s="29"/>
      <c r="B182" s="158"/>
      <c r="C182" s="159" t="s">
        <v>200</v>
      </c>
      <c r="D182" s="159" t="s">
        <v>121</v>
      </c>
      <c r="E182" s="160" t="s">
        <v>280</v>
      </c>
      <c r="F182" s="161" t="s">
        <v>281</v>
      </c>
      <c r="G182" s="162" t="s">
        <v>181</v>
      </c>
      <c r="H182" s="163">
        <v>86</v>
      </c>
      <c r="I182" s="164"/>
      <c r="J182" s="163">
        <f t="shared" si="20"/>
        <v>0</v>
      </c>
      <c r="K182" s="165"/>
      <c r="L182" s="30"/>
      <c r="M182" s="166" t="s">
        <v>1</v>
      </c>
      <c r="N182" s="167" t="s">
        <v>36</v>
      </c>
      <c r="O182" s="55"/>
      <c r="P182" s="168">
        <f t="shared" si="21"/>
        <v>0</v>
      </c>
      <c r="Q182" s="168">
        <v>0</v>
      </c>
      <c r="R182" s="168">
        <f t="shared" si="22"/>
        <v>0</v>
      </c>
      <c r="S182" s="168">
        <v>0</v>
      </c>
      <c r="T182" s="169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0" t="s">
        <v>150</v>
      </c>
      <c r="AT182" s="170" t="s">
        <v>121</v>
      </c>
      <c r="AU182" s="170" t="s">
        <v>79</v>
      </c>
      <c r="AY182" s="14" t="s">
        <v>119</v>
      </c>
      <c r="BE182" s="171">
        <f t="shared" si="24"/>
        <v>0</v>
      </c>
      <c r="BF182" s="171">
        <f t="shared" si="25"/>
        <v>0</v>
      </c>
      <c r="BG182" s="171">
        <f t="shared" si="26"/>
        <v>0</v>
      </c>
      <c r="BH182" s="171">
        <f t="shared" si="27"/>
        <v>0</v>
      </c>
      <c r="BI182" s="171">
        <f t="shared" si="28"/>
        <v>0</v>
      </c>
      <c r="BJ182" s="14" t="s">
        <v>79</v>
      </c>
      <c r="BK182" s="171">
        <f t="shared" si="29"/>
        <v>0</v>
      </c>
      <c r="BL182" s="14" t="s">
        <v>150</v>
      </c>
      <c r="BM182" s="170" t="s">
        <v>282</v>
      </c>
    </row>
    <row r="183" spans="1:65" s="2" customFormat="1" ht="24" customHeight="1">
      <c r="A183" s="29"/>
      <c r="B183" s="158"/>
      <c r="C183" s="159" t="s">
        <v>283</v>
      </c>
      <c r="D183" s="159" t="s">
        <v>121</v>
      </c>
      <c r="E183" s="160" t="s">
        <v>284</v>
      </c>
      <c r="F183" s="161" t="s">
        <v>285</v>
      </c>
      <c r="G183" s="162" t="s">
        <v>181</v>
      </c>
      <c r="H183" s="163">
        <v>3</v>
      </c>
      <c r="I183" s="164"/>
      <c r="J183" s="163">
        <f t="shared" si="20"/>
        <v>0</v>
      </c>
      <c r="K183" s="165"/>
      <c r="L183" s="30"/>
      <c r="M183" s="166" t="s">
        <v>1</v>
      </c>
      <c r="N183" s="167" t="s">
        <v>36</v>
      </c>
      <c r="O183" s="55"/>
      <c r="P183" s="168">
        <f t="shared" si="21"/>
        <v>0</v>
      </c>
      <c r="Q183" s="168">
        <v>0</v>
      </c>
      <c r="R183" s="168">
        <f t="shared" si="22"/>
        <v>0</v>
      </c>
      <c r="S183" s="168">
        <v>0</v>
      </c>
      <c r="T183" s="169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0" t="s">
        <v>150</v>
      </c>
      <c r="AT183" s="170" t="s">
        <v>121</v>
      </c>
      <c r="AU183" s="170" t="s">
        <v>79</v>
      </c>
      <c r="AY183" s="14" t="s">
        <v>119</v>
      </c>
      <c r="BE183" s="171">
        <f t="shared" si="24"/>
        <v>0</v>
      </c>
      <c r="BF183" s="171">
        <f t="shared" si="25"/>
        <v>0</v>
      </c>
      <c r="BG183" s="171">
        <f t="shared" si="26"/>
        <v>0</v>
      </c>
      <c r="BH183" s="171">
        <f t="shared" si="27"/>
        <v>0</v>
      </c>
      <c r="BI183" s="171">
        <f t="shared" si="28"/>
        <v>0</v>
      </c>
      <c r="BJ183" s="14" t="s">
        <v>79</v>
      </c>
      <c r="BK183" s="171">
        <f t="shared" si="29"/>
        <v>0</v>
      </c>
      <c r="BL183" s="14" t="s">
        <v>150</v>
      </c>
      <c r="BM183" s="170" t="s">
        <v>286</v>
      </c>
    </row>
    <row r="184" spans="1:65" s="2" customFormat="1" ht="24" customHeight="1">
      <c r="A184" s="29"/>
      <c r="B184" s="158"/>
      <c r="C184" s="159" t="s">
        <v>203</v>
      </c>
      <c r="D184" s="159" t="s">
        <v>121</v>
      </c>
      <c r="E184" s="160" t="s">
        <v>287</v>
      </c>
      <c r="F184" s="161" t="s">
        <v>288</v>
      </c>
      <c r="G184" s="162" t="s">
        <v>289</v>
      </c>
      <c r="H184" s="164"/>
      <c r="I184" s="164"/>
      <c r="J184" s="163">
        <f t="shared" si="20"/>
        <v>0</v>
      </c>
      <c r="K184" s="165"/>
      <c r="L184" s="30"/>
      <c r="M184" s="166" t="s">
        <v>1</v>
      </c>
      <c r="N184" s="167" t="s">
        <v>36</v>
      </c>
      <c r="O184" s="55"/>
      <c r="P184" s="168">
        <f t="shared" si="21"/>
        <v>0</v>
      </c>
      <c r="Q184" s="168">
        <v>0</v>
      </c>
      <c r="R184" s="168">
        <f t="shared" si="22"/>
        <v>0</v>
      </c>
      <c r="S184" s="168">
        <v>0</v>
      </c>
      <c r="T184" s="169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0" t="s">
        <v>150</v>
      </c>
      <c r="AT184" s="170" t="s">
        <v>121</v>
      </c>
      <c r="AU184" s="170" t="s">
        <v>79</v>
      </c>
      <c r="AY184" s="14" t="s">
        <v>119</v>
      </c>
      <c r="BE184" s="171">
        <f t="shared" si="24"/>
        <v>0</v>
      </c>
      <c r="BF184" s="171">
        <f t="shared" si="25"/>
        <v>0</v>
      </c>
      <c r="BG184" s="171">
        <f t="shared" si="26"/>
        <v>0</v>
      </c>
      <c r="BH184" s="171">
        <f t="shared" si="27"/>
        <v>0</v>
      </c>
      <c r="BI184" s="171">
        <f t="shared" si="28"/>
        <v>0</v>
      </c>
      <c r="BJ184" s="14" t="s">
        <v>79</v>
      </c>
      <c r="BK184" s="171">
        <f t="shared" si="29"/>
        <v>0</v>
      </c>
      <c r="BL184" s="14" t="s">
        <v>150</v>
      </c>
      <c r="BM184" s="170" t="s">
        <v>290</v>
      </c>
    </row>
    <row r="185" spans="1:65" s="12" customFormat="1" ht="22.95" customHeight="1">
      <c r="B185" s="145"/>
      <c r="D185" s="146" t="s">
        <v>69</v>
      </c>
      <c r="E185" s="156" t="s">
        <v>291</v>
      </c>
      <c r="F185" s="156" t="s">
        <v>292</v>
      </c>
      <c r="I185" s="148"/>
      <c r="J185" s="157">
        <f>BK185</f>
        <v>0</v>
      </c>
      <c r="L185" s="145"/>
      <c r="M185" s="150"/>
      <c r="N185" s="151"/>
      <c r="O185" s="151"/>
      <c r="P185" s="152">
        <f>SUM(P186:P188)</f>
        <v>0</v>
      </c>
      <c r="Q185" s="151"/>
      <c r="R185" s="152">
        <f>SUM(R186:R188)</f>
        <v>0</v>
      </c>
      <c r="S185" s="151"/>
      <c r="T185" s="153">
        <f>SUM(T186:T188)</f>
        <v>0</v>
      </c>
      <c r="AR185" s="146" t="s">
        <v>79</v>
      </c>
      <c r="AT185" s="154" t="s">
        <v>69</v>
      </c>
      <c r="AU185" s="154" t="s">
        <v>75</v>
      </c>
      <c r="AY185" s="146" t="s">
        <v>119</v>
      </c>
      <c r="BK185" s="155">
        <f>SUM(BK186:BK188)</f>
        <v>0</v>
      </c>
    </row>
    <row r="186" spans="1:65" s="2" customFormat="1" ht="36" customHeight="1">
      <c r="A186" s="29"/>
      <c r="B186" s="158"/>
      <c r="C186" s="159" t="s">
        <v>293</v>
      </c>
      <c r="D186" s="159" t="s">
        <v>121</v>
      </c>
      <c r="E186" s="160" t="s">
        <v>294</v>
      </c>
      <c r="F186" s="161" t="s">
        <v>295</v>
      </c>
      <c r="G186" s="162" t="s">
        <v>124</v>
      </c>
      <c r="H186" s="163">
        <v>124.27</v>
      </c>
      <c r="I186" s="164"/>
      <c r="J186" s="163">
        <f>ROUND(I186*H186,2)</f>
        <v>0</v>
      </c>
      <c r="K186" s="165"/>
      <c r="L186" s="30"/>
      <c r="M186" s="166" t="s">
        <v>1</v>
      </c>
      <c r="N186" s="167" t="s">
        <v>36</v>
      </c>
      <c r="O186" s="55"/>
      <c r="P186" s="168">
        <f>O186*H186</f>
        <v>0</v>
      </c>
      <c r="Q186" s="168">
        <v>0</v>
      </c>
      <c r="R186" s="168">
        <f>Q186*H186</f>
        <v>0</v>
      </c>
      <c r="S186" s="168">
        <v>0</v>
      </c>
      <c r="T186" s="169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0" t="s">
        <v>150</v>
      </c>
      <c r="AT186" s="170" t="s">
        <v>121</v>
      </c>
      <c r="AU186" s="170" t="s">
        <v>79</v>
      </c>
      <c r="AY186" s="14" t="s">
        <v>119</v>
      </c>
      <c r="BE186" s="171">
        <f>IF(N186="základná",J186,0)</f>
        <v>0</v>
      </c>
      <c r="BF186" s="171">
        <f>IF(N186="znížená",J186,0)</f>
        <v>0</v>
      </c>
      <c r="BG186" s="171">
        <f>IF(N186="zákl. prenesená",J186,0)</f>
        <v>0</v>
      </c>
      <c r="BH186" s="171">
        <f>IF(N186="zníž. prenesená",J186,0)</f>
        <v>0</v>
      </c>
      <c r="BI186" s="171">
        <f>IF(N186="nulová",J186,0)</f>
        <v>0</v>
      </c>
      <c r="BJ186" s="14" t="s">
        <v>79</v>
      </c>
      <c r="BK186" s="171">
        <f>ROUND(I186*H186,2)</f>
        <v>0</v>
      </c>
      <c r="BL186" s="14" t="s">
        <v>150</v>
      </c>
      <c r="BM186" s="170" t="s">
        <v>296</v>
      </c>
    </row>
    <row r="187" spans="1:65" s="2" customFormat="1" ht="16.5" customHeight="1">
      <c r="A187" s="29"/>
      <c r="B187" s="158"/>
      <c r="C187" s="159" t="s">
        <v>208</v>
      </c>
      <c r="D187" s="159" t="s">
        <v>121</v>
      </c>
      <c r="E187" s="160" t="s">
        <v>297</v>
      </c>
      <c r="F187" s="161" t="s">
        <v>298</v>
      </c>
      <c r="G187" s="162" t="s">
        <v>124</v>
      </c>
      <c r="H187" s="163">
        <v>124.27</v>
      </c>
      <c r="I187" s="164"/>
      <c r="J187" s="163">
        <f>ROUND(I187*H187,2)</f>
        <v>0</v>
      </c>
      <c r="K187" s="165"/>
      <c r="L187" s="30"/>
      <c r="M187" s="166" t="s">
        <v>1</v>
      </c>
      <c r="N187" s="167" t="s">
        <v>36</v>
      </c>
      <c r="O187" s="55"/>
      <c r="P187" s="168">
        <f>O187*H187</f>
        <v>0</v>
      </c>
      <c r="Q187" s="168">
        <v>0</v>
      </c>
      <c r="R187" s="168">
        <f>Q187*H187</f>
        <v>0</v>
      </c>
      <c r="S187" s="168">
        <v>0</v>
      </c>
      <c r="T187" s="169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0" t="s">
        <v>150</v>
      </c>
      <c r="AT187" s="170" t="s">
        <v>121</v>
      </c>
      <c r="AU187" s="170" t="s">
        <v>79</v>
      </c>
      <c r="AY187" s="14" t="s">
        <v>119</v>
      </c>
      <c r="BE187" s="171">
        <f>IF(N187="základná",J187,0)</f>
        <v>0</v>
      </c>
      <c r="BF187" s="171">
        <f>IF(N187="znížená",J187,0)</f>
        <v>0</v>
      </c>
      <c r="BG187" s="171">
        <f>IF(N187="zákl. prenesená",J187,0)</f>
        <v>0</v>
      </c>
      <c r="BH187" s="171">
        <f>IF(N187="zníž. prenesená",J187,0)</f>
        <v>0</v>
      </c>
      <c r="BI187" s="171">
        <f>IF(N187="nulová",J187,0)</f>
        <v>0</v>
      </c>
      <c r="BJ187" s="14" t="s">
        <v>79</v>
      </c>
      <c r="BK187" s="171">
        <f>ROUND(I187*H187,2)</f>
        <v>0</v>
      </c>
      <c r="BL187" s="14" t="s">
        <v>150</v>
      </c>
      <c r="BM187" s="170" t="s">
        <v>299</v>
      </c>
    </row>
    <row r="188" spans="1:65" s="2" customFormat="1" ht="24" customHeight="1">
      <c r="A188" s="29"/>
      <c r="B188" s="158"/>
      <c r="C188" s="159" t="s">
        <v>300</v>
      </c>
      <c r="D188" s="159" t="s">
        <v>121</v>
      </c>
      <c r="E188" s="160" t="s">
        <v>301</v>
      </c>
      <c r="F188" s="161" t="s">
        <v>302</v>
      </c>
      <c r="G188" s="162" t="s">
        <v>289</v>
      </c>
      <c r="H188" s="164"/>
      <c r="I188" s="164"/>
      <c r="J188" s="163">
        <f>ROUND(I188*H188,2)</f>
        <v>0</v>
      </c>
      <c r="K188" s="165"/>
      <c r="L188" s="30"/>
      <c r="M188" s="166" t="s">
        <v>1</v>
      </c>
      <c r="N188" s="167" t="s">
        <v>36</v>
      </c>
      <c r="O188" s="55"/>
      <c r="P188" s="168">
        <f>O188*H188</f>
        <v>0</v>
      </c>
      <c r="Q188" s="168">
        <v>0</v>
      </c>
      <c r="R188" s="168">
        <f>Q188*H188</f>
        <v>0</v>
      </c>
      <c r="S188" s="168">
        <v>0</v>
      </c>
      <c r="T188" s="169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0" t="s">
        <v>150</v>
      </c>
      <c r="AT188" s="170" t="s">
        <v>121</v>
      </c>
      <c r="AU188" s="170" t="s">
        <v>79</v>
      </c>
      <c r="AY188" s="14" t="s">
        <v>119</v>
      </c>
      <c r="BE188" s="171">
        <f>IF(N188="základná",J188,0)</f>
        <v>0</v>
      </c>
      <c r="BF188" s="171">
        <f>IF(N188="znížená",J188,0)</f>
        <v>0</v>
      </c>
      <c r="BG188" s="171">
        <f>IF(N188="zákl. prenesená",J188,0)</f>
        <v>0</v>
      </c>
      <c r="BH188" s="171">
        <f>IF(N188="zníž. prenesená",J188,0)</f>
        <v>0</v>
      </c>
      <c r="BI188" s="171">
        <f>IF(N188="nulová",J188,0)</f>
        <v>0</v>
      </c>
      <c r="BJ188" s="14" t="s">
        <v>79</v>
      </c>
      <c r="BK188" s="171">
        <f>ROUND(I188*H188,2)</f>
        <v>0</v>
      </c>
      <c r="BL188" s="14" t="s">
        <v>150</v>
      </c>
      <c r="BM188" s="170" t="s">
        <v>303</v>
      </c>
    </row>
    <row r="189" spans="1:65" s="12" customFormat="1" ht="22.95" customHeight="1">
      <c r="B189" s="145"/>
      <c r="D189" s="146" t="s">
        <v>69</v>
      </c>
      <c r="E189" s="156" t="s">
        <v>304</v>
      </c>
      <c r="F189" s="156" t="s">
        <v>305</v>
      </c>
      <c r="I189" s="148"/>
      <c r="J189" s="157">
        <f>BK189</f>
        <v>0</v>
      </c>
      <c r="L189" s="145"/>
      <c r="M189" s="150"/>
      <c r="N189" s="151"/>
      <c r="O189" s="151"/>
      <c r="P189" s="152">
        <f>SUM(P190:P192)</f>
        <v>0</v>
      </c>
      <c r="Q189" s="151"/>
      <c r="R189" s="152">
        <f>SUM(R190:R192)</f>
        <v>0</v>
      </c>
      <c r="S189" s="151"/>
      <c r="T189" s="153">
        <f>SUM(T190:T192)</f>
        <v>0</v>
      </c>
      <c r="AR189" s="146" t="s">
        <v>79</v>
      </c>
      <c r="AT189" s="154" t="s">
        <v>69</v>
      </c>
      <c r="AU189" s="154" t="s">
        <v>75</v>
      </c>
      <c r="AY189" s="146" t="s">
        <v>119</v>
      </c>
      <c r="BK189" s="155">
        <f>SUM(BK190:BK192)</f>
        <v>0</v>
      </c>
    </row>
    <row r="190" spans="1:65" s="2" customFormat="1" ht="60" customHeight="1">
      <c r="A190" s="29"/>
      <c r="B190" s="158"/>
      <c r="C190" s="159" t="s">
        <v>211</v>
      </c>
      <c r="D190" s="159" t="s">
        <v>121</v>
      </c>
      <c r="E190" s="160" t="s">
        <v>306</v>
      </c>
      <c r="F190" s="161" t="s">
        <v>307</v>
      </c>
      <c r="G190" s="162" t="s">
        <v>124</v>
      </c>
      <c r="H190" s="163">
        <v>139.16</v>
      </c>
      <c r="I190" s="164"/>
      <c r="J190" s="163">
        <f>ROUND(I190*H190,2)</f>
        <v>0</v>
      </c>
      <c r="K190" s="165"/>
      <c r="L190" s="30"/>
      <c r="M190" s="166" t="s">
        <v>1</v>
      </c>
      <c r="N190" s="167" t="s">
        <v>36</v>
      </c>
      <c r="O190" s="55"/>
      <c r="P190" s="168">
        <f>O190*H190</f>
        <v>0</v>
      </c>
      <c r="Q190" s="168">
        <v>0</v>
      </c>
      <c r="R190" s="168">
        <f>Q190*H190</f>
        <v>0</v>
      </c>
      <c r="S190" s="168">
        <v>0</v>
      </c>
      <c r="T190" s="169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0" t="s">
        <v>150</v>
      </c>
      <c r="AT190" s="170" t="s">
        <v>121</v>
      </c>
      <c r="AU190" s="170" t="s">
        <v>79</v>
      </c>
      <c r="AY190" s="14" t="s">
        <v>119</v>
      </c>
      <c r="BE190" s="171">
        <f>IF(N190="základná",J190,0)</f>
        <v>0</v>
      </c>
      <c r="BF190" s="171">
        <f>IF(N190="znížená",J190,0)</f>
        <v>0</v>
      </c>
      <c r="BG190" s="171">
        <f>IF(N190="zákl. prenesená",J190,0)</f>
        <v>0</v>
      </c>
      <c r="BH190" s="171">
        <f>IF(N190="zníž. prenesená",J190,0)</f>
        <v>0</v>
      </c>
      <c r="BI190" s="171">
        <f>IF(N190="nulová",J190,0)</f>
        <v>0</v>
      </c>
      <c r="BJ190" s="14" t="s">
        <v>79</v>
      </c>
      <c r="BK190" s="171">
        <f>ROUND(I190*H190,2)</f>
        <v>0</v>
      </c>
      <c r="BL190" s="14" t="s">
        <v>150</v>
      </c>
      <c r="BM190" s="170" t="s">
        <v>308</v>
      </c>
    </row>
    <row r="191" spans="1:65" s="2" customFormat="1" ht="36" customHeight="1">
      <c r="A191" s="29"/>
      <c r="B191" s="158"/>
      <c r="C191" s="159" t="s">
        <v>309</v>
      </c>
      <c r="D191" s="159" t="s">
        <v>121</v>
      </c>
      <c r="E191" s="160" t="s">
        <v>310</v>
      </c>
      <c r="F191" s="161" t="s">
        <v>311</v>
      </c>
      <c r="G191" s="162" t="s">
        <v>181</v>
      </c>
      <c r="H191" s="163">
        <v>88.2</v>
      </c>
      <c r="I191" s="164"/>
      <c r="J191" s="163">
        <f>ROUND(I191*H191,2)</f>
        <v>0</v>
      </c>
      <c r="K191" s="165"/>
      <c r="L191" s="30"/>
      <c r="M191" s="166" t="s">
        <v>1</v>
      </c>
      <c r="N191" s="167" t="s">
        <v>36</v>
      </c>
      <c r="O191" s="55"/>
      <c r="P191" s="168">
        <f>O191*H191</f>
        <v>0</v>
      </c>
      <c r="Q191" s="168">
        <v>0</v>
      </c>
      <c r="R191" s="168">
        <f>Q191*H191</f>
        <v>0</v>
      </c>
      <c r="S191" s="168">
        <v>0</v>
      </c>
      <c r="T191" s="169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0" t="s">
        <v>150</v>
      </c>
      <c r="AT191" s="170" t="s">
        <v>121</v>
      </c>
      <c r="AU191" s="170" t="s">
        <v>79</v>
      </c>
      <c r="AY191" s="14" t="s">
        <v>119</v>
      </c>
      <c r="BE191" s="171">
        <f>IF(N191="základná",J191,0)</f>
        <v>0</v>
      </c>
      <c r="BF191" s="171">
        <f>IF(N191="znížená",J191,0)</f>
        <v>0</v>
      </c>
      <c r="BG191" s="171">
        <f>IF(N191="zákl. prenesená",J191,0)</f>
        <v>0</v>
      </c>
      <c r="BH191" s="171">
        <f>IF(N191="zníž. prenesená",J191,0)</f>
        <v>0</v>
      </c>
      <c r="BI191" s="171">
        <f>IF(N191="nulová",J191,0)</f>
        <v>0</v>
      </c>
      <c r="BJ191" s="14" t="s">
        <v>79</v>
      </c>
      <c r="BK191" s="171">
        <f>ROUND(I191*H191,2)</f>
        <v>0</v>
      </c>
      <c r="BL191" s="14" t="s">
        <v>150</v>
      </c>
      <c r="BM191" s="170" t="s">
        <v>312</v>
      </c>
    </row>
    <row r="192" spans="1:65" s="2" customFormat="1" ht="60" customHeight="1">
      <c r="A192" s="29"/>
      <c r="B192" s="158"/>
      <c r="C192" s="159" t="s">
        <v>215</v>
      </c>
      <c r="D192" s="159" t="s">
        <v>121</v>
      </c>
      <c r="E192" s="160" t="s">
        <v>313</v>
      </c>
      <c r="F192" s="161" t="s">
        <v>314</v>
      </c>
      <c r="G192" s="162" t="s">
        <v>124</v>
      </c>
      <c r="H192" s="163">
        <v>50.66</v>
      </c>
      <c r="I192" s="164"/>
      <c r="J192" s="163">
        <f>ROUND(I192*H192,2)</f>
        <v>0</v>
      </c>
      <c r="K192" s="165"/>
      <c r="L192" s="30"/>
      <c r="M192" s="166" t="s">
        <v>1</v>
      </c>
      <c r="N192" s="167" t="s">
        <v>36</v>
      </c>
      <c r="O192" s="55"/>
      <c r="P192" s="168">
        <f>O192*H192</f>
        <v>0</v>
      </c>
      <c r="Q192" s="168">
        <v>0</v>
      </c>
      <c r="R192" s="168">
        <f>Q192*H192</f>
        <v>0</v>
      </c>
      <c r="S192" s="168">
        <v>0</v>
      </c>
      <c r="T192" s="169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0" t="s">
        <v>150</v>
      </c>
      <c r="AT192" s="170" t="s">
        <v>121</v>
      </c>
      <c r="AU192" s="170" t="s">
        <v>79</v>
      </c>
      <c r="AY192" s="14" t="s">
        <v>119</v>
      </c>
      <c r="BE192" s="171">
        <f>IF(N192="základná",J192,0)</f>
        <v>0</v>
      </c>
      <c r="BF192" s="171">
        <f>IF(N192="znížená",J192,0)</f>
        <v>0</v>
      </c>
      <c r="BG192" s="171">
        <f>IF(N192="zákl. prenesená",J192,0)</f>
        <v>0</v>
      </c>
      <c r="BH192" s="171">
        <f>IF(N192="zníž. prenesená",J192,0)</f>
        <v>0</v>
      </c>
      <c r="BI192" s="171">
        <f>IF(N192="nulová",J192,0)</f>
        <v>0</v>
      </c>
      <c r="BJ192" s="14" t="s">
        <v>79</v>
      </c>
      <c r="BK192" s="171">
        <f>ROUND(I192*H192,2)</f>
        <v>0</v>
      </c>
      <c r="BL192" s="14" t="s">
        <v>150</v>
      </c>
      <c r="BM192" s="170" t="s">
        <v>315</v>
      </c>
    </row>
    <row r="193" spans="1:65" s="12" customFormat="1" ht="25.95" customHeight="1">
      <c r="B193" s="145"/>
      <c r="D193" s="146" t="s">
        <v>69</v>
      </c>
      <c r="E193" s="147" t="s">
        <v>255</v>
      </c>
      <c r="F193" s="147" t="s">
        <v>316</v>
      </c>
      <c r="I193" s="148"/>
      <c r="J193" s="149">
        <f>BK193</f>
        <v>0</v>
      </c>
      <c r="L193" s="145"/>
      <c r="M193" s="150"/>
      <c r="N193" s="151"/>
      <c r="O193" s="151"/>
      <c r="P193" s="152">
        <f>P194+P209+P212</f>
        <v>0</v>
      </c>
      <c r="Q193" s="151"/>
      <c r="R193" s="152">
        <f>R194+R209+R212</f>
        <v>0</v>
      </c>
      <c r="S193" s="151"/>
      <c r="T193" s="153">
        <f>T194+T209+T212</f>
        <v>0</v>
      </c>
      <c r="AR193" s="146" t="s">
        <v>128</v>
      </c>
      <c r="AT193" s="154" t="s">
        <v>69</v>
      </c>
      <c r="AU193" s="154" t="s">
        <v>70</v>
      </c>
      <c r="AY193" s="146" t="s">
        <v>119</v>
      </c>
      <c r="BK193" s="155">
        <f>BK194+BK209+BK212</f>
        <v>0</v>
      </c>
    </row>
    <row r="194" spans="1:65" s="12" customFormat="1" ht="22.95" customHeight="1">
      <c r="B194" s="145"/>
      <c r="D194" s="146" t="s">
        <v>69</v>
      </c>
      <c r="E194" s="156" t="s">
        <v>317</v>
      </c>
      <c r="F194" s="156" t="s">
        <v>318</v>
      </c>
      <c r="I194" s="148"/>
      <c r="J194" s="157">
        <f>BK194</f>
        <v>0</v>
      </c>
      <c r="L194" s="145"/>
      <c r="M194" s="150"/>
      <c r="N194" s="151"/>
      <c r="O194" s="151"/>
      <c r="P194" s="152">
        <f>SUM(P195:P208)</f>
        <v>0</v>
      </c>
      <c r="Q194" s="151"/>
      <c r="R194" s="152">
        <f>SUM(R195:R208)</f>
        <v>0</v>
      </c>
      <c r="S194" s="151"/>
      <c r="T194" s="153">
        <f>SUM(T195:T208)</f>
        <v>0</v>
      </c>
      <c r="AR194" s="146" t="s">
        <v>128</v>
      </c>
      <c r="AT194" s="154" t="s">
        <v>69</v>
      </c>
      <c r="AU194" s="154" t="s">
        <v>75</v>
      </c>
      <c r="AY194" s="146" t="s">
        <v>119</v>
      </c>
      <c r="BK194" s="155">
        <f>SUM(BK195:BK208)</f>
        <v>0</v>
      </c>
    </row>
    <row r="195" spans="1:65" s="2" customFormat="1" ht="24" customHeight="1">
      <c r="A195" s="29"/>
      <c r="B195" s="158"/>
      <c r="C195" s="159" t="s">
        <v>319</v>
      </c>
      <c r="D195" s="159" t="s">
        <v>121</v>
      </c>
      <c r="E195" s="160" t="s">
        <v>320</v>
      </c>
      <c r="F195" s="161" t="s">
        <v>321</v>
      </c>
      <c r="G195" s="162" t="s">
        <v>207</v>
      </c>
      <c r="H195" s="163">
        <v>1</v>
      </c>
      <c r="I195" s="164"/>
      <c r="J195" s="163">
        <f t="shared" ref="J195:J208" si="30">ROUND(I195*H195,2)</f>
        <v>0</v>
      </c>
      <c r="K195" s="165"/>
      <c r="L195" s="30"/>
      <c r="M195" s="166" t="s">
        <v>1</v>
      </c>
      <c r="N195" s="167" t="s">
        <v>36</v>
      </c>
      <c r="O195" s="55"/>
      <c r="P195" s="168">
        <f t="shared" ref="P195:P208" si="31">O195*H195</f>
        <v>0</v>
      </c>
      <c r="Q195" s="168">
        <v>0</v>
      </c>
      <c r="R195" s="168">
        <f t="shared" ref="R195:R208" si="32">Q195*H195</f>
        <v>0</v>
      </c>
      <c r="S195" s="168">
        <v>0</v>
      </c>
      <c r="T195" s="169">
        <f t="shared" ref="T195:T208" si="33"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0" t="s">
        <v>241</v>
      </c>
      <c r="AT195" s="170" t="s">
        <v>121</v>
      </c>
      <c r="AU195" s="170" t="s">
        <v>79</v>
      </c>
      <c r="AY195" s="14" t="s">
        <v>119</v>
      </c>
      <c r="BE195" s="171">
        <f t="shared" ref="BE195:BE208" si="34">IF(N195="základná",J195,0)</f>
        <v>0</v>
      </c>
      <c r="BF195" s="171">
        <f t="shared" ref="BF195:BF208" si="35">IF(N195="znížená",J195,0)</f>
        <v>0</v>
      </c>
      <c r="BG195" s="171">
        <f t="shared" ref="BG195:BG208" si="36">IF(N195="zákl. prenesená",J195,0)</f>
        <v>0</v>
      </c>
      <c r="BH195" s="171">
        <f t="shared" ref="BH195:BH208" si="37">IF(N195="zníž. prenesená",J195,0)</f>
        <v>0</v>
      </c>
      <c r="BI195" s="171">
        <f t="shared" ref="BI195:BI208" si="38">IF(N195="nulová",J195,0)</f>
        <v>0</v>
      </c>
      <c r="BJ195" s="14" t="s">
        <v>79</v>
      </c>
      <c r="BK195" s="171">
        <f t="shared" ref="BK195:BK208" si="39">ROUND(I195*H195,2)</f>
        <v>0</v>
      </c>
      <c r="BL195" s="14" t="s">
        <v>241</v>
      </c>
      <c r="BM195" s="170" t="s">
        <v>322</v>
      </c>
    </row>
    <row r="196" spans="1:65" s="2" customFormat="1" ht="24" customHeight="1">
      <c r="A196" s="29"/>
      <c r="B196" s="158"/>
      <c r="C196" s="172" t="s">
        <v>218</v>
      </c>
      <c r="D196" s="172" t="s">
        <v>255</v>
      </c>
      <c r="E196" s="173" t="s">
        <v>323</v>
      </c>
      <c r="F196" s="174" t="s">
        <v>324</v>
      </c>
      <c r="G196" s="175" t="s">
        <v>207</v>
      </c>
      <c r="H196" s="176">
        <v>17</v>
      </c>
      <c r="I196" s="177"/>
      <c r="J196" s="176">
        <f t="shared" si="30"/>
        <v>0</v>
      </c>
      <c r="K196" s="178"/>
      <c r="L196" s="179"/>
      <c r="M196" s="180" t="s">
        <v>1</v>
      </c>
      <c r="N196" s="181" t="s">
        <v>36</v>
      </c>
      <c r="O196" s="55"/>
      <c r="P196" s="168">
        <f t="shared" si="31"/>
        <v>0</v>
      </c>
      <c r="Q196" s="168">
        <v>0</v>
      </c>
      <c r="R196" s="168">
        <f t="shared" si="32"/>
        <v>0</v>
      </c>
      <c r="S196" s="168">
        <v>0</v>
      </c>
      <c r="T196" s="169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0" t="s">
        <v>325</v>
      </c>
      <c r="AT196" s="170" t="s">
        <v>255</v>
      </c>
      <c r="AU196" s="170" t="s">
        <v>79</v>
      </c>
      <c r="AY196" s="14" t="s">
        <v>119</v>
      </c>
      <c r="BE196" s="171">
        <f t="shared" si="34"/>
        <v>0</v>
      </c>
      <c r="BF196" s="171">
        <f t="shared" si="35"/>
        <v>0</v>
      </c>
      <c r="BG196" s="171">
        <f t="shared" si="36"/>
        <v>0</v>
      </c>
      <c r="BH196" s="171">
        <f t="shared" si="37"/>
        <v>0</v>
      </c>
      <c r="BI196" s="171">
        <f t="shared" si="38"/>
        <v>0</v>
      </c>
      <c r="BJ196" s="14" t="s">
        <v>79</v>
      </c>
      <c r="BK196" s="171">
        <f t="shared" si="39"/>
        <v>0</v>
      </c>
      <c r="BL196" s="14" t="s">
        <v>241</v>
      </c>
      <c r="BM196" s="170" t="s">
        <v>326</v>
      </c>
    </row>
    <row r="197" spans="1:65" s="2" customFormat="1" ht="16.5" customHeight="1">
      <c r="A197" s="29"/>
      <c r="B197" s="158"/>
      <c r="C197" s="172" t="s">
        <v>327</v>
      </c>
      <c r="D197" s="172" t="s">
        <v>255</v>
      </c>
      <c r="E197" s="173" t="s">
        <v>328</v>
      </c>
      <c r="F197" s="174" t="s">
        <v>329</v>
      </c>
      <c r="G197" s="175" t="s">
        <v>207</v>
      </c>
      <c r="H197" s="176">
        <v>4</v>
      </c>
      <c r="I197" s="177"/>
      <c r="J197" s="176">
        <f t="shared" si="30"/>
        <v>0</v>
      </c>
      <c r="K197" s="178"/>
      <c r="L197" s="179"/>
      <c r="M197" s="180" t="s">
        <v>1</v>
      </c>
      <c r="N197" s="181" t="s">
        <v>36</v>
      </c>
      <c r="O197" s="55"/>
      <c r="P197" s="168">
        <f t="shared" si="31"/>
        <v>0</v>
      </c>
      <c r="Q197" s="168">
        <v>0</v>
      </c>
      <c r="R197" s="168">
        <f t="shared" si="32"/>
        <v>0</v>
      </c>
      <c r="S197" s="168">
        <v>0</v>
      </c>
      <c r="T197" s="169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0" t="s">
        <v>325</v>
      </c>
      <c r="AT197" s="170" t="s">
        <v>255</v>
      </c>
      <c r="AU197" s="170" t="s">
        <v>79</v>
      </c>
      <c r="AY197" s="14" t="s">
        <v>119</v>
      </c>
      <c r="BE197" s="171">
        <f t="shared" si="34"/>
        <v>0</v>
      </c>
      <c r="BF197" s="171">
        <f t="shared" si="35"/>
        <v>0</v>
      </c>
      <c r="BG197" s="171">
        <f t="shared" si="36"/>
        <v>0</v>
      </c>
      <c r="BH197" s="171">
        <f t="shared" si="37"/>
        <v>0</v>
      </c>
      <c r="BI197" s="171">
        <f t="shared" si="38"/>
        <v>0</v>
      </c>
      <c r="BJ197" s="14" t="s">
        <v>79</v>
      </c>
      <c r="BK197" s="171">
        <f t="shared" si="39"/>
        <v>0</v>
      </c>
      <c r="BL197" s="14" t="s">
        <v>241</v>
      </c>
      <c r="BM197" s="170" t="s">
        <v>330</v>
      </c>
    </row>
    <row r="198" spans="1:65" s="2" customFormat="1" ht="24" customHeight="1">
      <c r="A198" s="29"/>
      <c r="B198" s="158"/>
      <c r="C198" s="172" t="s">
        <v>222</v>
      </c>
      <c r="D198" s="172" t="s">
        <v>255</v>
      </c>
      <c r="E198" s="173" t="s">
        <v>331</v>
      </c>
      <c r="F198" s="174" t="s">
        <v>332</v>
      </c>
      <c r="G198" s="175" t="s">
        <v>207</v>
      </c>
      <c r="H198" s="176">
        <v>1</v>
      </c>
      <c r="I198" s="177"/>
      <c r="J198" s="176">
        <f t="shared" si="30"/>
        <v>0</v>
      </c>
      <c r="K198" s="178"/>
      <c r="L198" s="179"/>
      <c r="M198" s="180" t="s">
        <v>1</v>
      </c>
      <c r="N198" s="181" t="s">
        <v>36</v>
      </c>
      <c r="O198" s="55"/>
      <c r="P198" s="168">
        <f t="shared" si="31"/>
        <v>0</v>
      </c>
      <c r="Q198" s="168">
        <v>0</v>
      </c>
      <c r="R198" s="168">
        <f t="shared" si="32"/>
        <v>0</v>
      </c>
      <c r="S198" s="168">
        <v>0</v>
      </c>
      <c r="T198" s="169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0" t="s">
        <v>325</v>
      </c>
      <c r="AT198" s="170" t="s">
        <v>255</v>
      </c>
      <c r="AU198" s="170" t="s">
        <v>79</v>
      </c>
      <c r="AY198" s="14" t="s">
        <v>119</v>
      </c>
      <c r="BE198" s="171">
        <f t="shared" si="34"/>
        <v>0</v>
      </c>
      <c r="BF198" s="171">
        <f t="shared" si="35"/>
        <v>0</v>
      </c>
      <c r="BG198" s="171">
        <f t="shared" si="36"/>
        <v>0</v>
      </c>
      <c r="BH198" s="171">
        <f t="shared" si="37"/>
        <v>0</v>
      </c>
      <c r="BI198" s="171">
        <f t="shared" si="38"/>
        <v>0</v>
      </c>
      <c r="BJ198" s="14" t="s">
        <v>79</v>
      </c>
      <c r="BK198" s="171">
        <f t="shared" si="39"/>
        <v>0</v>
      </c>
      <c r="BL198" s="14" t="s">
        <v>241</v>
      </c>
      <c r="BM198" s="170" t="s">
        <v>333</v>
      </c>
    </row>
    <row r="199" spans="1:65" s="2" customFormat="1" ht="16.5" customHeight="1">
      <c r="A199" s="29"/>
      <c r="B199" s="158"/>
      <c r="C199" s="172" t="s">
        <v>334</v>
      </c>
      <c r="D199" s="172" t="s">
        <v>255</v>
      </c>
      <c r="E199" s="173" t="s">
        <v>335</v>
      </c>
      <c r="F199" s="174" t="s">
        <v>336</v>
      </c>
      <c r="G199" s="175" t="s">
        <v>207</v>
      </c>
      <c r="H199" s="176">
        <v>2</v>
      </c>
      <c r="I199" s="177"/>
      <c r="J199" s="176">
        <f t="shared" si="30"/>
        <v>0</v>
      </c>
      <c r="K199" s="178"/>
      <c r="L199" s="179"/>
      <c r="M199" s="180" t="s">
        <v>1</v>
      </c>
      <c r="N199" s="181" t="s">
        <v>36</v>
      </c>
      <c r="O199" s="55"/>
      <c r="P199" s="168">
        <f t="shared" si="31"/>
        <v>0</v>
      </c>
      <c r="Q199" s="168">
        <v>0</v>
      </c>
      <c r="R199" s="168">
        <f t="shared" si="32"/>
        <v>0</v>
      </c>
      <c r="S199" s="168">
        <v>0</v>
      </c>
      <c r="T199" s="169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0" t="s">
        <v>325</v>
      </c>
      <c r="AT199" s="170" t="s">
        <v>255</v>
      </c>
      <c r="AU199" s="170" t="s">
        <v>79</v>
      </c>
      <c r="AY199" s="14" t="s">
        <v>119</v>
      </c>
      <c r="BE199" s="171">
        <f t="shared" si="34"/>
        <v>0</v>
      </c>
      <c r="BF199" s="171">
        <f t="shared" si="35"/>
        <v>0</v>
      </c>
      <c r="BG199" s="171">
        <f t="shared" si="36"/>
        <v>0</v>
      </c>
      <c r="BH199" s="171">
        <f t="shared" si="37"/>
        <v>0</v>
      </c>
      <c r="BI199" s="171">
        <f t="shared" si="38"/>
        <v>0</v>
      </c>
      <c r="BJ199" s="14" t="s">
        <v>79</v>
      </c>
      <c r="BK199" s="171">
        <f t="shared" si="39"/>
        <v>0</v>
      </c>
      <c r="BL199" s="14" t="s">
        <v>241</v>
      </c>
      <c r="BM199" s="170" t="s">
        <v>337</v>
      </c>
    </row>
    <row r="200" spans="1:65" s="2" customFormat="1" ht="16.5" customHeight="1">
      <c r="A200" s="29"/>
      <c r="B200" s="158"/>
      <c r="C200" s="172" t="s">
        <v>225</v>
      </c>
      <c r="D200" s="172" t="s">
        <v>255</v>
      </c>
      <c r="E200" s="173" t="s">
        <v>338</v>
      </c>
      <c r="F200" s="174" t="s">
        <v>339</v>
      </c>
      <c r="G200" s="175" t="s">
        <v>181</v>
      </c>
      <c r="H200" s="176">
        <v>80</v>
      </c>
      <c r="I200" s="177"/>
      <c r="J200" s="176">
        <f t="shared" si="30"/>
        <v>0</v>
      </c>
      <c r="K200" s="178"/>
      <c r="L200" s="179"/>
      <c r="M200" s="180" t="s">
        <v>1</v>
      </c>
      <c r="N200" s="181" t="s">
        <v>36</v>
      </c>
      <c r="O200" s="55"/>
      <c r="P200" s="168">
        <f t="shared" si="31"/>
        <v>0</v>
      </c>
      <c r="Q200" s="168">
        <v>0</v>
      </c>
      <c r="R200" s="168">
        <f t="shared" si="32"/>
        <v>0</v>
      </c>
      <c r="S200" s="168">
        <v>0</v>
      </c>
      <c r="T200" s="169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0" t="s">
        <v>325</v>
      </c>
      <c r="AT200" s="170" t="s">
        <v>255</v>
      </c>
      <c r="AU200" s="170" t="s">
        <v>79</v>
      </c>
      <c r="AY200" s="14" t="s">
        <v>119</v>
      </c>
      <c r="BE200" s="171">
        <f t="shared" si="34"/>
        <v>0</v>
      </c>
      <c r="BF200" s="171">
        <f t="shared" si="35"/>
        <v>0</v>
      </c>
      <c r="BG200" s="171">
        <f t="shared" si="36"/>
        <v>0</v>
      </c>
      <c r="BH200" s="171">
        <f t="shared" si="37"/>
        <v>0</v>
      </c>
      <c r="BI200" s="171">
        <f t="shared" si="38"/>
        <v>0</v>
      </c>
      <c r="BJ200" s="14" t="s">
        <v>79</v>
      </c>
      <c r="BK200" s="171">
        <f t="shared" si="39"/>
        <v>0</v>
      </c>
      <c r="BL200" s="14" t="s">
        <v>241</v>
      </c>
      <c r="BM200" s="170" t="s">
        <v>340</v>
      </c>
    </row>
    <row r="201" spans="1:65" s="2" customFormat="1" ht="16.5" customHeight="1">
      <c r="A201" s="29"/>
      <c r="B201" s="158"/>
      <c r="C201" s="172" t="s">
        <v>341</v>
      </c>
      <c r="D201" s="172" t="s">
        <v>255</v>
      </c>
      <c r="E201" s="173" t="s">
        <v>342</v>
      </c>
      <c r="F201" s="174" t="s">
        <v>343</v>
      </c>
      <c r="G201" s="175" t="s">
        <v>181</v>
      </c>
      <c r="H201" s="176">
        <v>60</v>
      </c>
      <c r="I201" s="177"/>
      <c r="J201" s="176">
        <f t="shared" si="30"/>
        <v>0</v>
      </c>
      <c r="K201" s="178"/>
      <c r="L201" s="179"/>
      <c r="M201" s="180" t="s">
        <v>1</v>
      </c>
      <c r="N201" s="181" t="s">
        <v>36</v>
      </c>
      <c r="O201" s="55"/>
      <c r="P201" s="168">
        <f t="shared" si="31"/>
        <v>0</v>
      </c>
      <c r="Q201" s="168">
        <v>0</v>
      </c>
      <c r="R201" s="168">
        <f t="shared" si="32"/>
        <v>0</v>
      </c>
      <c r="S201" s="168">
        <v>0</v>
      </c>
      <c r="T201" s="169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0" t="s">
        <v>325</v>
      </c>
      <c r="AT201" s="170" t="s">
        <v>255</v>
      </c>
      <c r="AU201" s="170" t="s">
        <v>79</v>
      </c>
      <c r="AY201" s="14" t="s">
        <v>119</v>
      </c>
      <c r="BE201" s="171">
        <f t="shared" si="34"/>
        <v>0</v>
      </c>
      <c r="BF201" s="171">
        <f t="shared" si="35"/>
        <v>0</v>
      </c>
      <c r="BG201" s="171">
        <f t="shared" si="36"/>
        <v>0</v>
      </c>
      <c r="BH201" s="171">
        <f t="shared" si="37"/>
        <v>0</v>
      </c>
      <c r="BI201" s="171">
        <f t="shared" si="38"/>
        <v>0</v>
      </c>
      <c r="BJ201" s="14" t="s">
        <v>79</v>
      </c>
      <c r="BK201" s="171">
        <f t="shared" si="39"/>
        <v>0</v>
      </c>
      <c r="BL201" s="14" t="s">
        <v>241</v>
      </c>
      <c r="BM201" s="170" t="s">
        <v>344</v>
      </c>
    </row>
    <row r="202" spans="1:65" s="2" customFormat="1" ht="16.5" customHeight="1">
      <c r="A202" s="29"/>
      <c r="B202" s="158"/>
      <c r="C202" s="172" t="s">
        <v>229</v>
      </c>
      <c r="D202" s="172" t="s">
        <v>255</v>
      </c>
      <c r="E202" s="173" t="s">
        <v>345</v>
      </c>
      <c r="F202" s="174" t="s">
        <v>346</v>
      </c>
      <c r="G202" s="175" t="s">
        <v>207</v>
      </c>
      <c r="H202" s="176">
        <v>12</v>
      </c>
      <c r="I202" s="177"/>
      <c r="J202" s="176">
        <f t="shared" si="30"/>
        <v>0</v>
      </c>
      <c r="K202" s="178"/>
      <c r="L202" s="179"/>
      <c r="M202" s="180" t="s">
        <v>1</v>
      </c>
      <c r="N202" s="181" t="s">
        <v>36</v>
      </c>
      <c r="O202" s="55"/>
      <c r="P202" s="168">
        <f t="shared" si="31"/>
        <v>0</v>
      </c>
      <c r="Q202" s="168">
        <v>0</v>
      </c>
      <c r="R202" s="168">
        <f t="shared" si="32"/>
        <v>0</v>
      </c>
      <c r="S202" s="168">
        <v>0</v>
      </c>
      <c r="T202" s="169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0" t="s">
        <v>325</v>
      </c>
      <c r="AT202" s="170" t="s">
        <v>255</v>
      </c>
      <c r="AU202" s="170" t="s">
        <v>79</v>
      </c>
      <c r="AY202" s="14" t="s">
        <v>119</v>
      </c>
      <c r="BE202" s="171">
        <f t="shared" si="34"/>
        <v>0</v>
      </c>
      <c r="BF202" s="171">
        <f t="shared" si="35"/>
        <v>0</v>
      </c>
      <c r="BG202" s="171">
        <f t="shared" si="36"/>
        <v>0</v>
      </c>
      <c r="BH202" s="171">
        <f t="shared" si="37"/>
        <v>0</v>
      </c>
      <c r="BI202" s="171">
        <f t="shared" si="38"/>
        <v>0</v>
      </c>
      <c r="BJ202" s="14" t="s">
        <v>79</v>
      </c>
      <c r="BK202" s="171">
        <f t="shared" si="39"/>
        <v>0</v>
      </c>
      <c r="BL202" s="14" t="s">
        <v>241</v>
      </c>
      <c r="BM202" s="170" t="s">
        <v>347</v>
      </c>
    </row>
    <row r="203" spans="1:65" s="2" customFormat="1" ht="16.5" customHeight="1">
      <c r="A203" s="29"/>
      <c r="B203" s="158"/>
      <c r="C203" s="172" t="s">
        <v>348</v>
      </c>
      <c r="D203" s="172" t="s">
        <v>255</v>
      </c>
      <c r="E203" s="173" t="s">
        <v>349</v>
      </c>
      <c r="F203" s="174" t="s">
        <v>350</v>
      </c>
      <c r="G203" s="175" t="s">
        <v>181</v>
      </c>
      <c r="H203" s="176">
        <v>34</v>
      </c>
      <c r="I203" s="177"/>
      <c r="J203" s="176">
        <f t="shared" si="30"/>
        <v>0</v>
      </c>
      <c r="K203" s="178"/>
      <c r="L203" s="179"/>
      <c r="M203" s="180" t="s">
        <v>1</v>
      </c>
      <c r="N203" s="181" t="s">
        <v>36</v>
      </c>
      <c r="O203" s="55"/>
      <c r="P203" s="168">
        <f t="shared" si="31"/>
        <v>0</v>
      </c>
      <c r="Q203" s="168">
        <v>0</v>
      </c>
      <c r="R203" s="168">
        <f t="shared" si="32"/>
        <v>0</v>
      </c>
      <c r="S203" s="168">
        <v>0</v>
      </c>
      <c r="T203" s="169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0" t="s">
        <v>325</v>
      </c>
      <c r="AT203" s="170" t="s">
        <v>255</v>
      </c>
      <c r="AU203" s="170" t="s">
        <v>79</v>
      </c>
      <c r="AY203" s="14" t="s">
        <v>119</v>
      </c>
      <c r="BE203" s="171">
        <f t="shared" si="34"/>
        <v>0</v>
      </c>
      <c r="BF203" s="171">
        <f t="shared" si="35"/>
        <v>0</v>
      </c>
      <c r="BG203" s="171">
        <f t="shared" si="36"/>
        <v>0</v>
      </c>
      <c r="BH203" s="171">
        <f t="shared" si="37"/>
        <v>0</v>
      </c>
      <c r="BI203" s="171">
        <f t="shared" si="38"/>
        <v>0</v>
      </c>
      <c r="BJ203" s="14" t="s">
        <v>79</v>
      </c>
      <c r="BK203" s="171">
        <f t="shared" si="39"/>
        <v>0</v>
      </c>
      <c r="BL203" s="14" t="s">
        <v>241</v>
      </c>
      <c r="BM203" s="170" t="s">
        <v>351</v>
      </c>
    </row>
    <row r="204" spans="1:65" s="2" customFormat="1" ht="16.5" customHeight="1">
      <c r="A204" s="29"/>
      <c r="B204" s="158"/>
      <c r="C204" s="172" t="s">
        <v>232</v>
      </c>
      <c r="D204" s="172" t="s">
        <v>255</v>
      </c>
      <c r="E204" s="173" t="s">
        <v>352</v>
      </c>
      <c r="F204" s="174" t="s">
        <v>353</v>
      </c>
      <c r="G204" s="175" t="s">
        <v>207</v>
      </c>
      <c r="H204" s="176">
        <v>22</v>
      </c>
      <c r="I204" s="177"/>
      <c r="J204" s="176">
        <f t="shared" si="30"/>
        <v>0</v>
      </c>
      <c r="K204" s="178"/>
      <c r="L204" s="179"/>
      <c r="M204" s="180" t="s">
        <v>1</v>
      </c>
      <c r="N204" s="181" t="s">
        <v>36</v>
      </c>
      <c r="O204" s="55"/>
      <c r="P204" s="168">
        <f t="shared" si="31"/>
        <v>0</v>
      </c>
      <c r="Q204" s="168">
        <v>0</v>
      </c>
      <c r="R204" s="168">
        <f t="shared" si="32"/>
        <v>0</v>
      </c>
      <c r="S204" s="168">
        <v>0</v>
      </c>
      <c r="T204" s="169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0" t="s">
        <v>325</v>
      </c>
      <c r="AT204" s="170" t="s">
        <v>255</v>
      </c>
      <c r="AU204" s="170" t="s">
        <v>79</v>
      </c>
      <c r="AY204" s="14" t="s">
        <v>119</v>
      </c>
      <c r="BE204" s="171">
        <f t="shared" si="34"/>
        <v>0</v>
      </c>
      <c r="BF204" s="171">
        <f t="shared" si="35"/>
        <v>0</v>
      </c>
      <c r="BG204" s="171">
        <f t="shared" si="36"/>
        <v>0</v>
      </c>
      <c r="BH204" s="171">
        <f t="shared" si="37"/>
        <v>0</v>
      </c>
      <c r="BI204" s="171">
        <f t="shared" si="38"/>
        <v>0</v>
      </c>
      <c r="BJ204" s="14" t="s">
        <v>79</v>
      </c>
      <c r="BK204" s="171">
        <f t="shared" si="39"/>
        <v>0</v>
      </c>
      <c r="BL204" s="14" t="s">
        <v>241</v>
      </c>
      <c r="BM204" s="170" t="s">
        <v>354</v>
      </c>
    </row>
    <row r="205" spans="1:65" s="2" customFormat="1" ht="16.5" customHeight="1">
      <c r="A205" s="29"/>
      <c r="B205" s="158"/>
      <c r="C205" s="172" t="s">
        <v>355</v>
      </c>
      <c r="D205" s="172" t="s">
        <v>255</v>
      </c>
      <c r="E205" s="173" t="s">
        <v>356</v>
      </c>
      <c r="F205" s="174" t="s">
        <v>357</v>
      </c>
      <c r="G205" s="175" t="s">
        <v>207</v>
      </c>
      <c r="H205" s="176">
        <v>30</v>
      </c>
      <c r="I205" s="177"/>
      <c r="J205" s="176">
        <f t="shared" si="30"/>
        <v>0</v>
      </c>
      <c r="K205" s="178"/>
      <c r="L205" s="179"/>
      <c r="M205" s="180" t="s">
        <v>1</v>
      </c>
      <c r="N205" s="181" t="s">
        <v>36</v>
      </c>
      <c r="O205" s="55"/>
      <c r="P205" s="168">
        <f t="shared" si="31"/>
        <v>0</v>
      </c>
      <c r="Q205" s="168">
        <v>0</v>
      </c>
      <c r="R205" s="168">
        <f t="shared" si="32"/>
        <v>0</v>
      </c>
      <c r="S205" s="168">
        <v>0</v>
      </c>
      <c r="T205" s="169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0" t="s">
        <v>325</v>
      </c>
      <c r="AT205" s="170" t="s">
        <v>255</v>
      </c>
      <c r="AU205" s="170" t="s">
        <v>79</v>
      </c>
      <c r="AY205" s="14" t="s">
        <v>119</v>
      </c>
      <c r="BE205" s="171">
        <f t="shared" si="34"/>
        <v>0</v>
      </c>
      <c r="BF205" s="171">
        <f t="shared" si="35"/>
        <v>0</v>
      </c>
      <c r="BG205" s="171">
        <f t="shared" si="36"/>
        <v>0</v>
      </c>
      <c r="BH205" s="171">
        <f t="shared" si="37"/>
        <v>0</v>
      </c>
      <c r="BI205" s="171">
        <f t="shared" si="38"/>
        <v>0</v>
      </c>
      <c r="BJ205" s="14" t="s">
        <v>79</v>
      </c>
      <c r="BK205" s="171">
        <f t="shared" si="39"/>
        <v>0</v>
      </c>
      <c r="BL205" s="14" t="s">
        <v>241</v>
      </c>
      <c r="BM205" s="170" t="s">
        <v>358</v>
      </c>
    </row>
    <row r="206" spans="1:65" s="2" customFormat="1" ht="16.5" customHeight="1">
      <c r="A206" s="29"/>
      <c r="B206" s="158"/>
      <c r="C206" s="172" t="s">
        <v>236</v>
      </c>
      <c r="D206" s="172" t="s">
        <v>255</v>
      </c>
      <c r="E206" s="173" t="s">
        <v>359</v>
      </c>
      <c r="F206" s="174" t="s">
        <v>360</v>
      </c>
      <c r="G206" s="175" t="s">
        <v>181</v>
      </c>
      <c r="H206" s="176">
        <v>90</v>
      </c>
      <c r="I206" s="177"/>
      <c r="J206" s="176">
        <f t="shared" si="30"/>
        <v>0</v>
      </c>
      <c r="K206" s="178"/>
      <c r="L206" s="179"/>
      <c r="M206" s="180" t="s">
        <v>1</v>
      </c>
      <c r="N206" s="181" t="s">
        <v>36</v>
      </c>
      <c r="O206" s="55"/>
      <c r="P206" s="168">
        <f t="shared" si="31"/>
        <v>0</v>
      </c>
      <c r="Q206" s="168">
        <v>0</v>
      </c>
      <c r="R206" s="168">
        <f t="shared" si="32"/>
        <v>0</v>
      </c>
      <c r="S206" s="168">
        <v>0</v>
      </c>
      <c r="T206" s="169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0" t="s">
        <v>325</v>
      </c>
      <c r="AT206" s="170" t="s">
        <v>255</v>
      </c>
      <c r="AU206" s="170" t="s">
        <v>79</v>
      </c>
      <c r="AY206" s="14" t="s">
        <v>119</v>
      </c>
      <c r="BE206" s="171">
        <f t="shared" si="34"/>
        <v>0</v>
      </c>
      <c r="BF206" s="171">
        <f t="shared" si="35"/>
        <v>0</v>
      </c>
      <c r="BG206" s="171">
        <f t="shared" si="36"/>
        <v>0</v>
      </c>
      <c r="BH206" s="171">
        <f t="shared" si="37"/>
        <v>0</v>
      </c>
      <c r="BI206" s="171">
        <f t="shared" si="38"/>
        <v>0</v>
      </c>
      <c r="BJ206" s="14" t="s">
        <v>79</v>
      </c>
      <c r="BK206" s="171">
        <f t="shared" si="39"/>
        <v>0</v>
      </c>
      <c r="BL206" s="14" t="s">
        <v>241</v>
      </c>
      <c r="BM206" s="170" t="s">
        <v>361</v>
      </c>
    </row>
    <row r="207" spans="1:65" s="2" customFormat="1" ht="16.5" customHeight="1">
      <c r="A207" s="29"/>
      <c r="B207" s="158"/>
      <c r="C207" s="172" t="s">
        <v>362</v>
      </c>
      <c r="D207" s="172" t="s">
        <v>255</v>
      </c>
      <c r="E207" s="173" t="s">
        <v>363</v>
      </c>
      <c r="F207" s="174" t="s">
        <v>364</v>
      </c>
      <c r="G207" s="175" t="s">
        <v>181</v>
      </c>
      <c r="H207" s="176">
        <v>20</v>
      </c>
      <c r="I207" s="177"/>
      <c r="J207" s="176">
        <f t="shared" si="30"/>
        <v>0</v>
      </c>
      <c r="K207" s="178"/>
      <c r="L207" s="179"/>
      <c r="M207" s="180" t="s">
        <v>1</v>
      </c>
      <c r="N207" s="181" t="s">
        <v>36</v>
      </c>
      <c r="O207" s="55"/>
      <c r="P207" s="168">
        <f t="shared" si="31"/>
        <v>0</v>
      </c>
      <c r="Q207" s="168">
        <v>0</v>
      </c>
      <c r="R207" s="168">
        <f t="shared" si="32"/>
        <v>0</v>
      </c>
      <c r="S207" s="168">
        <v>0</v>
      </c>
      <c r="T207" s="169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0" t="s">
        <v>325</v>
      </c>
      <c r="AT207" s="170" t="s">
        <v>255</v>
      </c>
      <c r="AU207" s="170" t="s">
        <v>79</v>
      </c>
      <c r="AY207" s="14" t="s">
        <v>119</v>
      </c>
      <c r="BE207" s="171">
        <f t="shared" si="34"/>
        <v>0</v>
      </c>
      <c r="BF207" s="171">
        <f t="shared" si="35"/>
        <v>0</v>
      </c>
      <c r="BG207" s="171">
        <f t="shared" si="36"/>
        <v>0</v>
      </c>
      <c r="BH207" s="171">
        <f t="shared" si="37"/>
        <v>0</v>
      </c>
      <c r="BI207" s="171">
        <f t="shared" si="38"/>
        <v>0</v>
      </c>
      <c r="BJ207" s="14" t="s">
        <v>79</v>
      </c>
      <c r="BK207" s="171">
        <f t="shared" si="39"/>
        <v>0</v>
      </c>
      <c r="BL207" s="14" t="s">
        <v>241</v>
      </c>
      <c r="BM207" s="170" t="s">
        <v>365</v>
      </c>
    </row>
    <row r="208" spans="1:65" s="2" customFormat="1" ht="24" customHeight="1">
      <c r="A208" s="29"/>
      <c r="B208" s="158"/>
      <c r="C208" s="159" t="s">
        <v>241</v>
      </c>
      <c r="D208" s="159" t="s">
        <v>121</v>
      </c>
      <c r="E208" s="160" t="s">
        <v>366</v>
      </c>
      <c r="F208" s="161" t="s">
        <v>367</v>
      </c>
      <c r="G208" s="162" t="s">
        <v>207</v>
      </c>
      <c r="H208" s="163">
        <v>1</v>
      </c>
      <c r="I208" s="164"/>
      <c r="J208" s="163">
        <f t="shared" si="30"/>
        <v>0</v>
      </c>
      <c r="K208" s="165"/>
      <c r="L208" s="30"/>
      <c r="M208" s="166" t="s">
        <v>1</v>
      </c>
      <c r="N208" s="167" t="s">
        <v>36</v>
      </c>
      <c r="O208" s="55"/>
      <c r="P208" s="168">
        <f t="shared" si="31"/>
        <v>0</v>
      </c>
      <c r="Q208" s="168">
        <v>0</v>
      </c>
      <c r="R208" s="168">
        <f t="shared" si="32"/>
        <v>0</v>
      </c>
      <c r="S208" s="168">
        <v>0</v>
      </c>
      <c r="T208" s="169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0" t="s">
        <v>241</v>
      </c>
      <c r="AT208" s="170" t="s">
        <v>121</v>
      </c>
      <c r="AU208" s="170" t="s">
        <v>79</v>
      </c>
      <c r="AY208" s="14" t="s">
        <v>119</v>
      </c>
      <c r="BE208" s="171">
        <f t="shared" si="34"/>
        <v>0</v>
      </c>
      <c r="BF208" s="171">
        <f t="shared" si="35"/>
        <v>0</v>
      </c>
      <c r="BG208" s="171">
        <f t="shared" si="36"/>
        <v>0</v>
      </c>
      <c r="BH208" s="171">
        <f t="shared" si="37"/>
        <v>0</v>
      </c>
      <c r="BI208" s="171">
        <f t="shared" si="38"/>
        <v>0</v>
      </c>
      <c r="BJ208" s="14" t="s">
        <v>79</v>
      </c>
      <c r="BK208" s="171">
        <f t="shared" si="39"/>
        <v>0</v>
      </c>
      <c r="BL208" s="14" t="s">
        <v>241</v>
      </c>
      <c r="BM208" s="170" t="s">
        <v>368</v>
      </c>
    </row>
    <row r="209" spans="1:65" s="12" customFormat="1" ht="22.95" customHeight="1">
      <c r="B209" s="145"/>
      <c r="D209" s="146" t="s">
        <v>69</v>
      </c>
      <c r="E209" s="156" t="s">
        <v>369</v>
      </c>
      <c r="F209" s="156" t="s">
        <v>370</v>
      </c>
      <c r="I209" s="148"/>
      <c r="J209" s="157">
        <f>BK209</f>
        <v>0</v>
      </c>
      <c r="L209" s="145"/>
      <c r="M209" s="150"/>
      <c r="N209" s="151"/>
      <c r="O209" s="151"/>
      <c r="P209" s="152">
        <f>SUM(P210:P211)</f>
        <v>0</v>
      </c>
      <c r="Q209" s="151"/>
      <c r="R209" s="152">
        <f>SUM(R210:R211)</f>
        <v>0</v>
      </c>
      <c r="S209" s="151"/>
      <c r="T209" s="153">
        <f>SUM(T210:T211)</f>
        <v>0</v>
      </c>
      <c r="AR209" s="146" t="s">
        <v>75</v>
      </c>
      <c r="AT209" s="154" t="s">
        <v>69</v>
      </c>
      <c r="AU209" s="154" t="s">
        <v>75</v>
      </c>
      <c r="AY209" s="146" t="s">
        <v>119</v>
      </c>
      <c r="BK209" s="155">
        <f>SUM(BK210:BK211)</f>
        <v>0</v>
      </c>
    </row>
    <row r="210" spans="1:65" s="2" customFormat="1" ht="24" customHeight="1">
      <c r="A210" s="29"/>
      <c r="B210" s="158"/>
      <c r="C210" s="159" t="s">
        <v>371</v>
      </c>
      <c r="D210" s="159" t="s">
        <v>121</v>
      </c>
      <c r="E210" s="160" t="s">
        <v>372</v>
      </c>
      <c r="F210" s="161" t="s">
        <v>373</v>
      </c>
      <c r="G210" s="162" t="s">
        <v>374</v>
      </c>
      <c r="H210" s="163">
        <v>1</v>
      </c>
      <c r="I210" s="164"/>
      <c r="J210" s="163">
        <f>ROUND(I210*H210,2)</f>
        <v>0</v>
      </c>
      <c r="K210" s="165"/>
      <c r="L210" s="30"/>
      <c r="M210" s="166" t="s">
        <v>1</v>
      </c>
      <c r="N210" s="167" t="s">
        <v>36</v>
      </c>
      <c r="O210" s="55"/>
      <c r="P210" s="168">
        <f>O210*H210</f>
        <v>0</v>
      </c>
      <c r="Q210" s="168">
        <v>0</v>
      </c>
      <c r="R210" s="168">
        <f>Q210*H210</f>
        <v>0</v>
      </c>
      <c r="S210" s="168">
        <v>0</v>
      </c>
      <c r="T210" s="169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0" t="s">
        <v>125</v>
      </c>
      <c r="AT210" s="170" t="s">
        <v>121</v>
      </c>
      <c r="AU210" s="170" t="s">
        <v>79</v>
      </c>
      <c r="AY210" s="14" t="s">
        <v>119</v>
      </c>
      <c r="BE210" s="171">
        <f>IF(N210="základná",J210,0)</f>
        <v>0</v>
      </c>
      <c r="BF210" s="171">
        <f>IF(N210="znížená",J210,0)</f>
        <v>0</v>
      </c>
      <c r="BG210" s="171">
        <f>IF(N210="zákl. prenesená",J210,0)</f>
        <v>0</v>
      </c>
      <c r="BH210" s="171">
        <f>IF(N210="zníž. prenesená",J210,0)</f>
        <v>0</v>
      </c>
      <c r="BI210" s="171">
        <f>IF(N210="nulová",J210,0)</f>
        <v>0</v>
      </c>
      <c r="BJ210" s="14" t="s">
        <v>79</v>
      </c>
      <c r="BK210" s="171">
        <f>ROUND(I210*H210,2)</f>
        <v>0</v>
      </c>
      <c r="BL210" s="14" t="s">
        <v>125</v>
      </c>
      <c r="BM210" s="170" t="s">
        <v>375</v>
      </c>
    </row>
    <row r="211" spans="1:65" s="2" customFormat="1" ht="24" customHeight="1">
      <c r="A211" s="29"/>
      <c r="B211" s="158"/>
      <c r="C211" s="159" t="s">
        <v>249</v>
      </c>
      <c r="D211" s="159" t="s">
        <v>121</v>
      </c>
      <c r="E211" s="160" t="s">
        <v>376</v>
      </c>
      <c r="F211" s="161" t="s">
        <v>377</v>
      </c>
      <c r="G211" s="162" t="s">
        <v>374</v>
      </c>
      <c r="H211" s="163">
        <v>1</v>
      </c>
      <c r="I211" s="164"/>
      <c r="J211" s="163">
        <f>ROUND(I211*H211,2)</f>
        <v>0</v>
      </c>
      <c r="K211" s="165"/>
      <c r="L211" s="30"/>
      <c r="M211" s="166" t="s">
        <v>1</v>
      </c>
      <c r="N211" s="167" t="s">
        <v>36</v>
      </c>
      <c r="O211" s="55"/>
      <c r="P211" s="168">
        <f>O211*H211</f>
        <v>0</v>
      </c>
      <c r="Q211" s="168">
        <v>0</v>
      </c>
      <c r="R211" s="168">
        <f>Q211*H211</f>
        <v>0</v>
      </c>
      <c r="S211" s="168">
        <v>0</v>
      </c>
      <c r="T211" s="169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0" t="s">
        <v>125</v>
      </c>
      <c r="AT211" s="170" t="s">
        <v>121</v>
      </c>
      <c r="AU211" s="170" t="s">
        <v>79</v>
      </c>
      <c r="AY211" s="14" t="s">
        <v>119</v>
      </c>
      <c r="BE211" s="171">
        <f>IF(N211="základná",J211,0)</f>
        <v>0</v>
      </c>
      <c r="BF211" s="171">
        <f>IF(N211="znížená",J211,0)</f>
        <v>0</v>
      </c>
      <c r="BG211" s="171">
        <f>IF(N211="zákl. prenesená",J211,0)</f>
        <v>0</v>
      </c>
      <c r="BH211" s="171">
        <f>IF(N211="zníž. prenesená",J211,0)</f>
        <v>0</v>
      </c>
      <c r="BI211" s="171">
        <f>IF(N211="nulová",J211,0)</f>
        <v>0</v>
      </c>
      <c r="BJ211" s="14" t="s">
        <v>79</v>
      </c>
      <c r="BK211" s="171">
        <f>ROUND(I211*H211,2)</f>
        <v>0</v>
      </c>
      <c r="BL211" s="14" t="s">
        <v>125</v>
      </c>
      <c r="BM211" s="170" t="s">
        <v>378</v>
      </c>
    </row>
    <row r="212" spans="1:65" s="12" customFormat="1" ht="22.95" customHeight="1">
      <c r="B212" s="145"/>
      <c r="D212" s="146" t="s">
        <v>69</v>
      </c>
      <c r="E212" s="156" t="s">
        <v>379</v>
      </c>
      <c r="F212" s="156" t="s">
        <v>380</v>
      </c>
      <c r="I212" s="148"/>
      <c r="J212" s="157">
        <f>BK212</f>
        <v>0</v>
      </c>
      <c r="L212" s="145"/>
      <c r="M212" s="150"/>
      <c r="N212" s="151"/>
      <c r="O212" s="151"/>
      <c r="P212" s="152">
        <f>SUM(P213:P215)</f>
        <v>0</v>
      </c>
      <c r="Q212" s="151"/>
      <c r="R212" s="152">
        <f>SUM(R213:R215)</f>
        <v>0</v>
      </c>
      <c r="S212" s="151"/>
      <c r="T212" s="153">
        <f>SUM(T213:T215)</f>
        <v>0</v>
      </c>
      <c r="AR212" s="146" t="s">
        <v>128</v>
      </c>
      <c r="AT212" s="154" t="s">
        <v>69</v>
      </c>
      <c r="AU212" s="154" t="s">
        <v>75</v>
      </c>
      <c r="AY212" s="146" t="s">
        <v>119</v>
      </c>
      <c r="BK212" s="155">
        <f>SUM(BK213:BK215)</f>
        <v>0</v>
      </c>
    </row>
    <row r="213" spans="1:65" s="2" customFormat="1" ht="24" customHeight="1">
      <c r="A213" s="29"/>
      <c r="B213" s="158"/>
      <c r="C213" s="159" t="s">
        <v>381</v>
      </c>
      <c r="D213" s="159" t="s">
        <v>121</v>
      </c>
      <c r="E213" s="160" t="s">
        <v>382</v>
      </c>
      <c r="F213" s="161" t="s">
        <v>383</v>
      </c>
      <c r="G213" s="162" t="s">
        <v>374</v>
      </c>
      <c r="H213" s="163">
        <v>1</v>
      </c>
      <c r="I213" s="164"/>
      <c r="J213" s="163">
        <f>ROUND(I213*H213,2)</f>
        <v>0</v>
      </c>
      <c r="K213" s="165"/>
      <c r="L213" s="30"/>
      <c r="M213" s="166" t="s">
        <v>1</v>
      </c>
      <c r="N213" s="167" t="s">
        <v>36</v>
      </c>
      <c r="O213" s="55"/>
      <c r="P213" s="168">
        <f>O213*H213</f>
        <v>0</v>
      </c>
      <c r="Q213" s="168">
        <v>0</v>
      </c>
      <c r="R213" s="168">
        <f>Q213*H213</f>
        <v>0</v>
      </c>
      <c r="S213" s="168">
        <v>0</v>
      </c>
      <c r="T213" s="169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0" t="s">
        <v>241</v>
      </c>
      <c r="AT213" s="170" t="s">
        <v>121</v>
      </c>
      <c r="AU213" s="170" t="s">
        <v>79</v>
      </c>
      <c r="AY213" s="14" t="s">
        <v>119</v>
      </c>
      <c r="BE213" s="171">
        <f>IF(N213="základná",J213,0)</f>
        <v>0</v>
      </c>
      <c r="BF213" s="171">
        <f>IF(N213="znížená",J213,0)</f>
        <v>0</v>
      </c>
      <c r="BG213" s="171">
        <f>IF(N213="zákl. prenesená",J213,0)</f>
        <v>0</v>
      </c>
      <c r="BH213" s="171">
        <f>IF(N213="zníž. prenesená",J213,0)</f>
        <v>0</v>
      </c>
      <c r="BI213" s="171">
        <f>IF(N213="nulová",J213,0)</f>
        <v>0</v>
      </c>
      <c r="BJ213" s="14" t="s">
        <v>79</v>
      </c>
      <c r="BK213" s="171">
        <f>ROUND(I213*H213,2)</f>
        <v>0</v>
      </c>
      <c r="BL213" s="14" t="s">
        <v>241</v>
      </c>
      <c r="BM213" s="170" t="s">
        <v>384</v>
      </c>
    </row>
    <row r="214" spans="1:65" s="2" customFormat="1" ht="24" customHeight="1">
      <c r="A214" s="29"/>
      <c r="B214" s="158"/>
      <c r="C214" s="159" t="s">
        <v>253</v>
      </c>
      <c r="D214" s="159" t="s">
        <v>121</v>
      </c>
      <c r="E214" s="160" t="s">
        <v>385</v>
      </c>
      <c r="F214" s="161" t="s">
        <v>386</v>
      </c>
      <c r="G214" s="162" t="s">
        <v>374</v>
      </c>
      <c r="H214" s="163">
        <v>1</v>
      </c>
      <c r="I214" s="164"/>
      <c r="J214" s="163">
        <f>ROUND(I214*H214,2)</f>
        <v>0</v>
      </c>
      <c r="K214" s="165"/>
      <c r="L214" s="30"/>
      <c r="M214" s="166" t="s">
        <v>1</v>
      </c>
      <c r="N214" s="167" t="s">
        <v>36</v>
      </c>
      <c r="O214" s="55"/>
      <c r="P214" s="168">
        <f>O214*H214</f>
        <v>0</v>
      </c>
      <c r="Q214" s="168">
        <v>0</v>
      </c>
      <c r="R214" s="168">
        <f>Q214*H214</f>
        <v>0</v>
      </c>
      <c r="S214" s="168">
        <v>0</v>
      </c>
      <c r="T214" s="169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0" t="s">
        <v>241</v>
      </c>
      <c r="AT214" s="170" t="s">
        <v>121</v>
      </c>
      <c r="AU214" s="170" t="s">
        <v>79</v>
      </c>
      <c r="AY214" s="14" t="s">
        <v>119</v>
      </c>
      <c r="BE214" s="171">
        <f>IF(N214="základná",J214,0)</f>
        <v>0</v>
      </c>
      <c r="BF214" s="171">
        <f>IF(N214="znížená",J214,0)</f>
        <v>0</v>
      </c>
      <c r="BG214" s="171">
        <f>IF(N214="zákl. prenesená",J214,0)</f>
        <v>0</v>
      </c>
      <c r="BH214" s="171">
        <f>IF(N214="zníž. prenesená",J214,0)</f>
        <v>0</v>
      </c>
      <c r="BI214" s="171">
        <f>IF(N214="nulová",J214,0)</f>
        <v>0</v>
      </c>
      <c r="BJ214" s="14" t="s">
        <v>79</v>
      </c>
      <c r="BK214" s="171">
        <f>ROUND(I214*H214,2)</f>
        <v>0</v>
      </c>
      <c r="BL214" s="14" t="s">
        <v>241</v>
      </c>
      <c r="BM214" s="170" t="s">
        <v>387</v>
      </c>
    </row>
    <row r="215" spans="1:65" s="2" customFormat="1" ht="24" customHeight="1">
      <c r="A215" s="29"/>
      <c r="B215" s="158"/>
      <c r="C215" s="159" t="s">
        <v>388</v>
      </c>
      <c r="D215" s="159" t="s">
        <v>121</v>
      </c>
      <c r="E215" s="160" t="s">
        <v>389</v>
      </c>
      <c r="F215" s="161" t="s">
        <v>390</v>
      </c>
      <c r="G215" s="162" t="s">
        <v>374</v>
      </c>
      <c r="H215" s="163">
        <v>1</v>
      </c>
      <c r="I215" s="164"/>
      <c r="J215" s="163">
        <f>ROUND(I215*H215,2)</f>
        <v>0</v>
      </c>
      <c r="K215" s="165"/>
      <c r="L215" s="30"/>
      <c r="M215" s="182" t="s">
        <v>1</v>
      </c>
      <c r="N215" s="183" t="s">
        <v>36</v>
      </c>
      <c r="O215" s="184"/>
      <c r="P215" s="185">
        <f>O215*H215</f>
        <v>0</v>
      </c>
      <c r="Q215" s="185">
        <v>0</v>
      </c>
      <c r="R215" s="185">
        <f>Q215*H215</f>
        <v>0</v>
      </c>
      <c r="S215" s="185">
        <v>0</v>
      </c>
      <c r="T215" s="186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0" t="s">
        <v>241</v>
      </c>
      <c r="AT215" s="170" t="s">
        <v>121</v>
      </c>
      <c r="AU215" s="170" t="s">
        <v>79</v>
      </c>
      <c r="AY215" s="14" t="s">
        <v>119</v>
      </c>
      <c r="BE215" s="171">
        <f>IF(N215="základná",J215,0)</f>
        <v>0</v>
      </c>
      <c r="BF215" s="171">
        <f>IF(N215="znížená",J215,0)</f>
        <v>0</v>
      </c>
      <c r="BG215" s="171">
        <f>IF(N215="zákl. prenesená",J215,0)</f>
        <v>0</v>
      </c>
      <c r="BH215" s="171">
        <f>IF(N215="zníž. prenesená",J215,0)</f>
        <v>0</v>
      </c>
      <c r="BI215" s="171">
        <f>IF(N215="nulová",J215,0)</f>
        <v>0</v>
      </c>
      <c r="BJ215" s="14" t="s">
        <v>79</v>
      </c>
      <c r="BK215" s="171">
        <f>ROUND(I215*H215,2)</f>
        <v>0</v>
      </c>
      <c r="BL215" s="14" t="s">
        <v>241</v>
      </c>
      <c r="BM215" s="170" t="s">
        <v>391</v>
      </c>
    </row>
    <row r="216" spans="1:65" s="2" customFormat="1" ht="6.9" customHeight="1">
      <c r="A216" s="29"/>
      <c r="B216" s="44"/>
      <c r="C216" s="45"/>
      <c r="D216" s="45"/>
      <c r="E216" s="45"/>
      <c r="F216" s="45"/>
      <c r="G216" s="45"/>
      <c r="H216" s="45"/>
      <c r="I216" s="117"/>
      <c r="J216" s="45"/>
      <c r="K216" s="45"/>
      <c r="L216" s="30"/>
      <c r="M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</sheetData>
  <autoFilter ref="C130:K215" xr:uid="{00000000-0009-0000-0000-000001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1 - Olejove hospodarstvo</vt:lpstr>
      <vt:lpstr>'1 - Olejove hospodarstvo'!Názvy_tlače</vt:lpstr>
      <vt:lpstr>'Rekapitulácia stavby'!Názvy_tlače</vt:lpstr>
      <vt:lpstr>'1 - Olejove hospodarstvo'!Oblasť_tlače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nb</cp:lastModifiedBy>
  <dcterms:created xsi:type="dcterms:W3CDTF">2022-02-22T08:19:18Z</dcterms:created>
  <dcterms:modified xsi:type="dcterms:W3CDTF">2022-02-22T08:33:23Z</dcterms:modified>
</cp:coreProperties>
</file>