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BEHUNO~1.KAT\AppData\Local\Temp\7zO87F7C6A3\"/>
    </mc:Choice>
  </mc:AlternateContent>
  <xr:revisionPtr revIDLastSave="0" documentId="13_ncr:1_{9149DC50-F1B3-449F-A931-4BD3C217BD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 - Brzdova stolica" sheetId="3" r:id="rId1"/>
  </sheets>
  <definedNames>
    <definedName name="_xlnm._FilterDatabase" localSheetId="0" hidden="1">'2 - Brzdova stolica'!$C$131:$K$240</definedName>
    <definedName name="_xlnm.Print_Titles" localSheetId="0">'2 - Brzdova stolica'!$131:$131</definedName>
    <definedName name="_xlnm.Print_Area" localSheetId="0">'2 - Brzdova stolica'!$C$4:$J$76,'2 - Brzdova stolica'!$C$82:$J$113,'2 - Brzdova stolica'!$C$119:$K$240</definedName>
  </definedNames>
  <calcPr calcId="191029"/>
</workbook>
</file>

<file path=xl/calcChain.xml><?xml version="1.0" encoding="utf-8"?>
<calcChain xmlns="http://schemas.openxmlformats.org/spreadsheetml/2006/main">
  <c r="J37" i="3" l="1"/>
  <c r="J36" i="3"/>
  <c r="J35" i="3"/>
  <c r="BI240" i="3"/>
  <c r="BH240" i="3"/>
  <c r="BG240" i="3"/>
  <c r="BE240" i="3"/>
  <c r="T240" i="3"/>
  <c r="R240" i="3"/>
  <c r="P240" i="3"/>
  <c r="BK240" i="3"/>
  <c r="J240" i="3"/>
  <c r="BF240" i="3" s="1"/>
  <c r="BI239" i="3"/>
  <c r="BH239" i="3"/>
  <c r="BG239" i="3"/>
  <c r="BE239" i="3"/>
  <c r="T239" i="3"/>
  <c r="R239" i="3"/>
  <c r="P239" i="3"/>
  <c r="BK239" i="3"/>
  <c r="J239" i="3"/>
  <c r="BF239" i="3" s="1"/>
  <c r="BI238" i="3"/>
  <c r="BH238" i="3"/>
  <c r="BG238" i="3"/>
  <c r="BE238" i="3"/>
  <c r="T238" i="3"/>
  <c r="R238" i="3"/>
  <c r="P238" i="3"/>
  <c r="BK238" i="3"/>
  <c r="J238" i="3"/>
  <c r="BF238" i="3" s="1"/>
  <c r="BI237" i="3"/>
  <c r="BH237" i="3"/>
  <c r="BG237" i="3"/>
  <c r="BE237" i="3"/>
  <c r="T237" i="3"/>
  <c r="R237" i="3"/>
  <c r="R236" i="3" s="1"/>
  <c r="P237" i="3"/>
  <c r="BK237" i="3"/>
  <c r="BK236" i="3" s="1"/>
  <c r="J236" i="3"/>
  <c r="J112" i="3" s="1"/>
  <c r="J237" i="3"/>
  <c r="BF237" i="3"/>
  <c r="BI235" i="3"/>
  <c r="BH235" i="3"/>
  <c r="BG235" i="3"/>
  <c r="BE235" i="3"/>
  <c r="T235" i="3"/>
  <c r="R235" i="3"/>
  <c r="P235" i="3"/>
  <c r="BK235" i="3"/>
  <c r="J235" i="3"/>
  <c r="BF235" i="3" s="1"/>
  <c r="BI234" i="3"/>
  <c r="BH234" i="3"/>
  <c r="BG234" i="3"/>
  <c r="BE234" i="3"/>
  <c r="T234" i="3"/>
  <c r="T233" i="3" s="1"/>
  <c r="R234" i="3"/>
  <c r="R233" i="3" s="1"/>
  <c r="P234" i="3"/>
  <c r="BK234" i="3"/>
  <c r="BK233" i="3" s="1"/>
  <c r="J233" i="3"/>
  <c r="J111" i="3" s="1"/>
  <c r="J234" i="3"/>
  <c r="BF234" i="3"/>
  <c r="BI232" i="3"/>
  <c r="BH232" i="3"/>
  <c r="BG232" i="3"/>
  <c r="BE232" i="3"/>
  <c r="T232" i="3"/>
  <c r="R232" i="3"/>
  <c r="P232" i="3"/>
  <c r="BK232" i="3"/>
  <c r="J232" i="3"/>
  <c r="BF232" i="3" s="1"/>
  <c r="BI231" i="3"/>
  <c r="BH231" i="3"/>
  <c r="BG231" i="3"/>
  <c r="BE231" i="3"/>
  <c r="T231" i="3"/>
  <c r="R231" i="3"/>
  <c r="P231" i="3"/>
  <c r="BK231" i="3"/>
  <c r="J231" i="3"/>
  <c r="BF231" i="3" s="1"/>
  <c r="BI230" i="3"/>
  <c r="BH230" i="3"/>
  <c r="BG230" i="3"/>
  <c r="BE230" i="3"/>
  <c r="T230" i="3"/>
  <c r="R230" i="3"/>
  <c r="P230" i="3"/>
  <c r="BK230" i="3"/>
  <c r="J230" i="3"/>
  <c r="BF230" i="3" s="1"/>
  <c r="BI229" i="3"/>
  <c r="BH229" i="3"/>
  <c r="BG229" i="3"/>
  <c r="BE229" i="3"/>
  <c r="T229" i="3"/>
  <c r="R229" i="3"/>
  <c r="P229" i="3"/>
  <c r="BK229" i="3"/>
  <c r="J229" i="3"/>
  <c r="BF229" i="3" s="1"/>
  <c r="BI228" i="3"/>
  <c r="BH228" i="3"/>
  <c r="BG228" i="3"/>
  <c r="BE228" i="3"/>
  <c r="T228" i="3"/>
  <c r="R228" i="3"/>
  <c r="P228" i="3"/>
  <c r="BK228" i="3"/>
  <c r="J228" i="3"/>
  <c r="BF228" i="3" s="1"/>
  <c r="BI227" i="3"/>
  <c r="BH227" i="3"/>
  <c r="BG227" i="3"/>
  <c r="BE227" i="3"/>
  <c r="T227" i="3"/>
  <c r="R227" i="3"/>
  <c r="P227" i="3"/>
  <c r="BK227" i="3"/>
  <c r="J227" i="3"/>
  <c r="BF227" i="3" s="1"/>
  <c r="BI226" i="3"/>
  <c r="BH226" i="3"/>
  <c r="BG226" i="3"/>
  <c r="BE226" i="3"/>
  <c r="T226" i="3"/>
  <c r="R226" i="3"/>
  <c r="P226" i="3"/>
  <c r="BK226" i="3"/>
  <c r="J226" i="3"/>
  <c r="BF226" i="3" s="1"/>
  <c r="BI225" i="3"/>
  <c r="BH225" i="3"/>
  <c r="BG225" i="3"/>
  <c r="BE225" i="3"/>
  <c r="T225" i="3"/>
  <c r="R225" i="3"/>
  <c r="P225" i="3"/>
  <c r="BK225" i="3"/>
  <c r="J225" i="3"/>
  <c r="BF225" i="3" s="1"/>
  <c r="BI224" i="3"/>
  <c r="BH224" i="3"/>
  <c r="BG224" i="3"/>
  <c r="BE224" i="3"/>
  <c r="T224" i="3"/>
  <c r="R224" i="3"/>
  <c r="P224" i="3"/>
  <c r="BK224" i="3"/>
  <c r="J224" i="3"/>
  <c r="BF224" i="3" s="1"/>
  <c r="BI223" i="3"/>
  <c r="BH223" i="3"/>
  <c r="BG223" i="3"/>
  <c r="BE223" i="3"/>
  <c r="T223" i="3"/>
  <c r="R223" i="3"/>
  <c r="P223" i="3"/>
  <c r="BK223" i="3"/>
  <c r="J223" i="3"/>
  <c r="BF223" i="3" s="1"/>
  <c r="BI222" i="3"/>
  <c r="BH222" i="3"/>
  <c r="BG222" i="3"/>
  <c r="BE222" i="3"/>
  <c r="T222" i="3"/>
  <c r="R222" i="3"/>
  <c r="P222" i="3"/>
  <c r="BK222" i="3"/>
  <c r="J222" i="3"/>
  <c r="BF222" i="3" s="1"/>
  <c r="BI221" i="3"/>
  <c r="BH221" i="3"/>
  <c r="BG221" i="3"/>
  <c r="BE221" i="3"/>
  <c r="T221" i="3"/>
  <c r="R221" i="3"/>
  <c r="P221" i="3"/>
  <c r="BK221" i="3"/>
  <c r="J221" i="3"/>
  <c r="BF221" i="3" s="1"/>
  <c r="BI220" i="3"/>
  <c r="BH220" i="3"/>
  <c r="BG220" i="3"/>
  <c r="BE220" i="3"/>
  <c r="T220" i="3"/>
  <c r="R220" i="3"/>
  <c r="P220" i="3"/>
  <c r="BK220" i="3"/>
  <c r="J220" i="3"/>
  <c r="BF220" i="3" s="1"/>
  <c r="BI219" i="3"/>
  <c r="BH219" i="3"/>
  <c r="BG219" i="3"/>
  <c r="BE219" i="3"/>
  <c r="T219" i="3"/>
  <c r="R219" i="3"/>
  <c r="P219" i="3"/>
  <c r="BK219" i="3"/>
  <c r="J219" i="3"/>
  <c r="BF219" i="3" s="1"/>
  <c r="BI218" i="3"/>
  <c r="BH218" i="3"/>
  <c r="BG218" i="3"/>
  <c r="BE218" i="3"/>
  <c r="T218" i="3"/>
  <c r="R218" i="3"/>
  <c r="P218" i="3"/>
  <c r="BK218" i="3"/>
  <c r="J218" i="3"/>
  <c r="BF218" i="3" s="1"/>
  <c r="BI217" i="3"/>
  <c r="BH217" i="3"/>
  <c r="BG217" i="3"/>
  <c r="BE217" i="3"/>
  <c r="T217" i="3"/>
  <c r="R217" i="3"/>
  <c r="P217" i="3"/>
  <c r="BK217" i="3"/>
  <c r="J217" i="3"/>
  <c r="BF217" i="3" s="1"/>
  <c r="BI216" i="3"/>
  <c r="BH216" i="3"/>
  <c r="BG216" i="3"/>
  <c r="BE216" i="3"/>
  <c r="T216" i="3"/>
  <c r="R216" i="3"/>
  <c r="P216" i="3"/>
  <c r="BK216" i="3"/>
  <c r="J216" i="3"/>
  <c r="BF216" i="3" s="1"/>
  <c r="BI215" i="3"/>
  <c r="BH215" i="3"/>
  <c r="BG215" i="3"/>
  <c r="BE215" i="3"/>
  <c r="T215" i="3"/>
  <c r="R215" i="3"/>
  <c r="R214" i="3"/>
  <c r="P215" i="3"/>
  <c r="BK215" i="3"/>
  <c r="BK214" i="3"/>
  <c r="J214" i="3" s="1"/>
  <c r="J110" i="3" s="1"/>
  <c r="BK213" i="3"/>
  <c r="J213" i="3" s="1"/>
  <c r="J109" i="3" s="1"/>
  <c r="J215" i="3"/>
  <c r="BF215" i="3" s="1"/>
  <c r="BI212" i="3"/>
  <c r="BH212" i="3"/>
  <c r="BG212" i="3"/>
  <c r="BE212" i="3"/>
  <c r="T212" i="3"/>
  <c r="R212" i="3"/>
  <c r="P212" i="3"/>
  <c r="BK212" i="3"/>
  <c r="J212" i="3"/>
  <c r="BF212" i="3" s="1"/>
  <c r="BI211" i="3"/>
  <c r="BH211" i="3"/>
  <c r="BG211" i="3"/>
  <c r="BE211" i="3"/>
  <c r="T211" i="3"/>
  <c r="R211" i="3"/>
  <c r="P211" i="3"/>
  <c r="BK211" i="3"/>
  <c r="J211" i="3"/>
  <c r="BF211" i="3" s="1"/>
  <c r="BI210" i="3"/>
  <c r="BH210" i="3"/>
  <c r="BG210" i="3"/>
  <c r="BE210" i="3"/>
  <c r="T210" i="3"/>
  <c r="T209" i="3" s="1"/>
  <c r="R210" i="3"/>
  <c r="R209" i="3" s="1"/>
  <c r="P210" i="3"/>
  <c r="BK210" i="3"/>
  <c r="BK209" i="3" s="1"/>
  <c r="J209" i="3"/>
  <c r="J108" i="3" s="1"/>
  <c r="J210" i="3"/>
  <c r="BF210" i="3"/>
  <c r="BI208" i="3"/>
  <c r="BH208" i="3"/>
  <c r="BG208" i="3"/>
  <c r="BE208" i="3"/>
  <c r="T208" i="3"/>
  <c r="R208" i="3"/>
  <c r="P208" i="3"/>
  <c r="BK208" i="3"/>
  <c r="J208" i="3"/>
  <c r="BF208" i="3" s="1"/>
  <c r="BI207" i="3"/>
  <c r="BH207" i="3"/>
  <c r="BG207" i="3"/>
  <c r="BE207" i="3"/>
  <c r="T207" i="3"/>
  <c r="R207" i="3"/>
  <c r="P207" i="3"/>
  <c r="BK207" i="3"/>
  <c r="J207" i="3"/>
  <c r="BF207" i="3" s="1"/>
  <c r="BI206" i="3"/>
  <c r="BH206" i="3"/>
  <c r="BG206" i="3"/>
  <c r="BE206" i="3"/>
  <c r="T206" i="3"/>
  <c r="R206" i="3"/>
  <c r="R205" i="3" s="1"/>
  <c r="P206" i="3"/>
  <c r="P205" i="3" s="1"/>
  <c r="BK206" i="3"/>
  <c r="BK205" i="3" s="1"/>
  <c r="J205" i="3" s="1"/>
  <c r="J107" i="3" s="1"/>
  <c r="J206" i="3"/>
  <c r="BF206" i="3"/>
  <c r="BI204" i="3"/>
  <c r="BH204" i="3"/>
  <c r="BG204" i="3"/>
  <c r="BE204" i="3"/>
  <c r="T204" i="3"/>
  <c r="R204" i="3"/>
  <c r="P204" i="3"/>
  <c r="BK204" i="3"/>
  <c r="J204" i="3"/>
  <c r="BF204" i="3" s="1"/>
  <c r="BI203" i="3"/>
  <c r="BH203" i="3"/>
  <c r="BG203" i="3"/>
  <c r="BE203" i="3"/>
  <c r="T203" i="3"/>
  <c r="R203" i="3"/>
  <c r="P203" i="3"/>
  <c r="BK203" i="3"/>
  <c r="J203" i="3"/>
  <c r="BF203" i="3" s="1"/>
  <c r="BI202" i="3"/>
  <c r="BH202" i="3"/>
  <c r="BG202" i="3"/>
  <c r="BE202" i="3"/>
  <c r="T202" i="3"/>
  <c r="R202" i="3"/>
  <c r="P202" i="3"/>
  <c r="BK202" i="3"/>
  <c r="J202" i="3"/>
  <c r="BF202" i="3" s="1"/>
  <c r="BI201" i="3"/>
  <c r="BH201" i="3"/>
  <c r="BG201" i="3"/>
  <c r="BE201" i="3"/>
  <c r="T201" i="3"/>
  <c r="R201" i="3"/>
  <c r="P201" i="3"/>
  <c r="BK201" i="3"/>
  <c r="J201" i="3"/>
  <c r="BF201" i="3" s="1"/>
  <c r="BI200" i="3"/>
  <c r="BH200" i="3"/>
  <c r="BG200" i="3"/>
  <c r="BE200" i="3"/>
  <c r="T200" i="3"/>
  <c r="R200" i="3"/>
  <c r="P200" i="3"/>
  <c r="BK200" i="3"/>
  <c r="J200" i="3"/>
  <c r="BF200" i="3" s="1"/>
  <c r="BI199" i="3"/>
  <c r="BH199" i="3"/>
  <c r="BG199" i="3"/>
  <c r="BE199" i="3"/>
  <c r="T199" i="3"/>
  <c r="R199" i="3"/>
  <c r="P199" i="3"/>
  <c r="BK199" i="3"/>
  <c r="J199" i="3"/>
  <c r="BF199" i="3" s="1"/>
  <c r="BI198" i="3"/>
  <c r="BH198" i="3"/>
  <c r="BG198" i="3"/>
  <c r="BE198" i="3"/>
  <c r="T198" i="3"/>
  <c r="R198" i="3"/>
  <c r="P198" i="3"/>
  <c r="BK198" i="3"/>
  <c r="J198" i="3"/>
  <c r="BF198" i="3" s="1"/>
  <c r="BI197" i="3"/>
  <c r="BH197" i="3"/>
  <c r="BG197" i="3"/>
  <c r="BE197" i="3"/>
  <c r="T197" i="3"/>
  <c r="R197" i="3"/>
  <c r="P197" i="3"/>
  <c r="BK197" i="3"/>
  <c r="J197" i="3"/>
  <c r="BF197" i="3" s="1"/>
  <c r="BI196" i="3"/>
  <c r="BH196" i="3"/>
  <c r="BG196" i="3"/>
  <c r="BE196" i="3"/>
  <c r="T196" i="3"/>
  <c r="R196" i="3"/>
  <c r="P196" i="3"/>
  <c r="BK196" i="3"/>
  <c r="J196" i="3"/>
  <c r="BF196" i="3" s="1"/>
  <c r="BI195" i="3"/>
  <c r="BH195" i="3"/>
  <c r="BG195" i="3"/>
  <c r="BE195" i="3"/>
  <c r="T195" i="3"/>
  <c r="R195" i="3"/>
  <c r="P195" i="3"/>
  <c r="BK195" i="3"/>
  <c r="J195" i="3"/>
  <c r="BF195" i="3" s="1"/>
  <c r="BI194" i="3"/>
  <c r="BH194" i="3"/>
  <c r="BG194" i="3"/>
  <c r="BE194" i="3"/>
  <c r="T194" i="3"/>
  <c r="R194" i="3"/>
  <c r="P194" i="3"/>
  <c r="BK194" i="3"/>
  <c r="J194" i="3"/>
  <c r="BF194" i="3" s="1"/>
  <c r="BI193" i="3"/>
  <c r="BH193" i="3"/>
  <c r="BG193" i="3"/>
  <c r="BE193" i="3"/>
  <c r="T193" i="3"/>
  <c r="R193" i="3"/>
  <c r="R192" i="3" s="1"/>
  <c r="P193" i="3"/>
  <c r="BK193" i="3"/>
  <c r="BK192" i="3" s="1"/>
  <c r="J192" i="3"/>
  <c r="J106" i="3" s="1"/>
  <c r="J193" i="3"/>
  <c r="BF193" i="3"/>
  <c r="BI191" i="3"/>
  <c r="BH191" i="3"/>
  <c r="BG191" i="3"/>
  <c r="BE191" i="3"/>
  <c r="T191" i="3"/>
  <c r="R191" i="3"/>
  <c r="P191" i="3"/>
  <c r="BK191" i="3"/>
  <c r="J191" i="3"/>
  <c r="BF191" i="3" s="1"/>
  <c r="BI190" i="3"/>
  <c r="BH190" i="3"/>
  <c r="BG190" i="3"/>
  <c r="BE190" i="3"/>
  <c r="T190" i="3"/>
  <c r="T189" i="3" s="1"/>
  <c r="R190" i="3"/>
  <c r="R189" i="3" s="1"/>
  <c r="P190" i="3"/>
  <c r="BK190" i="3"/>
  <c r="BK189" i="3" s="1"/>
  <c r="J189" i="3"/>
  <c r="J105" i="3" s="1"/>
  <c r="J190" i="3"/>
  <c r="BF190" i="3"/>
  <c r="BI188" i="3"/>
  <c r="BH188" i="3"/>
  <c r="BG188" i="3"/>
  <c r="BE188" i="3"/>
  <c r="T188" i="3"/>
  <c r="R188" i="3"/>
  <c r="P188" i="3"/>
  <c r="BK188" i="3"/>
  <c r="J188" i="3"/>
  <c r="BF188" i="3" s="1"/>
  <c r="BI187" i="3"/>
  <c r="BH187" i="3"/>
  <c r="BG187" i="3"/>
  <c r="BE187" i="3"/>
  <c r="T187" i="3"/>
  <c r="R187" i="3"/>
  <c r="P187" i="3"/>
  <c r="BK187" i="3"/>
  <c r="J187" i="3"/>
  <c r="BF187" i="3" s="1"/>
  <c r="BI186" i="3"/>
  <c r="BH186" i="3"/>
  <c r="BG186" i="3"/>
  <c r="BE186" i="3"/>
  <c r="T186" i="3"/>
  <c r="R186" i="3"/>
  <c r="P186" i="3"/>
  <c r="BK186" i="3"/>
  <c r="J186" i="3"/>
  <c r="BF186" i="3" s="1"/>
  <c r="BI185" i="3"/>
  <c r="BH185" i="3"/>
  <c r="BG185" i="3"/>
  <c r="BE185" i="3"/>
  <c r="T185" i="3"/>
  <c r="R185" i="3"/>
  <c r="P185" i="3"/>
  <c r="BK185" i="3"/>
  <c r="J185" i="3"/>
  <c r="BF185" i="3" s="1"/>
  <c r="BI184" i="3"/>
  <c r="BH184" i="3"/>
  <c r="BG184" i="3"/>
  <c r="BE184" i="3"/>
  <c r="T184" i="3"/>
  <c r="R184" i="3"/>
  <c r="P184" i="3"/>
  <c r="BK184" i="3"/>
  <c r="J184" i="3"/>
  <c r="BF184" i="3" s="1"/>
  <c r="BI183" i="3"/>
  <c r="BH183" i="3"/>
  <c r="BG183" i="3"/>
  <c r="BE183" i="3"/>
  <c r="T183" i="3"/>
  <c r="R183" i="3"/>
  <c r="P183" i="3"/>
  <c r="BK183" i="3"/>
  <c r="J183" i="3"/>
  <c r="BF183" i="3" s="1"/>
  <c r="BI182" i="3"/>
  <c r="BH182" i="3"/>
  <c r="BG182" i="3"/>
  <c r="BE182" i="3"/>
  <c r="T182" i="3"/>
  <c r="R182" i="3"/>
  <c r="P182" i="3"/>
  <c r="BK182" i="3"/>
  <c r="J182" i="3"/>
  <c r="BF182" i="3" s="1"/>
  <c r="BI181" i="3"/>
  <c r="BH181" i="3"/>
  <c r="BG181" i="3"/>
  <c r="BE181" i="3"/>
  <c r="T181" i="3"/>
  <c r="R181" i="3"/>
  <c r="P181" i="3"/>
  <c r="BK181" i="3"/>
  <c r="J181" i="3"/>
  <c r="BF181" i="3" s="1"/>
  <c r="BI180" i="3"/>
  <c r="BH180" i="3"/>
  <c r="BG180" i="3"/>
  <c r="BE180" i="3"/>
  <c r="T180" i="3"/>
  <c r="R180" i="3"/>
  <c r="R179" i="3"/>
  <c r="P180" i="3"/>
  <c r="BK180" i="3"/>
  <c r="BK179" i="3"/>
  <c r="J179" i="3" s="1"/>
  <c r="J180" i="3"/>
  <c r="BF180" i="3" s="1"/>
  <c r="J104" i="3"/>
  <c r="BI177" i="3"/>
  <c r="BH177" i="3"/>
  <c r="BG177" i="3"/>
  <c r="BE177" i="3"/>
  <c r="T177" i="3"/>
  <c r="T176" i="3" s="1"/>
  <c r="R177" i="3"/>
  <c r="R176" i="3" s="1"/>
  <c r="P177" i="3"/>
  <c r="P176" i="3" s="1"/>
  <c r="BK177" i="3"/>
  <c r="BK176" i="3" s="1"/>
  <c r="J176" i="3" s="1"/>
  <c r="J102" i="3" s="1"/>
  <c r="J177" i="3"/>
  <c r="BF177" i="3"/>
  <c r="BI175" i="3"/>
  <c r="BH175" i="3"/>
  <c r="BG175" i="3"/>
  <c r="BE175" i="3"/>
  <c r="T175" i="3"/>
  <c r="R175" i="3"/>
  <c r="P175" i="3"/>
  <c r="BK175" i="3"/>
  <c r="J175" i="3"/>
  <c r="BF175" i="3" s="1"/>
  <c r="BI174" i="3"/>
  <c r="BH174" i="3"/>
  <c r="BG174" i="3"/>
  <c r="BE174" i="3"/>
  <c r="T174" i="3"/>
  <c r="R174" i="3"/>
  <c r="P174" i="3"/>
  <c r="BK174" i="3"/>
  <c r="J174" i="3"/>
  <c r="BF174" i="3" s="1"/>
  <c r="BI173" i="3"/>
  <c r="BH173" i="3"/>
  <c r="BG173" i="3"/>
  <c r="BE173" i="3"/>
  <c r="T173" i="3"/>
  <c r="R173" i="3"/>
  <c r="P173" i="3"/>
  <c r="BK173" i="3"/>
  <c r="J173" i="3"/>
  <c r="BF173" i="3" s="1"/>
  <c r="BI172" i="3"/>
  <c r="BH172" i="3"/>
  <c r="BG172" i="3"/>
  <c r="BE172" i="3"/>
  <c r="T172" i="3"/>
  <c r="R172" i="3"/>
  <c r="P172" i="3"/>
  <c r="BK172" i="3"/>
  <c r="J172" i="3"/>
  <c r="BF172" i="3" s="1"/>
  <c r="BI171" i="3"/>
  <c r="BH171" i="3"/>
  <c r="BG171" i="3"/>
  <c r="BE171" i="3"/>
  <c r="T171" i="3"/>
  <c r="R171" i="3"/>
  <c r="P171" i="3"/>
  <c r="BK171" i="3"/>
  <c r="J171" i="3"/>
  <c r="BF171" i="3" s="1"/>
  <c r="BI170" i="3"/>
  <c r="BH170" i="3"/>
  <c r="BG170" i="3"/>
  <c r="BE170" i="3"/>
  <c r="T170" i="3"/>
  <c r="R170" i="3"/>
  <c r="P170" i="3"/>
  <c r="BK170" i="3"/>
  <c r="J170" i="3"/>
  <c r="BF170" i="3" s="1"/>
  <c r="BI169" i="3"/>
  <c r="BH169" i="3"/>
  <c r="BG169" i="3"/>
  <c r="BE169" i="3"/>
  <c r="T169" i="3"/>
  <c r="R169" i="3"/>
  <c r="P169" i="3"/>
  <c r="BK169" i="3"/>
  <c r="J169" i="3"/>
  <c r="BF169" i="3" s="1"/>
  <c r="BI168" i="3"/>
  <c r="BH168" i="3"/>
  <c r="BG168" i="3"/>
  <c r="BE168" i="3"/>
  <c r="T168" i="3"/>
  <c r="R168" i="3"/>
  <c r="P168" i="3"/>
  <c r="BK168" i="3"/>
  <c r="J168" i="3"/>
  <c r="BF168" i="3" s="1"/>
  <c r="BI167" i="3"/>
  <c r="BH167" i="3"/>
  <c r="BG167" i="3"/>
  <c r="BE167" i="3"/>
  <c r="T167" i="3"/>
  <c r="R167" i="3"/>
  <c r="P167" i="3"/>
  <c r="BK167" i="3"/>
  <c r="J167" i="3"/>
  <c r="BF167" i="3" s="1"/>
  <c r="BI166" i="3"/>
  <c r="BH166" i="3"/>
  <c r="BG166" i="3"/>
  <c r="BE166" i="3"/>
  <c r="T166" i="3"/>
  <c r="R166" i="3"/>
  <c r="P166" i="3"/>
  <c r="BK166" i="3"/>
  <c r="J166" i="3"/>
  <c r="BF166" i="3" s="1"/>
  <c r="BI165" i="3"/>
  <c r="BH165" i="3"/>
  <c r="BG165" i="3"/>
  <c r="BE165" i="3"/>
  <c r="T165" i="3"/>
  <c r="R165" i="3"/>
  <c r="P165" i="3"/>
  <c r="BK165" i="3"/>
  <c r="J165" i="3"/>
  <c r="BF165" i="3" s="1"/>
  <c r="BI164" i="3"/>
  <c r="BH164" i="3"/>
  <c r="BG164" i="3"/>
  <c r="BE164" i="3"/>
  <c r="T164" i="3"/>
  <c r="R164" i="3"/>
  <c r="P164" i="3"/>
  <c r="BK164" i="3"/>
  <c r="J164" i="3"/>
  <c r="BF164" i="3" s="1"/>
  <c r="BI163" i="3"/>
  <c r="BH163" i="3"/>
  <c r="BG163" i="3"/>
  <c r="BE163" i="3"/>
  <c r="T163" i="3"/>
  <c r="R163" i="3"/>
  <c r="P163" i="3"/>
  <c r="BK163" i="3"/>
  <c r="J163" i="3"/>
  <c r="BF163" i="3" s="1"/>
  <c r="BI162" i="3"/>
  <c r="BH162" i="3"/>
  <c r="BG162" i="3"/>
  <c r="BE162" i="3"/>
  <c r="T162" i="3"/>
  <c r="R162" i="3"/>
  <c r="P162" i="3"/>
  <c r="BK162" i="3"/>
  <c r="J162" i="3"/>
  <c r="BF162" i="3" s="1"/>
  <c r="BI161" i="3"/>
  <c r="BH161" i="3"/>
  <c r="BG161" i="3"/>
  <c r="BE161" i="3"/>
  <c r="T161" i="3"/>
  <c r="R161" i="3"/>
  <c r="P161" i="3"/>
  <c r="BK161" i="3"/>
  <c r="J161" i="3"/>
  <c r="BF161" i="3" s="1"/>
  <c r="BI160" i="3"/>
  <c r="BH160" i="3"/>
  <c r="BG160" i="3"/>
  <c r="BE160" i="3"/>
  <c r="T160" i="3"/>
  <c r="R160" i="3"/>
  <c r="P160" i="3"/>
  <c r="BK160" i="3"/>
  <c r="J160" i="3"/>
  <c r="BF160" i="3" s="1"/>
  <c r="BI159" i="3"/>
  <c r="BH159" i="3"/>
  <c r="BG159" i="3"/>
  <c r="BE159" i="3"/>
  <c r="T159" i="3"/>
  <c r="R159" i="3"/>
  <c r="P159" i="3"/>
  <c r="BK159" i="3"/>
  <c r="J159" i="3"/>
  <c r="BF159" i="3" s="1"/>
  <c r="BI158" i="3"/>
  <c r="BH158" i="3"/>
  <c r="BG158" i="3"/>
  <c r="BE158" i="3"/>
  <c r="T158" i="3"/>
  <c r="R158" i="3"/>
  <c r="P158" i="3"/>
  <c r="BK158" i="3"/>
  <c r="J158" i="3"/>
  <c r="BF158" i="3" s="1"/>
  <c r="BI157" i="3"/>
  <c r="BH157" i="3"/>
  <c r="BG157" i="3"/>
  <c r="BE157" i="3"/>
  <c r="T157" i="3"/>
  <c r="R157" i="3"/>
  <c r="P157" i="3"/>
  <c r="BK157" i="3"/>
  <c r="J157" i="3"/>
  <c r="BF157" i="3" s="1"/>
  <c r="BI156" i="3"/>
  <c r="BH156" i="3"/>
  <c r="BG156" i="3"/>
  <c r="BE156" i="3"/>
  <c r="T156" i="3"/>
  <c r="R156" i="3"/>
  <c r="P156" i="3"/>
  <c r="BK156" i="3"/>
  <c r="J156" i="3"/>
  <c r="BF156" i="3" s="1"/>
  <c r="BI155" i="3"/>
  <c r="BH155" i="3"/>
  <c r="BG155" i="3"/>
  <c r="BE155" i="3"/>
  <c r="T155" i="3"/>
  <c r="R155" i="3"/>
  <c r="P155" i="3"/>
  <c r="BK155" i="3"/>
  <c r="J155" i="3"/>
  <c r="BF155" i="3" s="1"/>
  <c r="BI154" i="3"/>
  <c r="BH154" i="3"/>
  <c r="BG154" i="3"/>
  <c r="BE154" i="3"/>
  <c r="T154" i="3"/>
  <c r="R154" i="3"/>
  <c r="R153" i="3" s="1"/>
  <c r="P154" i="3"/>
  <c r="BK154" i="3"/>
  <c r="BK153" i="3" s="1"/>
  <c r="J153" i="3" s="1"/>
  <c r="J101" i="3" s="1"/>
  <c r="J154" i="3"/>
  <c r="BF154" i="3"/>
  <c r="BI152" i="3"/>
  <c r="BH152" i="3"/>
  <c r="BG152" i="3"/>
  <c r="BE152" i="3"/>
  <c r="T152" i="3"/>
  <c r="R152" i="3"/>
  <c r="P152" i="3"/>
  <c r="BK152" i="3"/>
  <c r="J152" i="3"/>
  <c r="BF152" i="3" s="1"/>
  <c r="BI151" i="3"/>
  <c r="BH151" i="3"/>
  <c r="BG151" i="3"/>
  <c r="BE151" i="3"/>
  <c r="T151" i="3"/>
  <c r="R151" i="3"/>
  <c r="R150" i="3" s="1"/>
  <c r="P151" i="3"/>
  <c r="P150" i="3" s="1"/>
  <c r="BK151" i="3"/>
  <c r="BK150" i="3" s="1"/>
  <c r="J150" i="3" s="1"/>
  <c r="J100" i="3" s="1"/>
  <c r="J151" i="3"/>
  <c r="BF151" i="3"/>
  <c r="BI149" i="3"/>
  <c r="BH149" i="3"/>
  <c r="BG149" i="3"/>
  <c r="BE149" i="3"/>
  <c r="T149" i="3"/>
  <c r="R149" i="3"/>
  <c r="P149" i="3"/>
  <c r="BK149" i="3"/>
  <c r="J149" i="3"/>
  <c r="BF149" i="3" s="1"/>
  <c r="BI148" i="3"/>
  <c r="BH148" i="3"/>
  <c r="BG148" i="3"/>
  <c r="BE148" i="3"/>
  <c r="T148" i="3"/>
  <c r="R148" i="3"/>
  <c r="P148" i="3"/>
  <c r="BK148" i="3"/>
  <c r="J148" i="3"/>
  <c r="BF148" i="3" s="1"/>
  <c r="BI147" i="3"/>
  <c r="BH147" i="3"/>
  <c r="BG147" i="3"/>
  <c r="BE147" i="3"/>
  <c r="T147" i="3"/>
  <c r="R147" i="3"/>
  <c r="P147" i="3"/>
  <c r="BK147" i="3"/>
  <c r="J147" i="3"/>
  <c r="BF147" i="3" s="1"/>
  <c r="BI146" i="3"/>
  <c r="BH146" i="3"/>
  <c r="BG146" i="3"/>
  <c r="BE146" i="3"/>
  <c r="T146" i="3"/>
  <c r="R146" i="3"/>
  <c r="P146" i="3"/>
  <c r="BK146" i="3"/>
  <c r="J146" i="3"/>
  <c r="BF146" i="3" s="1"/>
  <c r="BI145" i="3"/>
  <c r="BH145" i="3"/>
  <c r="BG145" i="3"/>
  <c r="BE145" i="3"/>
  <c r="T145" i="3"/>
  <c r="R145" i="3"/>
  <c r="P145" i="3"/>
  <c r="BK145" i="3"/>
  <c r="J145" i="3"/>
  <c r="BF145" i="3" s="1"/>
  <c r="BI144" i="3"/>
  <c r="BH144" i="3"/>
  <c r="BG144" i="3"/>
  <c r="BE144" i="3"/>
  <c r="T144" i="3"/>
  <c r="R144" i="3"/>
  <c r="P144" i="3"/>
  <c r="BK144" i="3"/>
  <c r="J144" i="3"/>
  <c r="BF144" i="3" s="1"/>
  <c r="BI143" i="3"/>
  <c r="BH143" i="3"/>
  <c r="BG143" i="3"/>
  <c r="BE143" i="3"/>
  <c r="T143" i="3"/>
  <c r="R143" i="3"/>
  <c r="P143" i="3"/>
  <c r="BK143" i="3"/>
  <c r="J143" i="3"/>
  <c r="BF143" i="3" s="1"/>
  <c r="BI142" i="3"/>
  <c r="BH142" i="3"/>
  <c r="BG142" i="3"/>
  <c r="BE142" i="3"/>
  <c r="T142" i="3"/>
  <c r="R142" i="3"/>
  <c r="P142" i="3"/>
  <c r="BK142" i="3"/>
  <c r="J142" i="3"/>
  <c r="BF142" i="3" s="1"/>
  <c r="BI141" i="3"/>
  <c r="BH141" i="3"/>
  <c r="BG141" i="3"/>
  <c r="BE141" i="3"/>
  <c r="T141" i="3"/>
  <c r="R141" i="3"/>
  <c r="P141" i="3"/>
  <c r="BK141" i="3"/>
  <c r="J141" i="3"/>
  <c r="BF141" i="3" s="1"/>
  <c r="BI140" i="3"/>
  <c r="BH140" i="3"/>
  <c r="BG140" i="3"/>
  <c r="BE140" i="3"/>
  <c r="T140" i="3"/>
  <c r="R140" i="3"/>
  <c r="R139" i="3" s="1"/>
  <c r="P140" i="3"/>
  <c r="BK140" i="3"/>
  <c r="BK139" i="3" s="1"/>
  <c r="J139" i="3" s="1"/>
  <c r="J99" i="3" s="1"/>
  <c r="J140" i="3"/>
  <c r="BF140" i="3"/>
  <c r="BI138" i="3"/>
  <c r="BH138" i="3"/>
  <c r="BG138" i="3"/>
  <c r="BE138" i="3"/>
  <c r="T138" i="3"/>
  <c r="R138" i="3"/>
  <c r="P138" i="3"/>
  <c r="BK138" i="3"/>
  <c r="J138" i="3"/>
  <c r="BF138" i="3" s="1"/>
  <c r="BI137" i="3"/>
  <c r="BH137" i="3"/>
  <c r="BG137" i="3"/>
  <c r="BE137" i="3"/>
  <c r="T137" i="3"/>
  <c r="R137" i="3"/>
  <c r="P137" i="3"/>
  <c r="BK137" i="3"/>
  <c r="J137" i="3"/>
  <c r="BF137" i="3" s="1"/>
  <c r="BI136" i="3"/>
  <c r="BH136" i="3"/>
  <c r="BG136" i="3"/>
  <c r="BE136" i="3"/>
  <c r="T136" i="3"/>
  <c r="R136" i="3"/>
  <c r="P136" i="3"/>
  <c r="BK136" i="3"/>
  <c r="J136" i="3"/>
  <c r="BF136" i="3" s="1"/>
  <c r="BI135" i="3"/>
  <c r="BH135" i="3"/>
  <c r="F36" i="3"/>
  <c r="BG135" i="3"/>
  <c r="BE135" i="3"/>
  <c r="J33" i="3"/>
  <c r="F33" i="3"/>
  <c r="T135" i="3"/>
  <c r="T134" i="3" s="1"/>
  <c r="R135" i="3"/>
  <c r="R134" i="3" s="1"/>
  <c r="R133" i="3"/>
  <c r="P135" i="3"/>
  <c r="P134" i="3" s="1"/>
  <c r="BK135" i="3"/>
  <c r="BK134" i="3"/>
  <c r="J134" i="3" s="1"/>
  <c r="J98" i="3" s="1"/>
  <c r="J135" i="3"/>
  <c r="BF135" i="3"/>
  <c r="F126" i="3"/>
  <c r="E124" i="3"/>
  <c r="F89" i="3"/>
  <c r="E87" i="3"/>
  <c r="J24" i="3"/>
  <c r="E24" i="3"/>
  <c r="J92" i="3" s="1"/>
  <c r="J23" i="3"/>
  <c r="J21" i="3"/>
  <c r="E21" i="3"/>
  <c r="J128" i="3" s="1"/>
  <c r="J91" i="3"/>
  <c r="J20" i="3"/>
  <c r="J18" i="3"/>
  <c r="E18" i="3"/>
  <c r="F92" i="3" s="1"/>
  <c r="J17" i="3"/>
  <c r="J15" i="3"/>
  <c r="E15" i="3"/>
  <c r="F128" i="3" s="1"/>
  <c r="J14" i="3"/>
  <c r="J12" i="3"/>
  <c r="J126" i="3" s="1"/>
  <c r="E7" i="3"/>
  <c r="E85" i="3" s="1"/>
  <c r="E122" i="3" l="1"/>
  <c r="F129" i="3"/>
  <c r="J129" i="3"/>
  <c r="R132" i="3"/>
  <c r="F35" i="3"/>
  <c r="P139" i="3"/>
  <c r="P133" i="3" s="1"/>
  <c r="P153" i="3"/>
  <c r="T214" i="3"/>
  <c r="T213" i="3" s="1"/>
  <c r="T236" i="3"/>
  <c r="J89" i="3"/>
  <c r="F91" i="3"/>
  <c r="F34" i="3"/>
  <c r="J34" i="3"/>
  <c r="BK178" i="3"/>
  <c r="J178" i="3" s="1"/>
  <c r="J103" i="3" s="1"/>
  <c r="P179" i="3"/>
  <c r="T179" i="3"/>
  <c r="P209" i="3"/>
  <c r="R213" i="3"/>
  <c r="F37" i="3"/>
  <c r="T192" i="3"/>
  <c r="P214" i="3"/>
  <c r="BK133" i="3"/>
  <c r="T139" i="3"/>
  <c r="T133" i="3" s="1"/>
  <c r="T150" i="3"/>
  <c r="T153" i="3"/>
  <c r="R178" i="3"/>
  <c r="P189" i="3"/>
  <c r="P192" i="3"/>
  <c r="T205" i="3"/>
  <c r="P233" i="3"/>
  <c r="P236" i="3"/>
  <c r="P178" i="3" l="1"/>
  <c r="J133" i="3"/>
  <c r="J97" i="3" s="1"/>
  <c r="BK132" i="3"/>
  <c r="J132" i="3" s="1"/>
  <c r="T178" i="3"/>
  <c r="T132" i="3" s="1"/>
  <c r="P213" i="3"/>
  <c r="P132" i="3" s="1"/>
  <c r="J30" i="3" l="1"/>
  <c r="J96" i="3"/>
  <c r="J39" i="3" l="1"/>
</calcChain>
</file>

<file path=xl/sharedStrings.xml><?xml version="1.0" encoding="utf-8"?>
<sst xmlns="http://schemas.openxmlformats.org/spreadsheetml/2006/main" count="1513" uniqueCount="438">
  <si>
    <t/>
  </si>
  <si>
    <t>False</t>
  </si>
  <si>
    <t>&gt;&gt;  skryté stĺpce  &lt;&lt;</t>
  </si>
  <si>
    <t>20</t>
  </si>
  <si>
    <t>v ---  nižšie sa nachádzajú doplnkové a pomocné údaje k zostavám  --- v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</si>
  <si>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</si>
  <si>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</si>
  <si>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</si>
  <si>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</si>
  <si>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</si>
  <si>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</si>
  <si>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</si>
  <si>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</si>
  <si>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</si>
  <si>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</si>
  <si>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</si>
  <si>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</si>
  <si>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</si>
  <si>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</si>
  <si>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</si>
  <si>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</si>
  <si>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</si>
  <si>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</si>
  <si>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</si>
  <si>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</si>
  <si>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</si>
  <si>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</si>
  <si>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</si>
  <si>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</si>
  <si>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</si>
  <si>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</si>
  <si>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</si>
  <si>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</si>
  <si>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</si>
  <si>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</si>
  <si>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</si>
  <si>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</si>
  <si>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Kód</t>
  </si>
  <si>
    <t>Popis</t>
  </si>
  <si>
    <t>Typ</t>
  </si>
  <si>
    <t>D</t>
  </si>
  <si>
    <t>0</t>
  </si>
  <si>
    <t>1</t>
  </si>
  <si>
    <t>2</t>
  </si>
  <si>
    <t>{1070dc99-bc99-42b8-a1c2-4d69f8d236db}</t>
  </si>
  <si>
    <t>KRYCÍ LIST ROZPOČTU</t>
  </si>
  <si>
    <t>Objekt: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</si>
  <si>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</si>
  <si>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</si>
  <si>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</si>
  <si>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</si>
  <si>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</si>
  <si>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</si>
  <si>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</si>
  <si>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</si>
  <si>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4 - Vodorovné konštrukcie</t>
  </si>
  <si>
    <t xml:space="preserve">    99 - Presun hmôt HSV</t>
  </si>
  <si>
    <t>PSV - Práce a dodávky PSV</t>
  </si>
  <si>
    <t xml:space="preserve">    767 - Konštrukcie doplnkové kovové</t>
  </si>
  <si>
    <t xml:space="preserve">    777 - Podlahy syntetické</t>
  </si>
  <si>
    <t xml:space="preserve">    783 - Nátery</t>
  </si>
  <si>
    <t>M - Práce a dodávky M</t>
  </si>
  <si>
    <t xml:space="preserve">    21-M - Elektromontáže</t>
  </si>
  <si>
    <t xml:space="preserve">    24-M - Montáže vzduchotechnických zariad.</t>
  </si>
  <si>
    <t xml:space="preserve">    33-M - Technológií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</si>
  <si>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</si>
  <si>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</si>
  <si>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</si>
  <si>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</si>
  <si>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</si>
  <si>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</si>
  <si>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</si>
  <si>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</si>
  <si>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</si>
  <si>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</si>
  <si>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</si>
  <si>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</si>
  <si>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</si>
  <si>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</si>
  <si>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</si>
  <si>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</si>
  <si>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</si>
  <si>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m2</t>
  </si>
  <si>
    <t>4</t>
  </si>
  <si>
    <t>3</t>
  </si>
  <si>
    <t>6</t>
  </si>
  <si>
    <t>Zakladanie</t>
  </si>
  <si>
    <t>279321411.S</t>
  </si>
  <si>
    <t>Betón základových múrov, železový (bez výstuže), tr. C 25/30, XC1- CL0.4- D max 8</t>
  </si>
  <si>
    <t>m3</t>
  </si>
  <si>
    <t>8</t>
  </si>
  <si>
    <t>5</t>
  </si>
  <si>
    <t>279351101.S</t>
  </si>
  <si>
    <t>Debnenie základových múrov jednostranné zhotovenie-dielce, pohľadové</t>
  </si>
  <si>
    <t>10</t>
  </si>
  <si>
    <t>279351102.S</t>
  </si>
  <si>
    <t>Debnenie základových múrov jednostranné odstránenie-dielce</t>
  </si>
  <si>
    <t>12</t>
  </si>
  <si>
    <t>7</t>
  </si>
  <si>
    <t>2793511020.S</t>
  </si>
  <si>
    <t>Rozopretie jednostranného debnenia hĺbky do 4 m</t>
  </si>
  <si>
    <t>14</t>
  </si>
  <si>
    <t>2793511021.S</t>
  </si>
  <si>
    <t>Odstránenie rozopretia jednostranného debnenia hĺbky do 4 m</t>
  </si>
  <si>
    <t>16</t>
  </si>
  <si>
    <t>9</t>
  </si>
  <si>
    <t>279361821.S</t>
  </si>
  <si>
    <t>Výstuž základových múrov nosných z ocele 10505</t>
  </si>
  <si>
    <t>t</t>
  </si>
  <si>
    <t>18</t>
  </si>
  <si>
    <t>Vodorovné konštrukcie</t>
  </si>
  <si>
    <t>413351213.S</t>
  </si>
  <si>
    <t>Podporná konštrukcia nosníkov výšky do 4 m zaťaženia do 10 kPa - zhotovenie</t>
  </si>
  <si>
    <t>11</t>
  </si>
  <si>
    <t>413351214.S</t>
  </si>
  <si>
    <t>Podporná konštrukcia nosníkov výšky do 4 m zaťaženia do 10 kPa - odstránenie</t>
  </si>
  <si>
    <t>22</t>
  </si>
  <si>
    <t>24</t>
  </si>
  <si>
    <t>13</t>
  </si>
  <si>
    <t>26</t>
  </si>
  <si>
    <t>28</t>
  </si>
  <si>
    <t>15</t>
  </si>
  <si>
    <t>30</t>
  </si>
  <si>
    <t>m</t>
  </si>
  <si>
    <t>32</t>
  </si>
  <si>
    <t>17</t>
  </si>
  <si>
    <t>34</t>
  </si>
  <si>
    <t>36</t>
  </si>
  <si>
    <t>19</t>
  </si>
  <si>
    <t>38</t>
  </si>
  <si>
    <t>40</t>
  </si>
  <si>
    <t>21</t>
  </si>
  <si>
    <t>938902051</t>
  </si>
  <si>
    <t>Očistenie povrchu betónových konštrukcií otryskaním</t>
  </si>
  <si>
    <t>42</t>
  </si>
  <si>
    <t>952901111.S</t>
  </si>
  <si>
    <t>Vyčistenie budov pri výške podlaží do 4 m</t>
  </si>
  <si>
    <t>44</t>
  </si>
  <si>
    <t>23</t>
  </si>
  <si>
    <t>959941121.S</t>
  </si>
  <si>
    <t>Chemická kotva tesnená chemickou ampulkou do betónu, ŽB, kameňa, s vyvŕtaním otvoru M12/100 mm</t>
  </si>
  <si>
    <t>ks</t>
  </si>
  <si>
    <t>46</t>
  </si>
  <si>
    <t>965044201.S</t>
  </si>
  <si>
    <t>Brúsenie existujúcich betónových podláh, zbrúsenie hrúbky do 3 mm -0,00600t</t>
  </si>
  <si>
    <t>48</t>
  </si>
  <si>
    <t>25</t>
  </si>
  <si>
    <t>967042713.S</t>
  </si>
  <si>
    <t>Odsekanie muriva z kameňa alebo betónu plošné hr. do 150 mm,  -0,37500t</t>
  </si>
  <si>
    <t>50</t>
  </si>
  <si>
    <t>967042714.S</t>
  </si>
  <si>
    <t>Odsekanie muriva z kameňa alebo betónu plošné hr. do 300 mm,  -0,75000t</t>
  </si>
  <si>
    <t>52</t>
  </si>
  <si>
    <t>27</t>
  </si>
  <si>
    <t>979081111.S</t>
  </si>
  <si>
    <t>Odvoz sutiny a vybúraných hmôt na skládku do 1 km</t>
  </si>
  <si>
    <t>54</t>
  </si>
  <si>
    <t>979081121.S</t>
  </si>
  <si>
    <t>Odvoz sutiny a vybúraných hmôt na skládku za každý ďalší 1 km-uvažovaná vzdialenosť do 15km, dodávateľ nacení podľa svojich možností</t>
  </si>
  <si>
    <t>56</t>
  </si>
  <si>
    <t>29</t>
  </si>
  <si>
    <t>979082111.S</t>
  </si>
  <si>
    <t>Vnútrostavenisková doprava sutiny a vybúraných hmôt do 10 m</t>
  </si>
  <si>
    <t>58</t>
  </si>
  <si>
    <t>979082121.S</t>
  </si>
  <si>
    <t>Vnútrostavenisková doprava sutiny a vybúraných hmôt za každých ďalších 5 m</t>
  </si>
  <si>
    <t>60</t>
  </si>
  <si>
    <t>31</t>
  </si>
  <si>
    <t>979089012.S</t>
  </si>
  <si>
    <t>Poplatok za skladovanie - betón, tehly, dlaždice (17 01) ostatné</t>
  </si>
  <si>
    <t>62</t>
  </si>
  <si>
    <t>99</t>
  </si>
  <si>
    <t>Presun hmôt HSV</t>
  </si>
  <si>
    <t>999281111.S</t>
  </si>
  <si>
    <t>Presun hmôt pre opravy a údržbu objektov vrátane vonkajších plášťov výšky do 25 m</t>
  </si>
  <si>
    <t>64</t>
  </si>
  <si>
    <t>PSV</t>
  </si>
  <si>
    <t>Práce a dodávky PSV</t>
  </si>
  <si>
    <t>767</t>
  </si>
  <si>
    <t>Konštrukcie doplnkové kovové</t>
  </si>
  <si>
    <t>33</t>
  </si>
  <si>
    <t>767212802r1</t>
  </si>
  <si>
    <t>Demontáž oceľových schodov, vrátane odvozu a likvidácie, prípadného výzisku</t>
  </si>
  <si>
    <t>66</t>
  </si>
  <si>
    <t>767995104</t>
  </si>
  <si>
    <t>Montáž ostatných atypických kovových stavebných doplnkových konštrukcií, vrátane kotvenia</t>
  </si>
  <si>
    <t>kg</t>
  </si>
  <si>
    <t>68</t>
  </si>
  <si>
    <t>35</t>
  </si>
  <si>
    <t>M</t>
  </si>
  <si>
    <t>13611001930000.S</t>
  </si>
  <si>
    <t>Oceľ S235, vrátane povrchovej úpravy</t>
  </si>
  <si>
    <t>70</t>
  </si>
  <si>
    <t>767995104r</t>
  </si>
  <si>
    <t>M+D Oceľového posuvného pororoštu -1200x1000x30mm, oko 30x30, nosná páska 30/3, oceľová nosná časť  L profily hmotnost 79,52kg,stupne pororošt  (TYP-SCHZ1/30/30 0800x270), vrátane p.ú. žiarový pozink, popráškovanie, antiko. úprava C3 -Z1</t>
  </si>
  <si>
    <t>72</t>
  </si>
  <si>
    <t>37</t>
  </si>
  <si>
    <t>767995104r1</t>
  </si>
  <si>
    <t>74</t>
  </si>
  <si>
    <t>767996800r</t>
  </si>
  <si>
    <t>Demontáž mreží podlahových jímiek 1500x300mm, vrátane odvozu a likvidácie, prípadného výzisku</t>
  </si>
  <si>
    <t>76</t>
  </si>
  <si>
    <t>39</t>
  </si>
  <si>
    <t>767996800r1</t>
  </si>
  <si>
    <t>M+D podlahových jímiek 1100x300mm, vrátane kotvenia</t>
  </si>
  <si>
    <t>78</t>
  </si>
  <si>
    <t>767996801r</t>
  </si>
  <si>
    <t>Demontáž pôvodného rebríka dl.1,35m, vrátane odvozu a likvidácie, prípadného výzisku</t>
  </si>
  <si>
    <t>80</t>
  </si>
  <si>
    <t>41</t>
  </si>
  <si>
    <t>767996801r1</t>
  </si>
  <si>
    <t>Demontáž pôvodného roštu 1000x1500 , vrátane odvozu a likvidácie, prípadného výzisku</t>
  </si>
  <si>
    <t>82</t>
  </si>
  <si>
    <t>767996801r2</t>
  </si>
  <si>
    <t>Demontáž pôvodnej oceľovej koľajnice U 220, vrátane odvozu a likvidácie, prípadného výzisku</t>
  </si>
  <si>
    <t>84</t>
  </si>
  <si>
    <t>43</t>
  </si>
  <si>
    <t>767996801r3</t>
  </si>
  <si>
    <t>86</t>
  </si>
  <si>
    <t>998767201.S</t>
  </si>
  <si>
    <t>Presun hmôt pre kovové stavebné doplnkové konštrukcie v objektoch výšky do 6 m</t>
  </si>
  <si>
    <t>%</t>
  </si>
  <si>
    <t>88</t>
  </si>
  <si>
    <t>777</t>
  </si>
  <si>
    <t>Podlahy syntetické</t>
  </si>
  <si>
    <t>45</t>
  </si>
  <si>
    <t>77751100r</t>
  </si>
  <si>
    <t>M+D Dvojkomponentný  a uzatvárací náter s protišmykovou úpravou min. so stredným a silným zaťažením,hr.2-3mm</t>
  </si>
  <si>
    <t>90</t>
  </si>
  <si>
    <t>7776101001</t>
  </si>
  <si>
    <t>Epoxidový penetračný náter</t>
  </si>
  <si>
    <t>92</t>
  </si>
  <si>
    <t>47</t>
  </si>
  <si>
    <t>998777201.S</t>
  </si>
  <si>
    <t>Presun hmôt pre podlahy syntetické v objektoch výšky do 6 m</t>
  </si>
  <si>
    <t>94</t>
  </si>
  <si>
    <t>783</t>
  </si>
  <si>
    <t>Nátery</t>
  </si>
  <si>
    <t>7838142200</t>
  </si>
  <si>
    <t>M+D  3-násobný náter stien vodouriediteľným epoxidovým náterom na ochranu konštrukcií pred ropnými látkami, vrátane prípravy podkladu, vyspravenia prípadných kaviern, prebrúsenie stien kruh. diamantovými brúskami s odsav. prachu</t>
  </si>
  <si>
    <t>96</t>
  </si>
  <si>
    <t>49</t>
  </si>
  <si>
    <t>7838142200r</t>
  </si>
  <si>
    <t>M+D Fabión do styku steny a podlahy, z polymérnej plastmalty, rozmer 20 x 20 mm do epoxidovej penetrácie odolnej zaolejovaným povrchom</t>
  </si>
  <si>
    <t>98</t>
  </si>
  <si>
    <t>7838142201</t>
  </si>
  <si>
    <t>100</t>
  </si>
  <si>
    <t>Práce a dodávky M</t>
  </si>
  <si>
    <t>21-M</t>
  </si>
  <si>
    <t>Elektromontáže</t>
  </si>
  <si>
    <t>51</t>
  </si>
  <si>
    <t>21000</t>
  </si>
  <si>
    <t>Montáž celého systému elektroinštalácie v montážnej jame</t>
  </si>
  <si>
    <t>102</t>
  </si>
  <si>
    <t>3481100001000</t>
  </si>
  <si>
    <t>Svietidlo 60W, 230V. 4000K,IP65, tr.II. Dve vývodky, priebežná montáž, dopln svorky</t>
  </si>
  <si>
    <t>256</t>
  </si>
  <si>
    <t>104</t>
  </si>
  <si>
    <t>53</t>
  </si>
  <si>
    <t>3455100001000</t>
  </si>
  <si>
    <t>zásuvka  16a/250V, IP43</t>
  </si>
  <si>
    <t>106</t>
  </si>
  <si>
    <t>108</t>
  </si>
  <si>
    <t>55</t>
  </si>
  <si>
    <t>3455100001002</t>
  </si>
  <si>
    <t>krabica odbočná IP43 4x5x2,5</t>
  </si>
  <si>
    <t>110</t>
  </si>
  <si>
    <t>3455100001003</t>
  </si>
  <si>
    <t>kábel CYKY-O 4x1,5</t>
  </si>
  <si>
    <t>112</t>
  </si>
  <si>
    <t>57</t>
  </si>
  <si>
    <t>3455100001004</t>
  </si>
  <si>
    <t>kábel CYKY-J 3x2,5</t>
  </si>
  <si>
    <t>114</t>
  </si>
  <si>
    <t>3455100001005</t>
  </si>
  <si>
    <t>ukončenie kábla do 5x2,5</t>
  </si>
  <si>
    <t>116</t>
  </si>
  <si>
    <t>59</t>
  </si>
  <si>
    <t>3455100001006</t>
  </si>
  <si>
    <t>vodič   Y-FeZn d 8nn izol</t>
  </si>
  <si>
    <t>118</t>
  </si>
  <si>
    <t>3455100001007</t>
  </si>
  <si>
    <t>svorky pre FeZn 8</t>
  </si>
  <si>
    <t>120</t>
  </si>
  <si>
    <t>61</t>
  </si>
  <si>
    <t>3455100001008</t>
  </si>
  <si>
    <t>izolácia svoriek, spojov</t>
  </si>
  <si>
    <t>122</t>
  </si>
  <si>
    <t>3455100001009</t>
  </si>
  <si>
    <t>ohybná rúrka  DO BETÓNU  d 25, 750N</t>
  </si>
  <si>
    <t>124</t>
  </si>
  <si>
    <t>63</t>
  </si>
  <si>
    <t>3455100001010</t>
  </si>
  <si>
    <t>pevná rúrka  na stenu  d 25, 750N</t>
  </si>
  <si>
    <t>126</t>
  </si>
  <si>
    <t>210001</t>
  </si>
  <si>
    <t>Demontáže celého systému elektroinštalácií v montážnej jame</t>
  </si>
  <si>
    <t>128</t>
  </si>
  <si>
    <t>24-M</t>
  </si>
  <si>
    <t>Montáže vzduchotechnických zariad.</t>
  </si>
  <si>
    <t>65</t>
  </si>
  <si>
    <t>24000</t>
  </si>
  <si>
    <t>Demontáž a likvidácia VZT zariadení a rozvodov (nie je predmetom PD)</t>
  </si>
  <si>
    <t>kpl</t>
  </si>
  <si>
    <t>130</t>
  </si>
  <si>
    <t>24001</t>
  </si>
  <si>
    <t>Montáž a dodávka VZT zariadení a rozvodov (nie je predmetom PD)</t>
  </si>
  <si>
    <t>132</t>
  </si>
  <si>
    <t>33-M</t>
  </si>
  <si>
    <t>Technológií</t>
  </si>
  <si>
    <t>67</t>
  </si>
  <si>
    <t>33000</t>
  </si>
  <si>
    <t>Demontáž a likvidácia kanálových zdvíhacích zariadení (nie je predmetom PD)</t>
  </si>
  <si>
    <t>134</t>
  </si>
  <si>
    <t>33001</t>
  </si>
  <si>
    <t>Montáž a dodávka pneumatický kanálový zdvihák nosnosť 15t (nie je predmetom PD)</t>
  </si>
  <si>
    <t>136</t>
  </si>
  <si>
    <t>69</t>
  </si>
  <si>
    <t>33003</t>
  </si>
  <si>
    <t>Presun výdaja olejoveho hospodárstva (nie je predmetom PD)</t>
  </si>
  <si>
    <t>138</t>
  </si>
  <si>
    <t>2 - Brzdova stolica</t>
  </si>
  <si>
    <t xml:space="preserve">    9 - Ostatné konštrukcie a práce-búranie</t>
  </si>
  <si>
    <t xml:space="preserve">    711 - Izolácie proti vode a vlhkosti</t>
  </si>
  <si>
    <t xml:space="preserve">    712 - Izolácie striech, povlakové krytiny</t>
  </si>
  <si>
    <t>139711101.S0</t>
  </si>
  <si>
    <t>Výkop v uzavretých priestoroch s naložením výkopu na dopravný prostriedok v hornine 1 až 4</t>
  </si>
  <si>
    <t>162501122.S</t>
  </si>
  <si>
    <t>Vodorovné premiestnenie výkopku po spevnenej ceste z horniny tr.1-4, nad 100 do 1000 m3 na vzdialenosť do 3000 m</t>
  </si>
  <si>
    <t>162501123.S</t>
  </si>
  <si>
    <t>Vodorovné premiestnenie výkopku po spevnenej ceste z horniny tr.1-4, nad 100 do 1000 m3, príplatok k cene za každých ďalšich a začatých 1000 m-uvažovaná vzdialenosť do 15km, dodávateľ nacení podľa svojich možností</t>
  </si>
  <si>
    <t>171209002</t>
  </si>
  <si>
    <t>Poplatok za skladovanie - zemina a kamenivo (17 05) ostatné</t>
  </si>
  <si>
    <t>273321411.S</t>
  </si>
  <si>
    <t>Betón základových dosiek, železový (bez výstuže), tr. C 25/30</t>
  </si>
  <si>
    <t>273351215.S</t>
  </si>
  <si>
    <t>Debnenie stien základových dosiek, zhotovenie-dielce</t>
  </si>
  <si>
    <t>273351216.S</t>
  </si>
  <si>
    <t>Debnenie stien základových dosiek, odstránenie-dielce</t>
  </si>
  <si>
    <t>273361821.S</t>
  </si>
  <si>
    <t>Výstuž základových dosiek z ocele B500 (10505)</t>
  </si>
  <si>
    <t>Ostatné konštrukcie a práce-búranie</t>
  </si>
  <si>
    <t>935114212r</t>
  </si>
  <si>
    <t>Vybúranie existujúcich odvodňovacích žľabov, vrátane doplnenia čiel v mieste ostavajúcich žľabov, potrebného prísušenstva, odvozu a likvidácie</t>
  </si>
  <si>
    <t>959941113.S</t>
  </si>
  <si>
    <t>Chemická kotva s kotevným svorníkom tesnená chemickou ampulkou do betónu, ŽB, kameňa, s vyvŕtaním otvoru M10/300 mm</t>
  </si>
  <si>
    <t>961055111.S</t>
  </si>
  <si>
    <t>Búranie základov alebo vybúranie otvorov plochy nad 4 m2 v základoch železobetónových,  -2,40000t</t>
  </si>
  <si>
    <t>965042121.S</t>
  </si>
  <si>
    <t>Búranie podkladov pod dlažby, liatych dlažieb a mazanín,betón alebo liaty asfalt hr.do 100 mm, plochy do 1 m2 -2,20000t</t>
  </si>
  <si>
    <t>965042241.S</t>
  </si>
  <si>
    <t>Búranie podkladov pod dlažby, liatych dlažieb a mazanín,betón,liaty asfalt hr.nad 100 mm, plochy nad 4 m2 -2,20000t</t>
  </si>
  <si>
    <t>965044201.1</t>
  </si>
  <si>
    <t>Úprava niky tlmičov, vyspravenie prípadné prispôsobenie pre uchytenie a montáž technológie</t>
  </si>
  <si>
    <t>974042553.S</t>
  </si>
  <si>
    <t>Vysekanie rýh v betónovej dlažbe do hĺbky 100 mm a šírky do 100 mm,  -0,02200t</t>
  </si>
  <si>
    <t>974083112.S</t>
  </si>
  <si>
    <t>Rezanie betónových mazanín existujúcich vystužených hĺbky nad 50 do 100 mm</t>
  </si>
  <si>
    <t>974083113.S</t>
  </si>
  <si>
    <t>Rezanie betónových mazanín existujúcich vystužených hĺbky nad 100 do 150 mm</t>
  </si>
  <si>
    <t>974083114.S</t>
  </si>
  <si>
    <t>Rezanie betónových mazanín existujúcich vystužených hĺbky nad 150 do 200 mm</t>
  </si>
  <si>
    <t>974083114.Sr</t>
  </si>
  <si>
    <t>Rezanie betónových mazanín existujúcich vystužených hĺbky nad 200 do 300 mm</t>
  </si>
  <si>
    <t>711</t>
  </si>
  <si>
    <t>Izolácie proti vode a vlhkosti</t>
  </si>
  <si>
    <t>711471051.S</t>
  </si>
  <si>
    <t>Zhotovenie izolácie proti tlakovej vode PVC fóliou položenou voľne na vodorovnej ploche so zvarením spoju</t>
  </si>
  <si>
    <t>711472051.S</t>
  </si>
  <si>
    <t>Zhotovenie izolácie proti tlakovej vode PVC fóliou položenou voľne na ploche zvislej so zvarením spoju</t>
  </si>
  <si>
    <t>283220000501</t>
  </si>
  <si>
    <t>Hydroizolačná fólia na báze PVC-P,folie so signálnou vrstvou voči prerazeniu</t>
  </si>
  <si>
    <t>711491171.S</t>
  </si>
  <si>
    <t>Zhotovenie podkladnej vrstvy izolácie z textílie na ploche vodorovnej, pre izolácie proti zemnej vlhkosti, podpovrchovej a tlakovej vode</t>
  </si>
  <si>
    <t>711491172.S</t>
  </si>
  <si>
    <t>Zhotovenie ochrannej vrstvy izolácie z textílie na ploche vodorovnej, pre izolácie proti zemnej vlhkosti, podpovrchovej a tlakovej vode</t>
  </si>
  <si>
    <t>711491271.S</t>
  </si>
  <si>
    <t>Zhotovenie podkladnej vrstvy izolácie z textílie na ploche zvislej, pre izolácie proti zemnej vlhkosti, podpovrchovej a tlakovej vode</t>
  </si>
  <si>
    <t>711491272.S</t>
  </si>
  <si>
    <t>Zhotovenie ochrannej vrstvy izolácie z textílie na ploche zvislej, pre izolácie proti zemnej vlhkosti, podpovrchovej a tlakovej vode</t>
  </si>
  <si>
    <t>693110004500.S1</t>
  </si>
  <si>
    <t>Separačná a ochranná geotextília 300 g/m2</t>
  </si>
  <si>
    <t>998711201.S</t>
  </si>
  <si>
    <t>Presun hmôt pre izoláciu proti vode v objektoch výšky do 6 m</t>
  </si>
  <si>
    <t>712</t>
  </si>
  <si>
    <t>Izolácie striech, povlakové krytiny</t>
  </si>
  <si>
    <t>712300833.S1</t>
  </si>
  <si>
    <t>Odstránenie hydroizolácie</t>
  </si>
  <si>
    <t>998712201.S</t>
  </si>
  <si>
    <t>Presun hmôt pre izoláciu povlakovej krytiny v objektoch výšky do 6 m</t>
  </si>
  <si>
    <t>M+D Oceľového schodiska -2000x820mm,oceľová nosná časť,stupne pororošt  (TYP-SCHZ1/30/30 0800x270) -7ks, hmotnosť spolu 128,9kg, vrátane p.ú. žiarový pozink, popráškovanie, antiko. úprava C3 -Z2</t>
  </si>
  <si>
    <t>Demontáž hornej oceľovej pásnice , vrátane odvozu a likvidácie, prípadného výzisku</t>
  </si>
  <si>
    <t>M+D Polyuretánbetónový povrch , podklad:2-násobný epoxidový záškrab špeciálnou epoxid. živicou, s kremičitým pieskom,vrátane viacnásobného brúsenia podkladu a použitia odstraňovovačov oleja a iných detergentov</t>
  </si>
  <si>
    <t>140</t>
  </si>
  <si>
    <t>71</t>
  </si>
  <si>
    <t>142</t>
  </si>
  <si>
    <t>3455100001000a</t>
  </si>
  <si>
    <t>vypínač  S63V/4P, IP54</t>
  </si>
  <si>
    <t>144</t>
  </si>
  <si>
    <t>73</t>
  </si>
  <si>
    <t>146</t>
  </si>
  <si>
    <t>148</t>
  </si>
  <si>
    <t>75</t>
  </si>
  <si>
    <t>150</t>
  </si>
  <si>
    <t>34551000010041</t>
  </si>
  <si>
    <t>kábel CYKY-J 5x16</t>
  </si>
  <si>
    <t>152</t>
  </si>
  <si>
    <t>77</t>
  </si>
  <si>
    <t>34551000010042</t>
  </si>
  <si>
    <t>kábel CYKY-J 5x10</t>
  </si>
  <si>
    <t>154</t>
  </si>
  <si>
    <t>156</t>
  </si>
  <si>
    <t>79</t>
  </si>
  <si>
    <t>34551000010051</t>
  </si>
  <si>
    <t>ukončenie kábla do 5x16</t>
  </si>
  <si>
    <t>158</t>
  </si>
  <si>
    <t>160</t>
  </si>
  <si>
    <t>81</t>
  </si>
  <si>
    <t>162</t>
  </si>
  <si>
    <t>164</t>
  </si>
  <si>
    <t>83</t>
  </si>
  <si>
    <t>166</t>
  </si>
  <si>
    <t>168</t>
  </si>
  <si>
    <t>85</t>
  </si>
  <si>
    <t>3455100001011</t>
  </si>
  <si>
    <t>170</t>
  </si>
  <si>
    <t>172</t>
  </si>
  <si>
    <t>87</t>
  </si>
  <si>
    <t>174</t>
  </si>
  <si>
    <t>176</t>
  </si>
  <si>
    <t>89</t>
  </si>
  <si>
    <t>178</t>
  </si>
  <si>
    <t>180</t>
  </si>
  <si>
    <t>91</t>
  </si>
  <si>
    <t>33002</t>
  </si>
  <si>
    <t>Valcový tester bŕzd ref: MRT/RTF 11 vrátane montáže (nie je predmetom PD)</t>
  </si>
  <si>
    <t>182</t>
  </si>
  <si>
    <t>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</si>
</sst>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22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46464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3" xfId="0" applyBorder="1" applyAlignment="1">
      <alignment vertical="center"/>
    </xf>
    <xf numFmtId="0" fontId="1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16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 applyProtection="1">
      <alignment vertical="center"/>
      <protection locked="0"/>
    </xf>
    <xf numFmtId="0" fontId="10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1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13" fillId="4" borderId="0" xfId="0" applyFont="1" applyFill="1" applyAlignment="1">
      <alignment horizontal="left" vertical="center"/>
    </xf>
    <xf numFmtId="0" fontId="0" fillId="4" borderId="0" xfId="0" applyFont="1" applyFill="1" applyAlignment="1" applyProtection="1">
      <alignment vertical="center"/>
      <protection locked="0"/>
    </xf>
    <xf numFmtId="0" fontId="13" fillId="4" borderId="0" xfId="0" applyFont="1" applyFill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20" xfId="0" applyFont="1" applyBorder="1" applyAlignment="1">
      <alignment horizontal="left" vertical="center"/>
    </xf>
    <xf numFmtId="0" fontId="5" fillId="0" borderId="20" xfId="0" applyFont="1" applyBorder="1" applyAlignment="1">
      <alignment vertical="center"/>
    </xf>
    <xf numFmtId="0" fontId="5" fillId="0" borderId="20" xfId="0" applyFont="1" applyBorder="1" applyAlignment="1" applyProtection="1">
      <alignment vertical="center"/>
      <protection locked="0"/>
    </xf>
    <xf numFmtId="4" fontId="5" fillId="0" borderId="20" xfId="0" applyNumberFormat="1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 applyProtection="1">
      <alignment horizontal="center" vertical="center" wrapText="1"/>
      <protection locked="0"/>
    </xf>
    <xf numFmtId="0" fontId="13" fillId="4" borderId="18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15" fillId="0" borderId="0" xfId="0" applyNumberFormat="1" applyFont="1" applyAlignment="1"/>
    <xf numFmtId="166" fontId="18" fillId="0" borderId="12" xfId="0" applyNumberFormat="1" applyFont="1" applyBorder="1" applyAlignment="1"/>
    <xf numFmtId="166" fontId="18" fillId="0" borderId="13" xfId="0" applyNumberFormat="1" applyFont="1" applyBorder="1" applyAlignment="1"/>
    <xf numFmtId="167" fontId="19" fillId="0" borderId="0" xfId="0" applyNumberFormat="1" applyFont="1" applyAlignment="1">
      <alignment vertical="center"/>
    </xf>
    <xf numFmtId="0" fontId="7" fillId="0" borderId="3" xfId="0" applyFont="1" applyBorder="1" applyAlignment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 applyProtection="1">
      <protection locked="0"/>
    </xf>
    <xf numFmtId="167" fontId="5" fillId="0" borderId="0" xfId="0" applyNumberFormat="1" applyFont="1" applyAlignment="1"/>
    <xf numFmtId="0" fontId="7" fillId="0" borderId="14" xfId="0" applyFont="1" applyBorder="1" applyAlignment="1"/>
    <xf numFmtId="0" fontId="7" fillId="0" borderId="0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center"/>
    </xf>
    <xf numFmtId="167" fontId="7" fillId="0" borderId="0" xfId="0" applyNumberFormat="1" applyFont="1" applyAlignment="1">
      <alignment vertical="center"/>
    </xf>
    <xf numFmtId="0" fontId="6" fillId="0" borderId="0" xfId="0" applyFont="1" applyAlignment="1">
      <alignment horizontal="left"/>
    </xf>
    <xf numFmtId="167" fontId="6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49" fontId="13" fillId="0" borderId="22" xfId="0" applyNumberFormat="1" applyFont="1" applyBorder="1" applyAlignment="1" applyProtection="1">
      <alignment horizontal="left" vertical="center" wrapText="1"/>
      <protection locked="0"/>
    </xf>
    <xf numFmtId="0" fontId="13" fillId="0" borderId="22" xfId="0" applyFont="1" applyBorder="1" applyAlignment="1" applyProtection="1">
      <alignment horizontal="left" vertical="center" wrapText="1"/>
      <protection locked="0"/>
    </xf>
    <xf numFmtId="0" fontId="13" fillId="0" borderId="22" xfId="0" applyFont="1" applyBorder="1" applyAlignment="1" applyProtection="1">
      <alignment horizontal="center" vertical="center" wrapText="1"/>
      <protection locked="0"/>
    </xf>
    <xf numFmtId="167" fontId="13" fillId="0" borderId="22" xfId="0" applyNumberFormat="1" applyFont="1" applyBorder="1" applyAlignment="1" applyProtection="1">
      <alignment vertical="center"/>
      <protection locked="0"/>
    </xf>
    <xf numFmtId="167" fontId="13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4" fillId="3" borderId="14" xfId="0" applyFont="1" applyFill="1" applyBorder="1" applyAlignment="1" applyProtection="1">
      <alignment horizontal="left" vertical="center"/>
      <protection locked="0"/>
    </xf>
    <xf numFmtId="0" fontId="14" fillId="0" borderId="0" xfId="0" applyFont="1" applyBorder="1" applyAlignment="1">
      <alignment horizontal="center" vertical="center"/>
    </xf>
    <xf numFmtId="166" fontId="14" fillId="0" borderId="0" xfId="0" applyNumberFormat="1" applyFont="1" applyBorder="1" applyAlignment="1">
      <alignment vertical="center"/>
    </xf>
    <xf numFmtId="166" fontId="14" fillId="0" borderId="15" xfId="0" applyNumberFormat="1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167" fontId="20" fillId="3" borderId="22" xfId="0" applyNumberFormat="1" applyFont="1" applyFill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vertical="center"/>
      <protection locked="0"/>
    </xf>
    <xf numFmtId="0" fontId="21" fillId="0" borderId="3" xfId="0" applyFont="1" applyBorder="1" applyAlignment="1">
      <alignment vertical="center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0" fontId="14" fillId="3" borderId="19" xfId="0" applyFont="1" applyFill="1" applyBorder="1" applyAlignment="1" applyProtection="1">
      <alignment horizontal="left" vertical="center"/>
      <protection locked="0"/>
    </xf>
    <xf numFmtId="0" fontId="14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14" fillId="0" borderId="20" xfId="0" applyNumberFormat="1" applyFont="1" applyBorder="1" applyAlignment="1">
      <alignment vertical="center"/>
    </xf>
    <xf numFmtId="166" fontId="14" fillId="0" borderId="21" xfId="0" applyNumberFormat="1" applyFont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1"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241"/>
  <sheetViews>
    <sheetView showGridLines="0" tabSelected="1" topLeftCell="A7" workbookViewId="0"/>
  </sheetViews>
  <sheetFormatPr defaultRowHeight="10.199999999999999" x14ac:dyDescent="0.2"/>
  <cols>
    <col min="1" max="1" width="8.28515625" style="1" customWidth="1"/>
    <col min="2" max="2" width="1.710937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" style="1" customWidth="1"/>
    <col min="8" max="8" width="11.42578125" style="1" customWidth="1"/>
    <col min="9" max="9" width="20.140625" style="41" customWidth="1"/>
    <col min="10" max="10" width="20.140625" style="1" customWidth="1"/>
    <col min="11" max="11" width="20.140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 x14ac:dyDescent="0.2">
      <c r="I2" s="41"/>
      <c r="L2" s="139" t="s">
        <v>2</v>
      </c>
      <c r="M2" s="140"/>
      <c r="N2" s="140"/>
      <c r="O2" s="140"/>
      <c r="P2" s="140"/>
      <c r="Q2" s="140"/>
      <c r="R2" s="140"/>
      <c r="S2" s="140"/>
      <c r="T2" s="140"/>
      <c r="U2" s="140"/>
      <c r="V2" s="140"/>
      <c r="AT2" s="8" t="s">
        <v>44</v>
      </c>
    </row>
    <row r="3" spans="1:46" s="1" customFormat="1" ht="6.9" customHeight="1" x14ac:dyDescent="0.2">
      <c r="B3" s="9"/>
      <c r="C3" s="10"/>
      <c r="D3" s="10"/>
      <c r="E3" s="10"/>
      <c r="F3" s="10"/>
      <c r="G3" s="10"/>
      <c r="H3" s="10"/>
      <c r="I3" s="42"/>
      <c r="J3" s="10"/>
      <c r="K3" s="10"/>
      <c r="L3" s="11"/>
      <c r="AT3" s="8" t="s">
        <v>41</v>
      </c>
    </row>
    <row r="4" spans="1:46" s="1" customFormat="1" ht="24.9" customHeight="1" x14ac:dyDescent="0.2">
      <c r="B4" s="11"/>
      <c r="D4" s="12" t="s">
        <v>45</v>
      </c>
      <c r="I4" s="41"/>
      <c r="L4" s="11"/>
      <c r="M4" s="43" t="s">
        <v>4</v>
      </c>
      <c r="AT4" s="8" t="s">
        <v>1</v>
      </c>
    </row>
    <row r="5" spans="1:46" s="1" customFormat="1" ht="6.9" customHeight="1" x14ac:dyDescent="0.2">
      <c r="B5" s="11"/>
      <c r="I5" s="41"/>
      <c r="L5" s="11"/>
    </row>
    <row r="6" spans="1:46" s="1" customFormat="1" ht="12" customHeight="1" x14ac:dyDescent="0.2">
      <c r="B6" s="11"/>
      <c r="D6" s="14" t="s">
        <v>5</v>
      </c>
      <c r="I6" s="41"/>
      <c r="L6" s="11"/>
    </row>
    <row r="7" spans="1:46" s="1" customFormat="1" ht="16.5" customHeight="1" x14ac:dyDescent="0.2">
      <c r="B7" s="11"/>
      <c r="E7" s="145" t="e">
        <f>#REF!</f>
        <v>#REF!</v>
      </c>
      <c r="F7" s="146"/>
      <c r="G7" s="146"/>
      <c r="H7" s="146"/>
      <c r="I7" s="41"/>
      <c r="L7" s="11"/>
    </row>
    <row r="8" spans="1:46" s="2" customFormat="1" ht="12" customHeight="1" x14ac:dyDescent="0.2">
      <c r="A8" s="17"/>
      <c r="B8" s="18"/>
      <c r="C8" s="17"/>
      <c r="D8" s="14" t="s">
        <v>46</v>
      </c>
      <c r="E8" s="17"/>
      <c r="F8" s="17"/>
      <c r="G8" s="17"/>
      <c r="H8" s="17"/>
      <c r="I8" s="44"/>
      <c r="J8" s="17"/>
      <c r="K8" s="17"/>
      <c r="L8" s="21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</row>
    <row r="9" spans="1:46" s="2" customFormat="1" ht="16.5" customHeight="1" x14ac:dyDescent="0.2">
      <c r="A9" s="17"/>
      <c r="B9" s="18"/>
      <c r="C9" s="17"/>
      <c r="D9" s="17"/>
      <c r="E9" s="141" t="s">
        <v>321</v>
      </c>
      <c r="F9" s="144"/>
      <c r="G9" s="144"/>
      <c r="H9" s="144"/>
      <c r="I9" s="44"/>
      <c r="J9" s="17"/>
      <c r="K9" s="17"/>
      <c r="L9" s="21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</row>
    <row r="10" spans="1:46" s="2" customFormat="1" x14ac:dyDescent="0.2">
      <c r="A10" s="17"/>
      <c r="B10" s="18"/>
      <c r="C10" s="17"/>
      <c r="D10" s="17"/>
      <c r="E10" s="17"/>
      <c r="F10" s="17"/>
      <c r="G10" s="17"/>
      <c r="H10" s="17"/>
      <c r="I10" s="44"/>
      <c r="J10" s="17"/>
      <c r="K10" s="17"/>
      <c r="L10" s="21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</row>
    <row r="11" spans="1:46" s="2" customFormat="1" ht="12" customHeight="1" x14ac:dyDescent="0.2">
      <c r="A11" s="17"/>
      <c r="B11" s="18"/>
      <c r="C11" s="17"/>
      <c r="D11" s="14" t="s">
        <v>6</v>
      </c>
      <c r="E11" s="17"/>
      <c r="F11" s="13" t="s">
        <v>0</v>
      </c>
      <c r="G11" s="17"/>
      <c r="H11" s="17"/>
      <c r="I11" s="45" t="s">
        <v>7</v>
      </c>
      <c r="J11" s="13" t="s">
        <v>0</v>
      </c>
      <c r="K11" s="17"/>
      <c r="L11" s="21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</row>
    <row r="12" spans="1:46" s="2" customFormat="1" ht="12" customHeight="1" x14ac:dyDescent="0.2">
      <c r="A12" s="17"/>
      <c r="B12" s="18"/>
      <c r="C12" s="17"/>
      <c r="D12" s="14" t="s">
        <v>8</v>
      </c>
      <c r="E12" s="17"/>
      <c r="F12" s="13" t="s">
        <v>9</v>
      </c>
      <c r="G12" s="17"/>
      <c r="H12" s="17"/>
      <c r="I12" s="45" t="s">
        <v>10</v>
      </c>
      <c r="J12" s="30" t="e">
        <f>#REF!</f>
        <v>#REF!</v>
      </c>
      <c r="K12" s="17"/>
      <c r="L12" s="21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</row>
    <row r="13" spans="1:46" s="2" customFormat="1" ht="10.8" customHeight="1" x14ac:dyDescent="0.2">
      <c r="A13" s="17"/>
      <c r="B13" s="18"/>
      <c r="C13" s="17"/>
      <c r="D13" s="17"/>
      <c r="E13" s="17"/>
      <c r="F13" s="17"/>
      <c r="G13" s="17"/>
      <c r="H13" s="17"/>
      <c r="I13" s="44"/>
      <c r="J13" s="17"/>
      <c r="K13" s="17"/>
      <c r="L13" s="21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</row>
    <row r="14" spans="1:46" s="2" customFormat="1" ht="12" customHeight="1" x14ac:dyDescent="0.2">
      <c r="A14" s="17"/>
      <c r="B14" s="18"/>
      <c r="C14" s="17"/>
      <c r="D14" s="14" t="s">
        <v>11</v>
      </c>
      <c r="E14" s="17"/>
      <c r="F14" s="17"/>
      <c r="G14" s="17"/>
      <c r="H14" s="17"/>
      <c r="I14" s="45" t="s">
        <v>12</v>
      </c>
      <c r="J14" s="13" t="e">
        <f>IF(#REF!="","",#REF!)</f>
        <v>#REF!</v>
      </c>
      <c r="K14" s="17"/>
      <c r="L14" s="21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</row>
    <row r="15" spans="1:46" s="2" customFormat="1" ht="18" customHeight="1" x14ac:dyDescent="0.2">
      <c r="A15" s="17"/>
      <c r="B15" s="18"/>
      <c r="C15" s="17"/>
      <c r="D15" s="17"/>
      <c r="E15" s="13" t="e">
        <f>IF(#REF!="","",#REF!)</f>
        <v>#REF!</v>
      </c>
      <c r="F15" s="17"/>
      <c r="G15" s="17"/>
      <c r="H15" s="17"/>
      <c r="I15" s="45" t="s">
        <v>13</v>
      </c>
      <c r="J15" s="13" t="e">
        <f>IF(#REF!="","",#REF!)</f>
        <v>#REF!</v>
      </c>
      <c r="K15" s="17"/>
      <c r="L15" s="21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</row>
    <row r="16" spans="1:46" s="2" customFormat="1" ht="6.9" customHeight="1" x14ac:dyDescent="0.2">
      <c r="A16" s="17"/>
      <c r="B16" s="18"/>
      <c r="C16" s="17"/>
      <c r="D16" s="17"/>
      <c r="E16" s="17"/>
      <c r="F16" s="17"/>
      <c r="G16" s="17"/>
      <c r="H16" s="17"/>
      <c r="I16" s="44"/>
      <c r="J16" s="17"/>
      <c r="K16" s="17"/>
      <c r="L16" s="21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</row>
    <row r="17" spans="1:31" s="2" customFormat="1" ht="12" customHeight="1" x14ac:dyDescent="0.2">
      <c r="A17" s="17"/>
      <c r="B17" s="18"/>
      <c r="C17" s="17"/>
      <c r="D17" s="14" t="s">
        <v>14</v>
      </c>
      <c r="E17" s="17"/>
      <c r="F17" s="17"/>
      <c r="G17" s="17"/>
      <c r="H17" s="17"/>
      <c r="I17" s="45" t="s">
        <v>12</v>
      </c>
      <c r="J17" s="15" t="e">
        <f>#REF!</f>
        <v>#REF!</v>
      </c>
      <c r="K17" s="17"/>
      <c r="L17" s="21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</row>
    <row r="18" spans="1:31" s="2" customFormat="1" ht="18" customHeight="1" x14ac:dyDescent="0.2">
      <c r="A18" s="17"/>
      <c r="B18" s="18"/>
      <c r="C18" s="17"/>
      <c r="D18" s="17"/>
      <c r="E18" s="147" t="e">
        <f>#REF!</f>
        <v>#REF!</v>
      </c>
      <c r="F18" s="142"/>
      <c r="G18" s="142"/>
      <c r="H18" s="142"/>
      <c r="I18" s="45" t="s">
        <v>13</v>
      </c>
      <c r="J18" s="15" t="e">
        <f>#REF!</f>
        <v>#REF!</v>
      </c>
      <c r="K18" s="17"/>
      <c r="L18" s="21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</row>
    <row r="19" spans="1:31" s="2" customFormat="1" ht="6.9" customHeight="1" x14ac:dyDescent="0.2">
      <c r="A19" s="17"/>
      <c r="B19" s="18"/>
      <c r="C19" s="17"/>
      <c r="D19" s="17"/>
      <c r="E19" s="17"/>
      <c r="F19" s="17"/>
      <c r="G19" s="17"/>
      <c r="H19" s="17"/>
      <c r="I19" s="44"/>
      <c r="J19" s="17"/>
      <c r="K19" s="17"/>
      <c r="L19" s="21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</row>
    <row r="20" spans="1:31" s="2" customFormat="1" ht="12" customHeight="1" x14ac:dyDescent="0.2">
      <c r="A20" s="17"/>
      <c r="B20" s="18"/>
      <c r="C20" s="17"/>
      <c r="D20" s="14" t="s">
        <v>15</v>
      </c>
      <c r="E20" s="17"/>
      <c r="F20" s="17"/>
      <c r="G20" s="17"/>
      <c r="H20" s="17"/>
      <c r="I20" s="45" t="s">
        <v>12</v>
      </c>
      <c r="J20" s="13" t="e">
        <f>IF(#REF!="","",#REF!)</f>
        <v>#REF!</v>
      </c>
      <c r="K20" s="17"/>
      <c r="L20" s="21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</row>
    <row r="21" spans="1:31" s="2" customFormat="1" ht="18" customHeight="1" x14ac:dyDescent="0.2">
      <c r="A21" s="17"/>
      <c r="B21" s="18"/>
      <c r="C21" s="17"/>
      <c r="D21" s="17"/>
      <c r="E21" s="13" t="e">
        <f>IF(#REF!="","",#REF!)</f>
        <v>#REF!</v>
      </c>
      <c r="F21" s="17"/>
      <c r="G21" s="17"/>
      <c r="H21" s="17"/>
      <c r="I21" s="45" t="s">
        <v>13</v>
      </c>
      <c r="J21" s="13" t="e">
        <f>IF(#REF!="","",#REF!)</f>
        <v>#REF!</v>
      </c>
      <c r="K21" s="17"/>
      <c r="L21" s="21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</row>
    <row r="22" spans="1:31" s="2" customFormat="1" ht="6.9" customHeight="1" x14ac:dyDescent="0.2">
      <c r="A22" s="17"/>
      <c r="B22" s="18"/>
      <c r="C22" s="17"/>
      <c r="D22" s="17"/>
      <c r="E22" s="17"/>
      <c r="F22" s="17"/>
      <c r="G22" s="17"/>
      <c r="H22" s="17"/>
      <c r="I22" s="44"/>
      <c r="J22" s="17"/>
      <c r="K22" s="17"/>
      <c r="L22" s="21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</row>
    <row r="23" spans="1:31" s="2" customFormat="1" ht="12" customHeight="1" x14ac:dyDescent="0.2">
      <c r="A23" s="17"/>
      <c r="B23" s="18"/>
      <c r="C23" s="17"/>
      <c r="D23" s="14" t="s">
        <v>16</v>
      </c>
      <c r="E23" s="17"/>
      <c r="F23" s="17"/>
      <c r="G23" s="17"/>
      <c r="H23" s="17"/>
      <c r="I23" s="45" t="s">
        <v>12</v>
      </c>
      <c r="J23" s="13" t="e">
        <f>IF(#REF!="","",#REF!)</f>
        <v>#REF!</v>
      </c>
      <c r="K23" s="17"/>
      <c r="L23" s="21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</row>
    <row r="24" spans="1:31" s="2" customFormat="1" ht="18" customHeight="1" x14ac:dyDescent="0.2">
      <c r="A24" s="17"/>
      <c r="B24" s="18"/>
      <c r="C24" s="17"/>
      <c r="D24" s="17"/>
      <c r="E24" s="13" t="e">
        <f>IF(#REF!="","",#REF!)</f>
        <v>#REF!</v>
      </c>
      <c r="F24" s="17"/>
      <c r="G24" s="17"/>
      <c r="H24" s="17"/>
      <c r="I24" s="45" t="s">
        <v>13</v>
      </c>
      <c r="J24" s="13" t="e">
        <f>IF(#REF!="","",#REF!)</f>
        <v>#REF!</v>
      </c>
      <c r="K24" s="17"/>
      <c r="L24" s="21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</row>
    <row r="25" spans="1:31" s="2" customFormat="1" ht="6.9" customHeight="1" x14ac:dyDescent="0.2">
      <c r="A25" s="17"/>
      <c r="B25" s="18"/>
      <c r="C25" s="17"/>
      <c r="D25" s="17"/>
      <c r="E25" s="17"/>
      <c r="F25" s="17"/>
      <c r="G25" s="17"/>
      <c r="H25" s="17"/>
      <c r="I25" s="44"/>
      <c r="J25" s="17"/>
      <c r="K25" s="17"/>
      <c r="L25" s="21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</row>
    <row r="26" spans="1:31" s="2" customFormat="1" ht="12" customHeight="1" x14ac:dyDescent="0.2">
      <c r="A26" s="17"/>
      <c r="B26" s="18"/>
      <c r="C26" s="17"/>
      <c r="D26" s="14" t="s">
        <v>17</v>
      </c>
      <c r="E26" s="17"/>
      <c r="F26" s="17"/>
      <c r="G26" s="17"/>
      <c r="H26" s="17"/>
      <c r="I26" s="44"/>
      <c r="J26" s="17"/>
      <c r="K26" s="17"/>
      <c r="L26" s="21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</row>
    <row r="27" spans="1:31" s="3" customFormat="1" ht="16.5" customHeight="1" x14ac:dyDescent="0.2">
      <c r="A27" s="46"/>
      <c r="B27" s="47"/>
      <c r="C27" s="46"/>
      <c r="D27" s="46"/>
      <c r="E27" s="143" t="s">
        <v>0</v>
      </c>
      <c r="F27" s="143"/>
      <c r="G27" s="143"/>
      <c r="H27" s="143"/>
      <c r="I27" s="48"/>
      <c r="J27" s="46"/>
      <c r="K27" s="46"/>
      <c r="L27" s="49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</row>
    <row r="28" spans="1:31" s="2" customFormat="1" ht="6.9" customHeight="1" x14ac:dyDescent="0.2">
      <c r="A28" s="17"/>
      <c r="B28" s="18"/>
      <c r="C28" s="17"/>
      <c r="D28" s="17"/>
      <c r="E28" s="17"/>
      <c r="F28" s="17"/>
      <c r="G28" s="17"/>
      <c r="H28" s="17"/>
      <c r="I28" s="44"/>
      <c r="J28" s="17"/>
      <c r="K28" s="17"/>
      <c r="L28" s="21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</row>
    <row r="29" spans="1:31" s="2" customFormat="1" ht="6.9" customHeight="1" x14ac:dyDescent="0.2">
      <c r="A29" s="17"/>
      <c r="B29" s="18"/>
      <c r="C29" s="17"/>
      <c r="D29" s="38"/>
      <c r="E29" s="38"/>
      <c r="F29" s="38"/>
      <c r="G29" s="38"/>
      <c r="H29" s="38"/>
      <c r="I29" s="50"/>
      <c r="J29" s="38"/>
      <c r="K29" s="38"/>
      <c r="L29" s="21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</row>
    <row r="30" spans="1:31" s="2" customFormat="1" ht="25.35" customHeight="1" x14ac:dyDescent="0.2">
      <c r="A30" s="17"/>
      <c r="B30" s="18"/>
      <c r="C30" s="17"/>
      <c r="D30" s="51" t="s">
        <v>18</v>
      </c>
      <c r="E30" s="17"/>
      <c r="F30" s="17"/>
      <c r="G30" s="17"/>
      <c r="H30" s="17"/>
      <c r="I30" s="44"/>
      <c r="J30" s="40">
        <f>ROUND(J132, 2)</f>
        <v>0</v>
      </c>
      <c r="K30" s="17"/>
      <c r="L30" s="21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</row>
    <row r="31" spans="1:31" s="2" customFormat="1" ht="6.9" customHeight="1" x14ac:dyDescent="0.2">
      <c r="A31" s="17"/>
      <c r="B31" s="18"/>
      <c r="C31" s="17"/>
      <c r="D31" s="38"/>
      <c r="E31" s="38"/>
      <c r="F31" s="38"/>
      <c r="G31" s="38"/>
      <c r="H31" s="38"/>
      <c r="I31" s="50"/>
      <c r="J31" s="38"/>
      <c r="K31" s="38"/>
      <c r="L31" s="21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</row>
    <row r="32" spans="1:31" s="2" customFormat="1" ht="14.4" customHeight="1" x14ac:dyDescent="0.2">
      <c r="A32" s="17"/>
      <c r="B32" s="18"/>
      <c r="C32" s="17"/>
      <c r="D32" s="17"/>
      <c r="E32" s="17"/>
      <c r="F32" s="20" t="s">
        <v>20</v>
      </c>
      <c r="G32" s="17"/>
      <c r="H32" s="17"/>
      <c r="I32" s="52" t="s">
        <v>19</v>
      </c>
      <c r="J32" s="20" t="s">
        <v>21</v>
      </c>
      <c r="K32" s="17"/>
      <c r="L32" s="21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</row>
    <row r="33" spans="1:31" s="2" customFormat="1" ht="14.4" customHeight="1" x14ac:dyDescent="0.2">
      <c r="A33" s="17"/>
      <c r="B33" s="18"/>
      <c r="C33" s="17"/>
      <c r="D33" s="53" t="s">
        <v>22</v>
      </c>
      <c r="E33" s="14" t="s">
        <v>23</v>
      </c>
      <c r="F33" s="54">
        <f>ROUND((SUM(BE132:BE240)),  2)</f>
        <v>0</v>
      </c>
      <c r="G33" s="17"/>
      <c r="H33" s="17"/>
      <c r="I33" s="55">
        <v>0.2</v>
      </c>
      <c r="J33" s="54">
        <f>ROUND(((SUM(BE132:BE240))*I33),  2)</f>
        <v>0</v>
      </c>
      <c r="K33" s="17"/>
      <c r="L33" s="21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</row>
    <row r="34" spans="1:31" s="2" customFormat="1" ht="14.4" customHeight="1" x14ac:dyDescent="0.2">
      <c r="A34" s="17"/>
      <c r="B34" s="18"/>
      <c r="C34" s="17"/>
      <c r="D34" s="17"/>
      <c r="E34" s="14" t="s">
        <v>24</v>
      </c>
      <c r="F34" s="54">
        <f>ROUND((SUM(BF132:BF240)),  2)</f>
        <v>0</v>
      </c>
      <c r="G34" s="17"/>
      <c r="H34" s="17"/>
      <c r="I34" s="55">
        <v>0.2</v>
      </c>
      <c r="J34" s="54">
        <f>ROUND(((SUM(BF132:BF240))*I34),  2)</f>
        <v>0</v>
      </c>
      <c r="K34" s="17"/>
      <c r="L34" s="21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</row>
    <row r="35" spans="1:31" s="2" customFormat="1" ht="14.4" hidden="1" customHeight="1" x14ac:dyDescent="0.2">
      <c r="A35" s="17"/>
      <c r="B35" s="18"/>
      <c r="C35" s="17"/>
      <c r="D35" s="17"/>
      <c r="E35" s="14" t="s">
        <v>25</v>
      </c>
      <c r="F35" s="54">
        <f>ROUND((SUM(BG132:BG240)),  2)</f>
        <v>0</v>
      </c>
      <c r="G35" s="17"/>
      <c r="H35" s="17"/>
      <c r="I35" s="55">
        <v>0.2</v>
      </c>
      <c r="J35" s="54">
        <f>0</f>
        <v>0</v>
      </c>
      <c r="K35" s="17"/>
      <c r="L35" s="21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</row>
    <row r="36" spans="1:31" s="2" customFormat="1" ht="14.4" hidden="1" customHeight="1" x14ac:dyDescent="0.2">
      <c r="A36" s="17"/>
      <c r="B36" s="18"/>
      <c r="C36" s="17"/>
      <c r="D36" s="17"/>
      <c r="E36" s="14" t="s">
        <v>26</v>
      </c>
      <c r="F36" s="54">
        <f>ROUND((SUM(BH132:BH240)),  2)</f>
        <v>0</v>
      </c>
      <c r="G36" s="17"/>
      <c r="H36" s="17"/>
      <c r="I36" s="55">
        <v>0.2</v>
      </c>
      <c r="J36" s="54">
        <f>0</f>
        <v>0</v>
      </c>
      <c r="K36" s="17"/>
      <c r="L36" s="21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</row>
    <row r="37" spans="1:31" s="2" customFormat="1" ht="14.4" hidden="1" customHeight="1" x14ac:dyDescent="0.2">
      <c r="A37" s="17"/>
      <c r="B37" s="18"/>
      <c r="C37" s="17"/>
      <c r="D37" s="17"/>
      <c r="E37" s="14" t="s">
        <v>27</v>
      </c>
      <c r="F37" s="54">
        <f>ROUND((SUM(BI132:BI240)),  2)</f>
        <v>0</v>
      </c>
      <c r="G37" s="17"/>
      <c r="H37" s="17"/>
      <c r="I37" s="55">
        <v>0</v>
      </c>
      <c r="J37" s="54">
        <f>0</f>
        <v>0</v>
      </c>
      <c r="K37" s="17"/>
      <c r="L37" s="21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</row>
    <row r="38" spans="1:31" s="2" customFormat="1" ht="6.9" customHeight="1" x14ac:dyDescent="0.2">
      <c r="A38" s="17"/>
      <c r="B38" s="18"/>
      <c r="C38" s="17"/>
      <c r="D38" s="17"/>
      <c r="E38" s="17"/>
      <c r="F38" s="17"/>
      <c r="G38" s="17"/>
      <c r="H38" s="17"/>
      <c r="I38" s="44"/>
      <c r="J38" s="17"/>
      <c r="K38" s="17"/>
      <c r="L38" s="21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</row>
    <row r="39" spans="1:31" s="2" customFormat="1" ht="25.35" customHeight="1" x14ac:dyDescent="0.2">
      <c r="A39" s="17"/>
      <c r="B39" s="18"/>
      <c r="C39" s="56"/>
      <c r="D39" s="57" t="s">
        <v>28</v>
      </c>
      <c r="E39" s="33"/>
      <c r="F39" s="33"/>
      <c r="G39" s="58" t="s">
        <v>29</v>
      </c>
      <c r="H39" s="59" t="s">
        <v>30</v>
      </c>
      <c r="I39" s="60"/>
      <c r="J39" s="61">
        <f>SUM(J30:J37)</f>
        <v>0</v>
      </c>
      <c r="K39" s="62"/>
      <c r="L39" s="21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</row>
    <row r="40" spans="1:31" s="2" customFormat="1" ht="14.4" customHeight="1" x14ac:dyDescent="0.2">
      <c r="A40" s="17"/>
      <c r="B40" s="18"/>
      <c r="C40" s="17"/>
      <c r="D40" s="17"/>
      <c r="E40" s="17"/>
      <c r="F40" s="17"/>
      <c r="G40" s="17"/>
      <c r="H40" s="17"/>
      <c r="I40" s="44"/>
      <c r="J40" s="17"/>
      <c r="K40" s="17"/>
      <c r="L40" s="21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</row>
    <row r="41" spans="1:31" s="1" customFormat="1" ht="14.4" customHeight="1" x14ac:dyDescent="0.2">
      <c r="B41" s="11"/>
      <c r="I41" s="41"/>
      <c r="L41" s="11"/>
    </row>
    <row r="42" spans="1:31" s="1" customFormat="1" ht="14.4" customHeight="1" x14ac:dyDescent="0.2">
      <c r="B42" s="11"/>
      <c r="I42" s="41"/>
      <c r="L42" s="11"/>
    </row>
    <row r="43" spans="1:31" s="1" customFormat="1" ht="14.4" customHeight="1" x14ac:dyDescent="0.2">
      <c r="B43" s="11"/>
      <c r="I43" s="41"/>
      <c r="L43" s="11"/>
    </row>
    <row r="44" spans="1:31" s="1" customFormat="1" ht="14.4" customHeight="1" x14ac:dyDescent="0.2">
      <c r="B44" s="11"/>
      <c r="I44" s="41"/>
      <c r="L44" s="11"/>
    </row>
    <row r="45" spans="1:31" s="1" customFormat="1" ht="14.4" customHeight="1" x14ac:dyDescent="0.2">
      <c r="B45" s="11"/>
      <c r="I45" s="41"/>
      <c r="L45" s="11"/>
    </row>
    <row r="46" spans="1:31" s="1" customFormat="1" ht="14.4" customHeight="1" x14ac:dyDescent="0.2">
      <c r="B46" s="11"/>
      <c r="I46" s="41"/>
      <c r="L46" s="11"/>
    </row>
    <row r="47" spans="1:31" s="1" customFormat="1" ht="14.4" customHeight="1" x14ac:dyDescent="0.2">
      <c r="B47" s="11"/>
      <c r="I47" s="41"/>
      <c r="L47" s="11"/>
    </row>
    <row r="48" spans="1:31" s="1" customFormat="1" ht="14.4" customHeight="1" x14ac:dyDescent="0.2">
      <c r="B48" s="11"/>
      <c r="I48" s="41"/>
      <c r="L48" s="11"/>
    </row>
    <row r="49" spans="1:31" s="1" customFormat="1" ht="14.4" customHeight="1" x14ac:dyDescent="0.2">
      <c r="B49" s="11"/>
      <c r="I49" s="41"/>
      <c r="L49" s="11"/>
    </row>
    <row r="50" spans="1:31" s="2" customFormat="1" ht="14.4" customHeight="1" x14ac:dyDescent="0.2">
      <c r="B50" s="21"/>
      <c r="D50" s="22" t="s">
        <v>31</v>
      </c>
      <c r="E50" s="23"/>
      <c r="F50" s="23"/>
      <c r="G50" s="22" t="s">
        <v>32</v>
      </c>
      <c r="H50" s="23"/>
      <c r="I50" s="63"/>
      <c r="J50" s="23"/>
      <c r="K50" s="23"/>
      <c r="L50" s="21"/>
    </row>
    <row r="51" spans="1:31" x14ac:dyDescent="0.2">
      <c r="B51" s="11"/>
      <c r="L51" s="11"/>
    </row>
    <row r="52" spans="1:31" x14ac:dyDescent="0.2">
      <c r="B52" s="11"/>
      <c r="L52" s="11"/>
    </row>
    <row r="53" spans="1:31" x14ac:dyDescent="0.2">
      <c r="B53" s="11"/>
      <c r="L53" s="11"/>
    </row>
    <row r="54" spans="1:31" x14ac:dyDescent="0.2">
      <c r="B54" s="11"/>
      <c r="L54" s="11"/>
    </row>
    <row r="55" spans="1:31" x14ac:dyDescent="0.2">
      <c r="B55" s="11"/>
      <c r="L55" s="11"/>
    </row>
    <row r="56" spans="1:31" x14ac:dyDescent="0.2">
      <c r="B56" s="11"/>
      <c r="L56" s="11"/>
    </row>
    <row r="57" spans="1:31" x14ac:dyDescent="0.2">
      <c r="B57" s="11"/>
      <c r="L57" s="11"/>
    </row>
    <row r="58" spans="1:31" x14ac:dyDescent="0.2">
      <c r="B58" s="11"/>
      <c r="L58" s="11"/>
    </row>
    <row r="59" spans="1:31" x14ac:dyDescent="0.2">
      <c r="B59" s="11"/>
      <c r="L59" s="11"/>
    </row>
    <row r="60" spans="1:31" x14ac:dyDescent="0.2">
      <c r="B60" s="11"/>
      <c r="L60" s="11"/>
    </row>
    <row r="61" spans="1:31" s="2" customFormat="1" ht="13.2" x14ac:dyDescent="0.2">
      <c r="A61" s="17"/>
      <c r="B61" s="18"/>
      <c r="C61" s="17"/>
      <c r="D61" s="24" t="s">
        <v>33</v>
      </c>
      <c r="E61" s="19"/>
      <c r="F61" s="64" t="s">
        <v>34</v>
      </c>
      <c r="G61" s="24" t="s">
        <v>33</v>
      </c>
      <c r="H61" s="19"/>
      <c r="I61" s="65"/>
      <c r="J61" s="66" t="s">
        <v>34</v>
      </c>
      <c r="K61" s="19"/>
      <c r="L61" s="21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</row>
    <row r="62" spans="1:31" x14ac:dyDescent="0.2">
      <c r="B62" s="11"/>
      <c r="L62" s="11"/>
    </row>
    <row r="63" spans="1:31" x14ac:dyDescent="0.2">
      <c r="B63" s="11"/>
      <c r="L63" s="11"/>
    </row>
    <row r="64" spans="1:31" x14ac:dyDescent="0.2">
      <c r="B64" s="11"/>
      <c r="L64" s="11"/>
    </row>
    <row r="65" spans="1:31" s="2" customFormat="1" ht="13.2" x14ac:dyDescent="0.2">
      <c r="A65" s="17"/>
      <c r="B65" s="18"/>
      <c r="C65" s="17"/>
      <c r="D65" s="22" t="s">
        <v>35</v>
      </c>
      <c r="E65" s="25"/>
      <c r="F65" s="25"/>
      <c r="G65" s="22" t="s">
        <v>36</v>
      </c>
      <c r="H65" s="25"/>
      <c r="I65" s="67"/>
      <c r="J65" s="25"/>
      <c r="K65" s="25"/>
      <c r="L65" s="21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</row>
    <row r="66" spans="1:31" x14ac:dyDescent="0.2">
      <c r="B66" s="11"/>
      <c r="L66" s="11"/>
    </row>
    <row r="67" spans="1:31" x14ac:dyDescent="0.2">
      <c r="B67" s="11"/>
      <c r="L67" s="11"/>
    </row>
    <row r="68" spans="1:31" x14ac:dyDescent="0.2">
      <c r="B68" s="11"/>
      <c r="L68" s="11"/>
    </row>
    <row r="69" spans="1:31" x14ac:dyDescent="0.2">
      <c r="B69" s="11"/>
      <c r="L69" s="11"/>
    </row>
    <row r="70" spans="1:31" x14ac:dyDescent="0.2">
      <c r="B70" s="11"/>
      <c r="L70" s="11"/>
    </row>
    <row r="71" spans="1:31" x14ac:dyDescent="0.2">
      <c r="B71" s="11"/>
      <c r="L71" s="11"/>
    </row>
    <row r="72" spans="1:31" x14ac:dyDescent="0.2">
      <c r="B72" s="11"/>
      <c r="L72" s="11"/>
    </row>
    <row r="73" spans="1:31" x14ac:dyDescent="0.2">
      <c r="B73" s="11"/>
      <c r="L73" s="11"/>
    </row>
    <row r="74" spans="1:31" x14ac:dyDescent="0.2">
      <c r="B74" s="11"/>
      <c r="L74" s="11"/>
    </row>
    <row r="75" spans="1:31" x14ac:dyDescent="0.2">
      <c r="B75" s="11"/>
      <c r="L75" s="11"/>
    </row>
    <row r="76" spans="1:31" s="2" customFormat="1" ht="13.2" x14ac:dyDescent="0.2">
      <c r="A76" s="17"/>
      <c r="B76" s="18"/>
      <c r="C76" s="17"/>
      <c r="D76" s="24" t="s">
        <v>33</v>
      </c>
      <c r="E76" s="19"/>
      <c r="F76" s="64" t="s">
        <v>34</v>
      </c>
      <c r="G76" s="24" t="s">
        <v>33</v>
      </c>
      <c r="H76" s="19"/>
      <c r="I76" s="65"/>
      <c r="J76" s="66" t="s">
        <v>34</v>
      </c>
      <c r="K76" s="19"/>
      <c r="L76" s="21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</row>
    <row r="77" spans="1:31" s="2" customFormat="1" ht="14.4" customHeight="1" x14ac:dyDescent="0.2">
      <c r="A77" s="17"/>
      <c r="B77" s="26"/>
      <c r="C77" s="27"/>
      <c r="D77" s="27"/>
      <c r="E77" s="27"/>
      <c r="F77" s="27"/>
      <c r="G77" s="27"/>
      <c r="H77" s="27"/>
      <c r="I77" s="68"/>
      <c r="J77" s="27"/>
      <c r="K77" s="27"/>
      <c r="L77" s="21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</row>
    <row r="81" spans="1:47" s="2" customFormat="1" ht="6.9" customHeight="1" x14ac:dyDescent="0.2">
      <c r="A81" s="17"/>
      <c r="B81" s="28"/>
      <c r="C81" s="29"/>
      <c r="D81" s="29"/>
      <c r="E81" s="29"/>
      <c r="F81" s="29"/>
      <c r="G81" s="29"/>
      <c r="H81" s="29"/>
      <c r="I81" s="69"/>
      <c r="J81" s="29"/>
      <c r="K81" s="29"/>
      <c r="L81" s="21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</row>
    <row r="82" spans="1:47" s="2" customFormat="1" ht="24.9" customHeight="1" x14ac:dyDescent="0.2">
      <c r="A82" s="17"/>
      <c r="B82" s="18"/>
      <c r="C82" s="12" t="s">
        <v>47</v>
      </c>
      <c r="D82" s="17"/>
      <c r="E82" s="17"/>
      <c r="F82" s="17"/>
      <c r="G82" s="17"/>
      <c r="H82" s="17"/>
      <c r="I82" s="44"/>
      <c r="J82" s="17"/>
      <c r="K82" s="17"/>
      <c r="L82" s="21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</row>
    <row r="83" spans="1:47" s="2" customFormat="1" ht="6.9" customHeight="1" x14ac:dyDescent="0.2">
      <c r="A83" s="17"/>
      <c r="B83" s="18"/>
      <c r="C83" s="17"/>
      <c r="D83" s="17"/>
      <c r="E83" s="17"/>
      <c r="F83" s="17"/>
      <c r="G83" s="17"/>
      <c r="H83" s="17"/>
      <c r="I83" s="44"/>
      <c r="J83" s="17"/>
      <c r="K83" s="17"/>
      <c r="L83" s="21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</row>
    <row r="84" spans="1:47" s="2" customFormat="1" ht="12" customHeight="1" x14ac:dyDescent="0.2">
      <c r="A84" s="17"/>
      <c r="B84" s="18"/>
      <c r="C84" s="14" t="s">
        <v>5</v>
      </c>
      <c r="D84" s="17"/>
      <c r="E84" s="17"/>
      <c r="F84" s="17"/>
      <c r="G84" s="17"/>
      <c r="H84" s="17"/>
      <c r="I84" s="44"/>
      <c r="J84" s="17"/>
      <c r="K84" s="17"/>
      <c r="L84" s="21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</row>
    <row r="85" spans="1:47" s="2" customFormat="1" ht="16.5" customHeight="1" x14ac:dyDescent="0.2">
      <c r="A85" s="17"/>
      <c r="B85" s="18"/>
      <c r="C85" s="17"/>
      <c r="D85" s="17"/>
      <c r="E85" s="145" t="e">
        <f>E7</f>
        <v>#REF!</v>
      </c>
      <c r="F85" s="146"/>
      <c r="G85" s="146"/>
      <c r="H85" s="146"/>
      <c r="I85" s="44"/>
      <c r="J85" s="17"/>
      <c r="K85" s="17"/>
      <c r="L85" s="21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</row>
    <row r="86" spans="1:47" s="2" customFormat="1" ht="12" customHeight="1" x14ac:dyDescent="0.2">
      <c r="A86" s="17"/>
      <c r="B86" s="18"/>
      <c r="C86" s="14" t="s">
        <v>46</v>
      </c>
      <c r="D86" s="17"/>
      <c r="E86" s="17"/>
      <c r="F86" s="17"/>
      <c r="G86" s="17"/>
      <c r="H86" s="17"/>
      <c r="I86" s="44"/>
      <c r="J86" s="17"/>
      <c r="K86" s="17"/>
      <c r="L86" s="21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</row>
    <row r="87" spans="1:47" s="2" customFormat="1" ht="16.5" customHeight="1" x14ac:dyDescent="0.2">
      <c r="A87" s="17"/>
      <c r="B87" s="18"/>
      <c r="C87" s="17"/>
      <c r="D87" s="17"/>
      <c r="E87" s="141" t="str">
        <f>E9</f>
        <v>2 - Brzdova stolica</v>
      </c>
      <c r="F87" s="144"/>
      <c r="G87" s="144"/>
      <c r="H87" s="144"/>
      <c r="I87" s="44"/>
      <c r="J87" s="17"/>
      <c r="K87" s="17"/>
      <c r="L87" s="21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</row>
    <row r="88" spans="1:47" s="2" customFormat="1" ht="6.9" customHeight="1" x14ac:dyDescent="0.2">
      <c r="A88" s="17"/>
      <c r="B88" s="18"/>
      <c r="C88" s="17"/>
      <c r="D88" s="17"/>
      <c r="E88" s="17"/>
      <c r="F88" s="17"/>
      <c r="G88" s="17"/>
      <c r="H88" s="17"/>
      <c r="I88" s="44"/>
      <c r="J88" s="17"/>
      <c r="K88" s="17"/>
      <c r="L88" s="21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</row>
    <row r="89" spans="1:47" s="2" customFormat="1" ht="12" customHeight="1" x14ac:dyDescent="0.2">
      <c r="A89" s="17"/>
      <c r="B89" s="18"/>
      <c r="C89" s="14" t="s">
        <v>8</v>
      </c>
      <c r="D89" s="17"/>
      <c r="E89" s="17"/>
      <c r="F89" s="13" t="str">
        <f>F12</f>
        <v xml:space="preserve"> </v>
      </c>
      <c r="G89" s="17"/>
      <c r="H89" s="17"/>
      <c r="I89" s="45" t="s">
        <v>10</v>
      </c>
      <c r="J89" s="30" t="e">
        <f>IF(J12="","",J12)</f>
        <v>#REF!</v>
      </c>
      <c r="K89" s="17"/>
      <c r="L89" s="21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</row>
    <row r="90" spans="1:47" s="2" customFormat="1" ht="6.9" customHeight="1" x14ac:dyDescent="0.2">
      <c r="A90" s="17"/>
      <c r="B90" s="18"/>
      <c r="C90" s="17"/>
      <c r="D90" s="17"/>
      <c r="E90" s="17"/>
      <c r="F90" s="17"/>
      <c r="G90" s="17"/>
      <c r="H90" s="17"/>
      <c r="I90" s="44"/>
      <c r="J90" s="17"/>
      <c r="K90" s="17"/>
      <c r="L90" s="21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</row>
    <row r="91" spans="1:47" s="2" customFormat="1" ht="15.15" customHeight="1" x14ac:dyDescent="0.2">
      <c r="A91" s="17"/>
      <c r="B91" s="18"/>
      <c r="C91" s="14" t="s">
        <v>11</v>
      </c>
      <c r="D91" s="17"/>
      <c r="E91" s="17"/>
      <c r="F91" s="13" t="e">
        <f>E15</f>
        <v>#REF!</v>
      </c>
      <c r="G91" s="17"/>
      <c r="H91" s="17"/>
      <c r="I91" s="45" t="s">
        <v>15</v>
      </c>
      <c r="J91" s="16" t="e">
        <f>E21</f>
        <v>#REF!</v>
      </c>
      <c r="K91" s="17"/>
      <c r="L91" s="21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</row>
    <row r="92" spans="1:47" s="2" customFormat="1" ht="15.15" customHeight="1" x14ac:dyDescent="0.2">
      <c r="A92" s="17"/>
      <c r="B92" s="18"/>
      <c r="C92" s="14" t="s">
        <v>14</v>
      </c>
      <c r="D92" s="17"/>
      <c r="E92" s="17"/>
      <c r="F92" s="13" t="e">
        <f>IF(E18="","",E18)</f>
        <v>#REF!</v>
      </c>
      <c r="G92" s="17"/>
      <c r="H92" s="17"/>
      <c r="I92" s="45" t="s">
        <v>16</v>
      </c>
      <c r="J92" s="16" t="e">
        <f>E24</f>
        <v>#REF!</v>
      </c>
      <c r="K92" s="17"/>
      <c r="L92" s="21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</row>
    <row r="93" spans="1:47" s="2" customFormat="1" ht="10.35" customHeight="1" x14ac:dyDescent="0.2">
      <c r="A93" s="17"/>
      <c r="B93" s="18"/>
      <c r="C93" s="17"/>
      <c r="D93" s="17"/>
      <c r="E93" s="17"/>
      <c r="F93" s="17"/>
      <c r="G93" s="17"/>
      <c r="H93" s="17"/>
      <c r="I93" s="44"/>
      <c r="J93" s="17"/>
      <c r="K93" s="17"/>
      <c r="L93" s="21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</row>
    <row r="94" spans="1:47" s="2" customFormat="1" ht="29.25" customHeight="1" x14ac:dyDescent="0.2">
      <c r="A94" s="17"/>
      <c r="B94" s="18"/>
      <c r="C94" s="70" t="s">
        <v>48</v>
      </c>
      <c r="D94" s="56"/>
      <c r="E94" s="56"/>
      <c r="F94" s="56"/>
      <c r="G94" s="56"/>
      <c r="H94" s="56"/>
      <c r="I94" s="71"/>
      <c r="J94" s="72" t="s">
        <v>49</v>
      </c>
      <c r="K94" s="56"/>
      <c r="L94" s="21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</row>
    <row r="95" spans="1:47" s="2" customFormat="1" ht="10.35" customHeight="1" x14ac:dyDescent="0.2">
      <c r="A95" s="17"/>
      <c r="B95" s="18"/>
      <c r="C95" s="17"/>
      <c r="D95" s="17"/>
      <c r="E95" s="17"/>
      <c r="F95" s="17"/>
      <c r="G95" s="17"/>
      <c r="H95" s="17"/>
      <c r="I95" s="44"/>
      <c r="J95" s="17"/>
      <c r="K95" s="17"/>
      <c r="L95" s="21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</row>
    <row r="96" spans="1:47" s="2" customFormat="1" ht="22.8" customHeight="1" x14ac:dyDescent="0.2">
      <c r="A96" s="17"/>
      <c r="B96" s="18"/>
      <c r="C96" s="73" t="s">
        <v>50</v>
      </c>
      <c r="D96" s="17"/>
      <c r="E96" s="17"/>
      <c r="F96" s="17"/>
      <c r="G96" s="17"/>
      <c r="H96" s="17"/>
      <c r="I96" s="44"/>
      <c r="J96" s="40">
        <f>J132</f>
        <v>0</v>
      </c>
      <c r="K96" s="17"/>
      <c r="L96" s="21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U96" s="8" t="s">
        <v>51</v>
      </c>
    </row>
    <row r="97" spans="2:12" s="4" customFormat="1" ht="24.9" customHeight="1" x14ac:dyDescent="0.2">
      <c r="B97" s="74"/>
      <c r="D97" s="75" t="s">
        <v>52</v>
      </c>
      <c r="E97" s="76"/>
      <c r="F97" s="76"/>
      <c r="G97" s="76"/>
      <c r="H97" s="76"/>
      <c r="I97" s="77"/>
      <c r="J97" s="78">
        <f>J133</f>
        <v>0</v>
      </c>
      <c r="L97" s="74"/>
    </row>
    <row r="98" spans="2:12" s="5" customFormat="1" ht="19.95" customHeight="1" x14ac:dyDescent="0.2">
      <c r="B98" s="79"/>
      <c r="D98" s="80" t="s">
        <v>53</v>
      </c>
      <c r="E98" s="81"/>
      <c r="F98" s="81"/>
      <c r="G98" s="81"/>
      <c r="H98" s="81"/>
      <c r="I98" s="82"/>
      <c r="J98" s="83">
        <f>J134</f>
        <v>0</v>
      </c>
      <c r="L98" s="79"/>
    </row>
    <row r="99" spans="2:12" s="5" customFormat="1" ht="19.95" customHeight="1" x14ac:dyDescent="0.2">
      <c r="B99" s="79"/>
      <c r="D99" s="80" t="s">
        <v>54</v>
      </c>
      <c r="E99" s="81"/>
      <c r="F99" s="81"/>
      <c r="G99" s="81"/>
      <c r="H99" s="81"/>
      <c r="I99" s="82"/>
      <c r="J99" s="83">
        <f>J139</f>
        <v>0</v>
      </c>
      <c r="L99" s="79"/>
    </row>
    <row r="100" spans="2:12" s="5" customFormat="1" ht="19.95" customHeight="1" x14ac:dyDescent="0.2">
      <c r="B100" s="79"/>
      <c r="D100" s="80" t="s">
        <v>55</v>
      </c>
      <c r="E100" s="81"/>
      <c r="F100" s="81"/>
      <c r="G100" s="81"/>
      <c r="H100" s="81"/>
      <c r="I100" s="82"/>
      <c r="J100" s="83">
        <f>J150</f>
        <v>0</v>
      </c>
      <c r="L100" s="79"/>
    </row>
    <row r="101" spans="2:12" s="5" customFormat="1" ht="19.95" customHeight="1" x14ac:dyDescent="0.2">
      <c r="B101" s="79"/>
      <c r="D101" s="80" t="s">
        <v>322</v>
      </c>
      <c r="E101" s="81"/>
      <c r="F101" s="81"/>
      <c r="G101" s="81"/>
      <c r="H101" s="81"/>
      <c r="I101" s="82"/>
      <c r="J101" s="83">
        <f>J153</f>
        <v>0</v>
      </c>
      <c r="L101" s="79"/>
    </row>
    <row r="102" spans="2:12" s="5" customFormat="1" ht="19.95" customHeight="1" x14ac:dyDescent="0.2">
      <c r="B102" s="79"/>
      <c r="D102" s="80" t="s">
        <v>56</v>
      </c>
      <c r="E102" s="81"/>
      <c r="F102" s="81"/>
      <c r="G102" s="81"/>
      <c r="H102" s="81"/>
      <c r="I102" s="82"/>
      <c r="J102" s="83">
        <f>J176</f>
        <v>0</v>
      </c>
      <c r="L102" s="79"/>
    </row>
    <row r="103" spans="2:12" s="4" customFormat="1" ht="24.9" customHeight="1" x14ac:dyDescent="0.2">
      <c r="B103" s="74"/>
      <c r="D103" s="75" t="s">
        <v>57</v>
      </c>
      <c r="E103" s="76"/>
      <c r="F103" s="76"/>
      <c r="G103" s="76"/>
      <c r="H103" s="76"/>
      <c r="I103" s="77"/>
      <c r="J103" s="78">
        <f>J178</f>
        <v>0</v>
      </c>
      <c r="L103" s="74"/>
    </row>
    <row r="104" spans="2:12" s="5" customFormat="1" ht="19.95" customHeight="1" x14ac:dyDescent="0.2">
      <c r="B104" s="79"/>
      <c r="D104" s="80" t="s">
        <v>323</v>
      </c>
      <c r="E104" s="81"/>
      <c r="F104" s="81"/>
      <c r="G104" s="81"/>
      <c r="H104" s="81"/>
      <c r="I104" s="82"/>
      <c r="J104" s="83">
        <f>J179</f>
        <v>0</v>
      </c>
      <c r="L104" s="79"/>
    </row>
    <row r="105" spans="2:12" s="5" customFormat="1" ht="19.95" customHeight="1" x14ac:dyDescent="0.2">
      <c r="B105" s="79"/>
      <c r="D105" s="80" t="s">
        <v>324</v>
      </c>
      <c r="E105" s="81"/>
      <c r="F105" s="81"/>
      <c r="G105" s="81"/>
      <c r="H105" s="81"/>
      <c r="I105" s="82"/>
      <c r="J105" s="83">
        <f>J189</f>
        <v>0</v>
      </c>
      <c r="L105" s="79"/>
    </row>
    <row r="106" spans="2:12" s="5" customFormat="1" ht="19.95" customHeight="1" x14ac:dyDescent="0.2">
      <c r="B106" s="79"/>
      <c r="D106" s="80" t="s">
        <v>58</v>
      </c>
      <c r="E106" s="81"/>
      <c r="F106" s="81"/>
      <c r="G106" s="81"/>
      <c r="H106" s="81"/>
      <c r="I106" s="82"/>
      <c r="J106" s="83">
        <f>J192</f>
        <v>0</v>
      </c>
      <c r="L106" s="79"/>
    </row>
    <row r="107" spans="2:12" s="5" customFormat="1" ht="19.95" customHeight="1" x14ac:dyDescent="0.2">
      <c r="B107" s="79"/>
      <c r="D107" s="80" t="s">
        <v>59</v>
      </c>
      <c r="E107" s="81"/>
      <c r="F107" s="81"/>
      <c r="G107" s="81"/>
      <c r="H107" s="81"/>
      <c r="I107" s="82"/>
      <c r="J107" s="83">
        <f>J205</f>
        <v>0</v>
      </c>
      <c r="L107" s="79"/>
    </row>
    <row r="108" spans="2:12" s="5" customFormat="1" ht="19.95" customHeight="1" x14ac:dyDescent="0.2">
      <c r="B108" s="79"/>
      <c r="D108" s="80" t="s">
        <v>60</v>
      </c>
      <c r="E108" s="81"/>
      <c r="F108" s="81"/>
      <c r="G108" s="81"/>
      <c r="H108" s="81"/>
      <c r="I108" s="82"/>
      <c r="J108" s="83">
        <f>J209</f>
        <v>0</v>
      </c>
      <c r="L108" s="79"/>
    </row>
    <row r="109" spans="2:12" s="4" customFormat="1" ht="24.9" customHeight="1" x14ac:dyDescent="0.2">
      <c r="B109" s="74"/>
      <c r="D109" s="75" t="s">
        <v>61</v>
      </c>
      <c r="E109" s="76"/>
      <c r="F109" s="76"/>
      <c r="G109" s="76"/>
      <c r="H109" s="76"/>
      <c r="I109" s="77"/>
      <c r="J109" s="78">
        <f>J213</f>
        <v>0</v>
      </c>
      <c r="L109" s="74"/>
    </row>
    <row r="110" spans="2:12" s="5" customFormat="1" ht="19.95" customHeight="1" x14ac:dyDescent="0.2">
      <c r="B110" s="79"/>
      <c r="D110" s="80" t="s">
        <v>62</v>
      </c>
      <c r="E110" s="81"/>
      <c r="F110" s="81"/>
      <c r="G110" s="81"/>
      <c r="H110" s="81"/>
      <c r="I110" s="82"/>
      <c r="J110" s="83">
        <f>J214</f>
        <v>0</v>
      </c>
      <c r="L110" s="79"/>
    </row>
    <row r="111" spans="2:12" s="5" customFormat="1" ht="19.95" customHeight="1" x14ac:dyDescent="0.2">
      <c r="B111" s="79"/>
      <c r="D111" s="80" t="s">
        <v>63</v>
      </c>
      <c r="E111" s="81"/>
      <c r="F111" s="81"/>
      <c r="G111" s="81"/>
      <c r="H111" s="81"/>
      <c r="I111" s="82"/>
      <c r="J111" s="83">
        <f>J233</f>
        <v>0</v>
      </c>
      <c r="L111" s="79"/>
    </row>
    <row r="112" spans="2:12" s="5" customFormat="1" ht="19.95" customHeight="1" x14ac:dyDescent="0.2">
      <c r="B112" s="79"/>
      <c r="D112" s="80" t="s">
        <v>64</v>
      </c>
      <c r="E112" s="81"/>
      <c r="F112" s="81"/>
      <c r="G112" s="81"/>
      <c r="H112" s="81"/>
      <c r="I112" s="82"/>
      <c r="J112" s="83">
        <f>J236</f>
        <v>0</v>
      </c>
      <c r="L112" s="79"/>
    </row>
    <row r="113" spans="1:31" s="2" customFormat="1" ht="21.75" customHeight="1" x14ac:dyDescent="0.2">
      <c r="A113" s="17"/>
      <c r="B113" s="18"/>
      <c r="C113" s="17"/>
      <c r="D113" s="17"/>
      <c r="E113" s="17"/>
      <c r="F113" s="17"/>
      <c r="G113" s="17"/>
      <c r="H113" s="17"/>
      <c r="I113" s="44"/>
      <c r="J113" s="17"/>
      <c r="K113" s="17"/>
      <c r="L113" s="21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</row>
    <row r="114" spans="1:31" s="2" customFormat="1" ht="6.9" customHeight="1" x14ac:dyDescent="0.2">
      <c r="A114" s="17"/>
      <c r="B114" s="26"/>
      <c r="C114" s="27"/>
      <c r="D114" s="27"/>
      <c r="E114" s="27"/>
      <c r="F114" s="27"/>
      <c r="G114" s="27"/>
      <c r="H114" s="27"/>
      <c r="I114" s="68"/>
      <c r="J114" s="27"/>
      <c r="K114" s="27"/>
      <c r="L114" s="21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</row>
    <row r="118" spans="1:31" s="2" customFormat="1" ht="6.9" customHeight="1" x14ac:dyDescent="0.2">
      <c r="A118" s="17"/>
      <c r="B118" s="28"/>
      <c r="C118" s="29"/>
      <c r="D118" s="29"/>
      <c r="E118" s="29"/>
      <c r="F118" s="29"/>
      <c r="G118" s="29"/>
      <c r="H118" s="29"/>
      <c r="I118" s="69"/>
      <c r="J118" s="29"/>
      <c r="K118" s="29"/>
      <c r="L118" s="21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</row>
    <row r="119" spans="1:31" s="2" customFormat="1" ht="24.9" customHeight="1" x14ac:dyDescent="0.2">
      <c r="A119" s="17"/>
      <c r="B119" s="18"/>
      <c r="C119" s="12" t="s">
        <v>65</v>
      </c>
      <c r="D119" s="17"/>
      <c r="E119" s="17"/>
      <c r="F119" s="17"/>
      <c r="G119" s="17"/>
      <c r="H119" s="17"/>
      <c r="I119" s="44"/>
      <c r="J119" s="17"/>
      <c r="K119" s="17"/>
      <c r="L119" s="21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</row>
    <row r="120" spans="1:31" s="2" customFormat="1" ht="6.9" customHeight="1" x14ac:dyDescent="0.2">
      <c r="A120" s="17"/>
      <c r="B120" s="18"/>
      <c r="C120" s="17"/>
      <c r="D120" s="17"/>
      <c r="E120" s="17"/>
      <c r="F120" s="17"/>
      <c r="G120" s="17"/>
      <c r="H120" s="17"/>
      <c r="I120" s="44"/>
      <c r="J120" s="17"/>
      <c r="K120" s="17"/>
      <c r="L120" s="21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</row>
    <row r="121" spans="1:31" s="2" customFormat="1" ht="12" customHeight="1" x14ac:dyDescent="0.2">
      <c r="A121" s="17"/>
      <c r="B121" s="18"/>
      <c r="C121" s="14" t="s">
        <v>5</v>
      </c>
      <c r="D121" s="17"/>
      <c r="E121" s="17"/>
      <c r="F121" s="17"/>
      <c r="G121" s="17"/>
      <c r="H121" s="17"/>
      <c r="I121" s="44"/>
      <c r="J121" s="17"/>
      <c r="K121" s="17"/>
      <c r="L121" s="21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</row>
    <row r="122" spans="1:31" s="2" customFormat="1" ht="16.5" customHeight="1" x14ac:dyDescent="0.2">
      <c r="A122" s="17"/>
      <c r="B122" s="18"/>
      <c r="C122" s="17"/>
      <c r="D122" s="17"/>
      <c r="E122" s="145" t="e">
        <f>E7</f>
        <v>#REF!</v>
      </c>
      <c r="F122" s="146"/>
      <c r="G122" s="146"/>
      <c r="H122" s="146"/>
      <c r="I122" s="44"/>
      <c r="J122" s="17"/>
      <c r="K122" s="17"/>
      <c r="L122" s="21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</row>
    <row r="123" spans="1:31" s="2" customFormat="1" ht="12" customHeight="1" x14ac:dyDescent="0.2">
      <c r="A123" s="17"/>
      <c r="B123" s="18"/>
      <c r="C123" s="14" t="s">
        <v>46</v>
      </c>
      <c r="D123" s="17"/>
      <c r="E123" s="17"/>
      <c r="F123" s="17"/>
      <c r="G123" s="17"/>
      <c r="H123" s="17"/>
      <c r="I123" s="44"/>
      <c r="J123" s="17"/>
      <c r="K123" s="17"/>
      <c r="L123" s="21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</row>
    <row r="124" spans="1:31" s="2" customFormat="1" ht="16.5" customHeight="1" x14ac:dyDescent="0.2">
      <c r="A124" s="17"/>
      <c r="B124" s="18"/>
      <c r="C124" s="17"/>
      <c r="D124" s="17"/>
      <c r="E124" s="141" t="str">
        <f>E9</f>
        <v>2 - Brzdova stolica</v>
      </c>
      <c r="F124" s="144"/>
      <c r="G124" s="144"/>
      <c r="H124" s="144"/>
      <c r="I124" s="44"/>
      <c r="J124" s="17"/>
      <c r="K124" s="17"/>
      <c r="L124" s="21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</row>
    <row r="125" spans="1:31" s="2" customFormat="1" ht="6.9" customHeight="1" x14ac:dyDescent="0.2">
      <c r="A125" s="17"/>
      <c r="B125" s="18"/>
      <c r="C125" s="17"/>
      <c r="D125" s="17"/>
      <c r="E125" s="17"/>
      <c r="F125" s="17"/>
      <c r="G125" s="17"/>
      <c r="H125" s="17"/>
      <c r="I125" s="44"/>
      <c r="J125" s="17"/>
      <c r="K125" s="17"/>
      <c r="L125" s="21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</row>
    <row r="126" spans="1:31" s="2" customFormat="1" ht="12" customHeight="1" x14ac:dyDescent="0.2">
      <c r="A126" s="17"/>
      <c r="B126" s="18"/>
      <c r="C126" s="14" t="s">
        <v>8</v>
      </c>
      <c r="D126" s="17"/>
      <c r="E126" s="17"/>
      <c r="F126" s="13" t="str">
        <f>F12</f>
        <v xml:space="preserve"> </v>
      </c>
      <c r="G126" s="17"/>
      <c r="H126" s="17"/>
      <c r="I126" s="45" t="s">
        <v>10</v>
      </c>
      <c r="J126" s="30" t="e">
        <f>IF(J12="","",J12)</f>
        <v>#REF!</v>
      </c>
      <c r="K126" s="17"/>
      <c r="L126" s="21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</row>
    <row r="127" spans="1:31" s="2" customFormat="1" ht="6.9" customHeight="1" x14ac:dyDescent="0.2">
      <c r="A127" s="17"/>
      <c r="B127" s="18"/>
      <c r="C127" s="17"/>
      <c r="D127" s="17"/>
      <c r="E127" s="17"/>
      <c r="F127" s="17"/>
      <c r="G127" s="17"/>
      <c r="H127" s="17"/>
      <c r="I127" s="44"/>
      <c r="J127" s="17"/>
      <c r="K127" s="17"/>
      <c r="L127" s="21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</row>
    <row r="128" spans="1:31" s="2" customFormat="1" ht="15.15" customHeight="1" x14ac:dyDescent="0.2">
      <c r="A128" s="17"/>
      <c r="B128" s="18"/>
      <c r="C128" s="14" t="s">
        <v>11</v>
      </c>
      <c r="D128" s="17"/>
      <c r="E128" s="17"/>
      <c r="F128" s="13" t="e">
        <f>E15</f>
        <v>#REF!</v>
      </c>
      <c r="G128" s="17"/>
      <c r="H128" s="17"/>
      <c r="I128" s="45" t="s">
        <v>15</v>
      </c>
      <c r="J128" s="16" t="e">
        <f>E21</f>
        <v>#REF!</v>
      </c>
      <c r="K128" s="17"/>
      <c r="L128" s="21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</row>
    <row r="129" spans="1:65" s="2" customFormat="1" ht="15.15" customHeight="1" x14ac:dyDescent="0.2">
      <c r="A129" s="17"/>
      <c r="B129" s="18"/>
      <c r="C129" s="14" t="s">
        <v>14</v>
      </c>
      <c r="D129" s="17"/>
      <c r="E129" s="17"/>
      <c r="F129" s="13" t="e">
        <f>IF(E18="","",E18)</f>
        <v>#REF!</v>
      </c>
      <c r="G129" s="17"/>
      <c r="H129" s="17"/>
      <c r="I129" s="45" t="s">
        <v>16</v>
      </c>
      <c r="J129" s="16" t="e">
        <f>E24</f>
        <v>#REF!</v>
      </c>
      <c r="K129" s="17"/>
      <c r="L129" s="21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</row>
    <row r="130" spans="1:65" s="2" customFormat="1" ht="10.35" customHeight="1" x14ac:dyDescent="0.2">
      <c r="A130" s="17"/>
      <c r="B130" s="18"/>
      <c r="C130" s="17"/>
      <c r="D130" s="17"/>
      <c r="E130" s="17"/>
      <c r="F130" s="17"/>
      <c r="G130" s="17"/>
      <c r="H130" s="17"/>
      <c r="I130" s="44"/>
      <c r="J130" s="17"/>
      <c r="K130" s="17"/>
      <c r="L130" s="21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</row>
    <row r="131" spans="1:65" s="6" customFormat="1" ht="29.25" customHeight="1" x14ac:dyDescent="0.2">
      <c r="A131" s="84"/>
      <c r="B131" s="85"/>
      <c r="C131" s="86" t="s">
        <v>66</v>
      </c>
      <c r="D131" s="87" t="s">
        <v>39</v>
      </c>
      <c r="E131" s="87" t="s">
        <v>37</v>
      </c>
      <c r="F131" s="87" t="s">
        <v>38</v>
      </c>
      <c r="G131" s="87" t="s">
        <v>67</v>
      </c>
      <c r="H131" s="87" t="s">
        <v>68</v>
      </c>
      <c r="I131" s="88" t="s">
        <v>69</v>
      </c>
      <c r="J131" s="89" t="s">
        <v>49</v>
      </c>
      <c r="K131" s="90" t="s">
        <v>70</v>
      </c>
      <c r="L131" s="91"/>
      <c r="M131" s="34" t="s">
        <v>0</v>
      </c>
      <c r="N131" s="35" t="s">
        <v>22</v>
      </c>
      <c r="O131" s="35" t="s">
        <v>71</v>
      </c>
      <c r="P131" s="35" t="s">
        <v>72</v>
      </c>
      <c r="Q131" s="35" t="s">
        <v>73</v>
      </c>
      <c r="R131" s="35" t="s">
        <v>74</v>
      </c>
      <c r="S131" s="35" t="s">
        <v>75</v>
      </c>
      <c r="T131" s="36" t="s">
        <v>76</v>
      </c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</row>
    <row r="132" spans="1:65" s="2" customFormat="1" ht="22.8" customHeight="1" x14ac:dyDescent="0.3">
      <c r="A132" s="17"/>
      <c r="B132" s="18"/>
      <c r="C132" s="39" t="s">
        <v>50</v>
      </c>
      <c r="D132" s="17"/>
      <c r="E132" s="17"/>
      <c r="F132" s="17"/>
      <c r="G132" s="17"/>
      <c r="H132" s="17"/>
      <c r="I132" s="44"/>
      <c r="J132" s="92">
        <f>BK132</f>
        <v>0</v>
      </c>
      <c r="K132" s="17"/>
      <c r="L132" s="18"/>
      <c r="M132" s="37"/>
      <c r="N132" s="31"/>
      <c r="O132" s="38"/>
      <c r="P132" s="93">
        <f>P133+P178+P213</f>
        <v>0</v>
      </c>
      <c r="Q132" s="38"/>
      <c r="R132" s="93">
        <f>R133+R178+R213</f>
        <v>0</v>
      </c>
      <c r="S132" s="38"/>
      <c r="T132" s="94">
        <f>T133+T178+T213</f>
        <v>0</v>
      </c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T132" s="8" t="s">
        <v>40</v>
      </c>
      <c r="AU132" s="8" t="s">
        <v>51</v>
      </c>
      <c r="BK132" s="95">
        <f>BK133+BK178+BK213</f>
        <v>0</v>
      </c>
    </row>
    <row r="133" spans="1:65" s="7" customFormat="1" ht="25.95" customHeight="1" x14ac:dyDescent="0.25">
      <c r="B133" s="96"/>
      <c r="D133" s="97" t="s">
        <v>40</v>
      </c>
      <c r="E133" s="98" t="s">
        <v>77</v>
      </c>
      <c r="F133" s="98" t="s">
        <v>78</v>
      </c>
      <c r="I133" s="99"/>
      <c r="J133" s="100">
        <f>BK133</f>
        <v>0</v>
      </c>
      <c r="L133" s="96"/>
      <c r="M133" s="101"/>
      <c r="N133" s="102"/>
      <c r="O133" s="102"/>
      <c r="P133" s="103">
        <f>P134+P139+P150+P153+P176</f>
        <v>0</v>
      </c>
      <c r="Q133" s="102"/>
      <c r="R133" s="103">
        <f>R134+R139+R150+R153+R176</f>
        <v>0</v>
      </c>
      <c r="S133" s="102"/>
      <c r="T133" s="104">
        <f>T134+T139+T150+T153+T176</f>
        <v>0</v>
      </c>
      <c r="AR133" s="97" t="s">
        <v>42</v>
      </c>
      <c r="AT133" s="105" t="s">
        <v>40</v>
      </c>
      <c r="AU133" s="105" t="s">
        <v>41</v>
      </c>
      <c r="AY133" s="97" t="s">
        <v>79</v>
      </c>
      <c r="BK133" s="106">
        <f>BK134+BK139+BK150+BK153+BK176</f>
        <v>0</v>
      </c>
    </row>
    <row r="134" spans="1:65" s="7" customFormat="1" ht="22.8" customHeight="1" x14ac:dyDescent="0.25">
      <c r="B134" s="96"/>
      <c r="D134" s="97" t="s">
        <v>40</v>
      </c>
      <c r="E134" s="107" t="s">
        <v>42</v>
      </c>
      <c r="F134" s="107" t="s">
        <v>80</v>
      </c>
      <c r="I134" s="99"/>
      <c r="J134" s="108">
        <f>BK134</f>
        <v>0</v>
      </c>
      <c r="L134" s="96"/>
      <c r="M134" s="101"/>
      <c r="N134" s="102"/>
      <c r="O134" s="102"/>
      <c r="P134" s="103">
        <f>SUM(P135:P138)</f>
        <v>0</v>
      </c>
      <c r="Q134" s="102"/>
      <c r="R134" s="103">
        <f>SUM(R135:R138)</f>
        <v>0</v>
      </c>
      <c r="S134" s="102"/>
      <c r="T134" s="104">
        <f>SUM(T135:T138)</f>
        <v>0</v>
      </c>
      <c r="AR134" s="97" t="s">
        <v>42</v>
      </c>
      <c r="AT134" s="105" t="s">
        <v>40</v>
      </c>
      <c r="AU134" s="105" t="s">
        <v>42</v>
      </c>
      <c r="AY134" s="97" t="s">
        <v>79</v>
      </c>
      <c r="BK134" s="106">
        <f>SUM(BK135:BK138)</f>
        <v>0</v>
      </c>
    </row>
    <row r="135" spans="1:65" s="2" customFormat="1" ht="24" customHeight="1" x14ac:dyDescent="0.2">
      <c r="A135" s="17"/>
      <c r="B135" s="109"/>
      <c r="C135" s="110" t="s">
        <v>42</v>
      </c>
      <c r="D135" s="110" t="s">
        <v>81</v>
      </c>
      <c r="E135" s="111" t="s">
        <v>325</v>
      </c>
      <c r="F135" s="112" t="s">
        <v>326</v>
      </c>
      <c r="G135" s="113" t="s">
        <v>89</v>
      </c>
      <c r="H135" s="114">
        <v>2.0419999999999998</v>
      </c>
      <c r="I135" s="115"/>
      <c r="J135" s="114">
        <f>ROUND(I135*H135,3)</f>
        <v>0</v>
      </c>
      <c r="K135" s="116"/>
      <c r="L135" s="18"/>
      <c r="M135" s="117" t="s">
        <v>0</v>
      </c>
      <c r="N135" s="118" t="s">
        <v>24</v>
      </c>
      <c r="O135" s="32"/>
      <c r="P135" s="119">
        <f>O135*H135</f>
        <v>0</v>
      </c>
      <c r="Q135" s="119">
        <v>0</v>
      </c>
      <c r="R135" s="119">
        <f>Q135*H135</f>
        <v>0</v>
      </c>
      <c r="S135" s="119">
        <v>0</v>
      </c>
      <c r="T135" s="120">
        <f>S135*H135</f>
        <v>0</v>
      </c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R135" s="121" t="s">
        <v>83</v>
      </c>
      <c r="AT135" s="121" t="s">
        <v>81</v>
      </c>
      <c r="AU135" s="121" t="s">
        <v>43</v>
      </c>
      <c r="AY135" s="8" t="s">
        <v>79</v>
      </c>
      <c r="BE135" s="122">
        <f>IF(N135="základná",J135,0)</f>
        <v>0</v>
      </c>
      <c r="BF135" s="122">
        <f>IF(N135="znížená",J135,0)</f>
        <v>0</v>
      </c>
      <c r="BG135" s="122">
        <f>IF(N135="zákl. prenesená",J135,0)</f>
        <v>0</v>
      </c>
      <c r="BH135" s="122">
        <f>IF(N135="zníž. prenesená",J135,0)</f>
        <v>0</v>
      </c>
      <c r="BI135" s="122">
        <f>IF(N135="nulová",J135,0)</f>
        <v>0</v>
      </c>
      <c r="BJ135" s="8" t="s">
        <v>43</v>
      </c>
      <c r="BK135" s="123">
        <f>ROUND(I135*H135,3)</f>
        <v>0</v>
      </c>
      <c r="BL135" s="8" t="s">
        <v>83</v>
      </c>
      <c r="BM135" s="121" t="s">
        <v>43</v>
      </c>
    </row>
    <row r="136" spans="1:65" s="2" customFormat="1" ht="36" customHeight="1" x14ac:dyDescent="0.2">
      <c r="A136" s="17"/>
      <c r="B136" s="109"/>
      <c r="C136" s="110" t="s">
        <v>43</v>
      </c>
      <c r="D136" s="110" t="s">
        <v>81</v>
      </c>
      <c r="E136" s="111" t="s">
        <v>327</v>
      </c>
      <c r="F136" s="112" t="s">
        <v>328</v>
      </c>
      <c r="G136" s="113" t="s">
        <v>89</v>
      </c>
      <c r="H136" s="114">
        <v>2.0419999999999998</v>
      </c>
      <c r="I136" s="115"/>
      <c r="J136" s="114">
        <f>ROUND(I136*H136,3)</f>
        <v>0</v>
      </c>
      <c r="K136" s="116"/>
      <c r="L136" s="18"/>
      <c r="M136" s="117" t="s">
        <v>0</v>
      </c>
      <c r="N136" s="118" t="s">
        <v>24</v>
      </c>
      <c r="O136" s="32"/>
      <c r="P136" s="119">
        <f>O136*H136</f>
        <v>0</v>
      </c>
      <c r="Q136" s="119">
        <v>0</v>
      </c>
      <c r="R136" s="119">
        <f>Q136*H136</f>
        <v>0</v>
      </c>
      <c r="S136" s="119">
        <v>0</v>
      </c>
      <c r="T136" s="120">
        <f>S136*H136</f>
        <v>0</v>
      </c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R136" s="121" t="s">
        <v>83</v>
      </c>
      <c r="AT136" s="121" t="s">
        <v>81</v>
      </c>
      <c r="AU136" s="121" t="s">
        <v>43</v>
      </c>
      <c r="AY136" s="8" t="s">
        <v>79</v>
      </c>
      <c r="BE136" s="122">
        <f>IF(N136="základná",J136,0)</f>
        <v>0</v>
      </c>
      <c r="BF136" s="122">
        <f>IF(N136="znížená",J136,0)</f>
        <v>0</v>
      </c>
      <c r="BG136" s="122">
        <f>IF(N136="zákl. prenesená",J136,0)</f>
        <v>0</v>
      </c>
      <c r="BH136" s="122">
        <f>IF(N136="zníž. prenesená",J136,0)</f>
        <v>0</v>
      </c>
      <c r="BI136" s="122">
        <f>IF(N136="nulová",J136,0)</f>
        <v>0</v>
      </c>
      <c r="BJ136" s="8" t="s">
        <v>43</v>
      </c>
      <c r="BK136" s="123">
        <f>ROUND(I136*H136,3)</f>
        <v>0</v>
      </c>
      <c r="BL136" s="8" t="s">
        <v>83</v>
      </c>
      <c r="BM136" s="121" t="s">
        <v>83</v>
      </c>
    </row>
    <row r="137" spans="1:65" s="2" customFormat="1" ht="60" customHeight="1" x14ac:dyDescent="0.2">
      <c r="A137" s="17"/>
      <c r="B137" s="109"/>
      <c r="C137" s="110" t="s">
        <v>84</v>
      </c>
      <c r="D137" s="110" t="s">
        <v>81</v>
      </c>
      <c r="E137" s="111" t="s">
        <v>329</v>
      </c>
      <c r="F137" s="112" t="s">
        <v>330</v>
      </c>
      <c r="G137" s="113" t="s">
        <v>89</v>
      </c>
      <c r="H137" s="114">
        <v>24.504000000000001</v>
      </c>
      <c r="I137" s="115"/>
      <c r="J137" s="114">
        <f>ROUND(I137*H137,3)</f>
        <v>0</v>
      </c>
      <c r="K137" s="116"/>
      <c r="L137" s="18"/>
      <c r="M137" s="117" t="s">
        <v>0</v>
      </c>
      <c r="N137" s="118" t="s">
        <v>24</v>
      </c>
      <c r="O137" s="32"/>
      <c r="P137" s="119">
        <f>O137*H137</f>
        <v>0</v>
      </c>
      <c r="Q137" s="119">
        <v>0</v>
      </c>
      <c r="R137" s="119">
        <f>Q137*H137</f>
        <v>0</v>
      </c>
      <c r="S137" s="119">
        <v>0</v>
      </c>
      <c r="T137" s="120">
        <f>S137*H137</f>
        <v>0</v>
      </c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R137" s="121" t="s">
        <v>83</v>
      </c>
      <c r="AT137" s="121" t="s">
        <v>81</v>
      </c>
      <c r="AU137" s="121" t="s">
        <v>43</v>
      </c>
      <c r="AY137" s="8" t="s">
        <v>79</v>
      </c>
      <c r="BE137" s="122">
        <f>IF(N137="základná",J137,0)</f>
        <v>0</v>
      </c>
      <c r="BF137" s="122">
        <f>IF(N137="znížená",J137,0)</f>
        <v>0</v>
      </c>
      <c r="BG137" s="122">
        <f>IF(N137="zákl. prenesená",J137,0)</f>
        <v>0</v>
      </c>
      <c r="BH137" s="122">
        <f>IF(N137="zníž. prenesená",J137,0)</f>
        <v>0</v>
      </c>
      <c r="BI137" s="122">
        <f>IF(N137="nulová",J137,0)</f>
        <v>0</v>
      </c>
      <c r="BJ137" s="8" t="s">
        <v>43</v>
      </c>
      <c r="BK137" s="123">
        <f>ROUND(I137*H137,3)</f>
        <v>0</v>
      </c>
      <c r="BL137" s="8" t="s">
        <v>83</v>
      </c>
      <c r="BM137" s="121" t="s">
        <v>85</v>
      </c>
    </row>
    <row r="138" spans="1:65" s="2" customFormat="1" ht="24" customHeight="1" x14ac:dyDescent="0.2">
      <c r="A138" s="17"/>
      <c r="B138" s="109"/>
      <c r="C138" s="110" t="s">
        <v>83</v>
      </c>
      <c r="D138" s="110" t="s">
        <v>81</v>
      </c>
      <c r="E138" s="111" t="s">
        <v>331</v>
      </c>
      <c r="F138" s="112" t="s">
        <v>332</v>
      </c>
      <c r="G138" s="113" t="s">
        <v>89</v>
      </c>
      <c r="H138" s="114">
        <v>2.0419999999999998</v>
      </c>
      <c r="I138" s="115"/>
      <c r="J138" s="114">
        <f>ROUND(I138*H138,3)</f>
        <v>0</v>
      </c>
      <c r="K138" s="116"/>
      <c r="L138" s="18"/>
      <c r="M138" s="117" t="s">
        <v>0</v>
      </c>
      <c r="N138" s="118" t="s">
        <v>24</v>
      </c>
      <c r="O138" s="32"/>
      <c r="P138" s="119">
        <f>O138*H138</f>
        <v>0</v>
      </c>
      <c r="Q138" s="119">
        <v>0</v>
      </c>
      <c r="R138" s="119">
        <f>Q138*H138</f>
        <v>0</v>
      </c>
      <c r="S138" s="119">
        <v>0</v>
      </c>
      <c r="T138" s="120">
        <f>S138*H138</f>
        <v>0</v>
      </c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R138" s="121" t="s">
        <v>83</v>
      </c>
      <c r="AT138" s="121" t="s">
        <v>81</v>
      </c>
      <c r="AU138" s="121" t="s">
        <v>43</v>
      </c>
      <c r="AY138" s="8" t="s">
        <v>79</v>
      </c>
      <c r="BE138" s="122">
        <f>IF(N138="základná",J138,0)</f>
        <v>0</v>
      </c>
      <c r="BF138" s="122">
        <f>IF(N138="znížená",J138,0)</f>
        <v>0</v>
      </c>
      <c r="BG138" s="122">
        <f>IF(N138="zákl. prenesená",J138,0)</f>
        <v>0</v>
      </c>
      <c r="BH138" s="122">
        <f>IF(N138="zníž. prenesená",J138,0)</f>
        <v>0</v>
      </c>
      <c r="BI138" s="122">
        <f>IF(N138="nulová",J138,0)</f>
        <v>0</v>
      </c>
      <c r="BJ138" s="8" t="s">
        <v>43</v>
      </c>
      <c r="BK138" s="123">
        <f>ROUND(I138*H138,3)</f>
        <v>0</v>
      </c>
      <c r="BL138" s="8" t="s">
        <v>83</v>
      </c>
      <c r="BM138" s="121" t="s">
        <v>90</v>
      </c>
    </row>
    <row r="139" spans="1:65" s="7" customFormat="1" ht="22.8" customHeight="1" x14ac:dyDescent="0.25">
      <c r="B139" s="96"/>
      <c r="D139" s="97" t="s">
        <v>40</v>
      </c>
      <c r="E139" s="107" t="s">
        <v>43</v>
      </c>
      <c r="F139" s="107" t="s">
        <v>86</v>
      </c>
      <c r="I139" s="99"/>
      <c r="J139" s="108">
        <f>BK139</f>
        <v>0</v>
      </c>
      <c r="L139" s="96"/>
      <c r="M139" s="101"/>
      <c r="N139" s="102"/>
      <c r="O139" s="102"/>
      <c r="P139" s="103">
        <f>SUM(P140:P149)</f>
        <v>0</v>
      </c>
      <c r="Q139" s="102"/>
      <c r="R139" s="103">
        <f>SUM(R140:R149)</f>
        <v>0</v>
      </c>
      <c r="S139" s="102"/>
      <c r="T139" s="104">
        <f>SUM(T140:T149)</f>
        <v>0</v>
      </c>
      <c r="AR139" s="97" t="s">
        <v>42</v>
      </c>
      <c r="AT139" s="105" t="s">
        <v>40</v>
      </c>
      <c r="AU139" s="105" t="s">
        <v>42</v>
      </c>
      <c r="AY139" s="97" t="s">
        <v>79</v>
      </c>
      <c r="BK139" s="106">
        <f>SUM(BK140:BK149)</f>
        <v>0</v>
      </c>
    </row>
    <row r="140" spans="1:65" s="2" customFormat="1" ht="24" customHeight="1" x14ac:dyDescent="0.2">
      <c r="A140" s="17"/>
      <c r="B140" s="109"/>
      <c r="C140" s="110" t="s">
        <v>91</v>
      </c>
      <c r="D140" s="110" t="s">
        <v>81</v>
      </c>
      <c r="E140" s="111" t="s">
        <v>333</v>
      </c>
      <c r="F140" s="112" t="s">
        <v>334</v>
      </c>
      <c r="G140" s="113" t="s">
        <v>89</v>
      </c>
      <c r="H140" s="114">
        <v>5.44</v>
      </c>
      <c r="I140" s="115"/>
      <c r="J140" s="114">
        <f t="shared" ref="J140:J149" si="0">ROUND(I140*H140,3)</f>
        <v>0</v>
      </c>
      <c r="K140" s="116"/>
      <c r="L140" s="18"/>
      <c r="M140" s="117" t="s">
        <v>0</v>
      </c>
      <c r="N140" s="118" t="s">
        <v>24</v>
      </c>
      <c r="O140" s="32"/>
      <c r="P140" s="119">
        <f t="shared" ref="P140:P149" si="1">O140*H140</f>
        <v>0</v>
      </c>
      <c r="Q140" s="119">
        <v>0</v>
      </c>
      <c r="R140" s="119">
        <f t="shared" ref="R140:R149" si="2">Q140*H140</f>
        <v>0</v>
      </c>
      <c r="S140" s="119">
        <v>0</v>
      </c>
      <c r="T140" s="120">
        <f t="shared" ref="T140:T149" si="3">S140*H140</f>
        <v>0</v>
      </c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R140" s="121" t="s">
        <v>83</v>
      </c>
      <c r="AT140" s="121" t="s">
        <v>81</v>
      </c>
      <c r="AU140" s="121" t="s">
        <v>43</v>
      </c>
      <c r="AY140" s="8" t="s">
        <v>79</v>
      </c>
      <c r="BE140" s="122">
        <f t="shared" ref="BE140:BE149" si="4">IF(N140="základná",J140,0)</f>
        <v>0</v>
      </c>
      <c r="BF140" s="122">
        <f t="shared" ref="BF140:BF149" si="5">IF(N140="znížená",J140,0)</f>
        <v>0</v>
      </c>
      <c r="BG140" s="122">
        <f t="shared" ref="BG140:BG149" si="6">IF(N140="zákl. prenesená",J140,0)</f>
        <v>0</v>
      </c>
      <c r="BH140" s="122">
        <f t="shared" ref="BH140:BH149" si="7">IF(N140="zníž. prenesená",J140,0)</f>
        <v>0</v>
      </c>
      <c r="BI140" s="122">
        <f t="shared" ref="BI140:BI149" si="8">IF(N140="nulová",J140,0)</f>
        <v>0</v>
      </c>
      <c r="BJ140" s="8" t="s">
        <v>43</v>
      </c>
      <c r="BK140" s="123">
        <f t="shared" ref="BK140:BK149" si="9">ROUND(I140*H140,3)</f>
        <v>0</v>
      </c>
      <c r="BL140" s="8" t="s">
        <v>83</v>
      </c>
      <c r="BM140" s="121" t="s">
        <v>94</v>
      </c>
    </row>
    <row r="141" spans="1:65" s="2" customFormat="1" ht="16.5" customHeight="1" x14ac:dyDescent="0.2">
      <c r="A141" s="17"/>
      <c r="B141" s="109"/>
      <c r="C141" s="110" t="s">
        <v>85</v>
      </c>
      <c r="D141" s="110" t="s">
        <v>81</v>
      </c>
      <c r="E141" s="111" t="s">
        <v>335</v>
      </c>
      <c r="F141" s="112" t="s">
        <v>336</v>
      </c>
      <c r="G141" s="113" t="s">
        <v>82</v>
      </c>
      <c r="H141" s="114">
        <v>7.056</v>
      </c>
      <c r="I141" s="115"/>
      <c r="J141" s="114">
        <f t="shared" si="0"/>
        <v>0</v>
      </c>
      <c r="K141" s="116"/>
      <c r="L141" s="18"/>
      <c r="M141" s="117" t="s">
        <v>0</v>
      </c>
      <c r="N141" s="118" t="s">
        <v>24</v>
      </c>
      <c r="O141" s="32"/>
      <c r="P141" s="119">
        <f t="shared" si="1"/>
        <v>0</v>
      </c>
      <c r="Q141" s="119">
        <v>0</v>
      </c>
      <c r="R141" s="119">
        <f t="shared" si="2"/>
        <v>0</v>
      </c>
      <c r="S141" s="119">
        <v>0</v>
      </c>
      <c r="T141" s="120">
        <f t="shared" si="3"/>
        <v>0</v>
      </c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R141" s="121" t="s">
        <v>83</v>
      </c>
      <c r="AT141" s="121" t="s">
        <v>81</v>
      </c>
      <c r="AU141" s="121" t="s">
        <v>43</v>
      </c>
      <c r="AY141" s="8" t="s">
        <v>79</v>
      </c>
      <c r="BE141" s="122">
        <f t="shared" si="4"/>
        <v>0</v>
      </c>
      <c r="BF141" s="122">
        <f t="shared" si="5"/>
        <v>0</v>
      </c>
      <c r="BG141" s="122">
        <f t="shared" si="6"/>
        <v>0</v>
      </c>
      <c r="BH141" s="122">
        <f t="shared" si="7"/>
        <v>0</v>
      </c>
      <c r="BI141" s="122">
        <f t="shared" si="8"/>
        <v>0</v>
      </c>
      <c r="BJ141" s="8" t="s">
        <v>43</v>
      </c>
      <c r="BK141" s="123">
        <f t="shared" si="9"/>
        <v>0</v>
      </c>
      <c r="BL141" s="8" t="s">
        <v>83</v>
      </c>
      <c r="BM141" s="121" t="s">
        <v>97</v>
      </c>
    </row>
    <row r="142" spans="1:65" s="2" customFormat="1" ht="24" customHeight="1" x14ac:dyDescent="0.2">
      <c r="A142" s="17"/>
      <c r="B142" s="109"/>
      <c r="C142" s="110" t="s">
        <v>98</v>
      </c>
      <c r="D142" s="110" t="s">
        <v>81</v>
      </c>
      <c r="E142" s="111" t="s">
        <v>337</v>
      </c>
      <c r="F142" s="112" t="s">
        <v>338</v>
      </c>
      <c r="G142" s="113" t="s">
        <v>82</v>
      </c>
      <c r="H142" s="114">
        <v>7.056</v>
      </c>
      <c r="I142" s="115"/>
      <c r="J142" s="114">
        <f t="shared" si="0"/>
        <v>0</v>
      </c>
      <c r="K142" s="116"/>
      <c r="L142" s="18"/>
      <c r="M142" s="117" t="s">
        <v>0</v>
      </c>
      <c r="N142" s="118" t="s">
        <v>24</v>
      </c>
      <c r="O142" s="32"/>
      <c r="P142" s="119">
        <f t="shared" si="1"/>
        <v>0</v>
      </c>
      <c r="Q142" s="119">
        <v>0</v>
      </c>
      <c r="R142" s="119">
        <f t="shared" si="2"/>
        <v>0</v>
      </c>
      <c r="S142" s="119">
        <v>0</v>
      </c>
      <c r="T142" s="120">
        <f t="shared" si="3"/>
        <v>0</v>
      </c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R142" s="121" t="s">
        <v>83</v>
      </c>
      <c r="AT142" s="121" t="s">
        <v>81</v>
      </c>
      <c r="AU142" s="121" t="s">
        <v>43</v>
      </c>
      <c r="AY142" s="8" t="s">
        <v>79</v>
      </c>
      <c r="BE142" s="122">
        <f t="shared" si="4"/>
        <v>0</v>
      </c>
      <c r="BF142" s="122">
        <f t="shared" si="5"/>
        <v>0</v>
      </c>
      <c r="BG142" s="122">
        <f t="shared" si="6"/>
        <v>0</v>
      </c>
      <c r="BH142" s="122">
        <f t="shared" si="7"/>
        <v>0</v>
      </c>
      <c r="BI142" s="122">
        <f t="shared" si="8"/>
        <v>0</v>
      </c>
      <c r="BJ142" s="8" t="s">
        <v>43</v>
      </c>
      <c r="BK142" s="123">
        <f t="shared" si="9"/>
        <v>0</v>
      </c>
      <c r="BL142" s="8" t="s">
        <v>83</v>
      </c>
      <c r="BM142" s="121" t="s">
        <v>101</v>
      </c>
    </row>
    <row r="143" spans="1:65" s="2" customFormat="1" ht="16.5" customHeight="1" x14ac:dyDescent="0.2">
      <c r="A143" s="17"/>
      <c r="B143" s="109"/>
      <c r="C143" s="110" t="s">
        <v>90</v>
      </c>
      <c r="D143" s="110" t="s">
        <v>81</v>
      </c>
      <c r="E143" s="111" t="s">
        <v>339</v>
      </c>
      <c r="F143" s="112" t="s">
        <v>340</v>
      </c>
      <c r="G143" s="113" t="s">
        <v>108</v>
      </c>
      <c r="H143" s="114">
        <v>0.41399999999999998</v>
      </c>
      <c r="I143" s="115"/>
      <c r="J143" s="114">
        <f t="shared" si="0"/>
        <v>0</v>
      </c>
      <c r="K143" s="116"/>
      <c r="L143" s="18"/>
      <c r="M143" s="117" t="s">
        <v>0</v>
      </c>
      <c r="N143" s="118" t="s">
        <v>24</v>
      </c>
      <c r="O143" s="32"/>
      <c r="P143" s="119">
        <f t="shared" si="1"/>
        <v>0</v>
      </c>
      <c r="Q143" s="119">
        <v>0</v>
      </c>
      <c r="R143" s="119">
        <f t="shared" si="2"/>
        <v>0</v>
      </c>
      <c r="S143" s="119">
        <v>0</v>
      </c>
      <c r="T143" s="120">
        <f t="shared" si="3"/>
        <v>0</v>
      </c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R143" s="121" t="s">
        <v>83</v>
      </c>
      <c r="AT143" s="121" t="s">
        <v>81</v>
      </c>
      <c r="AU143" s="121" t="s">
        <v>43</v>
      </c>
      <c r="AY143" s="8" t="s">
        <v>79</v>
      </c>
      <c r="BE143" s="122">
        <f t="shared" si="4"/>
        <v>0</v>
      </c>
      <c r="BF143" s="122">
        <f t="shared" si="5"/>
        <v>0</v>
      </c>
      <c r="BG143" s="122">
        <f t="shared" si="6"/>
        <v>0</v>
      </c>
      <c r="BH143" s="122">
        <f t="shared" si="7"/>
        <v>0</v>
      </c>
      <c r="BI143" s="122">
        <f t="shared" si="8"/>
        <v>0</v>
      </c>
      <c r="BJ143" s="8" t="s">
        <v>43</v>
      </c>
      <c r="BK143" s="123">
        <f t="shared" si="9"/>
        <v>0</v>
      </c>
      <c r="BL143" s="8" t="s">
        <v>83</v>
      </c>
      <c r="BM143" s="121" t="s">
        <v>104</v>
      </c>
    </row>
    <row r="144" spans="1:65" s="2" customFormat="1" ht="24" customHeight="1" x14ac:dyDescent="0.2">
      <c r="A144" s="17"/>
      <c r="B144" s="109"/>
      <c r="C144" s="110" t="s">
        <v>105</v>
      </c>
      <c r="D144" s="110" t="s">
        <v>81</v>
      </c>
      <c r="E144" s="111" t="s">
        <v>87</v>
      </c>
      <c r="F144" s="112" t="s">
        <v>88</v>
      </c>
      <c r="G144" s="113" t="s">
        <v>89</v>
      </c>
      <c r="H144" s="114">
        <v>22.922999999999998</v>
      </c>
      <c r="I144" s="115"/>
      <c r="J144" s="114">
        <f t="shared" si="0"/>
        <v>0</v>
      </c>
      <c r="K144" s="116"/>
      <c r="L144" s="18"/>
      <c r="M144" s="117" t="s">
        <v>0</v>
      </c>
      <c r="N144" s="118" t="s">
        <v>24</v>
      </c>
      <c r="O144" s="32"/>
      <c r="P144" s="119">
        <f t="shared" si="1"/>
        <v>0</v>
      </c>
      <c r="Q144" s="119">
        <v>0</v>
      </c>
      <c r="R144" s="119">
        <f t="shared" si="2"/>
        <v>0</v>
      </c>
      <c r="S144" s="119">
        <v>0</v>
      </c>
      <c r="T144" s="120">
        <f t="shared" si="3"/>
        <v>0</v>
      </c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R144" s="121" t="s">
        <v>83</v>
      </c>
      <c r="AT144" s="121" t="s">
        <v>81</v>
      </c>
      <c r="AU144" s="121" t="s">
        <v>43</v>
      </c>
      <c r="AY144" s="8" t="s">
        <v>79</v>
      </c>
      <c r="BE144" s="122">
        <f t="shared" si="4"/>
        <v>0</v>
      </c>
      <c r="BF144" s="122">
        <f t="shared" si="5"/>
        <v>0</v>
      </c>
      <c r="BG144" s="122">
        <f t="shared" si="6"/>
        <v>0</v>
      </c>
      <c r="BH144" s="122">
        <f t="shared" si="7"/>
        <v>0</v>
      </c>
      <c r="BI144" s="122">
        <f t="shared" si="8"/>
        <v>0</v>
      </c>
      <c r="BJ144" s="8" t="s">
        <v>43</v>
      </c>
      <c r="BK144" s="123">
        <f t="shared" si="9"/>
        <v>0</v>
      </c>
      <c r="BL144" s="8" t="s">
        <v>83</v>
      </c>
      <c r="BM144" s="121" t="s">
        <v>109</v>
      </c>
    </row>
    <row r="145" spans="1:65" s="2" customFormat="1" ht="24" customHeight="1" x14ac:dyDescent="0.2">
      <c r="A145" s="17"/>
      <c r="B145" s="109"/>
      <c r="C145" s="110" t="s">
        <v>94</v>
      </c>
      <c r="D145" s="110" t="s">
        <v>81</v>
      </c>
      <c r="E145" s="111" t="s">
        <v>92</v>
      </c>
      <c r="F145" s="112" t="s">
        <v>93</v>
      </c>
      <c r="G145" s="113" t="s">
        <v>82</v>
      </c>
      <c r="H145" s="114">
        <v>134.65199999999999</v>
      </c>
      <c r="I145" s="115"/>
      <c r="J145" s="114">
        <f t="shared" si="0"/>
        <v>0</v>
      </c>
      <c r="K145" s="116"/>
      <c r="L145" s="18"/>
      <c r="M145" s="117" t="s">
        <v>0</v>
      </c>
      <c r="N145" s="118" t="s">
        <v>24</v>
      </c>
      <c r="O145" s="32"/>
      <c r="P145" s="119">
        <f t="shared" si="1"/>
        <v>0</v>
      </c>
      <c r="Q145" s="119">
        <v>0</v>
      </c>
      <c r="R145" s="119">
        <f t="shared" si="2"/>
        <v>0</v>
      </c>
      <c r="S145" s="119">
        <v>0</v>
      </c>
      <c r="T145" s="120">
        <f t="shared" si="3"/>
        <v>0</v>
      </c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R145" s="121" t="s">
        <v>83</v>
      </c>
      <c r="AT145" s="121" t="s">
        <v>81</v>
      </c>
      <c r="AU145" s="121" t="s">
        <v>43</v>
      </c>
      <c r="AY145" s="8" t="s">
        <v>79</v>
      </c>
      <c r="BE145" s="122">
        <f t="shared" si="4"/>
        <v>0</v>
      </c>
      <c r="BF145" s="122">
        <f t="shared" si="5"/>
        <v>0</v>
      </c>
      <c r="BG145" s="122">
        <f t="shared" si="6"/>
        <v>0</v>
      </c>
      <c r="BH145" s="122">
        <f t="shared" si="7"/>
        <v>0</v>
      </c>
      <c r="BI145" s="122">
        <f t="shared" si="8"/>
        <v>0</v>
      </c>
      <c r="BJ145" s="8" t="s">
        <v>43</v>
      </c>
      <c r="BK145" s="123">
        <f t="shared" si="9"/>
        <v>0</v>
      </c>
      <c r="BL145" s="8" t="s">
        <v>83</v>
      </c>
      <c r="BM145" s="121" t="s">
        <v>3</v>
      </c>
    </row>
    <row r="146" spans="1:65" s="2" customFormat="1" ht="24" customHeight="1" x14ac:dyDescent="0.2">
      <c r="A146" s="17"/>
      <c r="B146" s="109"/>
      <c r="C146" s="110" t="s">
        <v>113</v>
      </c>
      <c r="D146" s="110" t="s">
        <v>81</v>
      </c>
      <c r="E146" s="111" t="s">
        <v>95</v>
      </c>
      <c r="F146" s="112" t="s">
        <v>96</v>
      </c>
      <c r="G146" s="113" t="s">
        <v>82</v>
      </c>
      <c r="H146" s="114">
        <v>134.65199999999999</v>
      </c>
      <c r="I146" s="115"/>
      <c r="J146" s="114">
        <f t="shared" si="0"/>
        <v>0</v>
      </c>
      <c r="K146" s="116"/>
      <c r="L146" s="18"/>
      <c r="M146" s="117" t="s">
        <v>0</v>
      </c>
      <c r="N146" s="118" t="s">
        <v>24</v>
      </c>
      <c r="O146" s="32"/>
      <c r="P146" s="119">
        <f t="shared" si="1"/>
        <v>0</v>
      </c>
      <c r="Q146" s="119">
        <v>0</v>
      </c>
      <c r="R146" s="119">
        <f t="shared" si="2"/>
        <v>0</v>
      </c>
      <c r="S146" s="119">
        <v>0</v>
      </c>
      <c r="T146" s="120">
        <f t="shared" si="3"/>
        <v>0</v>
      </c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R146" s="121" t="s">
        <v>83</v>
      </c>
      <c r="AT146" s="121" t="s">
        <v>81</v>
      </c>
      <c r="AU146" s="121" t="s">
        <v>43</v>
      </c>
      <c r="AY146" s="8" t="s">
        <v>79</v>
      </c>
      <c r="BE146" s="122">
        <f t="shared" si="4"/>
        <v>0</v>
      </c>
      <c r="BF146" s="122">
        <f t="shared" si="5"/>
        <v>0</v>
      </c>
      <c r="BG146" s="122">
        <f t="shared" si="6"/>
        <v>0</v>
      </c>
      <c r="BH146" s="122">
        <f t="shared" si="7"/>
        <v>0</v>
      </c>
      <c r="BI146" s="122">
        <f t="shared" si="8"/>
        <v>0</v>
      </c>
      <c r="BJ146" s="8" t="s">
        <v>43</v>
      </c>
      <c r="BK146" s="123">
        <f t="shared" si="9"/>
        <v>0</v>
      </c>
      <c r="BL146" s="8" t="s">
        <v>83</v>
      </c>
      <c r="BM146" s="121" t="s">
        <v>116</v>
      </c>
    </row>
    <row r="147" spans="1:65" s="2" customFormat="1" ht="16.5" customHeight="1" x14ac:dyDescent="0.2">
      <c r="A147" s="17"/>
      <c r="B147" s="109"/>
      <c r="C147" s="110" t="s">
        <v>97</v>
      </c>
      <c r="D147" s="110" t="s">
        <v>81</v>
      </c>
      <c r="E147" s="111" t="s">
        <v>99</v>
      </c>
      <c r="F147" s="112" t="s">
        <v>100</v>
      </c>
      <c r="G147" s="113" t="s">
        <v>89</v>
      </c>
      <c r="H147" s="114">
        <v>64.495000000000005</v>
      </c>
      <c r="I147" s="115"/>
      <c r="J147" s="114">
        <f t="shared" si="0"/>
        <v>0</v>
      </c>
      <c r="K147" s="116"/>
      <c r="L147" s="18"/>
      <c r="M147" s="117" t="s">
        <v>0</v>
      </c>
      <c r="N147" s="118" t="s">
        <v>24</v>
      </c>
      <c r="O147" s="32"/>
      <c r="P147" s="119">
        <f t="shared" si="1"/>
        <v>0</v>
      </c>
      <c r="Q147" s="119">
        <v>0</v>
      </c>
      <c r="R147" s="119">
        <f t="shared" si="2"/>
        <v>0</v>
      </c>
      <c r="S147" s="119">
        <v>0</v>
      </c>
      <c r="T147" s="120">
        <f t="shared" si="3"/>
        <v>0</v>
      </c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R147" s="121" t="s">
        <v>83</v>
      </c>
      <c r="AT147" s="121" t="s">
        <v>81</v>
      </c>
      <c r="AU147" s="121" t="s">
        <v>43</v>
      </c>
      <c r="AY147" s="8" t="s">
        <v>79</v>
      </c>
      <c r="BE147" s="122">
        <f t="shared" si="4"/>
        <v>0</v>
      </c>
      <c r="BF147" s="122">
        <f t="shared" si="5"/>
        <v>0</v>
      </c>
      <c r="BG147" s="122">
        <f t="shared" si="6"/>
        <v>0</v>
      </c>
      <c r="BH147" s="122">
        <f t="shared" si="7"/>
        <v>0</v>
      </c>
      <c r="BI147" s="122">
        <f t="shared" si="8"/>
        <v>0</v>
      </c>
      <c r="BJ147" s="8" t="s">
        <v>43</v>
      </c>
      <c r="BK147" s="123">
        <f t="shared" si="9"/>
        <v>0</v>
      </c>
      <c r="BL147" s="8" t="s">
        <v>83</v>
      </c>
      <c r="BM147" s="121" t="s">
        <v>117</v>
      </c>
    </row>
    <row r="148" spans="1:65" s="2" customFormat="1" ht="24" customHeight="1" x14ac:dyDescent="0.2">
      <c r="A148" s="17"/>
      <c r="B148" s="109"/>
      <c r="C148" s="110" t="s">
        <v>118</v>
      </c>
      <c r="D148" s="110" t="s">
        <v>81</v>
      </c>
      <c r="E148" s="111" t="s">
        <v>102</v>
      </c>
      <c r="F148" s="112" t="s">
        <v>103</v>
      </c>
      <c r="G148" s="113" t="s">
        <v>89</v>
      </c>
      <c r="H148" s="114">
        <v>64.495000000000005</v>
      </c>
      <c r="I148" s="115"/>
      <c r="J148" s="114">
        <f t="shared" si="0"/>
        <v>0</v>
      </c>
      <c r="K148" s="116"/>
      <c r="L148" s="18"/>
      <c r="M148" s="117" t="s">
        <v>0</v>
      </c>
      <c r="N148" s="118" t="s">
        <v>24</v>
      </c>
      <c r="O148" s="32"/>
      <c r="P148" s="119">
        <f t="shared" si="1"/>
        <v>0</v>
      </c>
      <c r="Q148" s="119">
        <v>0</v>
      </c>
      <c r="R148" s="119">
        <f t="shared" si="2"/>
        <v>0</v>
      </c>
      <c r="S148" s="119">
        <v>0</v>
      </c>
      <c r="T148" s="120">
        <f t="shared" si="3"/>
        <v>0</v>
      </c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R148" s="121" t="s">
        <v>83</v>
      </c>
      <c r="AT148" s="121" t="s">
        <v>81</v>
      </c>
      <c r="AU148" s="121" t="s">
        <v>43</v>
      </c>
      <c r="AY148" s="8" t="s">
        <v>79</v>
      </c>
      <c r="BE148" s="122">
        <f t="shared" si="4"/>
        <v>0</v>
      </c>
      <c r="BF148" s="122">
        <f t="shared" si="5"/>
        <v>0</v>
      </c>
      <c r="BG148" s="122">
        <f t="shared" si="6"/>
        <v>0</v>
      </c>
      <c r="BH148" s="122">
        <f t="shared" si="7"/>
        <v>0</v>
      </c>
      <c r="BI148" s="122">
        <f t="shared" si="8"/>
        <v>0</v>
      </c>
      <c r="BJ148" s="8" t="s">
        <v>43</v>
      </c>
      <c r="BK148" s="123">
        <f t="shared" si="9"/>
        <v>0</v>
      </c>
      <c r="BL148" s="8" t="s">
        <v>83</v>
      </c>
      <c r="BM148" s="121" t="s">
        <v>119</v>
      </c>
    </row>
    <row r="149" spans="1:65" s="2" customFormat="1" ht="16.5" customHeight="1" x14ac:dyDescent="0.2">
      <c r="A149" s="17"/>
      <c r="B149" s="109"/>
      <c r="C149" s="110" t="s">
        <v>101</v>
      </c>
      <c r="D149" s="110" t="s">
        <v>81</v>
      </c>
      <c r="E149" s="111" t="s">
        <v>106</v>
      </c>
      <c r="F149" s="112" t="s">
        <v>107</v>
      </c>
      <c r="G149" s="113" t="s">
        <v>108</v>
      </c>
      <c r="H149" s="114">
        <v>2.2839999999999998</v>
      </c>
      <c r="I149" s="115"/>
      <c r="J149" s="114">
        <f t="shared" si="0"/>
        <v>0</v>
      </c>
      <c r="K149" s="116"/>
      <c r="L149" s="18"/>
      <c r="M149" s="117" t="s">
        <v>0</v>
      </c>
      <c r="N149" s="118" t="s">
        <v>24</v>
      </c>
      <c r="O149" s="32"/>
      <c r="P149" s="119">
        <f t="shared" si="1"/>
        <v>0</v>
      </c>
      <c r="Q149" s="119">
        <v>0</v>
      </c>
      <c r="R149" s="119">
        <f t="shared" si="2"/>
        <v>0</v>
      </c>
      <c r="S149" s="119">
        <v>0</v>
      </c>
      <c r="T149" s="120">
        <f t="shared" si="3"/>
        <v>0</v>
      </c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R149" s="121" t="s">
        <v>83</v>
      </c>
      <c r="AT149" s="121" t="s">
        <v>81</v>
      </c>
      <c r="AU149" s="121" t="s">
        <v>43</v>
      </c>
      <c r="AY149" s="8" t="s">
        <v>79</v>
      </c>
      <c r="BE149" s="122">
        <f t="shared" si="4"/>
        <v>0</v>
      </c>
      <c r="BF149" s="122">
        <f t="shared" si="5"/>
        <v>0</v>
      </c>
      <c r="BG149" s="122">
        <f t="shared" si="6"/>
        <v>0</v>
      </c>
      <c r="BH149" s="122">
        <f t="shared" si="7"/>
        <v>0</v>
      </c>
      <c r="BI149" s="122">
        <f t="shared" si="8"/>
        <v>0</v>
      </c>
      <c r="BJ149" s="8" t="s">
        <v>43</v>
      </c>
      <c r="BK149" s="123">
        <f t="shared" si="9"/>
        <v>0</v>
      </c>
      <c r="BL149" s="8" t="s">
        <v>83</v>
      </c>
      <c r="BM149" s="121" t="s">
        <v>120</v>
      </c>
    </row>
    <row r="150" spans="1:65" s="7" customFormat="1" ht="22.8" customHeight="1" x14ac:dyDescent="0.25">
      <c r="B150" s="96"/>
      <c r="D150" s="97" t="s">
        <v>40</v>
      </c>
      <c r="E150" s="107" t="s">
        <v>83</v>
      </c>
      <c r="F150" s="107" t="s">
        <v>110</v>
      </c>
      <c r="I150" s="99"/>
      <c r="J150" s="108">
        <f>BK150</f>
        <v>0</v>
      </c>
      <c r="L150" s="96"/>
      <c r="M150" s="101"/>
      <c r="N150" s="102"/>
      <c r="O150" s="102"/>
      <c r="P150" s="103">
        <f>SUM(P151:P152)</f>
        <v>0</v>
      </c>
      <c r="Q150" s="102"/>
      <c r="R150" s="103">
        <f>SUM(R151:R152)</f>
        <v>0</v>
      </c>
      <c r="S150" s="102"/>
      <c r="T150" s="104">
        <f>SUM(T151:T152)</f>
        <v>0</v>
      </c>
      <c r="AR150" s="97" t="s">
        <v>42</v>
      </c>
      <c r="AT150" s="105" t="s">
        <v>40</v>
      </c>
      <c r="AU150" s="105" t="s">
        <v>42</v>
      </c>
      <c r="AY150" s="97" t="s">
        <v>79</v>
      </c>
      <c r="BK150" s="106">
        <f>SUM(BK151:BK152)</f>
        <v>0</v>
      </c>
    </row>
    <row r="151" spans="1:65" s="2" customFormat="1" ht="24" customHeight="1" x14ac:dyDescent="0.2">
      <c r="A151" s="17"/>
      <c r="B151" s="109"/>
      <c r="C151" s="110" t="s">
        <v>121</v>
      </c>
      <c r="D151" s="110" t="s">
        <v>81</v>
      </c>
      <c r="E151" s="111" t="s">
        <v>111</v>
      </c>
      <c r="F151" s="112" t="s">
        <v>112</v>
      </c>
      <c r="G151" s="113" t="s">
        <v>82</v>
      </c>
      <c r="H151" s="114">
        <v>4.01</v>
      </c>
      <c r="I151" s="115"/>
      <c r="J151" s="114">
        <f>ROUND(I151*H151,3)</f>
        <v>0</v>
      </c>
      <c r="K151" s="116"/>
      <c r="L151" s="18"/>
      <c r="M151" s="117" t="s">
        <v>0</v>
      </c>
      <c r="N151" s="118" t="s">
        <v>24</v>
      </c>
      <c r="O151" s="32"/>
      <c r="P151" s="119">
        <f>O151*H151</f>
        <v>0</v>
      </c>
      <c r="Q151" s="119">
        <v>0</v>
      </c>
      <c r="R151" s="119">
        <f>Q151*H151</f>
        <v>0</v>
      </c>
      <c r="S151" s="119">
        <v>0</v>
      </c>
      <c r="T151" s="120">
        <f>S151*H151</f>
        <v>0</v>
      </c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R151" s="121" t="s">
        <v>83</v>
      </c>
      <c r="AT151" s="121" t="s">
        <v>81</v>
      </c>
      <c r="AU151" s="121" t="s">
        <v>43</v>
      </c>
      <c r="AY151" s="8" t="s">
        <v>79</v>
      </c>
      <c r="BE151" s="122">
        <f>IF(N151="základná",J151,0)</f>
        <v>0</v>
      </c>
      <c r="BF151" s="122">
        <f>IF(N151="znížená",J151,0)</f>
        <v>0</v>
      </c>
      <c r="BG151" s="122">
        <f>IF(N151="zákl. prenesená",J151,0)</f>
        <v>0</v>
      </c>
      <c r="BH151" s="122">
        <f>IF(N151="zníž. prenesená",J151,0)</f>
        <v>0</v>
      </c>
      <c r="BI151" s="122">
        <f>IF(N151="nulová",J151,0)</f>
        <v>0</v>
      </c>
      <c r="BJ151" s="8" t="s">
        <v>43</v>
      </c>
      <c r="BK151" s="123">
        <f>ROUND(I151*H151,3)</f>
        <v>0</v>
      </c>
      <c r="BL151" s="8" t="s">
        <v>83</v>
      </c>
      <c r="BM151" s="121" t="s">
        <v>122</v>
      </c>
    </row>
    <row r="152" spans="1:65" s="2" customFormat="1" ht="24" customHeight="1" x14ac:dyDescent="0.2">
      <c r="A152" s="17"/>
      <c r="B152" s="109"/>
      <c r="C152" s="110" t="s">
        <v>104</v>
      </c>
      <c r="D152" s="110" t="s">
        <v>81</v>
      </c>
      <c r="E152" s="111" t="s">
        <v>114</v>
      </c>
      <c r="F152" s="112" t="s">
        <v>115</v>
      </c>
      <c r="G152" s="113" t="s">
        <v>82</v>
      </c>
      <c r="H152" s="114">
        <v>4.01</v>
      </c>
      <c r="I152" s="115"/>
      <c r="J152" s="114">
        <f>ROUND(I152*H152,3)</f>
        <v>0</v>
      </c>
      <c r="K152" s="116"/>
      <c r="L152" s="18"/>
      <c r="M152" s="117" t="s">
        <v>0</v>
      </c>
      <c r="N152" s="118" t="s">
        <v>24</v>
      </c>
      <c r="O152" s="32"/>
      <c r="P152" s="119">
        <f>O152*H152</f>
        <v>0</v>
      </c>
      <c r="Q152" s="119">
        <v>0</v>
      </c>
      <c r="R152" s="119">
        <f>Q152*H152</f>
        <v>0</v>
      </c>
      <c r="S152" s="119">
        <v>0</v>
      </c>
      <c r="T152" s="120">
        <f>S152*H152</f>
        <v>0</v>
      </c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R152" s="121" t="s">
        <v>83</v>
      </c>
      <c r="AT152" s="121" t="s">
        <v>81</v>
      </c>
      <c r="AU152" s="121" t="s">
        <v>43</v>
      </c>
      <c r="AY152" s="8" t="s">
        <v>79</v>
      </c>
      <c r="BE152" s="122">
        <f>IF(N152="základná",J152,0)</f>
        <v>0</v>
      </c>
      <c r="BF152" s="122">
        <f>IF(N152="znížená",J152,0)</f>
        <v>0</v>
      </c>
      <c r="BG152" s="122">
        <f>IF(N152="zákl. prenesená",J152,0)</f>
        <v>0</v>
      </c>
      <c r="BH152" s="122">
        <f>IF(N152="zníž. prenesená",J152,0)</f>
        <v>0</v>
      </c>
      <c r="BI152" s="122">
        <f>IF(N152="nulová",J152,0)</f>
        <v>0</v>
      </c>
      <c r="BJ152" s="8" t="s">
        <v>43</v>
      </c>
      <c r="BK152" s="123">
        <f>ROUND(I152*H152,3)</f>
        <v>0</v>
      </c>
      <c r="BL152" s="8" t="s">
        <v>83</v>
      </c>
      <c r="BM152" s="121" t="s">
        <v>124</v>
      </c>
    </row>
    <row r="153" spans="1:65" s="7" customFormat="1" ht="22.8" customHeight="1" x14ac:dyDescent="0.25">
      <c r="B153" s="96"/>
      <c r="D153" s="97" t="s">
        <v>40</v>
      </c>
      <c r="E153" s="107" t="s">
        <v>105</v>
      </c>
      <c r="F153" s="107" t="s">
        <v>341</v>
      </c>
      <c r="I153" s="99"/>
      <c r="J153" s="108">
        <f>BK153</f>
        <v>0</v>
      </c>
      <c r="L153" s="96"/>
      <c r="M153" s="101"/>
      <c r="N153" s="102"/>
      <c r="O153" s="102"/>
      <c r="P153" s="103">
        <f>SUM(P154:P175)</f>
        <v>0</v>
      </c>
      <c r="Q153" s="102"/>
      <c r="R153" s="103">
        <f>SUM(R154:R175)</f>
        <v>0</v>
      </c>
      <c r="S153" s="102"/>
      <c r="T153" s="104">
        <f>SUM(T154:T175)</f>
        <v>0</v>
      </c>
      <c r="AR153" s="97" t="s">
        <v>42</v>
      </c>
      <c r="AT153" s="105" t="s">
        <v>40</v>
      </c>
      <c r="AU153" s="105" t="s">
        <v>42</v>
      </c>
      <c r="AY153" s="97" t="s">
        <v>79</v>
      </c>
      <c r="BK153" s="106">
        <f>SUM(BK154:BK175)</f>
        <v>0</v>
      </c>
    </row>
    <row r="154" spans="1:65" s="2" customFormat="1" ht="36" customHeight="1" x14ac:dyDescent="0.2">
      <c r="A154" s="17"/>
      <c r="B154" s="109"/>
      <c r="C154" s="110" t="s">
        <v>125</v>
      </c>
      <c r="D154" s="110" t="s">
        <v>81</v>
      </c>
      <c r="E154" s="111" t="s">
        <v>342</v>
      </c>
      <c r="F154" s="112" t="s">
        <v>343</v>
      </c>
      <c r="G154" s="113" t="s">
        <v>123</v>
      </c>
      <c r="H154" s="114">
        <v>5.6</v>
      </c>
      <c r="I154" s="115"/>
      <c r="J154" s="114">
        <f t="shared" ref="J154:J175" si="10">ROUND(I154*H154,3)</f>
        <v>0</v>
      </c>
      <c r="K154" s="116"/>
      <c r="L154" s="18"/>
      <c r="M154" s="117" t="s">
        <v>0</v>
      </c>
      <c r="N154" s="118" t="s">
        <v>24</v>
      </c>
      <c r="O154" s="32"/>
      <c r="P154" s="119">
        <f t="shared" ref="P154:P175" si="11">O154*H154</f>
        <v>0</v>
      </c>
      <c r="Q154" s="119">
        <v>0</v>
      </c>
      <c r="R154" s="119">
        <f t="shared" ref="R154:R175" si="12">Q154*H154</f>
        <v>0</v>
      </c>
      <c r="S154" s="119">
        <v>0</v>
      </c>
      <c r="T154" s="120">
        <f t="shared" ref="T154:T175" si="13">S154*H154</f>
        <v>0</v>
      </c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R154" s="121" t="s">
        <v>83</v>
      </c>
      <c r="AT154" s="121" t="s">
        <v>81</v>
      </c>
      <c r="AU154" s="121" t="s">
        <v>43</v>
      </c>
      <c r="AY154" s="8" t="s">
        <v>79</v>
      </c>
      <c r="BE154" s="122">
        <f t="shared" ref="BE154:BE175" si="14">IF(N154="základná",J154,0)</f>
        <v>0</v>
      </c>
      <c r="BF154" s="122">
        <f t="shared" ref="BF154:BF175" si="15">IF(N154="znížená",J154,0)</f>
        <v>0</v>
      </c>
      <c r="BG154" s="122">
        <f t="shared" ref="BG154:BG175" si="16">IF(N154="zákl. prenesená",J154,0)</f>
        <v>0</v>
      </c>
      <c r="BH154" s="122">
        <f t="shared" ref="BH154:BH175" si="17">IF(N154="zníž. prenesená",J154,0)</f>
        <v>0</v>
      </c>
      <c r="BI154" s="122">
        <f t="shared" ref="BI154:BI175" si="18">IF(N154="nulová",J154,0)</f>
        <v>0</v>
      </c>
      <c r="BJ154" s="8" t="s">
        <v>43</v>
      </c>
      <c r="BK154" s="123">
        <f t="shared" ref="BK154:BK175" si="19">ROUND(I154*H154,3)</f>
        <v>0</v>
      </c>
      <c r="BL154" s="8" t="s">
        <v>83</v>
      </c>
      <c r="BM154" s="121" t="s">
        <v>126</v>
      </c>
    </row>
    <row r="155" spans="1:65" s="2" customFormat="1" ht="16.5" customHeight="1" x14ac:dyDescent="0.2">
      <c r="A155" s="17"/>
      <c r="B155" s="109"/>
      <c r="C155" s="110" t="s">
        <v>109</v>
      </c>
      <c r="D155" s="110" t="s">
        <v>81</v>
      </c>
      <c r="E155" s="111" t="s">
        <v>132</v>
      </c>
      <c r="F155" s="112" t="s">
        <v>133</v>
      </c>
      <c r="G155" s="113" t="s">
        <v>82</v>
      </c>
      <c r="H155" s="114">
        <v>124.6</v>
      </c>
      <c r="I155" s="115"/>
      <c r="J155" s="114">
        <f t="shared" si="10"/>
        <v>0</v>
      </c>
      <c r="K155" s="116"/>
      <c r="L155" s="18"/>
      <c r="M155" s="117" t="s">
        <v>0</v>
      </c>
      <c r="N155" s="118" t="s">
        <v>24</v>
      </c>
      <c r="O155" s="32"/>
      <c r="P155" s="119">
        <f t="shared" si="11"/>
        <v>0</v>
      </c>
      <c r="Q155" s="119">
        <v>0</v>
      </c>
      <c r="R155" s="119">
        <f t="shared" si="12"/>
        <v>0</v>
      </c>
      <c r="S155" s="119">
        <v>0</v>
      </c>
      <c r="T155" s="120">
        <f t="shared" si="13"/>
        <v>0</v>
      </c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R155" s="121" t="s">
        <v>83</v>
      </c>
      <c r="AT155" s="121" t="s">
        <v>81</v>
      </c>
      <c r="AU155" s="121" t="s">
        <v>43</v>
      </c>
      <c r="AY155" s="8" t="s">
        <v>79</v>
      </c>
      <c r="BE155" s="122">
        <f t="shared" si="14"/>
        <v>0</v>
      </c>
      <c r="BF155" s="122">
        <f t="shared" si="15"/>
        <v>0</v>
      </c>
      <c r="BG155" s="122">
        <f t="shared" si="16"/>
        <v>0</v>
      </c>
      <c r="BH155" s="122">
        <f t="shared" si="17"/>
        <v>0</v>
      </c>
      <c r="BI155" s="122">
        <f t="shared" si="18"/>
        <v>0</v>
      </c>
      <c r="BJ155" s="8" t="s">
        <v>43</v>
      </c>
      <c r="BK155" s="123">
        <f t="shared" si="19"/>
        <v>0</v>
      </c>
      <c r="BL155" s="8" t="s">
        <v>83</v>
      </c>
      <c r="BM155" s="121" t="s">
        <v>127</v>
      </c>
    </row>
    <row r="156" spans="1:65" s="2" customFormat="1" ht="16.5" customHeight="1" x14ac:dyDescent="0.2">
      <c r="A156" s="17"/>
      <c r="B156" s="109"/>
      <c r="C156" s="110" t="s">
        <v>128</v>
      </c>
      <c r="D156" s="110" t="s">
        <v>81</v>
      </c>
      <c r="E156" s="111" t="s">
        <v>135</v>
      </c>
      <c r="F156" s="112" t="s">
        <v>136</v>
      </c>
      <c r="G156" s="113" t="s">
        <v>82</v>
      </c>
      <c r="H156" s="114">
        <v>219.19499999999999</v>
      </c>
      <c r="I156" s="115"/>
      <c r="J156" s="114">
        <f t="shared" si="10"/>
        <v>0</v>
      </c>
      <c r="K156" s="116"/>
      <c r="L156" s="18"/>
      <c r="M156" s="117" t="s">
        <v>0</v>
      </c>
      <c r="N156" s="118" t="s">
        <v>24</v>
      </c>
      <c r="O156" s="32"/>
      <c r="P156" s="119">
        <f t="shared" si="11"/>
        <v>0</v>
      </c>
      <c r="Q156" s="119">
        <v>0</v>
      </c>
      <c r="R156" s="119">
        <f t="shared" si="12"/>
        <v>0</v>
      </c>
      <c r="S156" s="119">
        <v>0</v>
      </c>
      <c r="T156" s="120">
        <f t="shared" si="13"/>
        <v>0</v>
      </c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R156" s="121" t="s">
        <v>83</v>
      </c>
      <c r="AT156" s="121" t="s">
        <v>81</v>
      </c>
      <c r="AU156" s="121" t="s">
        <v>43</v>
      </c>
      <c r="AY156" s="8" t="s">
        <v>79</v>
      </c>
      <c r="BE156" s="122">
        <f t="shared" si="14"/>
        <v>0</v>
      </c>
      <c r="BF156" s="122">
        <f t="shared" si="15"/>
        <v>0</v>
      </c>
      <c r="BG156" s="122">
        <f t="shared" si="16"/>
        <v>0</v>
      </c>
      <c r="BH156" s="122">
        <f t="shared" si="17"/>
        <v>0</v>
      </c>
      <c r="BI156" s="122">
        <f t="shared" si="18"/>
        <v>0</v>
      </c>
      <c r="BJ156" s="8" t="s">
        <v>43</v>
      </c>
      <c r="BK156" s="123">
        <f t="shared" si="19"/>
        <v>0</v>
      </c>
      <c r="BL156" s="8" t="s">
        <v>83</v>
      </c>
      <c r="BM156" s="121" t="s">
        <v>129</v>
      </c>
    </row>
    <row r="157" spans="1:65" s="2" customFormat="1" ht="36" customHeight="1" x14ac:dyDescent="0.2">
      <c r="A157" s="17"/>
      <c r="B157" s="109"/>
      <c r="C157" s="110" t="s">
        <v>3</v>
      </c>
      <c r="D157" s="110" t="s">
        <v>81</v>
      </c>
      <c r="E157" s="111" t="s">
        <v>344</v>
      </c>
      <c r="F157" s="112" t="s">
        <v>345</v>
      </c>
      <c r="G157" s="113" t="s">
        <v>141</v>
      </c>
      <c r="H157" s="114">
        <v>50</v>
      </c>
      <c r="I157" s="115"/>
      <c r="J157" s="114">
        <f t="shared" si="10"/>
        <v>0</v>
      </c>
      <c r="K157" s="116"/>
      <c r="L157" s="18"/>
      <c r="M157" s="117" t="s">
        <v>0</v>
      </c>
      <c r="N157" s="118" t="s">
        <v>24</v>
      </c>
      <c r="O157" s="32"/>
      <c r="P157" s="119">
        <f t="shared" si="11"/>
        <v>0</v>
      </c>
      <c r="Q157" s="119">
        <v>0</v>
      </c>
      <c r="R157" s="119">
        <f t="shared" si="12"/>
        <v>0</v>
      </c>
      <c r="S157" s="119">
        <v>0</v>
      </c>
      <c r="T157" s="120">
        <f t="shared" si="13"/>
        <v>0</v>
      </c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R157" s="121" t="s">
        <v>83</v>
      </c>
      <c r="AT157" s="121" t="s">
        <v>81</v>
      </c>
      <c r="AU157" s="121" t="s">
        <v>43</v>
      </c>
      <c r="AY157" s="8" t="s">
        <v>79</v>
      </c>
      <c r="BE157" s="122">
        <f t="shared" si="14"/>
        <v>0</v>
      </c>
      <c r="BF157" s="122">
        <f t="shared" si="15"/>
        <v>0</v>
      </c>
      <c r="BG157" s="122">
        <f t="shared" si="16"/>
        <v>0</v>
      </c>
      <c r="BH157" s="122">
        <f t="shared" si="17"/>
        <v>0</v>
      </c>
      <c r="BI157" s="122">
        <f t="shared" si="18"/>
        <v>0</v>
      </c>
      <c r="BJ157" s="8" t="s">
        <v>43</v>
      </c>
      <c r="BK157" s="123">
        <f t="shared" si="19"/>
        <v>0</v>
      </c>
      <c r="BL157" s="8" t="s">
        <v>83</v>
      </c>
      <c r="BM157" s="121" t="s">
        <v>130</v>
      </c>
    </row>
    <row r="158" spans="1:65" s="2" customFormat="1" ht="24" customHeight="1" x14ac:dyDescent="0.2">
      <c r="A158" s="17"/>
      <c r="B158" s="109"/>
      <c r="C158" s="110" t="s">
        <v>131</v>
      </c>
      <c r="D158" s="110" t="s">
        <v>81</v>
      </c>
      <c r="E158" s="111" t="s">
        <v>139</v>
      </c>
      <c r="F158" s="112" t="s">
        <v>140</v>
      </c>
      <c r="G158" s="113" t="s">
        <v>141</v>
      </c>
      <c r="H158" s="114">
        <v>740</v>
      </c>
      <c r="I158" s="115"/>
      <c r="J158" s="114">
        <f t="shared" si="10"/>
        <v>0</v>
      </c>
      <c r="K158" s="116"/>
      <c r="L158" s="18"/>
      <c r="M158" s="117" t="s">
        <v>0</v>
      </c>
      <c r="N158" s="118" t="s">
        <v>24</v>
      </c>
      <c r="O158" s="32"/>
      <c r="P158" s="119">
        <f t="shared" si="11"/>
        <v>0</v>
      </c>
      <c r="Q158" s="119">
        <v>0</v>
      </c>
      <c r="R158" s="119">
        <f t="shared" si="12"/>
        <v>0</v>
      </c>
      <c r="S158" s="119">
        <v>0</v>
      </c>
      <c r="T158" s="120">
        <f t="shared" si="13"/>
        <v>0</v>
      </c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R158" s="121" t="s">
        <v>83</v>
      </c>
      <c r="AT158" s="121" t="s">
        <v>81</v>
      </c>
      <c r="AU158" s="121" t="s">
        <v>43</v>
      </c>
      <c r="AY158" s="8" t="s">
        <v>79</v>
      </c>
      <c r="BE158" s="122">
        <f t="shared" si="14"/>
        <v>0</v>
      </c>
      <c r="BF158" s="122">
        <f t="shared" si="15"/>
        <v>0</v>
      </c>
      <c r="BG158" s="122">
        <f t="shared" si="16"/>
        <v>0</v>
      </c>
      <c r="BH158" s="122">
        <f t="shared" si="17"/>
        <v>0</v>
      </c>
      <c r="BI158" s="122">
        <f t="shared" si="18"/>
        <v>0</v>
      </c>
      <c r="BJ158" s="8" t="s">
        <v>43</v>
      </c>
      <c r="BK158" s="123">
        <f t="shared" si="19"/>
        <v>0</v>
      </c>
      <c r="BL158" s="8" t="s">
        <v>83</v>
      </c>
      <c r="BM158" s="121" t="s">
        <v>134</v>
      </c>
    </row>
    <row r="159" spans="1:65" s="2" customFormat="1" ht="24" customHeight="1" x14ac:dyDescent="0.2">
      <c r="A159" s="17"/>
      <c r="B159" s="109"/>
      <c r="C159" s="110" t="s">
        <v>116</v>
      </c>
      <c r="D159" s="110" t="s">
        <v>81</v>
      </c>
      <c r="E159" s="111" t="s">
        <v>346</v>
      </c>
      <c r="F159" s="112" t="s">
        <v>347</v>
      </c>
      <c r="G159" s="113" t="s">
        <v>89</v>
      </c>
      <c r="H159" s="114">
        <v>3.6379999999999999</v>
      </c>
      <c r="I159" s="115"/>
      <c r="J159" s="114">
        <f t="shared" si="10"/>
        <v>0</v>
      </c>
      <c r="K159" s="116"/>
      <c r="L159" s="18"/>
      <c r="M159" s="117" t="s">
        <v>0</v>
      </c>
      <c r="N159" s="118" t="s">
        <v>24</v>
      </c>
      <c r="O159" s="32"/>
      <c r="P159" s="119">
        <f t="shared" si="11"/>
        <v>0</v>
      </c>
      <c r="Q159" s="119">
        <v>0</v>
      </c>
      <c r="R159" s="119">
        <f t="shared" si="12"/>
        <v>0</v>
      </c>
      <c r="S159" s="119">
        <v>0</v>
      </c>
      <c r="T159" s="120">
        <f t="shared" si="13"/>
        <v>0</v>
      </c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R159" s="121" t="s">
        <v>83</v>
      </c>
      <c r="AT159" s="121" t="s">
        <v>81</v>
      </c>
      <c r="AU159" s="121" t="s">
        <v>43</v>
      </c>
      <c r="AY159" s="8" t="s">
        <v>79</v>
      </c>
      <c r="BE159" s="122">
        <f t="shared" si="14"/>
        <v>0</v>
      </c>
      <c r="BF159" s="122">
        <f t="shared" si="15"/>
        <v>0</v>
      </c>
      <c r="BG159" s="122">
        <f t="shared" si="16"/>
        <v>0</v>
      </c>
      <c r="BH159" s="122">
        <f t="shared" si="17"/>
        <v>0</v>
      </c>
      <c r="BI159" s="122">
        <f t="shared" si="18"/>
        <v>0</v>
      </c>
      <c r="BJ159" s="8" t="s">
        <v>43</v>
      </c>
      <c r="BK159" s="123">
        <f t="shared" si="19"/>
        <v>0</v>
      </c>
      <c r="BL159" s="8" t="s">
        <v>83</v>
      </c>
      <c r="BM159" s="121" t="s">
        <v>137</v>
      </c>
    </row>
    <row r="160" spans="1:65" s="2" customFormat="1" ht="36" customHeight="1" x14ac:dyDescent="0.2">
      <c r="A160" s="17"/>
      <c r="B160" s="109"/>
      <c r="C160" s="110" t="s">
        <v>138</v>
      </c>
      <c r="D160" s="110" t="s">
        <v>81</v>
      </c>
      <c r="E160" s="111" t="s">
        <v>348</v>
      </c>
      <c r="F160" s="112" t="s">
        <v>349</v>
      </c>
      <c r="G160" s="113" t="s">
        <v>89</v>
      </c>
      <c r="H160" s="114">
        <v>0.13900000000000001</v>
      </c>
      <c r="I160" s="115"/>
      <c r="J160" s="114">
        <f t="shared" si="10"/>
        <v>0</v>
      </c>
      <c r="K160" s="116"/>
      <c r="L160" s="18"/>
      <c r="M160" s="117" t="s">
        <v>0</v>
      </c>
      <c r="N160" s="118" t="s">
        <v>24</v>
      </c>
      <c r="O160" s="32"/>
      <c r="P160" s="119">
        <f t="shared" si="11"/>
        <v>0</v>
      </c>
      <c r="Q160" s="119">
        <v>0</v>
      </c>
      <c r="R160" s="119">
        <f t="shared" si="12"/>
        <v>0</v>
      </c>
      <c r="S160" s="119">
        <v>0</v>
      </c>
      <c r="T160" s="120">
        <f t="shared" si="13"/>
        <v>0</v>
      </c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R160" s="121" t="s">
        <v>83</v>
      </c>
      <c r="AT160" s="121" t="s">
        <v>81</v>
      </c>
      <c r="AU160" s="121" t="s">
        <v>43</v>
      </c>
      <c r="AY160" s="8" t="s">
        <v>79</v>
      </c>
      <c r="BE160" s="122">
        <f t="shared" si="14"/>
        <v>0</v>
      </c>
      <c r="BF160" s="122">
        <f t="shared" si="15"/>
        <v>0</v>
      </c>
      <c r="BG160" s="122">
        <f t="shared" si="16"/>
        <v>0</v>
      </c>
      <c r="BH160" s="122">
        <f t="shared" si="17"/>
        <v>0</v>
      </c>
      <c r="BI160" s="122">
        <f t="shared" si="18"/>
        <v>0</v>
      </c>
      <c r="BJ160" s="8" t="s">
        <v>43</v>
      </c>
      <c r="BK160" s="123">
        <f t="shared" si="19"/>
        <v>0</v>
      </c>
      <c r="BL160" s="8" t="s">
        <v>83</v>
      </c>
      <c r="BM160" s="121" t="s">
        <v>142</v>
      </c>
    </row>
    <row r="161" spans="1:65" s="2" customFormat="1" ht="36" customHeight="1" x14ac:dyDescent="0.2">
      <c r="A161" s="17"/>
      <c r="B161" s="109"/>
      <c r="C161" s="110" t="s">
        <v>117</v>
      </c>
      <c r="D161" s="110" t="s">
        <v>81</v>
      </c>
      <c r="E161" s="111" t="s">
        <v>350</v>
      </c>
      <c r="F161" s="112" t="s">
        <v>351</v>
      </c>
      <c r="G161" s="113" t="s">
        <v>89</v>
      </c>
      <c r="H161" s="114">
        <v>2.9289999999999998</v>
      </c>
      <c r="I161" s="115"/>
      <c r="J161" s="114">
        <f t="shared" si="10"/>
        <v>0</v>
      </c>
      <c r="K161" s="116"/>
      <c r="L161" s="18"/>
      <c r="M161" s="117" t="s">
        <v>0</v>
      </c>
      <c r="N161" s="118" t="s">
        <v>24</v>
      </c>
      <c r="O161" s="32"/>
      <c r="P161" s="119">
        <f t="shared" si="11"/>
        <v>0</v>
      </c>
      <c r="Q161" s="119">
        <v>0</v>
      </c>
      <c r="R161" s="119">
        <f t="shared" si="12"/>
        <v>0</v>
      </c>
      <c r="S161" s="119">
        <v>0</v>
      </c>
      <c r="T161" s="120">
        <f t="shared" si="13"/>
        <v>0</v>
      </c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R161" s="121" t="s">
        <v>83</v>
      </c>
      <c r="AT161" s="121" t="s">
        <v>81</v>
      </c>
      <c r="AU161" s="121" t="s">
        <v>43</v>
      </c>
      <c r="AY161" s="8" t="s">
        <v>79</v>
      </c>
      <c r="BE161" s="122">
        <f t="shared" si="14"/>
        <v>0</v>
      </c>
      <c r="BF161" s="122">
        <f t="shared" si="15"/>
        <v>0</v>
      </c>
      <c r="BG161" s="122">
        <f t="shared" si="16"/>
        <v>0</v>
      </c>
      <c r="BH161" s="122">
        <f t="shared" si="17"/>
        <v>0</v>
      </c>
      <c r="BI161" s="122">
        <f t="shared" si="18"/>
        <v>0</v>
      </c>
      <c r="BJ161" s="8" t="s">
        <v>43</v>
      </c>
      <c r="BK161" s="123">
        <f t="shared" si="19"/>
        <v>0</v>
      </c>
      <c r="BL161" s="8" t="s">
        <v>83</v>
      </c>
      <c r="BM161" s="121" t="s">
        <v>145</v>
      </c>
    </row>
    <row r="162" spans="1:65" s="2" customFormat="1" ht="24" customHeight="1" x14ac:dyDescent="0.2">
      <c r="A162" s="17"/>
      <c r="B162" s="109"/>
      <c r="C162" s="110" t="s">
        <v>146</v>
      </c>
      <c r="D162" s="110" t="s">
        <v>81</v>
      </c>
      <c r="E162" s="111" t="s">
        <v>352</v>
      </c>
      <c r="F162" s="112" t="s">
        <v>353</v>
      </c>
      <c r="G162" s="113" t="s">
        <v>141</v>
      </c>
      <c r="H162" s="114">
        <v>1</v>
      </c>
      <c r="I162" s="115"/>
      <c r="J162" s="114">
        <f t="shared" si="10"/>
        <v>0</v>
      </c>
      <c r="K162" s="116"/>
      <c r="L162" s="18"/>
      <c r="M162" s="117" t="s">
        <v>0</v>
      </c>
      <c r="N162" s="118" t="s">
        <v>24</v>
      </c>
      <c r="O162" s="32"/>
      <c r="P162" s="119">
        <f t="shared" si="11"/>
        <v>0</v>
      </c>
      <c r="Q162" s="119">
        <v>0</v>
      </c>
      <c r="R162" s="119">
        <f t="shared" si="12"/>
        <v>0</v>
      </c>
      <c r="S162" s="119">
        <v>0</v>
      </c>
      <c r="T162" s="120">
        <f t="shared" si="13"/>
        <v>0</v>
      </c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R162" s="121" t="s">
        <v>83</v>
      </c>
      <c r="AT162" s="121" t="s">
        <v>81</v>
      </c>
      <c r="AU162" s="121" t="s">
        <v>43</v>
      </c>
      <c r="AY162" s="8" t="s">
        <v>79</v>
      </c>
      <c r="BE162" s="122">
        <f t="shared" si="14"/>
        <v>0</v>
      </c>
      <c r="BF162" s="122">
        <f t="shared" si="15"/>
        <v>0</v>
      </c>
      <c r="BG162" s="122">
        <f t="shared" si="16"/>
        <v>0</v>
      </c>
      <c r="BH162" s="122">
        <f t="shared" si="17"/>
        <v>0</v>
      </c>
      <c r="BI162" s="122">
        <f t="shared" si="18"/>
        <v>0</v>
      </c>
      <c r="BJ162" s="8" t="s">
        <v>43</v>
      </c>
      <c r="BK162" s="123">
        <f t="shared" si="19"/>
        <v>0</v>
      </c>
      <c r="BL162" s="8" t="s">
        <v>83</v>
      </c>
      <c r="BM162" s="121" t="s">
        <v>149</v>
      </c>
    </row>
    <row r="163" spans="1:65" s="2" customFormat="1" ht="24" customHeight="1" x14ac:dyDescent="0.2">
      <c r="A163" s="17"/>
      <c r="B163" s="109"/>
      <c r="C163" s="110" t="s">
        <v>119</v>
      </c>
      <c r="D163" s="110" t="s">
        <v>81</v>
      </c>
      <c r="E163" s="111" t="s">
        <v>143</v>
      </c>
      <c r="F163" s="112" t="s">
        <v>144</v>
      </c>
      <c r="G163" s="113" t="s">
        <v>82</v>
      </c>
      <c r="H163" s="114">
        <v>161.09800000000001</v>
      </c>
      <c r="I163" s="115"/>
      <c r="J163" s="114">
        <f t="shared" si="10"/>
        <v>0</v>
      </c>
      <c r="K163" s="116"/>
      <c r="L163" s="18"/>
      <c r="M163" s="117" t="s">
        <v>0</v>
      </c>
      <c r="N163" s="118" t="s">
        <v>24</v>
      </c>
      <c r="O163" s="32"/>
      <c r="P163" s="119">
        <f t="shared" si="11"/>
        <v>0</v>
      </c>
      <c r="Q163" s="119">
        <v>0</v>
      </c>
      <c r="R163" s="119">
        <f t="shared" si="12"/>
        <v>0</v>
      </c>
      <c r="S163" s="119">
        <v>0</v>
      </c>
      <c r="T163" s="120">
        <f t="shared" si="13"/>
        <v>0</v>
      </c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R163" s="121" t="s">
        <v>83</v>
      </c>
      <c r="AT163" s="121" t="s">
        <v>81</v>
      </c>
      <c r="AU163" s="121" t="s">
        <v>43</v>
      </c>
      <c r="AY163" s="8" t="s">
        <v>79</v>
      </c>
      <c r="BE163" s="122">
        <f t="shared" si="14"/>
        <v>0</v>
      </c>
      <c r="BF163" s="122">
        <f t="shared" si="15"/>
        <v>0</v>
      </c>
      <c r="BG163" s="122">
        <f t="shared" si="16"/>
        <v>0</v>
      </c>
      <c r="BH163" s="122">
        <f t="shared" si="17"/>
        <v>0</v>
      </c>
      <c r="BI163" s="122">
        <f t="shared" si="18"/>
        <v>0</v>
      </c>
      <c r="BJ163" s="8" t="s">
        <v>43</v>
      </c>
      <c r="BK163" s="123">
        <f t="shared" si="19"/>
        <v>0</v>
      </c>
      <c r="BL163" s="8" t="s">
        <v>83</v>
      </c>
      <c r="BM163" s="121" t="s">
        <v>152</v>
      </c>
    </row>
    <row r="164" spans="1:65" s="2" customFormat="1" ht="24" customHeight="1" x14ac:dyDescent="0.2">
      <c r="A164" s="17"/>
      <c r="B164" s="109"/>
      <c r="C164" s="110" t="s">
        <v>153</v>
      </c>
      <c r="D164" s="110" t="s">
        <v>81</v>
      </c>
      <c r="E164" s="111" t="s">
        <v>147</v>
      </c>
      <c r="F164" s="112" t="s">
        <v>148</v>
      </c>
      <c r="G164" s="113" t="s">
        <v>82</v>
      </c>
      <c r="H164" s="114">
        <v>32.915999999999997</v>
      </c>
      <c r="I164" s="115"/>
      <c r="J164" s="114">
        <f t="shared" si="10"/>
        <v>0</v>
      </c>
      <c r="K164" s="116"/>
      <c r="L164" s="18"/>
      <c r="M164" s="117" t="s">
        <v>0</v>
      </c>
      <c r="N164" s="118" t="s">
        <v>24</v>
      </c>
      <c r="O164" s="32"/>
      <c r="P164" s="119">
        <f t="shared" si="11"/>
        <v>0</v>
      </c>
      <c r="Q164" s="119">
        <v>0</v>
      </c>
      <c r="R164" s="119">
        <f t="shared" si="12"/>
        <v>0</v>
      </c>
      <c r="S164" s="119">
        <v>0</v>
      </c>
      <c r="T164" s="120">
        <f t="shared" si="13"/>
        <v>0</v>
      </c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R164" s="121" t="s">
        <v>83</v>
      </c>
      <c r="AT164" s="121" t="s">
        <v>81</v>
      </c>
      <c r="AU164" s="121" t="s">
        <v>43</v>
      </c>
      <c r="AY164" s="8" t="s">
        <v>79</v>
      </c>
      <c r="BE164" s="122">
        <f t="shared" si="14"/>
        <v>0</v>
      </c>
      <c r="BF164" s="122">
        <f t="shared" si="15"/>
        <v>0</v>
      </c>
      <c r="BG164" s="122">
        <f t="shared" si="16"/>
        <v>0</v>
      </c>
      <c r="BH164" s="122">
        <f t="shared" si="17"/>
        <v>0</v>
      </c>
      <c r="BI164" s="122">
        <f t="shared" si="18"/>
        <v>0</v>
      </c>
      <c r="BJ164" s="8" t="s">
        <v>43</v>
      </c>
      <c r="BK164" s="123">
        <f t="shared" si="19"/>
        <v>0</v>
      </c>
      <c r="BL164" s="8" t="s">
        <v>83</v>
      </c>
      <c r="BM164" s="121" t="s">
        <v>156</v>
      </c>
    </row>
    <row r="165" spans="1:65" s="2" customFormat="1" ht="24" customHeight="1" x14ac:dyDescent="0.2">
      <c r="A165" s="17"/>
      <c r="B165" s="109"/>
      <c r="C165" s="110" t="s">
        <v>120</v>
      </c>
      <c r="D165" s="110" t="s">
        <v>81</v>
      </c>
      <c r="E165" s="111" t="s">
        <v>150</v>
      </c>
      <c r="F165" s="112" t="s">
        <v>151</v>
      </c>
      <c r="G165" s="113" t="s">
        <v>82</v>
      </c>
      <c r="H165" s="114">
        <v>17.724</v>
      </c>
      <c r="I165" s="115"/>
      <c r="J165" s="114">
        <f t="shared" si="10"/>
        <v>0</v>
      </c>
      <c r="K165" s="116"/>
      <c r="L165" s="18"/>
      <c r="M165" s="117" t="s">
        <v>0</v>
      </c>
      <c r="N165" s="118" t="s">
        <v>24</v>
      </c>
      <c r="O165" s="32"/>
      <c r="P165" s="119">
        <f t="shared" si="11"/>
        <v>0</v>
      </c>
      <c r="Q165" s="119">
        <v>0</v>
      </c>
      <c r="R165" s="119">
        <f t="shared" si="12"/>
        <v>0</v>
      </c>
      <c r="S165" s="119">
        <v>0</v>
      </c>
      <c r="T165" s="120">
        <f t="shared" si="13"/>
        <v>0</v>
      </c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R165" s="121" t="s">
        <v>83</v>
      </c>
      <c r="AT165" s="121" t="s">
        <v>81</v>
      </c>
      <c r="AU165" s="121" t="s">
        <v>43</v>
      </c>
      <c r="AY165" s="8" t="s">
        <v>79</v>
      </c>
      <c r="BE165" s="122">
        <f t="shared" si="14"/>
        <v>0</v>
      </c>
      <c r="BF165" s="122">
        <f t="shared" si="15"/>
        <v>0</v>
      </c>
      <c r="BG165" s="122">
        <f t="shared" si="16"/>
        <v>0</v>
      </c>
      <c r="BH165" s="122">
        <f t="shared" si="17"/>
        <v>0</v>
      </c>
      <c r="BI165" s="122">
        <f t="shared" si="18"/>
        <v>0</v>
      </c>
      <c r="BJ165" s="8" t="s">
        <v>43</v>
      </c>
      <c r="BK165" s="123">
        <f t="shared" si="19"/>
        <v>0</v>
      </c>
      <c r="BL165" s="8" t="s">
        <v>83</v>
      </c>
      <c r="BM165" s="121" t="s">
        <v>159</v>
      </c>
    </row>
    <row r="166" spans="1:65" s="2" customFormat="1" ht="24" customHeight="1" x14ac:dyDescent="0.2">
      <c r="A166" s="17"/>
      <c r="B166" s="109"/>
      <c r="C166" s="110" t="s">
        <v>160</v>
      </c>
      <c r="D166" s="110" t="s">
        <v>81</v>
      </c>
      <c r="E166" s="111" t="s">
        <v>354</v>
      </c>
      <c r="F166" s="112" t="s">
        <v>355</v>
      </c>
      <c r="G166" s="113" t="s">
        <v>123</v>
      </c>
      <c r="H166" s="114">
        <v>3</v>
      </c>
      <c r="I166" s="115"/>
      <c r="J166" s="114">
        <f t="shared" si="10"/>
        <v>0</v>
      </c>
      <c r="K166" s="116"/>
      <c r="L166" s="18"/>
      <c r="M166" s="117" t="s">
        <v>0</v>
      </c>
      <c r="N166" s="118" t="s">
        <v>24</v>
      </c>
      <c r="O166" s="32"/>
      <c r="P166" s="119">
        <f t="shared" si="11"/>
        <v>0</v>
      </c>
      <c r="Q166" s="119">
        <v>0</v>
      </c>
      <c r="R166" s="119">
        <f t="shared" si="12"/>
        <v>0</v>
      </c>
      <c r="S166" s="119">
        <v>0</v>
      </c>
      <c r="T166" s="120">
        <f t="shared" si="13"/>
        <v>0</v>
      </c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R166" s="121" t="s">
        <v>83</v>
      </c>
      <c r="AT166" s="121" t="s">
        <v>81</v>
      </c>
      <c r="AU166" s="121" t="s">
        <v>43</v>
      </c>
      <c r="AY166" s="8" t="s">
        <v>79</v>
      </c>
      <c r="BE166" s="122">
        <f t="shared" si="14"/>
        <v>0</v>
      </c>
      <c r="BF166" s="122">
        <f t="shared" si="15"/>
        <v>0</v>
      </c>
      <c r="BG166" s="122">
        <f t="shared" si="16"/>
        <v>0</v>
      </c>
      <c r="BH166" s="122">
        <f t="shared" si="17"/>
        <v>0</v>
      </c>
      <c r="BI166" s="122">
        <f t="shared" si="18"/>
        <v>0</v>
      </c>
      <c r="BJ166" s="8" t="s">
        <v>43</v>
      </c>
      <c r="BK166" s="123">
        <f t="shared" si="19"/>
        <v>0</v>
      </c>
      <c r="BL166" s="8" t="s">
        <v>83</v>
      </c>
      <c r="BM166" s="121" t="s">
        <v>163</v>
      </c>
    </row>
    <row r="167" spans="1:65" s="2" customFormat="1" ht="24" customHeight="1" x14ac:dyDescent="0.2">
      <c r="A167" s="17"/>
      <c r="B167" s="109"/>
      <c r="C167" s="110" t="s">
        <v>122</v>
      </c>
      <c r="D167" s="110" t="s">
        <v>81</v>
      </c>
      <c r="E167" s="111" t="s">
        <v>356</v>
      </c>
      <c r="F167" s="112" t="s">
        <v>357</v>
      </c>
      <c r="G167" s="113" t="s">
        <v>123</v>
      </c>
      <c r="H167" s="114">
        <v>6.4</v>
      </c>
      <c r="I167" s="115"/>
      <c r="J167" s="114">
        <f t="shared" si="10"/>
        <v>0</v>
      </c>
      <c r="K167" s="116"/>
      <c r="L167" s="18"/>
      <c r="M167" s="117" t="s">
        <v>0</v>
      </c>
      <c r="N167" s="118" t="s">
        <v>24</v>
      </c>
      <c r="O167" s="32"/>
      <c r="P167" s="119">
        <f t="shared" si="11"/>
        <v>0</v>
      </c>
      <c r="Q167" s="119">
        <v>0</v>
      </c>
      <c r="R167" s="119">
        <f t="shared" si="12"/>
        <v>0</v>
      </c>
      <c r="S167" s="119">
        <v>0</v>
      </c>
      <c r="T167" s="120">
        <f t="shared" si="13"/>
        <v>0</v>
      </c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R167" s="121" t="s">
        <v>83</v>
      </c>
      <c r="AT167" s="121" t="s">
        <v>81</v>
      </c>
      <c r="AU167" s="121" t="s">
        <v>43</v>
      </c>
      <c r="AY167" s="8" t="s">
        <v>79</v>
      </c>
      <c r="BE167" s="122">
        <f t="shared" si="14"/>
        <v>0</v>
      </c>
      <c r="BF167" s="122">
        <f t="shared" si="15"/>
        <v>0</v>
      </c>
      <c r="BG167" s="122">
        <f t="shared" si="16"/>
        <v>0</v>
      </c>
      <c r="BH167" s="122">
        <f t="shared" si="17"/>
        <v>0</v>
      </c>
      <c r="BI167" s="122">
        <f t="shared" si="18"/>
        <v>0</v>
      </c>
      <c r="BJ167" s="8" t="s">
        <v>43</v>
      </c>
      <c r="BK167" s="123">
        <f t="shared" si="19"/>
        <v>0</v>
      </c>
      <c r="BL167" s="8" t="s">
        <v>83</v>
      </c>
      <c r="BM167" s="121" t="s">
        <v>166</v>
      </c>
    </row>
    <row r="168" spans="1:65" s="2" customFormat="1" ht="24" customHeight="1" x14ac:dyDescent="0.2">
      <c r="A168" s="17"/>
      <c r="B168" s="109"/>
      <c r="C168" s="110" t="s">
        <v>167</v>
      </c>
      <c r="D168" s="110" t="s">
        <v>81</v>
      </c>
      <c r="E168" s="111" t="s">
        <v>358</v>
      </c>
      <c r="F168" s="112" t="s">
        <v>359</v>
      </c>
      <c r="G168" s="113" t="s">
        <v>123</v>
      </c>
      <c r="H168" s="114">
        <v>13.36</v>
      </c>
      <c r="I168" s="115"/>
      <c r="J168" s="114">
        <f t="shared" si="10"/>
        <v>0</v>
      </c>
      <c r="K168" s="116"/>
      <c r="L168" s="18"/>
      <c r="M168" s="117" t="s">
        <v>0</v>
      </c>
      <c r="N168" s="118" t="s">
        <v>24</v>
      </c>
      <c r="O168" s="32"/>
      <c r="P168" s="119">
        <f t="shared" si="11"/>
        <v>0</v>
      </c>
      <c r="Q168" s="119">
        <v>0</v>
      </c>
      <c r="R168" s="119">
        <f t="shared" si="12"/>
        <v>0</v>
      </c>
      <c r="S168" s="119">
        <v>0</v>
      </c>
      <c r="T168" s="120">
        <f t="shared" si="13"/>
        <v>0</v>
      </c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R168" s="121" t="s">
        <v>83</v>
      </c>
      <c r="AT168" s="121" t="s">
        <v>81</v>
      </c>
      <c r="AU168" s="121" t="s">
        <v>43</v>
      </c>
      <c r="AY168" s="8" t="s">
        <v>79</v>
      </c>
      <c r="BE168" s="122">
        <f t="shared" si="14"/>
        <v>0</v>
      </c>
      <c r="BF168" s="122">
        <f t="shared" si="15"/>
        <v>0</v>
      </c>
      <c r="BG168" s="122">
        <f t="shared" si="16"/>
        <v>0</v>
      </c>
      <c r="BH168" s="122">
        <f t="shared" si="17"/>
        <v>0</v>
      </c>
      <c r="BI168" s="122">
        <f t="shared" si="18"/>
        <v>0</v>
      </c>
      <c r="BJ168" s="8" t="s">
        <v>43</v>
      </c>
      <c r="BK168" s="123">
        <f t="shared" si="19"/>
        <v>0</v>
      </c>
      <c r="BL168" s="8" t="s">
        <v>83</v>
      </c>
      <c r="BM168" s="121" t="s">
        <v>170</v>
      </c>
    </row>
    <row r="169" spans="1:65" s="2" customFormat="1" ht="24" customHeight="1" x14ac:dyDescent="0.2">
      <c r="A169" s="17"/>
      <c r="B169" s="109"/>
      <c r="C169" s="110" t="s">
        <v>124</v>
      </c>
      <c r="D169" s="110" t="s">
        <v>81</v>
      </c>
      <c r="E169" s="111" t="s">
        <v>360</v>
      </c>
      <c r="F169" s="112" t="s">
        <v>361</v>
      </c>
      <c r="G169" s="113" t="s">
        <v>123</v>
      </c>
      <c r="H169" s="114">
        <v>2.8</v>
      </c>
      <c r="I169" s="115"/>
      <c r="J169" s="114">
        <f t="shared" si="10"/>
        <v>0</v>
      </c>
      <c r="K169" s="116"/>
      <c r="L169" s="18"/>
      <c r="M169" s="117" t="s">
        <v>0</v>
      </c>
      <c r="N169" s="118" t="s">
        <v>24</v>
      </c>
      <c r="O169" s="32"/>
      <c r="P169" s="119">
        <f t="shared" si="11"/>
        <v>0</v>
      </c>
      <c r="Q169" s="119">
        <v>0</v>
      </c>
      <c r="R169" s="119">
        <f t="shared" si="12"/>
        <v>0</v>
      </c>
      <c r="S169" s="119">
        <v>0</v>
      </c>
      <c r="T169" s="120">
        <f t="shared" si="13"/>
        <v>0</v>
      </c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R169" s="121" t="s">
        <v>83</v>
      </c>
      <c r="AT169" s="121" t="s">
        <v>81</v>
      </c>
      <c r="AU169" s="121" t="s">
        <v>43</v>
      </c>
      <c r="AY169" s="8" t="s">
        <v>79</v>
      </c>
      <c r="BE169" s="122">
        <f t="shared" si="14"/>
        <v>0</v>
      </c>
      <c r="BF169" s="122">
        <f t="shared" si="15"/>
        <v>0</v>
      </c>
      <c r="BG169" s="122">
        <f t="shared" si="16"/>
        <v>0</v>
      </c>
      <c r="BH169" s="122">
        <f t="shared" si="17"/>
        <v>0</v>
      </c>
      <c r="BI169" s="122">
        <f t="shared" si="18"/>
        <v>0</v>
      </c>
      <c r="BJ169" s="8" t="s">
        <v>43</v>
      </c>
      <c r="BK169" s="123">
        <f t="shared" si="19"/>
        <v>0</v>
      </c>
      <c r="BL169" s="8" t="s">
        <v>83</v>
      </c>
      <c r="BM169" s="121" t="s">
        <v>175</v>
      </c>
    </row>
    <row r="170" spans="1:65" s="2" customFormat="1" ht="24" customHeight="1" x14ac:dyDescent="0.2">
      <c r="A170" s="17"/>
      <c r="B170" s="109"/>
      <c r="C170" s="110" t="s">
        <v>180</v>
      </c>
      <c r="D170" s="110" t="s">
        <v>81</v>
      </c>
      <c r="E170" s="111" t="s">
        <v>362</v>
      </c>
      <c r="F170" s="112" t="s">
        <v>363</v>
      </c>
      <c r="G170" s="113" t="s">
        <v>123</v>
      </c>
      <c r="H170" s="114">
        <v>10.1</v>
      </c>
      <c r="I170" s="115"/>
      <c r="J170" s="114">
        <f t="shared" si="10"/>
        <v>0</v>
      </c>
      <c r="K170" s="116"/>
      <c r="L170" s="18"/>
      <c r="M170" s="117" t="s">
        <v>0</v>
      </c>
      <c r="N170" s="118" t="s">
        <v>24</v>
      </c>
      <c r="O170" s="32"/>
      <c r="P170" s="119">
        <f t="shared" si="11"/>
        <v>0</v>
      </c>
      <c r="Q170" s="119">
        <v>0</v>
      </c>
      <c r="R170" s="119">
        <f t="shared" si="12"/>
        <v>0</v>
      </c>
      <c r="S170" s="119">
        <v>0</v>
      </c>
      <c r="T170" s="120">
        <f t="shared" si="13"/>
        <v>0</v>
      </c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R170" s="121" t="s">
        <v>83</v>
      </c>
      <c r="AT170" s="121" t="s">
        <v>81</v>
      </c>
      <c r="AU170" s="121" t="s">
        <v>43</v>
      </c>
      <c r="AY170" s="8" t="s">
        <v>79</v>
      </c>
      <c r="BE170" s="122">
        <f t="shared" si="14"/>
        <v>0</v>
      </c>
      <c r="BF170" s="122">
        <f t="shared" si="15"/>
        <v>0</v>
      </c>
      <c r="BG170" s="122">
        <f t="shared" si="16"/>
        <v>0</v>
      </c>
      <c r="BH170" s="122">
        <f t="shared" si="17"/>
        <v>0</v>
      </c>
      <c r="BI170" s="122">
        <f t="shared" si="18"/>
        <v>0</v>
      </c>
      <c r="BJ170" s="8" t="s">
        <v>43</v>
      </c>
      <c r="BK170" s="123">
        <f t="shared" si="19"/>
        <v>0</v>
      </c>
      <c r="BL170" s="8" t="s">
        <v>83</v>
      </c>
      <c r="BM170" s="121" t="s">
        <v>183</v>
      </c>
    </row>
    <row r="171" spans="1:65" s="2" customFormat="1" ht="16.5" customHeight="1" x14ac:dyDescent="0.2">
      <c r="A171" s="17"/>
      <c r="B171" s="109"/>
      <c r="C171" s="110" t="s">
        <v>126</v>
      </c>
      <c r="D171" s="110" t="s">
        <v>81</v>
      </c>
      <c r="E171" s="111" t="s">
        <v>154</v>
      </c>
      <c r="F171" s="112" t="s">
        <v>155</v>
      </c>
      <c r="G171" s="113" t="s">
        <v>108</v>
      </c>
      <c r="H171" s="114">
        <v>42.155999999999999</v>
      </c>
      <c r="I171" s="115"/>
      <c r="J171" s="114">
        <f t="shared" si="10"/>
        <v>0</v>
      </c>
      <c r="K171" s="116"/>
      <c r="L171" s="18"/>
      <c r="M171" s="117" t="s">
        <v>0</v>
      </c>
      <c r="N171" s="118" t="s">
        <v>24</v>
      </c>
      <c r="O171" s="32"/>
      <c r="P171" s="119">
        <f t="shared" si="11"/>
        <v>0</v>
      </c>
      <c r="Q171" s="119">
        <v>0</v>
      </c>
      <c r="R171" s="119">
        <f t="shared" si="12"/>
        <v>0</v>
      </c>
      <c r="S171" s="119">
        <v>0</v>
      </c>
      <c r="T171" s="120">
        <f t="shared" si="13"/>
        <v>0</v>
      </c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R171" s="121" t="s">
        <v>83</v>
      </c>
      <c r="AT171" s="121" t="s">
        <v>81</v>
      </c>
      <c r="AU171" s="121" t="s">
        <v>43</v>
      </c>
      <c r="AY171" s="8" t="s">
        <v>79</v>
      </c>
      <c r="BE171" s="122">
        <f t="shared" si="14"/>
        <v>0</v>
      </c>
      <c r="BF171" s="122">
        <f t="shared" si="15"/>
        <v>0</v>
      </c>
      <c r="BG171" s="122">
        <f t="shared" si="16"/>
        <v>0</v>
      </c>
      <c r="BH171" s="122">
        <f t="shared" si="17"/>
        <v>0</v>
      </c>
      <c r="BI171" s="122">
        <f t="shared" si="18"/>
        <v>0</v>
      </c>
      <c r="BJ171" s="8" t="s">
        <v>43</v>
      </c>
      <c r="BK171" s="123">
        <f t="shared" si="19"/>
        <v>0</v>
      </c>
      <c r="BL171" s="8" t="s">
        <v>83</v>
      </c>
      <c r="BM171" s="121" t="s">
        <v>187</v>
      </c>
    </row>
    <row r="172" spans="1:65" s="2" customFormat="1" ht="36" customHeight="1" x14ac:dyDescent="0.2">
      <c r="A172" s="17"/>
      <c r="B172" s="109"/>
      <c r="C172" s="110" t="s">
        <v>188</v>
      </c>
      <c r="D172" s="110" t="s">
        <v>81</v>
      </c>
      <c r="E172" s="111" t="s">
        <v>157</v>
      </c>
      <c r="F172" s="112" t="s">
        <v>158</v>
      </c>
      <c r="G172" s="113" t="s">
        <v>108</v>
      </c>
      <c r="H172" s="114">
        <v>590.18399999999997</v>
      </c>
      <c r="I172" s="115"/>
      <c r="J172" s="114">
        <f t="shared" si="10"/>
        <v>0</v>
      </c>
      <c r="K172" s="116"/>
      <c r="L172" s="18"/>
      <c r="M172" s="117" t="s">
        <v>0</v>
      </c>
      <c r="N172" s="118" t="s">
        <v>24</v>
      </c>
      <c r="O172" s="32"/>
      <c r="P172" s="119">
        <f t="shared" si="11"/>
        <v>0</v>
      </c>
      <c r="Q172" s="119">
        <v>0</v>
      </c>
      <c r="R172" s="119">
        <f t="shared" si="12"/>
        <v>0</v>
      </c>
      <c r="S172" s="119">
        <v>0</v>
      </c>
      <c r="T172" s="120">
        <f t="shared" si="13"/>
        <v>0</v>
      </c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R172" s="121" t="s">
        <v>83</v>
      </c>
      <c r="AT172" s="121" t="s">
        <v>81</v>
      </c>
      <c r="AU172" s="121" t="s">
        <v>43</v>
      </c>
      <c r="AY172" s="8" t="s">
        <v>79</v>
      </c>
      <c r="BE172" s="122">
        <f t="shared" si="14"/>
        <v>0</v>
      </c>
      <c r="BF172" s="122">
        <f t="shared" si="15"/>
        <v>0</v>
      </c>
      <c r="BG172" s="122">
        <f t="shared" si="16"/>
        <v>0</v>
      </c>
      <c r="BH172" s="122">
        <f t="shared" si="17"/>
        <v>0</v>
      </c>
      <c r="BI172" s="122">
        <f t="shared" si="18"/>
        <v>0</v>
      </c>
      <c r="BJ172" s="8" t="s">
        <v>43</v>
      </c>
      <c r="BK172" s="123">
        <f t="shared" si="19"/>
        <v>0</v>
      </c>
      <c r="BL172" s="8" t="s">
        <v>83</v>
      </c>
      <c r="BM172" s="121" t="s">
        <v>192</v>
      </c>
    </row>
    <row r="173" spans="1:65" s="2" customFormat="1" ht="24" customHeight="1" x14ac:dyDescent="0.2">
      <c r="A173" s="17"/>
      <c r="B173" s="109"/>
      <c r="C173" s="110" t="s">
        <v>127</v>
      </c>
      <c r="D173" s="110" t="s">
        <v>81</v>
      </c>
      <c r="E173" s="111" t="s">
        <v>161</v>
      </c>
      <c r="F173" s="112" t="s">
        <v>162</v>
      </c>
      <c r="G173" s="113" t="s">
        <v>108</v>
      </c>
      <c r="H173" s="114">
        <v>42.155999999999999</v>
      </c>
      <c r="I173" s="115"/>
      <c r="J173" s="114">
        <f t="shared" si="10"/>
        <v>0</v>
      </c>
      <c r="K173" s="116"/>
      <c r="L173" s="18"/>
      <c r="M173" s="117" t="s">
        <v>0</v>
      </c>
      <c r="N173" s="118" t="s">
        <v>24</v>
      </c>
      <c r="O173" s="32"/>
      <c r="P173" s="119">
        <f t="shared" si="11"/>
        <v>0</v>
      </c>
      <c r="Q173" s="119">
        <v>0</v>
      </c>
      <c r="R173" s="119">
        <f t="shared" si="12"/>
        <v>0</v>
      </c>
      <c r="S173" s="119">
        <v>0</v>
      </c>
      <c r="T173" s="120">
        <f t="shared" si="13"/>
        <v>0</v>
      </c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R173" s="121" t="s">
        <v>83</v>
      </c>
      <c r="AT173" s="121" t="s">
        <v>81</v>
      </c>
      <c r="AU173" s="121" t="s">
        <v>43</v>
      </c>
      <c r="AY173" s="8" t="s">
        <v>79</v>
      </c>
      <c r="BE173" s="122">
        <f t="shared" si="14"/>
        <v>0</v>
      </c>
      <c r="BF173" s="122">
        <f t="shared" si="15"/>
        <v>0</v>
      </c>
      <c r="BG173" s="122">
        <f t="shared" si="16"/>
        <v>0</v>
      </c>
      <c r="BH173" s="122">
        <f t="shared" si="17"/>
        <v>0</v>
      </c>
      <c r="BI173" s="122">
        <f t="shared" si="18"/>
        <v>0</v>
      </c>
      <c r="BJ173" s="8" t="s">
        <v>43</v>
      </c>
      <c r="BK173" s="123">
        <f t="shared" si="19"/>
        <v>0</v>
      </c>
      <c r="BL173" s="8" t="s">
        <v>83</v>
      </c>
      <c r="BM173" s="121" t="s">
        <v>195</v>
      </c>
    </row>
    <row r="174" spans="1:65" s="2" customFormat="1" ht="24" customHeight="1" x14ac:dyDescent="0.2">
      <c r="A174" s="17"/>
      <c r="B174" s="109"/>
      <c r="C174" s="110" t="s">
        <v>196</v>
      </c>
      <c r="D174" s="110" t="s">
        <v>81</v>
      </c>
      <c r="E174" s="111" t="s">
        <v>164</v>
      </c>
      <c r="F174" s="112" t="s">
        <v>165</v>
      </c>
      <c r="G174" s="113" t="s">
        <v>108</v>
      </c>
      <c r="H174" s="114">
        <v>84.311999999999998</v>
      </c>
      <c r="I174" s="115"/>
      <c r="J174" s="114">
        <f t="shared" si="10"/>
        <v>0</v>
      </c>
      <c r="K174" s="116"/>
      <c r="L174" s="18"/>
      <c r="M174" s="117" t="s">
        <v>0</v>
      </c>
      <c r="N174" s="118" t="s">
        <v>24</v>
      </c>
      <c r="O174" s="32"/>
      <c r="P174" s="119">
        <f t="shared" si="11"/>
        <v>0</v>
      </c>
      <c r="Q174" s="119">
        <v>0</v>
      </c>
      <c r="R174" s="119">
        <f t="shared" si="12"/>
        <v>0</v>
      </c>
      <c r="S174" s="119">
        <v>0</v>
      </c>
      <c r="T174" s="120">
        <f t="shared" si="13"/>
        <v>0</v>
      </c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R174" s="121" t="s">
        <v>83</v>
      </c>
      <c r="AT174" s="121" t="s">
        <v>81</v>
      </c>
      <c r="AU174" s="121" t="s">
        <v>43</v>
      </c>
      <c r="AY174" s="8" t="s">
        <v>79</v>
      </c>
      <c r="BE174" s="122">
        <f t="shared" si="14"/>
        <v>0</v>
      </c>
      <c r="BF174" s="122">
        <f t="shared" si="15"/>
        <v>0</v>
      </c>
      <c r="BG174" s="122">
        <f t="shared" si="16"/>
        <v>0</v>
      </c>
      <c r="BH174" s="122">
        <f t="shared" si="17"/>
        <v>0</v>
      </c>
      <c r="BI174" s="122">
        <f t="shared" si="18"/>
        <v>0</v>
      </c>
      <c r="BJ174" s="8" t="s">
        <v>43</v>
      </c>
      <c r="BK174" s="123">
        <f t="shared" si="19"/>
        <v>0</v>
      </c>
      <c r="BL174" s="8" t="s">
        <v>83</v>
      </c>
      <c r="BM174" s="121" t="s">
        <v>198</v>
      </c>
    </row>
    <row r="175" spans="1:65" s="2" customFormat="1" ht="24" customHeight="1" x14ac:dyDescent="0.2">
      <c r="A175" s="17"/>
      <c r="B175" s="109"/>
      <c r="C175" s="110" t="s">
        <v>129</v>
      </c>
      <c r="D175" s="110" t="s">
        <v>81</v>
      </c>
      <c r="E175" s="111" t="s">
        <v>168</v>
      </c>
      <c r="F175" s="112" t="s">
        <v>169</v>
      </c>
      <c r="G175" s="113" t="s">
        <v>108</v>
      </c>
      <c r="H175" s="114">
        <v>42.155999999999999</v>
      </c>
      <c r="I175" s="115"/>
      <c r="J175" s="114">
        <f t="shared" si="10"/>
        <v>0</v>
      </c>
      <c r="K175" s="116"/>
      <c r="L175" s="18"/>
      <c r="M175" s="117" t="s">
        <v>0</v>
      </c>
      <c r="N175" s="118" t="s">
        <v>24</v>
      </c>
      <c r="O175" s="32"/>
      <c r="P175" s="119">
        <f t="shared" si="11"/>
        <v>0</v>
      </c>
      <c r="Q175" s="119">
        <v>0</v>
      </c>
      <c r="R175" s="119">
        <f t="shared" si="12"/>
        <v>0</v>
      </c>
      <c r="S175" s="119">
        <v>0</v>
      </c>
      <c r="T175" s="120">
        <f t="shared" si="13"/>
        <v>0</v>
      </c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R175" s="121" t="s">
        <v>83</v>
      </c>
      <c r="AT175" s="121" t="s">
        <v>81</v>
      </c>
      <c r="AU175" s="121" t="s">
        <v>43</v>
      </c>
      <c r="AY175" s="8" t="s">
        <v>79</v>
      </c>
      <c r="BE175" s="122">
        <f t="shared" si="14"/>
        <v>0</v>
      </c>
      <c r="BF175" s="122">
        <f t="shared" si="15"/>
        <v>0</v>
      </c>
      <c r="BG175" s="122">
        <f t="shared" si="16"/>
        <v>0</v>
      </c>
      <c r="BH175" s="122">
        <f t="shared" si="17"/>
        <v>0</v>
      </c>
      <c r="BI175" s="122">
        <f t="shared" si="18"/>
        <v>0</v>
      </c>
      <c r="BJ175" s="8" t="s">
        <v>43</v>
      </c>
      <c r="BK175" s="123">
        <f t="shared" si="19"/>
        <v>0</v>
      </c>
      <c r="BL175" s="8" t="s">
        <v>83</v>
      </c>
      <c r="BM175" s="121" t="s">
        <v>201</v>
      </c>
    </row>
    <row r="176" spans="1:65" s="7" customFormat="1" ht="22.8" customHeight="1" x14ac:dyDescent="0.25">
      <c r="B176" s="96"/>
      <c r="D176" s="97" t="s">
        <v>40</v>
      </c>
      <c r="E176" s="107" t="s">
        <v>171</v>
      </c>
      <c r="F176" s="107" t="s">
        <v>172</v>
      </c>
      <c r="I176" s="99"/>
      <c r="J176" s="108">
        <f>BK176</f>
        <v>0</v>
      </c>
      <c r="L176" s="96"/>
      <c r="M176" s="101"/>
      <c r="N176" s="102"/>
      <c r="O176" s="102"/>
      <c r="P176" s="103">
        <f>P177</f>
        <v>0</v>
      </c>
      <c r="Q176" s="102"/>
      <c r="R176" s="103">
        <f>R177</f>
        <v>0</v>
      </c>
      <c r="S176" s="102"/>
      <c r="T176" s="104">
        <f>T177</f>
        <v>0</v>
      </c>
      <c r="AR176" s="97" t="s">
        <v>42</v>
      </c>
      <c r="AT176" s="105" t="s">
        <v>40</v>
      </c>
      <c r="AU176" s="105" t="s">
        <v>42</v>
      </c>
      <c r="AY176" s="97" t="s">
        <v>79</v>
      </c>
      <c r="BK176" s="106">
        <f>BK177</f>
        <v>0</v>
      </c>
    </row>
    <row r="177" spans="1:65" s="2" customFormat="1" ht="24" customHeight="1" x14ac:dyDescent="0.2">
      <c r="A177" s="17"/>
      <c r="B177" s="109"/>
      <c r="C177" s="110" t="s">
        <v>202</v>
      </c>
      <c r="D177" s="110" t="s">
        <v>81</v>
      </c>
      <c r="E177" s="111" t="s">
        <v>173</v>
      </c>
      <c r="F177" s="112" t="s">
        <v>174</v>
      </c>
      <c r="G177" s="113" t="s">
        <v>108</v>
      </c>
      <c r="H177" s="114">
        <v>394.38099999999997</v>
      </c>
      <c r="I177" s="115"/>
      <c r="J177" s="114">
        <f>ROUND(I177*H177,3)</f>
        <v>0</v>
      </c>
      <c r="K177" s="116"/>
      <c r="L177" s="18"/>
      <c r="M177" s="117" t="s">
        <v>0</v>
      </c>
      <c r="N177" s="118" t="s">
        <v>24</v>
      </c>
      <c r="O177" s="32"/>
      <c r="P177" s="119">
        <f>O177*H177</f>
        <v>0</v>
      </c>
      <c r="Q177" s="119">
        <v>0</v>
      </c>
      <c r="R177" s="119">
        <f>Q177*H177</f>
        <v>0</v>
      </c>
      <c r="S177" s="119">
        <v>0</v>
      </c>
      <c r="T177" s="120">
        <f>S177*H177</f>
        <v>0</v>
      </c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R177" s="121" t="s">
        <v>83</v>
      </c>
      <c r="AT177" s="121" t="s">
        <v>81</v>
      </c>
      <c r="AU177" s="121" t="s">
        <v>43</v>
      </c>
      <c r="AY177" s="8" t="s">
        <v>79</v>
      </c>
      <c r="BE177" s="122">
        <f>IF(N177="základná",J177,0)</f>
        <v>0</v>
      </c>
      <c r="BF177" s="122">
        <f>IF(N177="znížená",J177,0)</f>
        <v>0</v>
      </c>
      <c r="BG177" s="122">
        <f>IF(N177="zákl. prenesená",J177,0)</f>
        <v>0</v>
      </c>
      <c r="BH177" s="122">
        <f>IF(N177="zníž. prenesená",J177,0)</f>
        <v>0</v>
      </c>
      <c r="BI177" s="122">
        <f>IF(N177="nulová",J177,0)</f>
        <v>0</v>
      </c>
      <c r="BJ177" s="8" t="s">
        <v>43</v>
      </c>
      <c r="BK177" s="123">
        <f>ROUND(I177*H177,3)</f>
        <v>0</v>
      </c>
      <c r="BL177" s="8" t="s">
        <v>83</v>
      </c>
      <c r="BM177" s="121" t="s">
        <v>205</v>
      </c>
    </row>
    <row r="178" spans="1:65" s="7" customFormat="1" ht="25.95" customHeight="1" x14ac:dyDescent="0.25">
      <c r="B178" s="96"/>
      <c r="D178" s="97" t="s">
        <v>40</v>
      </c>
      <c r="E178" s="98" t="s">
        <v>176</v>
      </c>
      <c r="F178" s="98" t="s">
        <v>177</v>
      </c>
      <c r="I178" s="99"/>
      <c r="J178" s="100">
        <f>BK178</f>
        <v>0</v>
      </c>
      <c r="L178" s="96"/>
      <c r="M178" s="101"/>
      <c r="N178" s="102"/>
      <c r="O178" s="102"/>
      <c r="P178" s="103">
        <f>P179+P189+P192+P205+P209</f>
        <v>0</v>
      </c>
      <c r="Q178" s="102"/>
      <c r="R178" s="103">
        <f>R179+R189+R192+R205+R209</f>
        <v>0</v>
      </c>
      <c r="S178" s="102"/>
      <c r="T178" s="104">
        <f>T179+T189+T192+T205+T209</f>
        <v>0</v>
      </c>
      <c r="AR178" s="97" t="s">
        <v>43</v>
      </c>
      <c r="AT178" s="105" t="s">
        <v>40</v>
      </c>
      <c r="AU178" s="105" t="s">
        <v>41</v>
      </c>
      <c r="AY178" s="97" t="s">
        <v>79</v>
      </c>
      <c r="BK178" s="106">
        <f>BK179+BK189+BK192+BK205+BK209</f>
        <v>0</v>
      </c>
    </row>
    <row r="179" spans="1:65" s="7" customFormat="1" ht="22.8" customHeight="1" x14ac:dyDescent="0.25">
      <c r="B179" s="96"/>
      <c r="D179" s="97" t="s">
        <v>40</v>
      </c>
      <c r="E179" s="107" t="s">
        <v>364</v>
      </c>
      <c r="F179" s="107" t="s">
        <v>365</v>
      </c>
      <c r="I179" s="99"/>
      <c r="J179" s="108">
        <f>BK179</f>
        <v>0</v>
      </c>
      <c r="L179" s="96"/>
      <c r="M179" s="101"/>
      <c r="N179" s="102"/>
      <c r="O179" s="102"/>
      <c r="P179" s="103">
        <f>SUM(P180:P188)</f>
        <v>0</v>
      </c>
      <c r="Q179" s="102"/>
      <c r="R179" s="103">
        <f>SUM(R180:R188)</f>
        <v>0</v>
      </c>
      <c r="S179" s="102"/>
      <c r="T179" s="104">
        <f>SUM(T180:T188)</f>
        <v>0</v>
      </c>
      <c r="AR179" s="97" t="s">
        <v>43</v>
      </c>
      <c r="AT179" s="105" t="s">
        <v>40</v>
      </c>
      <c r="AU179" s="105" t="s">
        <v>42</v>
      </c>
      <c r="AY179" s="97" t="s">
        <v>79</v>
      </c>
      <c r="BK179" s="106">
        <f>SUM(BK180:BK188)</f>
        <v>0</v>
      </c>
    </row>
    <row r="180" spans="1:65" s="2" customFormat="1" ht="36" customHeight="1" x14ac:dyDescent="0.2">
      <c r="A180" s="17"/>
      <c r="B180" s="109"/>
      <c r="C180" s="110" t="s">
        <v>130</v>
      </c>
      <c r="D180" s="110" t="s">
        <v>81</v>
      </c>
      <c r="E180" s="111" t="s">
        <v>366</v>
      </c>
      <c r="F180" s="112" t="s">
        <v>367</v>
      </c>
      <c r="G180" s="113" t="s">
        <v>82</v>
      </c>
      <c r="H180" s="114">
        <v>6.9219999999999997</v>
      </c>
      <c r="I180" s="115"/>
      <c r="J180" s="114">
        <f t="shared" ref="J180:J188" si="20">ROUND(I180*H180,3)</f>
        <v>0</v>
      </c>
      <c r="K180" s="116"/>
      <c r="L180" s="18"/>
      <c r="M180" s="117" t="s">
        <v>0</v>
      </c>
      <c r="N180" s="118" t="s">
        <v>24</v>
      </c>
      <c r="O180" s="32"/>
      <c r="P180" s="119">
        <f t="shared" ref="P180:P188" si="21">O180*H180</f>
        <v>0</v>
      </c>
      <c r="Q180" s="119">
        <v>0</v>
      </c>
      <c r="R180" s="119">
        <f t="shared" ref="R180:R188" si="22">Q180*H180</f>
        <v>0</v>
      </c>
      <c r="S180" s="119">
        <v>0</v>
      </c>
      <c r="T180" s="120">
        <f t="shared" ref="T180:T188" si="23">S180*H180</f>
        <v>0</v>
      </c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R180" s="121" t="s">
        <v>104</v>
      </c>
      <c r="AT180" s="121" t="s">
        <v>81</v>
      </c>
      <c r="AU180" s="121" t="s">
        <v>43</v>
      </c>
      <c r="AY180" s="8" t="s">
        <v>79</v>
      </c>
      <c r="BE180" s="122">
        <f t="shared" ref="BE180:BE188" si="24">IF(N180="základná",J180,0)</f>
        <v>0</v>
      </c>
      <c r="BF180" s="122">
        <f t="shared" ref="BF180:BF188" si="25">IF(N180="znížená",J180,0)</f>
        <v>0</v>
      </c>
      <c r="BG180" s="122">
        <f t="shared" ref="BG180:BG188" si="26">IF(N180="zákl. prenesená",J180,0)</f>
        <v>0</v>
      </c>
      <c r="BH180" s="122">
        <f t="shared" ref="BH180:BH188" si="27">IF(N180="zníž. prenesená",J180,0)</f>
        <v>0</v>
      </c>
      <c r="BI180" s="122">
        <f t="shared" ref="BI180:BI188" si="28">IF(N180="nulová",J180,0)</f>
        <v>0</v>
      </c>
      <c r="BJ180" s="8" t="s">
        <v>43</v>
      </c>
      <c r="BK180" s="123">
        <f t="shared" ref="BK180:BK188" si="29">ROUND(I180*H180,3)</f>
        <v>0</v>
      </c>
      <c r="BL180" s="8" t="s">
        <v>104</v>
      </c>
      <c r="BM180" s="121" t="s">
        <v>208</v>
      </c>
    </row>
    <row r="181" spans="1:65" s="2" customFormat="1" ht="24" customHeight="1" x14ac:dyDescent="0.2">
      <c r="A181" s="17"/>
      <c r="B181" s="109"/>
      <c r="C181" s="110" t="s">
        <v>209</v>
      </c>
      <c r="D181" s="110" t="s">
        <v>81</v>
      </c>
      <c r="E181" s="111" t="s">
        <v>368</v>
      </c>
      <c r="F181" s="112" t="s">
        <v>369</v>
      </c>
      <c r="G181" s="113" t="s">
        <v>82</v>
      </c>
      <c r="H181" s="114">
        <v>6.5819999999999999</v>
      </c>
      <c r="I181" s="115"/>
      <c r="J181" s="114">
        <f t="shared" si="20"/>
        <v>0</v>
      </c>
      <c r="K181" s="116"/>
      <c r="L181" s="18"/>
      <c r="M181" s="117" t="s">
        <v>0</v>
      </c>
      <c r="N181" s="118" t="s">
        <v>24</v>
      </c>
      <c r="O181" s="32"/>
      <c r="P181" s="119">
        <f t="shared" si="21"/>
        <v>0</v>
      </c>
      <c r="Q181" s="119">
        <v>0</v>
      </c>
      <c r="R181" s="119">
        <f t="shared" si="22"/>
        <v>0</v>
      </c>
      <c r="S181" s="119">
        <v>0</v>
      </c>
      <c r="T181" s="120">
        <f t="shared" si="23"/>
        <v>0</v>
      </c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R181" s="121" t="s">
        <v>104</v>
      </c>
      <c r="AT181" s="121" t="s">
        <v>81</v>
      </c>
      <c r="AU181" s="121" t="s">
        <v>43</v>
      </c>
      <c r="AY181" s="8" t="s">
        <v>79</v>
      </c>
      <c r="BE181" s="122">
        <f t="shared" si="24"/>
        <v>0</v>
      </c>
      <c r="BF181" s="122">
        <f t="shared" si="25"/>
        <v>0</v>
      </c>
      <c r="BG181" s="122">
        <f t="shared" si="26"/>
        <v>0</v>
      </c>
      <c r="BH181" s="122">
        <f t="shared" si="27"/>
        <v>0</v>
      </c>
      <c r="BI181" s="122">
        <f t="shared" si="28"/>
        <v>0</v>
      </c>
      <c r="BJ181" s="8" t="s">
        <v>43</v>
      </c>
      <c r="BK181" s="123">
        <f t="shared" si="29"/>
        <v>0</v>
      </c>
      <c r="BL181" s="8" t="s">
        <v>104</v>
      </c>
      <c r="BM181" s="121" t="s">
        <v>212</v>
      </c>
    </row>
    <row r="182" spans="1:65" s="2" customFormat="1" ht="24" customHeight="1" x14ac:dyDescent="0.2">
      <c r="A182" s="17"/>
      <c r="B182" s="109"/>
      <c r="C182" s="124" t="s">
        <v>134</v>
      </c>
      <c r="D182" s="124" t="s">
        <v>189</v>
      </c>
      <c r="E182" s="125" t="s">
        <v>370</v>
      </c>
      <c r="F182" s="126" t="s">
        <v>371</v>
      </c>
      <c r="G182" s="127" t="s">
        <v>82</v>
      </c>
      <c r="H182" s="128">
        <v>15.53</v>
      </c>
      <c r="I182" s="129"/>
      <c r="J182" s="128">
        <f t="shared" si="20"/>
        <v>0</v>
      </c>
      <c r="K182" s="130"/>
      <c r="L182" s="131"/>
      <c r="M182" s="132" t="s">
        <v>0</v>
      </c>
      <c r="N182" s="133" t="s">
        <v>24</v>
      </c>
      <c r="O182" s="32"/>
      <c r="P182" s="119">
        <f t="shared" si="21"/>
        <v>0</v>
      </c>
      <c r="Q182" s="119">
        <v>0</v>
      </c>
      <c r="R182" s="119">
        <f t="shared" si="22"/>
        <v>0</v>
      </c>
      <c r="S182" s="119">
        <v>0</v>
      </c>
      <c r="T182" s="120">
        <f t="shared" si="23"/>
        <v>0</v>
      </c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R182" s="121" t="s">
        <v>124</v>
      </c>
      <c r="AT182" s="121" t="s">
        <v>189</v>
      </c>
      <c r="AU182" s="121" t="s">
        <v>43</v>
      </c>
      <c r="AY182" s="8" t="s">
        <v>79</v>
      </c>
      <c r="BE182" s="122">
        <f t="shared" si="24"/>
        <v>0</v>
      </c>
      <c r="BF182" s="122">
        <f t="shared" si="25"/>
        <v>0</v>
      </c>
      <c r="BG182" s="122">
        <f t="shared" si="26"/>
        <v>0</v>
      </c>
      <c r="BH182" s="122">
        <f t="shared" si="27"/>
        <v>0</v>
      </c>
      <c r="BI182" s="122">
        <f t="shared" si="28"/>
        <v>0</v>
      </c>
      <c r="BJ182" s="8" t="s">
        <v>43</v>
      </c>
      <c r="BK182" s="123">
        <f t="shared" si="29"/>
        <v>0</v>
      </c>
      <c r="BL182" s="8" t="s">
        <v>104</v>
      </c>
      <c r="BM182" s="121" t="s">
        <v>215</v>
      </c>
    </row>
    <row r="183" spans="1:65" s="2" customFormat="1" ht="36" customHeight="1" x14ac:dyDescent="0.2">
      <c r="A183" s="17"/>
      <c r="B183" s="109"/>
      <c r="C183" s="110" t="s">
        <v>216</v>
      </c>
      <c r="D183" s="110" t="s">
        <v>81</v>
      </c>
      <c r="E183" s="111" t="s">
        <v>372</v>
      </c>
      <c r="F183" s="112" t="s">
        <v>373</v>
      </c>
      <c r="G183" s="113" t="s">
        <v>82</v>
      </c>
      <c r="H183" s="114">
        <v>6.9219999999999997</v>
      </c>
      <c r="I183" s="115"/>
      <c r="J183" s="114">
        <f t="shared" si="20"/>
        <v>0</v>
      </c>
      <c r="K183" s="116"/>
      <c r="L183" s="18"/>
      <c r="M183" s="117" t="s">
        <v>0</v>
      </c>
      <c r="N183" s="118" t="s">
        <v>24</v>
      </c>
      <c r="O183" s="32"/>
      <c r="P183" s="119">
        <f t="shared" si="21"/>
        <v>0</v>
      </c>
      <c r="Q183" s="119">
        <v>0</v>
      </c>
      <c r="R183" s="119">
        <f t="shared" si="22"/>
        <v>0</v>
      </c>
      <c r="S183" s="119">
        <v>0</v>
      </c>
      <c r="T183" s="120">
        <f t="shared" si="23"/>
        <v>0</v>
      </c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R183" s="121" t="s">
        <v>104</v>
      </c>
      <c r="AT183" s="121" t="s">
        <v>81</v>
      </c>
      <c r="AU183" s="121" t="s">
        <v>43</v>
      </c>
      <c r="AY183" s="8" t="s">
        <v>79</v>
      </c>
      <c r="BE183" s="122">
        <f t="shared" si="24"/>
        <v>0</v>
      </c>
      <c r="BF183" s="122">
        <f t="shared" si="25"/>
        <v>0</v>
      </c>
      <c r="BG183" s="122">
        <f t="shared" si="26"/>
        <v>0</v>
      </c>
      <c r="BH183" s="122">
        <f t="shared" si="27"/>
        <v>0</v>
      </c>
      <c r="BI183" s="122">
        <f t="shared" si="28"/>
        <v>0</v>
      </c>
      <c r="BJ183" s="8" t="s">
        <v>43</v>
      </c>
      <c r="BK183" s="123">
        <f t="shared" si="29"/>
        <v>0</v>
      </c>
      <c r="BL183" s="8" t="s">
        <v>104</v>
      </c>
      <c r="BM183" s="121" t="s">
        <v>218</v>
      </c>
    </row>
    <row r="184" spans="1:65" s="2" customFormat="1" ht="36" customHeight="1" x14ac:dyDescent="0.2">
      <c r="A184" s="17"/>
      <c r="B184" s="109"/>
      <c r="C184" s="110" t="s">
        <v>137</v>
      </c>
      <c r="D184" s="110" t="s">
        <v>81</v>
      </c>
      <c r="E184" s="111" t="s">
        <v>374</v>
      </c>
      <c r="F184" s="112" t="s">
        <v>375</v>
      </c>
      <c r="G184" s="113" t="s">
        <v>82</v>
      </c>
      <c r="H184" s="114">
        <v>6.9219999999999997</v>
      </c>
      <c r="I184" s="115"/>
      <c r="J184" s="114">
        <f t="shared" si="20"/>
        <v>0</v>
      </c>
      <c r="K184" s="116"/>
      <c r="L184" s="18"/>
      <c r="M184" s="117" t="s">
        <v>0</v>
      </c>
      <c r="N184" s="118" t="s">
        <v>24</v>
      </c>
      <c r="O184" s="32"/>
      <c r="P184" s="119">
        <f t="shared" si="21"/>
        <v>0</v>
      </c>
      <c r="Q184" s="119">
        <v>0</v>
      </c>
      <c r="R184" s="119">
        <f t="shared" si="22"/>
        <v>0</v>
      </c>
      <c r="S184" s="119">
        <v>0</v>
      </c>
      <c r="T184" s="120">
        <f t="shared" si="23"/>
        <v>0</v>
      </c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R184" s="121" t="s">
        <v>104</v>
      </c>
      <c r="AT184" s="121" t="s">
        <v>81</v>
      </c>
      <c r="AU184" s="121" t="s">
        <v>43</v>
      </c>
      <c r="AY184" s="8" t="s">
        <v>79</v>
      </c>
      <c r="BE184" s="122">
        <f t="shared" si="24"/>
        <v>0</v>
      </c>
      <c r="BF184" s="122">
        <f t="shared" si="25"/>
        <v>0</v>
      </c>
      <c r="BG184" s="122">
        <f t="shared" si="26"/>
        <v>0</v>
      </c>
      <c r="BH184" s="122">
        <f t="shared" si="27"/>
        <v>0</v>
      </c>
      <c r="BI184" s="122">
        <f t="shared" si="28"/>
        <v>0</v>
      </c>
      <c r="BJ184" s="8" t="s">
        <v>43</v>
      </c>
      <c r="BK184" s="123">
        <f t="shared" si="29"/>
        <v>0</v>
      </c>
      <c r="BL184" s="8" t="s">
        <v>104</v>
      </c>
      <c r="BM184" s="121" t="s">
        <v>222</v>
      </c>
    </row>
    <row r="185" spans="1:65" s="2" customFormat="1" ht="36" customHeight="1" x14ac:dyDescent="0.2">
      <c r="A185" s="17"/>
      <c r="B185" s="109"/>
      <c r="C185" s="110" t="s">
        <v>225</v>
      </c>
      <c r="D185" s="110" t="s">
        <v>81</v>
      </c>
      <c r="E185" s="111" t="s">
        <v>376</v>
      </c>
      <c r="F185" s="112" t="s">
        <v>377</v>
      </c>
      <c r="G185" s="113" t="s">
        <v>82</v>
      </c>
      <c r="H185" s="114">
        <v>6.5819999999999999</v>
      </c>
      <c r="I185" s="115"/>
      <c r="J185" s="114">
        <f t="shared" si="20"/>
        <v>0</v>
      </c>
      <c r="K185" s="116"/>
      <c r="L185" s="18"/>
      <c r="M185" s="117" t="s">
        <v>0</v>
      </c>
      <c r="N185" s="118" t="s">
        <v>24</v>
      </c>
      <c r="O185" s="32"/>
      <c r="P185" s="119">
        <f t="shared" si="21"/>
        <v>0</v>
      </c>
      <c r="Q185" s="119">
        <v>0</v>
      </c>
      <c r="R185" s="119">
        <f t="shared" si="22"/>
        <v>0</v>
      </c>
      <c r="S185" s="119">
        <v>0</v>
      </c>
      <c r="T185" s="120">
        <f t="shared" si="23"/>
        <v>0</v>
      </c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R185" s="121" t="s">
        <v>104</v>
      </c>
      <c r="AT185" s="121" t="s">
        <v>81</v>
      </c>
      <c r="AU185" s="121" t="s">
        <v>43</v>
      </c>
      <c r="AY185" s="8" t="s">
        <v>79</v>
      </c>
      <c r="BE185" s="122">
        <f t="shared" si="24"/>
        <v>0</v>
      </c>
      <c r="BF185" s="122">
        <f t="shared" si="25"/>
        <v>0</v>
      </c>
      <c r="BG185" s="122">
        <f t="shared" si="26"/>
        <v>0</v>
      </c>
      <c r="BH185" s="122">
        <f t="shared" si="27"/>
        <v>0</v>
      </c>
      <c r="BI185" s="122">
        <f t="shared" si="28"/>
        <v>0</v>
      </c>
      <c r="BJ185" s="8" t="s">
        <v>43</v>
      </c>
      <c r="BK185" s="123">
        <f t="shared" si="29"/>
        <v>0</v>
      </c>
      <c r="BL185" s="8" t="s">
        <v>104</v>
      </c>
      <c r="BM185" s="121" t="s">
        <v>228</v>
      </c>
    </row>
    <row r="186" spans="1:65" s="2" customFormat="1" ht="36" customHeight="1" x14ac:dyDescent="0.2">
      <c r="A186" s="17"/>
      <c r="B186" s="109"/>
      <c r="C186" s="110" t="s">
        <v>142</v>
      </c>
      <c r="D186" s="110" t="s">
        <v>81</v>
      </c>
      <c r="E186" s="111" t="s">
        <v>378</v>
      </c>
      <c r="F186" s="112" t="s">
        <v>379</v>
      </c>
      <c r="G186" s="113" t="s">
        <v>82</v>
      </c>
      <c r="H186" s="114">
        <v>6.5819999999999999</v>
      </c>
      <c r="I186" s="115"/>
      <c r="J186" s="114">
        <f t="shared" si="20"/>
        <v>0</v>
      </c>
      <c r="K186" s="116"/>
      <c r="L186" s="18"/>
      <c r="M186" s="117" t="s">
        <v>0</v>
      </c>
      <c r="N186" s="118" t="s">
        <v>24</v>
      </c>
      <c r="O186" s="32"/>
      <c r="P186" s="119">
        <f t="shared" si="21"/>
        <v>0</v>
      </c>
      <c r="Q186" s="119">
        <v>0</v>
      </c>
      <c r="R186" s="119">
        <f t="shared" si="22"/>
        <v>0</v>
      </c>
      <c r="S186" s="119">
        <v>0</v>
      </c>
      <c r="T186" s="120">
        <f t="shared" si="23"/>
        <v>0</v>
      </c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R186" s="121" t="s">
        <v>104</v>
      </c>
      <c r="AT186" s="121" t="s">
        <v>81</v>
      </c>
      <c r="AU186" s="121" t="s">
        <v>43</v>
      </c>
      <c r="AY186" s="8" t="s">
        <v>79</v>
      </c>
      <c r="BE186" s="122">
        <f t="shared" si="24"/>
        <v>0</v>
      </c>
      <c r="BF186" s="122">
        <f t="shared" si="25"/>
        <v>0</v>
      </c>
      <c r="BG186" s="122">
        <f t="shared" si="26"/>
        <v>0</v>
      </c>
      <c r="BH186" s="122">
        <f t="shared" si="27"/>
        <v>0</v>
      </c>
      <c r="BI186" s="122">
        <f t="shared" si="28"/>
        <v>0</v>
      </c>
      <c r="BJ186" s="8" t="s">
        <v>43</v>
      </c>
      <c r="BK186" s="123">
        <f t="shared" si="29"/>
        <v>0</v>
      </c>
      <c r="BL186" s="8" t="s">
        <v>104</v>
      </c>
      <c r="BM186" s="121" t="s">
        <v>231</v>
      </c>
    </row>
    <row r="187" spans="1:65" s="2" customFormat="1" ht="16.5" customHeight="1" x14ac:dyDescent="0.2">
      <c r="A187" s="17"/>
      <c r="B187" s="109"/>
      <c r="C187" s="124" t="s">
        <v>232</v>
      </c>
      <c r="D187" s="124" t="s">
        <v>189</v>
      </c>
      <c r="E187" s="125" t="s">
        <v>380</v>
      </c>
      <c r="F187" s="126" t="s">
        <v>381</v>
      </c>
      <c r="G187" s="127" t="s">
        <v>82</v>
      </c>
      <c r="H187" s="128">
        <v>31.059000000000001</v>
      </c>
      <c r="I187" s="129"/>
      <c r="J187" s="128">
        <f t="shared" si="20"/>
        <v>0</v>
      </c>
      <c r="K187" s="130"/>
      <c r="L187" s="131"/>
      <c r="M187" s="132" t="s">
        <v>0</v>
      </c>
      <c r="N187" s="133" t="s">
        <v>24</v>
      </c>
      <c r="O187" s="32"/>
      <c r="P187" s="119">
        <f t="shared" si="21"/>
        <v>0</v>
      </c>
      <c r="Q187" s="119">
        <v>0</v>
      </c>
      <c r="R187" s="119">
        <f t="shared" si="22"/>
        <v>0</v>
      </c>
      <c r="S187" s="119">
        <v>0</v>
      </c>
      <c r="T187" s="120">
        <f t="shared" si="23"/>
        <v>0</v>
      </c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R187" s="121" t="s">
        <v>124</v>
      </c>
      <c r="AT187" s="121" t="s">
        <v>189</v>
      </c>
      <c r="AU187" s="121" t="s">
        <v>43</v>
      </c>
      <c r="AY187" s="8" t="s">
        <v>79</v>
      </c>
      <c r="BE187" s="122">
        <f t="shared" si="24"/>
        <v>0</v>
      </c>
      <c r="BF187" s="122">
        <f t="shared" si="25"/>
        <v>0</v>
      </c>
      <c r="BG187" s="122">
        <f t="shared" si="26"/>
        <v>0</v>
      </c>
      <c r="BH187" s="122">
        <f t="shared" si="27"/>
        <v>0</v>
      </c>
      <c r="BI187" s="122">
        <f t="shared" si="28"/>
        <v>0</v>
      </c>
      <c r="BJ187" s="8" t="s">
        <v>43</v>
      </c>
      <c r="BK187" s="123">
        <f t="shared" si="29"/>
        <v>0</v>
      </c>
      <c r="BL187" s="8" t="s">
        <v>104</v>
      </c>
      <c r="BM187" s="121" t="s">
        <v>235</v>
      </c>
    </row>
    <row r="188" spans="1:65" s="2" customFormat="1" ht="24" customHeight="1" x14ac:dyDescent="0.2">
      <c r="A188" s="17"/>
      <c r="B188" s="109"/>
      <c r="C188" s="110" t="s">
        <v>145</v>
      </c>
      <c r="D188" s="110" t="s">
        <v>81</v>
      </c>
      <c r="E188" s="111" t="s">
        <v>382</v>
      </c>
      <c r="F188" s="112" t="s">
        <v>383</v>
      </c>
      <c r="G188" s="113" t="s">
        <v>221</v>
      </c>
      <c r="H188" s="115"/>
      <c r="I188" s="115"/>
      <c r="J188" s="114">
        <f t="shared" si="20"/>
        <v>0</v>
      </c>
      <c r="K188" s="116"/>
      <c r="L188" s="18"/>
      <c r="M188" s="117" t="s">
        <v>0</v>
      </c>
      <c r="N188" s="118" t="s">
        <v>24</v>
      </c>
      <c r="O188" s="32"/>
      <c r="P188" s="119">
        <f t="shared" si="21"/>
        <v>0</v>
      </c>
      <c r="Q188" s="119">
        <v>0</v>
      </c>
      <c r="R188" s="119">
        <f t="shared" si="22"/>
        <v>0</v>
      </c>
      <c r="S188" s="119">
        <v>0</v>
      </c>
      <c r="T188" s="120">
        <f t="shared" si="23"/>
        <v>0</v>
      </c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R188" s="121" t="s">
        <v>104</v>
      </c>
      <c r="AT188" s="121" t="s">
        <v>81</v>
      </c>
      <c r="AU188" s="121" t="s">
        <v>43</v>
      </c>
      <c r="AY188" s="8" t="s">
        <v>79</v>
      </c>
      <c r="BE188" s="122">
        <f t="shared" si="24"/>
        <v>0</v>
      </c>
      <c r="BF188" s="122">
        <f t="shared" si="25"/>
        <v>0</v>
      </c>
      <c r="BG188" s="122">
        <f t="shared" si="26"/>
        <v>0</v>
      </c>
      <c r="BH188" s="122">
        <f t="shared" si="27"/>
        <v>0</v>
      </c>
      <c r="BI188" s="122">
        <f t="shared" si="28"/>
        <v>0</v>
      </c>
      <c r="BJ188" s="8" t="s">
        <v>43</v>
      </c>
      <c r="BK188" s="123">
        <f t="shared" si="29"/>
        <v>0</v>
      </c>
      <c r="BL188" s="8" t="s">
        <v>104</v>
      </c>
      <c r="BM188" s="121" t="s">
        <v>240</v>
      </c>
    </row>
    <row r="189" spans="1:65" s="7" customFormat="1" ht="22.8" customHeight="1" x14ac:dyDescent="0.25">
      <c r="B189" s="96"/>
      <c r="D189" s="97" t="s">
        <v>40</v>
      </c>
      <c r="E189" s="107" t="s">
        <v>384</v>
      </c>
      <c r="F189" s="107" t="s">
        <v>385</v>
      </c>
      <c r="I189" s="99"/>
      <c r="J189" s="108">
        <f>BK189</f>
        <v>0</v>
      </c>
      <c r="L189" s="96"/>
      <c r="M189" s="101"/>
      <c r="N189" s="102"/>
      <c r="O189" s="102"/>
      <c r="P189" s="103">
        <f>SUM(P190:P191)</f>
        <v>0</v>
      </c>
      <c r="Q189" s="102"/>
      <c r="R189" s="103">
        <f>SUM(R190:R191)</f>
        <v>0</v>
      </c>
      <c r="S189" s="102"/>
      <c r="T189" s="104">
        <f>SUM(T190:T191)</f>
        <v>0</v>
      </c>
      <c r="AR189" s="97" t="s">
        <v>43</v>
      </c>
      <c r="AT189" s="105" t="s">
        <v>40</v>
      </c>
      <c r="AU189" s="105" t="s">
        <v>42</v>
      </c>
      <c r="AY189" s="97" t="s">
        <v>79</v>
      </c>
      <c r="BK189" s="106">
        <f>SUM(BK190:BK191)</f>
        <v>0</v>
      </c>
    </row>
    <row r="190" spans="1:65" s="2" customFormat="1" ht="16.5" customHeight="1" x14ac:dyDescent="0.2">
      <c r="A190" s="17"/>
      <c r="B190" s="109"/>
      <c r="C190" s="110" t="s">
        <v>241</v>
      </c>
      <c r="D190" s="110" t="s">
        <v>81</v>
      </c>
      <c r="E190" s="111" t="s">
        <v>386</v>
      </c>
      <c r="F190" s="112" t="s">
        <v>387</v>
      </c>
      <c r="G190" s="113" t="s">
        <v>82</v>
      </c>
      <c r="H190" s="114">
        <v>12.077999999999999</v>
      </c>
      <c r="I190" s="115"/>
      <c r="J190" s="114">
        <f>ROUND(I190*H190,3)</f>
        <v>0</v>
      </c>
      <c r="K190" s="116"/>
      <c r="L190" s="18"/>
      <c r="M190" s="117" t="s">
        <v>0</v>
      </c>
      <c r="N190" s="118" t="s">
        <v>24</v>
      </c>
      <c r="O190" s="32"/>
      <c r="P190" s="119">
        <f>O190*H190</f>
        <v>0</v>
      </c>
      <c r="Q190" s="119">
        <v>0</v>
      </c>
      <c r="R190" s="119">
        <f>Q190*H190</f>
        <v>0</v>
      </c>
      <c r="S190" s="119">
        <v>0</v>
      </c>
      <c r="T190" s="120">
        <f>S190*H190</f>
        <v>0</v>
      </c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R190" s="121" t="s">
        <v>104</v>
      </c>
      <c r="AT190" s="121" t="s">
        <v>81</v>
      </c>
      <c r="AU190" s="121" t="s">
        <v>43</v>
      </c>
      <c r="AY190" s="8" t="s">
        <v>79</v>
      </c>
      <c r="BE190" s="122">
        <f>IF(N190="základná",J190,0)</f>
        <v>0</v>
      </c>
      <c r="BF190" s="122">
        <f>IF(N190="znížená",J190,0)</f>
        <v>0</v>
      </c>
      <c r="BG190" s="122">
        <f>IF(N190="zákl. prenesená",J190,0)</f>
        <v>0</v>
      </c>
      <c r="BH190" s="122">
        <f>IF(N190="zníž. prenesená",J190,0)</f>
        <v>0</v>
      </c>
      <c r="BI190" s="122">
        <f>IF(N190="nulová",J190,0)</f>
        <v>0</v>
      </c>
      <c r="BJ190" s="8" t="s">
        <v>43</v>
      </c>
      <c r="BK190" s="123">
        <f>ROUND(I190*H190,3)</f>
        <v>0</v>
      </c>
      <c r="BL190" s="8" t="s">
        <v>104</v>
      </c>
      <c r="BM190" s="121" t="s">
        <v>244</v>
      </c>
    </row>
    <row r="191" spans="1:65" s="2" customFormat="1" ht="24" customHeight="1" x14ac:dyDescent="0.2">
      <c r="A191" s="17"/>
      <c r="B191" s="109"/>
      <c r="C191" s="110" t="s">
        <v>149</v>
      </c>
      <c r="D191" s="110" t="s">
        <v>81</v>
      </c>
      <c r="E191" s="111" t="s">
        <v>388</v>
      </c>
      <c r="F191" s="112" t="s">
        <v>389</v>
      </c>
      <c r="G191" s="113" t="s">
        <v>221</v>
      </c>
      <c r="H191" s="115"/>
      <c r="I191" s="115"/>
      <c r="J191" s="114">
        <f>ROUND(I191*H191,3)</f>
        <v>0</v>
      </c>
      <c r="K191" s="116"/>
      <c r="L191" s="18"/>
      <c r="M191" s="117" t="s">
        <v>0</v>
      </c>
      <c r="N191" s="118" t="s">
        <v>24</v>
      </c>
      <c r="O191" s="32"/>
      <c r="P191" s="119">
        <f>O191*H191</f>
        <v>0</v>
      </c>
      <c r="Q191" s="119">
        <v>0</v>
      </c>
      <c r="R191" s="119">
        <f>Q191*H191</f>
        <v>0</v>
      </c>
      <c r="S191" s="119">
        <v>0</v>
      </c>
      <c r="T191" s="120">
        <f>S191*H191</f>
        <v>0</v>
      </c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R191" s="121" t="s">
        <v>104</v>
      </c>
      <c r="AT191" s="121" t="s">
        <v>81</v>
      </c>
      <c r="AU191" s="121" t="s">
        <v>43</v>
      </c>
      <c r="AY191" s="8" t="s">
        <v>79</v>
      </c>
      <c r="BE191" s="122">
        <f>IF(N191="základná",J191,0)</f>
        <v>0</v>
      </c>
      <c r="BF191" s="122">
        <f>IF(N191="znížená",J191,0)</f>
        <v>0</v>
      </c>
      <c r="BG191" s="122">
        <f>IF(N191="zákl. prenesená",J191,0)</f>
        <v>0</v>
      </c>
      <c r="BH191" s="122">
        <f>IF(N191="zníž. prenesená",J191,0)</f>
        <v>0</v>
      </c>
      <c r="BI191" s="122">
        <f>IF(N191="nulová",J191,0)</f>
        <v>0</v>
      </c>
      <c r="BJ191" s="8" t="s">
        <v>43</v>
      </c>
      <c r="BK191" s="123">
        <f>ROUND(I191*H191,3)</f>
        <v>0</v>
      </c>
      <c r="BL191" s="8" t="s">
        <v>104</v>
      </c>
      <c r="BM191" s="121" t="s">
        <v>246</v>
      </c>
    </row>
    <row r="192" spans="1:65" s="7" customFormat="1" ht="22.8" customHeight="1" x14ac:dyDescent="0.25">
      <c r="B192" s="96"/>
      <c r="D192" s="97" t="s">
        <v>40</v>
      </c>
      <c r="E192" s="107" t="s">
        <v>178</v>
      </c>
      <c r="F192" s="107" t="s">
        <v>179</v>
      </c>
      <c r="I192" s="99"/>
      <c r="J192" s="108">
        <f>BK192</f>
        <v>0</v>
      </c>
      <c r="L192" s="96"/>
      <c r="M192" s="101"/>
      <c r="N192" s="102"/>
      <c r="O192" s="102"/>
      <c r="P192" s="103">
        <f>SUM(P193:P204)</f>
        <v>0</v>
      </c>
      <c r="Q192" s="102"/>
      <c r="R192" s="103">
        <f>SUM(R193:R204)</f>
        <v>0</v>
      </c>
      <c r="S192" s="102"/>
      <c r="T192" s="104">
        <f>SUM(T193:T204)</f>
        <v>0</v>
      </c>
      <c r="AR192" s="97" t="s">
        <v>43</v>
      </c>
      <c r="AT192" s="105" t="s">
        <v>40</v>
      </c>
      <c r="AU192" s="105" t="s">
        <v>42</v>
      </c>
      <c r="AY192" s="97" t="s">
        <v>79</v>
      </c>
      <c r="BK192" s="106">
        <f>SUM(BK193:BK204)</f>
        <v>0</v>
      </c>
    </row>
    <row r="193" spans="1:65" s="2" customFormat="1" ht="24" customHeight="1" x14ac:dyDescent="0.2">
      <c r="A193" s="17"/>
      <c r="B193" s="109"/>
      <c r="C193" s="110" t="s">
        <v>250</v>
      </c>
      <c r="D193" s="110" t="s">
        <v>81</v>
      </c>
      <c r="E193" s="111" t="s">
        <v>181</v>
      </c>
      <c r="F193" s="112" t="s">
        <v>182</v>
      </c>
      <c r="G193" s="113" t="s">
        <v>141</v>
      </c>
      <c r="H193" s="114">
        <v>2</v>
      </c>
      <c r="I193" s="115"/>
      <c r="J193" s="114">
        <f t="shared" ref="J193:J204" si="30">ROUND(I193*H193,3)</f>
        <v>0</v>
      </c>
      <c r="K193" s="116"/>
      <c r="L193" s="18"/>
      <c r="M193" s="117" t="s">
        <v>0</v>
      </c>
      <c r="N193" s="118" t="s">
        <v>24</v>
      </c>
      <c r="O193" s="32"/>
      <c r="P193" s="119">
        <f t="shared" ref="P193:P204" si="31">O193*H193</f>
        <v>0</v>
      </c>
      <c r="Q193" s="119">
        <v>0</v>
      </c>
      <c r="R193" s="119">
        <f t="shared" ref="R193:R204" si="32">Q193*H193</f>
        <v>0</v>
      </c>
      <c r="S193" s="119">
        <v>0</v>
      </c>
      <c r="T193" s="120">
        <f t="shared" ref="T193:T204" si="33">S193*H193</f>
        <v>0</v>
      </c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R193" s="121" t="s">
        <v>104</v>
      </c>
      <c r="AT193" s="121" t="s">
        <v>81</v>
      </c>
      <c r="AU193" s="121" t="s">
        <v>43</v>
      </c>
      <c r="AY193" s="8" t="s">
        <v>79</v>
      </c>
      <c r="BE193" s="122">
        <f t="shared" ref="BE193:BE204" si="34">IF(N193="základná",J193,0)</f>
        <v>0</v>
      </c>
      <c r="BF193" s="122">
        <f t="shared" ref="BF193:BF204" si="35">IF(N193="znížená",J193,0)</f>
        <v>0</v>
      </c>
      <c r="BG193" s="122">
        <f t="shared" ref="BG193:BG204" si="36">IF(N193="zákl. prenesená",J193,0)</f>
        <v>0</v>
      </c>
      <c r="BH193" s="122">
        <f t="shared" ref="BH193:BH204" si="37">IF(N193="zníž. prenesená",J193,0)</f>
        <v>0</v>
      </c>
      <c r="BI193" s="122">
        <f t="shared" ref="BI193:BI204" si="38">IF(N193="nulová",J193,0)</f>
        <v>0</v>
      </c>
      <c r="BJ193" s="8" t="s">
        <v>43</v>
      </c>
      <c r="BK193" s="123">
        <f t="shared" ref="BK193:BK204" si="39">ROUND(I193*H193,3)</f>
        <v>0</v>
      </c>
      <c r="BL193" s="8" t="s">
        <v>104</v>
      </c>
      <c r="BM193" s="121" t="s">
        <v>253</v>
      </c>
    </row>
    <row r="194" spans="1:65" s="2" customFormat="1" ht="24" customHeight="1" x14ac:dyDescent="0.2">
      <c r="A194" s="17"/>
      <c r="B194" s="109"/>
      <c r="C194" s="110" t="s">
        <v>152</v>
      </c>
      <c r="D194" s="110" t="s">
        <v>81</v>
      </c>
      <c r="E194" s="111" t="s">
        <v>184</v>
      </c>
      <c r="F194" s="112" t="s">
        <v>185</v>
      </c>
      <c r="G194" s="113" t="s">
        <v>186</v>
      </c>
      <c r="H194" s="114">
        <v>1506.14</v>
      </c>
      <c r="I194" s="115"/>
      <c r="J194" s="114">
        <f t="shared" si="30"/>
        <v>0</v>
      </c>
      <c r="K194" s="116"/>
      <c r="L194" s="18"/>
      <c r="M194" s="117" t="s">
        <v>0</v>
      </c>
      <c r="N194" s="118" t="s">
        <v>24</v>
      </c>
      <c r="O194" s="32"/>
      <c r="P194" s="119">
        <f t="shared" si="31"/>
        <v>0</v>
      </c>
      <c r="Q194" s="119">
        <v>0</v>
      </c>
      <c r="R194" s="119">
        <f t="shared" si="32"/>
        <v>0</v>
      </c>
      <c r="S194" s="119">
        <v>0</v>
      </c>
      <c r="T194" s="120">
        <f t="shared" si="33"/>
        <v>0</v>
      </c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R194" s="121" t="s">
        <v>104</v>
      </c>
      <c r="AT194" s="121" t="s">
        <v>81</v>
      </c>
      <c r="AU194" s="121" t="s">
        <v>43</v>
      </c>
      <c r="AY194" s="8" t="s">
        <v>79</v>
      </c>
      <c r="BE194" s="122">
        <f t="shared" si="34"/>
        <v>0</v>
      </c>
      <c r="BF194" s="122">
        <f t="shared" si="35"/>
        <v>0</v>
      </c>
      <c r="BG194" s="122">
        <f t="shared" si="36"/>
        <v>0</v>
      </c>
      <c r="BH194" s="122">
        <f t="shared" si="37"/>
        <v>0</v>
      </c>
      <c r="BI194" s="122">
        <f t="shared" si="38"/>
        <v>0</v>
      </c>
      <c r="BJ194" s="8" t="s">
        <v>43</v>
      </c>
      <c r="BK194" s="123">
        <f t="shared" si="39"/>
        <v>0</v>
      </c>
      <c r="BL194" s="8" t="s">
        <v>104</v>
      </c>
      <c r="BM194" s="121" t="s">
        <v>257</v>
      </c>
    </row>
    <row r="195" spans="1:65" s="2" customFormat="1" ht="16.5" customHeight="1" x14ac:dyDescent="0.2">
      <c r="A195" s="17"/>
      <c r="B195" s="109"/>
      <c r="C195" s="124" t="s">
        <v>258</v>
      </c>
      <c r="D195" s="124" t="s">
        <v>189</v>
      </c>
      <c r="E195" s="125" t="s">
        <v>190</v>
      </c>
      <c r="F195" s="126" t="s">
        <v>191</v>
      </c>
      <c r="G195" s="127" t="s">
        <v>108</v>
      </c>
      <c r="H195" s="128">
        <v>1.581</v>
      </c>
      <c r="I195" s="129"/>
      <c r="J195" s="128">
        <f t="shared" si="30"/>
        <v>0</v>
      </c>
      <c r="K195" s="130"/>
      <c r="L195" s="131"/>
      <c r="M195" s="132" t="s">
        <v>0</v>
      </c>
      <c r="N195" s="133" t="s">
        <v>24</v>
      </c>
      <c r="O195" s="32"/>
      <c r="P195" s="119">
        <f t="shared" si="31"/>
        <v>0</v>
      </c>
      <c r="Q195" s="119">
        <v>0</v>
      </c>
      <c r="R195" s="119">
        <f t="shared" si="32"/>
        <v>0</v>
      </c>
      <c r="S195" s="119">
        <v>0</v>
      </c>
      <c r="T195" s="120">
        <f t="shared" si="33"/>
        <v>0</v>
      </c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R195" s="121" t="s">
        <v>124</v>
      </c>
      <c r="AT195" s="121" t="s">
        <v>189</v>
      </c>
      <c r="AU195" s="121" t="s">
        <v>43</v>
      </c>
      <c r="AY195" s="8" t="s">
        <v>79</v>
      </c>
      <c r="BE195" s="122">
        <f t="shared" si="34"/>
        <v>0</v>
      </c>
      <c r="BF195" s="122">
        <f t="shared" si="35"/>
        <v>0</v>
      </c>
      <c r="BG195" s="122">
        <f t="shared" si="36"/>
        <v>0</v>
      </c>
      <c r="BH195" s="122">
        <f t="shared" si="37"/>
        <v>0</v>
      </c>
      <c r="BI195" s="122">
        <f t="shared" si="38"/>
        <v>0</v>
      </c>
      <c r="BJ195" s="8" t="s">
        <v>43</v>
      </c>
      <c r="BK195" s="123">
        <f t="shared" si="39"/>
        <v>0</v>
      </c>
      <c r="BL195" s="8" t="s">
        <v>104</v>
      </c>
      <c r="BM195" s="121" t="s">
        <v>261</v>
      </c>
    </row>
    <row r="196" spans="1:65" s="2" customFormat="1" ht="72" customHeight="1" x14ac:dyDescent="0.2">
      <c r="A196" s="17"/>
      <c r="B196" s="109"/>
      <c r="C196" s="110" t="s">
        <v>156</v>
      </c>
      <c r="D196" s="110" t="s">
        <v>81</v>
      </c>
      <c r="E196" s="111" t="s">
        <v>193</v>
      </c>
      <c r="F196" s="112" t="s">
        <v>194</v>
      </c>
      <c r="G196" s="113" t="s">
        <v>141</v>
      </c>
      <c r="H196" s="114">
        <v>1</v>
      </c>
      <c r="I196" s="115"/>
      <c r="J196" s="114">
        <f t="shared" si="30"/>
        <v>0</v>
      </c>
      <c r="K196" s="116"/>
      <c r="L196" s="18"/>
      <c r="M196" s="117" t="s">
        <v>0</v>
      </c>
      <c r="N196" s="118" t="s">
        <v>24</v>
      </c>
      <c r="O196" s="32"/>
      <c r="P196" s="119">
        <f t="shared" si="31"/>
        <v>0</v>
      </c>
      <c r="Q196" s="119">
        <v>0</v>
      </c>
      <c r="R196" s="119">
        <f t="shared" si="32"/>
        <v>0</v>
      </c>
      <c r="S196" s="119">
        <v>0</v>
      </c>
      <c r="T196" s="120">
        <f t="shared" si="33"/>
        <v>0</v>
      </c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R196" s="121" t="s">
        <v>104</v>
      </c>
      <c r="AT196" s="121" t="s">
        <v>81</v>
      </c>
      <c r="AU196" s="121" t="s">
        <v>43</v>
      </c>
      <c r="AY196" s="8" t="s">
        <v>79</v>
      </c>
      <c r="BE196" s="122">
        <f t="shared" si="34"/>
        <v>0</v>
      </c>
      <c r="BF196" s="122">
        <f t="shared" si="35"/>
        <v>0</v>
      </c>
      <c r="BG196" s="122">
        <f t="shared" si="36"/>
        <v>0</v>
      </c>
      <c r="BH196" s="122">
        <f t="shared" si="37"/>
        <v>0</v>
      </c>
      <c r="BI196" s="122">
        <f t="shared" si="38"/>
        <v>0</v>
      </c>
      <c r="BJ196" s="8" t="s">
        <v>43</v>
      </c>
      <c r="BK196" s="123">
        <f t="shared" si="39"/>
        <v>0</v>
      </c>
      <c r="BL196" s="8" t="s">
        <v>104</v>
      </c>
      <c r="BM196" s="121" t="s">
        <v>262</v>
      </c>
    </row>
    <row r="197" spans="1:65" s="2" customFormat="1" ht="48" customHeight="1" x14ac:dyDescent="0.2">
      <c r="A197" s="17"/>
      <c r="B197" s="109"/>
      <c r="C197" s="110" t="s">
        <v>263</v>
      </c>
      <c r="D197" s="110" t="s">
        <v>81</v>
      </c>
      <c r="E197" s="111" t="s">
        <v>197</v>
      </c>
      <c r="F197" s="112" t="s">
        <v>390</v>
      </c>
      <c r="G197" s="113" t="s">
        <v>141</v>
      </c>
      <c r="H197" s="114">
        <v>2</v>
      </c>
      <c r="I197" s="115"/>
      <c r="J197" s="114">
        <f t="shared" si="30"/>
        <v>0</v>
      </c>
      <c r="K197" s="116"/>
      <c r="L197" s="18"/>
      <c r="M197" s="117" t="s">
        <v>0</v>
      </c>
      <c r="N197" s="118" t="s">
        <v>24</v>
      </c>
      <c r="O197" s="32"/>
      <c r="P197" s="119">
        <f t="shared" si="31"/>
        <v>0</v>
      </c>
      <c r="Q197" s="119">
        <v>0</v>
      </c>
      <c r="R197" s="119">
        <f t="shared" si="32"/>
        <v>0</v>
      </c>
      <c r="S197" s="119">
        <v>0</v>
      </c>
      <c r="T197" s="120">
        <f t="shared" si="33"/>
        <v>0</v>
      </c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R197" s="121" t="s">
        <v>104</v>
      </c>
      <c r="AT197" s="121" t="s">
        <v>81</v>
      </c>
      <c r="AU197" s="121" t="s">
        <v>43</v>
      </c>
      <c r="AY197" s="8" t="s">
        <v>79</v>
      </c>
      <c r="BE197" s="122">
        <f t="shared" si="34"/>
        <v>0</v>
      </c>
      <c r="BF197" s="122">
        <f t="shared" si="35"/>
        <v>0</v>
      </c>
      <c r="BG197" s="122">
        <f t="shared" si="36"/>
        <v>0</v>
      </c>
      <c r="BH197" s="122">
        <f t="shared" si="37"/>
        <v>0</v>
      </c>
      <c r="BI197" s="122">
        <f t="shared" si="38"/>
        <v>0</v>
      </c>
      <c r="BJ197" s="8" t="s">
        <v>43</v>
      </c>
      <c r="BK197" s="123">
        <f t="shared" si="39"/>
        <v>0</v>
      </c>
      <c r="BL197" s="8" t="s">
        <v>104</v>
      </c>
      <c r="BM197" s="121" t="s">
        <v>266</v>
      </c>
    </row>
    <row r="198" spans="1:65" s="2" customFormat="1" ht="24" customHeight="1" x14ac:dyDescent="0.2">
      <c r="A198" s="17"/>
      <c r="B198" s="109"/>
      <c r="C198" s="110" t="s">
        <v>159</v>
      </c>
      <c r="D198" s="110" t="s">
        <v>81</v>
      </c>
      <c r="E198" s="111" t="s">
        <v>199</v>
      </c>
      <c r="F198" s="112" t="s">
        <v>200</v>
      </c>
      <c r="G198" s="113" t="s">
        <v>141</v>
      </c>
      <c r="H198" s="114">
        <v>4</v>
      </c>
      <c r="I198" s="115"/>
      <c r="J198" s="114">
        <f t="shared" si="30"/>
        <v>0</v>
      </c>
      <c r="K198" s="116"/>
      <c r="L198" s="18"/>
      <c r="M198" s="117" t="s">
        <v>0</v>
      </c>
      <c r="N198" s="118" t="s">
        <v>24</v>
      </c>
      <c r="O198" s="32"/>
      <c r="P198" s="119">
        <f t="shared" si="31"/>
        <v>0</v>
      </c>
      <c r="Q198" s="119">
        <v>0</v>
      </c>
      <c r="R198" s="119">
        <f t="shared" si="32"/>
        <v>0</v>
      </c>
      <c r="S198" s="119">
        <v>0</v>
      </c>
      <c r="T198" s="120">
        <f t="shared" si="33"/>
        <v>0</v>
      </c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R198" s="121" t="s">
        <v>104</v>
      </c>
      <c r="AT198" s="121" t="s">
        <v>81</v>
      </c>
      <c r="AU198" s="121" t="s">
        <v>43</v>
      </c>
      <c r="AY198" s="8" t="s">
        <v>79</v>
      </c>
      <c r="BE198" s="122">
        <f t="shared" si="34"/>
        <v>0</v>
      </c>
      <c r="BF198" s="122">
        <f t="shared" si="35"/>
        <v>0</v>
      </c>
      <c r="BG198" s="122">
        <f t="shared" si="36"/>
        <v>0</v>
      </c>
      <c r="BH198" s="122">
        <f t="shared" si="37"/>
        <v>0</v>
      </c>
      <c r="BI198" s="122">
        <f t="shared" si="38"/>
        <v>0</v>
      </c>
      <c r="BJ198" s="8" t="s">
        <v>43</v>
      </c>
      <c r="BK198" s="123">
        <f t="shared" si="39"/>
        <v>0</v>
      </c>
      <c r="BL198" s="8" t="s">
        <v>104</v>
      </c>
      <c r="BM198" s="121" t="s">
        <v>269</v>
      </c>
    </row>
    <row r="199" spans="1:65" s="2" customFormat="1" ht="24" customHeight="1" x14ac:dyDescent="0.2">
      <c r="A199" s="17"/>
      <c r="B199" s="109"/>
      <c r="C199" s="110" t="s">
        <v>270</v>
      </c>
      <c r="D199" s="110" t="s">
        <v>81</v>
      </c>
      <c r="E199" s="111" t="s">
        <v>203</v>
      </c>
      <c r="F199" s="112" t="s">
        <v>204</v>
      </c>
      <c r="G199" s="113" t="s">
        <v>141</v>
      </c>
      <c r="H199" s="114">
        <v>4</v>
      </c>
      <c r="I199" s="115"/>
      <c r="J199" s="114">
        <f t="shared" si="30"/>
        <v>0</v>
      </c>
      <c r="K199" s="116"/>
      <c r="L199" s="18"/>
      <c r="M199" s="117" t="s">
        <v>0</v>
      </c>
      <c r="N199" s="118" t="s">
        <v>24</v>
      </c>
      <c r="O199" s="32"/>
      <c r="P199" s="119">
        <f t="shared" si="31"/>
        <v>0</v>
      </c>
      <c r="Q199" s="119">
        <v>0</v>
      </c>
      <c r="R199" s="119">
        <f t="shared" si="32"/>
        <v>0</v>
      </c>
      <c r="S199" s="119">
        <v>0</v>
      </c>
      <c r="T199" s="120">
        <f t="shared" si="33"/>
        <v>0</v>
      </c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R199" s="121" t="s">
        <v>104</v>
      </c>
      <c r="AT199" s="121" t="s">
        <v>81</v>
      </c>
      <c r="AU199" s="121" t="s">
        <v>43</v>
      </c>
      <c r="AY199" s="8" t="s">
        <v>79</v>
      </c>
      <c r="BE199" s="122">
        <f t="shared" si="34"/>
        <v>0</v>
      </c>
      <c r="BF199" s="122">
        <f t="shared" si="35"/>
        <v>0</v>
      </c>
      <c r="BG199" s="122">
        <f t="shared" si="36"/>
        <v>0</v>
      </c>
      <c r="BH199" s="122">
        <f t="shared" si="37"/>
        <v>0</v>
      </c>
      <c r="BI199" s="122">
        <f t="shared" si="38"/>
        <v>0</v>
      </c>
      <c r="BJ199" s="8" t="s">
        <v>43</v>
      </c>
      <c r="BK199" s="123">
        <f t="shared" si="39"/>
        <v>0</v>
      </c>
      <c r="BL199" s="8" t="s">
        <v>104</v>
      </c>
      <c r="BM199" s="121" t="s">
        <v>273</v>
      </c>
    </row>
    <row r="200" spans="1:65" s="2" customFormat="1" ht="24" customHeight="1" x14ac:dyDescent="0.2">
      <c r="A200" s="17"/>
      <c r="B200" s="109"/>
      <c r="C200" s="110" t="s">
        <v>163</v>
      </c>
      <c r="D200" s="110" t="s">
        <v>81</v>
      </c>
      <c r="E200" s="111" t="s">
        <v>206</v>
      </c>
      <c r="F200" s="112" t="s">
        <v>207</v>
      </c>
      <c r="G200" s="113" t="s">
        <v>141</v>
      </c>
      <c r="H200" s="114">
        <v>2</v>
      </c>
      <c r="I200" s="115"/>
      <c r="J200" s="114">
        <f t="shared" si="30"/>
        <v>0</v>
      </c>
      <c r="K200" s="116"/>
      <c r="L200" s="18"/>
      <c r="M200" s="117" t="s">
        <v>0</v>
      </c>
      <c r="N200" s="118" t="s">
        <v>24</v>
      </c>
      <c r="O200" s="32"/>
      <c r="P200" s="119">
        <f t="shared" si="31"/>
        <v>0</v>
      </c>
      <c r="Q200" s="119">
        <v>0</v>
      </c>
      <c r="R200" s="119">
        <f t="shared" si="32"/>
        <v>0</v>
      </c>
      <c r="S200" s="119">
        <v>0</v>
      </c>
      <c r="T200" s="120">
        <f t="shared" si="33"/>
        <v>0</v>
      </c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R200" s="121" t="s">
        <v>104</v>
      </c>
      <c r="AT200" s="121" t="s">
        <v>81</v>
      </c>
      <c r="AU200" s="121" t="s">
        <v>43</v>
      </c>
      <c r="AY200" s="8" t="s">
        <v>79</v>
      </c>
      <c r="BE200" s="122">
        <f t="shared" si="34"/>
        <v>0</v>
      </c>
      <c r="BF200" s="122">
        <f t="shared" si="35"/>
        <v>0</v>
      </c>
      <c r="BG200" s="122">
        <f t="shared" si="36"/>
        <v>0</v>
      </c>
      <c r="BH200" s="122">
        <f t="shared" si="37"/>
        <v>0</v>
      </c>
      <c r="BI200" s="122">
        <f t="shared" si="38"/>
        <v>0</v>
      </c>
      <c r="BJ200" s="8" t="s">
        <v>43</v>
      </c>
      <c r="BK200" s="123">
        <f t="shared" si="39"/>
        <v>0</v>
      </c>
      <c r="BL200" s="8" t="s">
        <v>104</v>
      </c>
      <c r="BM200" s="121" t="s">
        <v>276</v>
      </c>
    </row>
    <row r="201" spans="1:65" s="2" customFormat="1" ht="24" customHeight="1" x14ac:dyDescent="0.2">
      <c r="A201" s="17"/>
      <c r="B201" s="109"/>
      <c r="C201" s="110" t="s">
        <v>277</v>
      </c>
      <c r="D201" s="110" t="s">
        <v>81</v>
      </c>
      <c r="E201" s="111" t="s">
        <v>210</v>
      </c>
      <c r="F201" s="112" t="s">
        <v>211</v>
      </c>
      <c r="G201" s="113" t="s">
        <v>141</v>
      </c>
      <c r="H201" s="114">
        <v>1</v>
      </c>
      <c r="I201" s="115"/>
      <c r="J201" s="114">
        <f t="shared" si="30"/>
        <v>0</v>
      </c>
      <c r="K201" s="116"/>
      <c r="L201" s="18"/>
      <c r="M201" s="117" t="s">
        <v>0</v>
      </c>
      <c r="N201" s="118" t="s">
        <v>24</v>
      </c>
      <c r="O201" s="32"/>
      <c r="P201" s="119">
        <f t="shared" si="31"/>
        <v>0</v>
      </c>
      <c r="Q201" s="119">
        <v>0</v>
      </c>
      <c r="R201" s="119">
        <f t="shared" si="32"/>
        <v>0</v>
      </c>
      <c r="S201" s="119">
        <v>0</v>
      </c>
      <c r="T201" s="120">
        <f t="shared" si="33"/>
        <v>0</v>
      </c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R201" s="121" t="s">
        <v>104</v>
      </c>
      <c r="AT201" s="121" t="s">
        <v>81</v>
      </c>
      <c r="AU201" s="121" t="s">
        <v>43</v>
      </c>
      <c r="AY201" s="8" t="s">
        <v>79</v>
      </c>
      <c r="BE201" s="122">
        <f t="shared" si="34"/>
        <v>0</v>
      </c>
      <c r="BF201" s="122">
        <f t="shared" si="35"/>
        <v>0</v>
      </c>
      <c r="BG201" s="122">
        <f t="shared" si="36"/>
        <v>0</v>
      </c>
      <c r="BH201" s="122">
        <f t="shared" si="37"/>
        <v>0</v>
      </c>
      <c r="BI201" s="122">
        <f t="shared" si="38"/>
        <v>0</v>
      </c>
      <c r="BJ201" s="8" t="s">
        <v>43</v>
      </c>
      <c r="BK201" s="123">
        <f t="shared" si="39"/>
        <v>0</v>
      </c>
      <c r="BL201" s="8" t="s">
        <v>104</v>
      </c>
      <c r="BM201" s="121" t="s">
        <v>280</v>
      </c>
    </row>
    <row r="202" spans="1:65" s="2" customFormat="1" ht="24" customHeight="1" x14ac:dyDescent="0.2">
      <c r="A202" s="17"/>
      <c r="B202" s="109"/>
      <c r="C202" s="110" t="s">
        <v>166</v>
      </c>
      <c r="D202" s="110" t="s">
        <v>81</v>
      </c>
      <c r="E202" s="111" t="s">
        <v>213</v>
      </c>
      <c r="F202" s="112" t="s">
        <v>214</v>
      </c>
      <c r="G202" s="113" t="s">
        <v>123</v>
      </c>
      <c r="H202" s="114">
        <v>84.4</v>
      </c>
      <c r="I202" s="115"/>
      <c r="J202" s="114">
        <f t="shared" si="30"/>
        <v>0</v>
      </c>
      <c r="K202" s="116"/>
      <c r="L202" s="18"/>
      <c r="M202" s="117" t="s">
        <v>0</v>
      </c>
      <c r="N202" s="118" t="s">
        <v>24</v>
      </c>
      <c r="O202" s="32"/>
      <c r="P202" s="119">
        <f t="shared" si="31"/>
        <v>0</v>
      </c>
      <c r="Q202" s="119">
        <v>0</v>
      </c>
      <c r="R202" s="119">
        <f t="shared" si="32"/>
        <v>0</v>
      </c>
      <c r="S202" s="119">
        <v>0</v>
      </c>
      <c r="T202" s="120">
        <f t="shared" si="33"/>
        <v>0</v>
      </c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R202" s="121" t="s">
        <v>104</v>
      </c>
      <c r="AT202" s="121" t="s">
        <v>81</v>
      </c>
      <c r="AU202" s="121" t="s">
        <v>43</v>
      </c>
      <c r="AY202" s="8" t="s">
        <v>79</v>
      </c>
      <c r="BE202" s="122">
        <f t="shared" si="34"/>
        <v>0</v>
      </c>
      <c r="BF202" s="122">
        <f t="shared" si="35"/>
        <v>0</v>
      </c>
      <c r="BG202" s="122">
        <f t="shared" si="36"/>
        <v>0</v>
      </c>
      <c r="BH202" s="122">
        <f t="shared" si="37"/>
        <v>0</v>
      </c>
      <c r="BI202" s="122">
        <f t="shared" si="38"/>
        <v>0</v>
      </c>
      <c r="BJ202" s="8" t="s">
        <v>43</v>
      </c>
      <c r="BK202" s="123">
        <f t="shared" si="39"/>
        <v>0</v>
      </c>
      <c r="BL202" s="8" t="s">
        <v>104</v>
      </c>
      <c r="BM202" s="121" t="s">
        <v>283</v>
      </c>
    </row>
    <row r="203" spans="1:65" s="2" customFormat="1" ht="24" customHeight="1" x14ac:dyDescent="0.2">
      <c r="A203" s="17"/>
      <c r="B203" s="109"/>
      <c r="C203" s="110" t="s">
        <v>284</v>
      </c>
      <c r="D203" s="110" t="s">
        <v>81</v>
      </c>
      <c r="E203" s="111" t="s">
        <v>217</v>
      </c>
      <c r="F203" s="112" t="s">
        <v>391</v>
      </c>
      <c r="G203" s="113" t="s">
        <v>123</v>
      </c>
      <c r="H203" s="114">
        <v>8.76</v>
      </c>
      <c r="I203" s="115"/>
      <c r="J203" s="114">
        <f t="shared" si="30"/>
        <v>0</v>
      </c>
      <c r="K203" s="116"/>
      <c r="L203" s="18"/>
      <c r="M203" s="117" t="s">
        <v>0</v>
      </c>
      <c r="N203" s="118" t="s">
        <v>24</v>
      </c>
      <c r="O203" s="32"/>
      <c r="P203" s="119">
        <f t="shared" si="31"/>
        <v>0</v>
      </c>
      <c r="Q203" s="119">
        <v>0</v>
      </c>
      <c r="R203" s="119">
        <f t="shared" si="32"/>
        <v>0</v>
      </c>
      <c r="S203" s="119">
        <v>0</v>
      </c>
      <c r="T203" s="120">
        <f t="shared" si="33"/>
        <v>0</v>
      </c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R203" s="121" t="s">
        <v>104</v>
      </c>
      <c r="AT203" s="121" t="s">
        <v>81</v>
      </c>
      <c r="AU203" s="121" t="s">
        <v>43</v>
      </c>
      <c r="AY203" s="8" t="s">
        <v>79</v>
      </c>
      <c r="BE203" s="122">
        <f t="shared" si="34"/>
        <v>0</v>
      </c>
      <c r="BF203" s="122">
        <f t="shared" si="35"/>
        <v>0</v>
      </c>
      <c r="BG203" s="122">
        <f t="shared" si="36"/>
        <v>0</v>
      </c>
      <c r="BH203" s="122">
        <f t="shared" si="37"/>
        <v>0</v>
      </c>
      <c r="BI203" s="122">
        <f t="shared" si="38"/>
        <v>0</v>
      </c>
      <c r="BJ203" s="8" t="s">
        <v>43</v>
      </c>
      <c r="BK203" s="123">
        <f t="shared" si="39"/>
        <v>0</v>
      </c>
      <c r="BL203" s="8" t="s">
        <v>104</v>
      </c>
      <c r="BM203" s="121" t="s">
        <v>287</v>
      </c>
    </row>
    <row r="204" spans="1:65" s="2" customFormat="1" ht="24" customHeight="1" x14ac:dyDescent="0.2">
      <c r="A204" s="17"/>
      <c r="B204" s="109"/>
      <c r="C204" s="110" t="s">
        <v>170</v>
      </c>
      <c r="D204" s="110" t="s">
        <v>81</v>
      </c>
      <c r="E204" s="111" t="s">
        <v>219</v>
      </c>
      <c r="F204" s="112" t="s">
        <v>220</v>
      </c>
      <c r="G204" s="113" t="s">
        <v>221</v>
      </c>
      <c r="H204" s="115"/>
      <c r="I204" s="115"/>
      <c r="J204" s="114">
        <f t="shared" si="30"/>
        <v>0</v>
      </c>
      <c r="K204" s="116"/>
      <c r="L204" s="18"/>
      <c r="M204" s="117" t="s">
        <v>0</v>
      </c>
      <c r="N204" s="118" t="s">
        <v>24</v>
      </c>
      <c r="O204" s="32"/>
      <c r="P204" s="119">
        <f t="shared" si="31"/>
        <v>0</v>
      </c>
      <c r="Q204" s="119">
        <v>0</v>
      </c>
      <c r="R204" s="119">
        <f t="shared" si="32"/>
        <v>0</v>
      </c>
      <c r="S204" s="119">
        <v>0</v>
      </c>
      <c r="T204" s="120">
        <f t="shared" si="33"/>
        <v>0</v>
      </c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R204" s="121" t="s">
        <v>104</v>
      </c>
      <c r="AT204" s="121" t="s">
        <v>81</v>
      </c>
      <c r="AU204" s="121" t="s">
        <v>43</v>
      </c>
      <c r="AY204" s="8" t="s">
        <v>79</v>
      </c>
      <c r="BE204" s="122">
        <f t="shared" si="34"/>
        <v>0</v>
      </c>
      <c r="BF204" s="122">
        <f t="shared" si="35"/>
        <v>0</v>
      </c>
      <c r="BG204" s="122">
        <f t="shared" si="36"/>
        <v>0</v>
      </c>
      <c r="BH204" s="122">
        <f t="shared" si="37"/>
        <v>0</v>
      </c>
      <c r="BI204" s="122">
        <f t="shared" si="38"/>
        <v>0</v>
      </c>
      <c r="BJ204" s="8" t="s">
        <v>43</v>
      </c>
      <c r="BK204" s="123">
        <f t="shared" si="39"/>
        <v>0</v>
      </c>
      <c r="BL204" s="8" t="s">
        <v>104</v>
      </c>
      <c r="BM204" s="121" t="s">
        <v>290</v>
      </c>
    </row>
    <row r="205" spans="1:65" s="7" customFormat="1" ht="22.8" customHeight="1" x14ac:dyDescent="0.25">
      <c r="B205" s="96"/>
      <c r="D205" s="97" t="s">
        <v>40</v>
      </c>
      <c r="E205" s="107" t="s">
        <v>223</v>
      </c>
      <c r="F205" s="107" t="s">
        <v>224</v>
      </c>
      <c r="I205" s="99"/>
      <c r="J205" s="108">
        <f>BK205</f>
        <v>0</v>
      </c>
      <c r="L205" s="96"/>
      <c r="M205" s="101"/>
      <c r="N205" s="102"/>
      <c r="O205" s="102"/>
      <c r="P205" s="103">
        <f>SUM(P206:P208)</f>
        <v>0</v>
      </c>
      <c r="Q205" s="102"/>
      <c r="R205" s="103">
        <f>SUM(R206:R208)</f>
        <v>0</v>
      </c>
      <c r="S205" s="102"/>
      <c r="T205" s="104">
        <f>SUM(T206:T208)</f>
        <v>0</v>
      </c>
      <c r="AR205" s="97" t="s">
        <v>43</v>
      </c>
      <c r="AT205" s="105" t="s">
        <v>40</v>
      </c>
      <c r="AU205" s="105" t="s">
        <v>42</v>
      </c>
      <c r="AY205" s="97" t="s">
        <v>79</v>
      </c>
      <c r="BK205" s="106">
        <f>SUM(BK206:BK208)</f>
        <v>0</v>
      </c>
    </row>
    <row r="206" spans="1:65" s="2" customFormat="1" ht="36" customHeight="1" x14ac:dyDescent="0.2">
      <c r="A206" s="17"/>
      <c r="B206" s="109"/>
      <c r="C206" s="110" t="s">
        <v>291</v>
      </c>
      <c r="D206" s="110" t="s">
        <v>81</v>
      </c>
      <c r="E206" s="111" t="s">
        <v>226</v>
      </c>
      <c r="F206" s="112" t="s">
        <v>227</v>
      </c>
      <c r="G206" s="113" t="s">
        <v>82</v>
      </c>
      <c r="H206" s="114">
        <v>111.282</v>
      </c>
      <c r="I206" s="115"/>
      <c r="J206" s="114">
        <f>ROUND(I206*H206,3)</f>
        <v>0</v>
      </c>
      <c r="K206" s="116"/>
      <c r="L206" s="18"/>
      <c r="M206" s="117" t="s">
        <v>0</v>
      </c>
      <c r="N206" s="118" t="s">
        <v>24</v>
      </c>
      <c r="O206" s="32"/>
      <c r="P206" s="119">
        <f>O206*H206</f>
        <v>0</v>
      </c>
      <c r="Q206" s="119">
        <v>0</v>
      </c>
      <c r="R206" s="119">
        <f>Q206*H206</f>
        <v>0</v>
      </c>
      <c r="S206" s="119">
        <v>0</v>
      </c>
      <c r="T206" s="120">
        <f>S206*H206</f>
        <v>0</v>
      </c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R206" s="121" t="s">
        <v>104</v>
      </c>
      <c r="AT206" s="121" t="s">
        <v>81</v>
      </c>
      <c r="AU206" s="121" t="s">
        <v>43</v>
      </c>
      <c r="AY206" s="8" t="s">
        <v>79</v>
      </c>
      <c r="BE206" s="122">
        <f>IF(N206="základná",J206,0)</f>
        <v>0</v>
      </c>
      <c r="BF206" s="122">
        <f>IF(N206="znížená",J206,0)</f>
        <v>0</v>
      </c>
      <c r="BG206" s="122">
        <f>IF(N206="zákl. prenesená",J206,0)</f>
        <v>0</v>
      </c>
      <c r="BH206" s="122">
        <f>IF(N206="zníž. prenesená",J206,0)</f>
        <v>0</v>
      </c>
      <c r="BI206" s="122">
        <f>IF(N206="nulová",J206,0)</f>
        <v>0</v>
      </c>
      <c r="BJ206" s="8" t="s">
        <v>43</v>
      </c>
      <c r="BK206" s="123">
        <f>ROUND(I206*H206,3)</f>
        <v>0</v>
      </c>
      <c r="BL206" s="8" t="s">
        <v>104</v>
      </c>
      <c r="BM206" s="121" t="s">
        <v>294</v>
      </c>
    </row>
    <row r="207" spans="1:65" s="2" customFormat="1" ht="16.5" customHeight="1" x14ac:dyDescent="0.2">
      <c r="A207" s="17"/>
      <c r="B207" s="109"/>
      <c r="C207" s="110" t="s">
        <v>175</v>
      </c>
      <c r="D207" s="110" t="s">
        <v>81</v>
      </c>
      <c r="E207" s="111" t="s">
        <v>229</v>
      </c>
      <c r="F207" s="112" t="s">
        <v>230</v>
      </c>
      <c r="G207" s="113" t="s">
        <v>82</v>
      </c>
      <c r="H207" s="114">
        <v>111.282</v>
      </c>
      <c r="I207" s="115"/>
      <c r="J207" s="114">
        <f>ROUND(I207*H207,3)</f>
        <v>0</v>
      </c>
      <c r="K207" s="116"/>
      <c r="L207" s="18"/>
      <c r="M207" s="117" t="s">
        <v>0</v>
      </c>
      <c r="N207" s="118" t="s">
        <v>24</v>
      </c>
      <c r="O207" s="32"/>
      <c r="P207" s="119">
        <f>O207*H207</f>
        <v>0</v>
      </c>
      <c r="Q207" s="119">
        <v>0</v>
      </c>
      <c r="R207" s="119">
        <f>Q207*H207</f>
        <v>0</v>
      </c>
      <c r="S207" s="119">
        <v>0</v>
      </c>
      <c r="T207" s="120">
        <f>S207*H207</f>
        <v>0</v>
      </c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R207" s="121" t="s">
        <v>104</v>
      </c>
      <c r="AT207" s="121" t="s">
        <v>81</v>
      </c>
      <c r="AU207" s="121" t="s">
        <v>43</v>
      </c>
      <c r="AY207" s="8" t="s">
        <v>79</v>
      </c>
      <c r="BE207" s="122">
        <f>IF(N207="základná",J207,0)</f>
        <v>0</v>
      </c>
      <c r="BF207" s="122">
        <f>IF(N207="znížená",J207,0)</f>
        <v>0</v>
      </c>
      <c r="BG207" s="122">
        <f>IF(N207="zákl. prenesená",J207,0)</f>
        <v>0</v>
      </c>
      <c r="BH207" s="122">
        <f>IF(N207="zníž. prenesená",J207,0)</f>
        <v>0</v>
      </c>
      <c r="BI207" s="122">
        <f>IF(N207="nulová",J207,0)</f>
        <v>0</v>
      </c>
      <c r="BJ207" s="8" t="s">
        <v>43</v>
      </c>
      <c r="BK207" s="123">
        <f>ROUND(I207*H207,3)</f>
        <v>0</v>
      </c>
      <c r="BL207" s="8" t="s">
        <v>104</v>
      </c>
      <c r="BM207" s="121" t="s">
        <v>297</v>
      </c>
    </row>
    <row r="208" spans="1:65" s="2" customFormat="1" ht="24" customHeight="1" x14ac:dyDescent="0.2">
      <c r="A208" s="17"/>
      <c r="B208" s="109"/>
      <c r="C208" s="110" t="s">
        <v>300</v>
      </c>
      <c r="D208" s="110" t="s">
        <v>81</v>
      </c>
      <c r="E208" s="111" t="s">
        <v>233</v>
      </c>
      <c r="F208" s="112" t="s">
        <v>234</v>
      </c>
      <c r="G208" s="113" t="s">
        <v>221</v>
      </c>
      <c r="H208" s="115"/>
      <c r="I208" s="115"/>
      <c r="J208" s="114">
        <f>ROUND(I208*H208,3)</f>
        <v>0</v>
      </c>
      <c r="K208" s="116"/>
      <c r="L208" s="18"/>
      <c r="M208" s="117" t="s">
        <v>0</v>
      </c>
      <c r="N208" s="118" t="s">
        <v>24</v>
      </c>
      <c r="O208" s="32"/>
      <c r="P208" s="119">
        <f>O208*H208</f>
        <v>0</v>
      </c>
      <c r="Q208" s="119">
        <v>0</v>
      </c>
      <c r="R208" s="119">
        <f>Q208*H208</f>
        <v>0</v>
      </c>
      <c r="S208" s="119">
        <v>0</v>
      </c>
      <c r="T208" s="120">
        <f>S208*H208</f>
        <v>0</v>
      </c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R208" s="121" t="s">
        <v>104</v>
      </c>
      <c r="AT208" s="121" t="s">
        <v>81</v>
      </c>
      <c r="AU208" s="121" t="s">
        <v>43</v>
      </c>
      <c r="AY208" s="8" t="s">
        <v>79</v>
      </c>
      <c r="BE208" s="122">
        <f>IF(N208="základná",J208,0)</f>
        <v>0</v>
      </c>
      <c r="BF208" s="122">
        <f>IF(N208="znížená",J208,0)</f>
        <v>0</v>
      </c>
      <c r="BG208" s="122">
        <f>IF(N208="zákl. prenesená",J208,0)</f>
        <v>0</v>
      </c>
      <c r="BH208" s="122">
        <f>IF(N208="zníž. prenesená",J208,0)</f>
        <v>0</v>
      </c>
      <c r="BI208" s="122">
        <f>IF(N208="nulová",J208,0)</f>
        <v>0</v>
      </c>
      <c r="BJ208" s="8" t="s">
        <v>43</v>
      </c>
      <c r="BK208" s="123">
        <f>ROUND(I208*H208,3)</f>
        <v>0</v>
      </c>
      <c r="BL208" s="8" t="s">
        <v>104</v>
      </c>
      <c r="BM208" s="121" t="s">
        <v>304</v>
      </c>
    </row>
    <row r="209" spans="1:65" s="7" customFormat="1" ht="22.8" customHeight="1" x14ac:dyDescent="0.25">
      <c r="B209" s="96"/>
      <c r="D209" s="97" t="s">
        <v>40</v>
      </c>
      <c r="E209" s="107" t="s">
        <v>236</v>
      </c>
      <c r="F209" s="107" t="s">
        <v>237</v>
      </c>
      <c r="I209" s="99"/>
      <c r="J209" s="108">
        <f>BK209</f>
        <v>0</v>
      </c>
      <c r="L209" s="96"/>
      <c r="M209" s="101"/>
      <c r="N209" s="102"/>
      <c r="O209" s="102"/>
      <c r="P209" s="103">
        <f>SUM(P210:P212)</f>
        <v>0</v>
      </c>
      <c r="Q209" s="102"/>
      <c r="R209" s="103">
        <f>SUM(R210:R212)</f>
        <v>0</v>
      </c>
      <c r="S209" s="102"/>
      <c r="T209" s="104">
        <f>SUM(T210:T212)</f>
        <v>0</v>
      </c>
      <c r="AR209" s="97" t="s">
        <v>43</v>
      </c>
      <c r="AT209" s="105" t="s">
        <v>40</v>
      </c>
      <c r="AU209" s="105" t="s">
        <v>42</v>
      </c>
      <c r="AY209" s="97" t="s">
        <v>79</v>
      </c>
      <c r="BK209" s="106">
        <f>SUM(BK210:BK212)</f>
        <v>0</v>
      </c>
    </row>
    <row r="210" spans="1:65" s="2" customFormat="1" ht="60" customHeight="1" x14ac:dyDescent="0.2">
      <c r="A210" s="17"/>
      <c r="B210" s="109"/>
      <c r="C210" s="110" t="s">
        <v>183</v>
      </c>
      <c r="D210" s="110" t="s">
        <v>81</v>
      </c>
      <c r="E210" s="111" t="s">
        <v>238</v>
      </c>
      <c r="F210" s="112" t="s">
        <v>239</v>
      </c>
      <c r="G210" s="113" t="s">
        <v>82</v>
      </c>
      <c r="H210" s="114">
        <v>143.999</v>
      </c>
      <c r="I210" s="115"/>
      <c r="J210" s="114">
        <f>ROUND(I210*H210,3)</f>
        <v>0</v>
      </c>
      <c r="K210" s="116"/>
      <c r="L210" s="18"/>
      <c r="M210" s="117" t="s">
        <v>0</v>
      </c>
      <c r="N210" s="118" t="s">
        <v>24</v>
      </c>
      <c r="O210" s="32"/>
      <c r="P210" s="119">
        <f>O210*H210</f>
        <v>0</v>
      </c>
      <c r="Q210" s="119">
        <v>0</v>
      </c>
      <c r="R210" s="119">
        <f>Q210*H210</f>
        <v>0</v>
      </c>
      <c r="S210" s="119">
        <v>0</v>
      </c>
      <c r="T210" s="120">
        <f>S210*H210</f>
        <v>0</v>
      </c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R210" s="121" t="s">
        <v>104</v>
      </c>
      <c r="AT210" s="121" t="s">
        <v>81</v>
      </c>
      <c r="AU210" s="121" t="s">
        <v>43</v>
      </c>
      <c r="AY210" s="8" t="s">
        <v>79</v>
      </c>
      <c r="BE210" s="122">
        <f>IF(N210="základná",J210,0)</f>
        <v>0</v>
      </c>
      <c r="BF210" s="122">
        <f>IF(N210="znížená",J210,0)</f>
        <v>0</v>
      </c>
      <c r="BG210" s="122">
        <f>IF(N210="zákl. prenesená",J210,0)</f>
        <v>0</v>
      </c>
      <c r="BH210" s="122">
        <f>IF(N210="zníž. prenesená",J210,0)</f>
        <v>0</v>
      </c>
      <c r="BI210" s="122">
        <f>IF(N210="nulová",J210,0)</f>
        <v>0</v>
      </c>
      <c r="BJ210" s="8" t="s">
        <v>43</v>
      </c>
      <c r="BK210" s="123">
        <f>ROUND(I210*H210,3)</f>
        <v>0</v>
      </c>
      <c r="BL210" s="8" t="s">
        <v>104</v>
      </c>
      <c r="BM210" s="121" t="s">
        <v>307</v>
      </c>
    </row>
    <row r="211" spans="1:65" s="2" customFormat="1" ht="36" customHeight="1" x14ac:dyDescent="0.2">
      <c r="A211" s="17"/>
      <c r="B211" s="109"/>
      <c r="C211" s="110" t="s">
        <v>310</v>
      </c>
      <c r="D211" s="110" t="s">
        <v>81</v>
      </c>
      <c r="E211" s="111" t="s">
        <v>242</v>
      </c>
      <c r="F211" s="112" t="s">
        <v>243</v>
      </c>
      <c r="G211" s="113" t="s">
        <v>123</v>
      </c>
      <c r="H211" s="114">
        <v>89.08</v>
      </c>
      <c r="I211" s="115"/>
      <c r="J211" s="114">
        <f>ROUND(I211*H211,3)</f>
        <v>0</v>
      </c>
      <c r="K211" s="116"/>
      <c r="L211" s="18"/>
      <c r="M211" s="117" t="s">
        <v>0</v>
      </c>
      <c r="N211" s="118" t="s">
        <v>24</v>
      </c>
      <c r="O211" s="32"/>
      <c r="P211" s="119">
        <f>O211*H211</f>
        <v>0</v>
      </c>
      <c r="Q211" s="119">
        <v>0</v>
      </c>
      <c r="R211" s="119">
        <f>Q211*H211</f>
        <v>0</v>
      </c>
      <c r="S211" s="119">
        <v>0</v>
      </c>
      <c r="T211" s="120">
        <f>S211*H211</f>
        <v>0</v>
      </c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R211" s="121" t="s">
        <v>104</v>
      </c>
      <c r="AT211" s="121" t="s">
        <v>81</v>
      </c>
      <c r="AU211" s="121" t="s">
        <v>43</v>
      </c>
      <c r="AY211" s="8" t="s">
        <v>79</v>
      </c>
      <c r="BE211" s="122">
        <f>IF(N211="základná",J211,0)</f>
        <v>0</v>
      </c>
      <c r="BF211" s="122">
        <f>IF(N211="znížená",J211,0)</f>
        <v>0</v>
      </c>
      <c r="BG211" s="122">
        <f>IF(N211="zákl. prenesená",J211,0)</f>
        <v>0</v>
      </c>
      <c r="BH211" s="122">
        <f>IF(N211="zníž. prenesená",J211,0)</f>
        <v>0</v>
      </c>
      <c r="BI211" s="122">
        <f>IF(N211="nulová",J211,0)</f>
        <v>0</v>
      </c>
      <c r="BJ211" s="8" t="s">
        <v>43</v>
      </c>
      <c r="BK211" s="123">
        <f>ROUND(I211*H211,3)</f>
        <v>0</v>
      </c>
      <c r="BL211" s="8" t="s">
        <v>104</v>
      </c>
      <c r="BM211" s="121" t="s">
        <v>313</v>
      </c>
    </row>
    <row r="212" spans="1:65" s="2" customFormat="1" ht="60" customHeight="1" x14ac:dyDescent="0.2">
      <c r="A212" s="17"/>
      <c r="B212" s="109"/>
      <c r="C212" s="110" t="s">
        <v>187</v>
      </c>
      <c r="D212" s="110" t="s">
        <v>81</v>
      </c>
      <c r="E212" s="111" t="s">
        <v>245</v>
      </c>
      <c r="F212" s="112" t="s">
        <v>392</v>
      </c>
      <c r="G212" s="113" t="s">
        <v>82</v>
      </c>
      <c r="H212" s="114">
        <v>49.744999999999997</v>
      </c>
      <c r="I212" s="115"/>
      <c r="J212" s="114">
        <f>ROUND(I212*H212,3)</f>
        <v>0</v>
      </c>
      <c r="K212" s="116"/>
      <c r="L212" s="18"/>
      <c r="M212" s="117" t="s">
        <v>0</v>
      </c>
      <c r="N212" s="118" t="s">
        <v>24</v>
      </c>
      <c r="O212" s="32"/>
      <c r="P212" s="119">
        <f>O212*H212</f>
        <v>0</v>
      </c>
      <c r="Q212" s="119">
        <v>0</v>
      </c>
      <c r="R212" s="119">
        <f>Q212*H212</f>
        <v>0</v>
      </c>
      <c r="S212" s="119">
        <v>0</v>
      </c>
      <c r="T212" s="120">
        <f>S212*H212</f>
        <v>0</v>
      </c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R212" s="121" t="s">
        <v>104</v>
      </c>
      <c r="AT212" s="121" t="s">
        <v>81</v>
      </c>
      <c r="AU212" s="121" t="s">
        <v>43</v>
      </c>
      <c r="AY212" s="8" t="s">
        <v>79</v>
      </c>
      <c r="BE212" s="122">
        <f>IF(N212="základná",J212,0)</f>
        <v>0</v>
      </c>
      <c r="BF212" s="122">
        <f>IF(N212="znížená",J212,0)</f>
        <v>0</v>
      </c>
      <c r="BG212" s="122">
        <f>IF(N212="zákl. prenesená",J212,0)</f>
        <v>0</v>
      </c>
      <c r="BH212" s="122">
        <f>IF(N212="zníž. prenesená",J212,0)</f>
        <v>0</v>
      </c>
      <c r="BI212" s="122">
        <f>IF(N212="nulová",J212,0)</f>
        <v>0</v>
      </c>
      <c r="BJ212" s="8" t="s">
        <v>43</v>
      </c>
      <c r="BK212" s="123">
        <f>ROUND(I212*H212,3)</f>
        <v>0</v>
      </c>
      <c r="BL212" s="8" t="s">
        <v>104</v>
      </c>
      <c r="BM212" s="121" t="s">
        <v>316</v>
      </c>
    </row>
    <row r="213" spans="1:65" s="7" customFormat="1" ht="25.95" customHeight="1" x14ac:dyDescent="0.25">
      <c r="B213" s="96"/>
      <c r="D213" s="97" t="s">
        <v>40</v>
      </c>
      <c r="E213" s="98" t="s">
        <v>189</v>
      </c>
      <c r="F213" s="98" t="s">
        <v>247</v>
      </c>
      <c r="I213" s="99"/>
      <c r="J213" s="100">
        <f>BK213</f>
        <v>0</v>
      </c>
      <c r="L213" s="96"/>
      <c r="M213" s="101"/>
      <c r="N213" s="102"/>
      <c r="O213" s="102"/>
      <c r="P213" s="103">
        <f>P214+P233+P236</f>
        <v>0</v>
      </c>
      <c r="Q213" s="102"/>
      <c r="R213" s="103">
        <f>R214+R233+R236</f>
        <v>0</v>
      </c>
      <c r="S213" s="102"/>
      <c r="T213" s="104">
        <f>T214+T233+T236</f>
        <v>0</v>
      </c>
      <c r="AR213" s="97" t="s">
        <v>84</v>
      </c>
      <c r="AT213" s="105" t="s">
        <v>40</v>
      </c>
      <c r="AU213" s="105" t="s">
        <v>41</v>
      </c>
      <c r="AY213" s="97" t="s">
        <v>79</v>
      </c>
      <c r="BK213" s="106">
        <f>BK214+BK233+BK236</f>
        <v>0</v>
      </c>
    </row>
    <row r="214" spans="1:65" s="7" customFormat="1" ht="22.8" customHeight="1" x14ac:dyDescent="0.25">
      <c r="B214" s="96"/>
      <c r="D214" s="97" t="s">
        <v>40</v>
      </c>
      <c r="E214" s="107" t="s">
        <v>248</v>
      </c>
      <c r="F214" s="107" t="s">
        <v>249</v>
      </c>
      <c r="I214" s="99"/>
      <c r="J214" s="108">
        <f>BK214</f>
        <v>0</v>
      </c>
      <c r="L214" s="96"/>
      <c r="M214" s="101"/>
      <c r="N214" s="102"/>
      <c r="O214" s="102"/>
      <c r="P214" s="103">
        <f>SUM(P215:P232)</f>
        <v>0</v>
      </c>
      <c r="Q214" s="102"/>
      <c r="R214" s="103">
        <f>SUM(R215:R232)</f>
        <v>0</v>
      </c>
      <c r="S214" s="102"/>
      <c r="T214" s="104">
        <f>SUM(T215:T232)</f>
        <v>0</v>
      </c>
      <c r="AR214" s="97" t="s">
        <v>84</v>
      </c>
      <c r="AT214" s="105" t="s">
        <v>40</v>
      </c>
      <c r="AU214" s="105" t="s">
        <v>42</v>
      </c>
      <c r="AY214" s="97" t="s">
        <v>79</v>
      </c>
      <c r="BK214" s="106">
        <f>SUM(BK215:BK232)</f>
        <v>0</v>
      </c>
    </row>
    <row r="215" spans="1:65" s="2" customFormat="1" ht="24" customHeight="1" x14ac:dyDescent="0.2">
      <c r="A215" s="17"/>
      <c r="B215" s="109"/>
      <c r="C215" s="110" t="s">
        <v>317</v>
      </c>
      <c r="D215" s="110" t="s">
        <v>81</v>
      </c>
      <c r="E215" s="111" t="s">
        <v>251</v>
      </c>
      <c r="F215" s="112" t="s">
        <v>252</v>
      </c>
      <c r="G215" s="113" t="s">
        <v>141</v>
      </c>
      <c r="H215" s="114">
        <v>1</v>
      </c>
      <c r="I215" s="115"/>
      <c r="J215" s="114">
        <f t="shared" ref="J215:J232" si="40">ROUND(I215*H215,3)</f>
        <v>0</v>
      </c>
      <c r="K215" s="116"/>
      <c r="L215" s="18"/>
      <c r="M215" s="117" t="s">
        <v>0</v>
      </c>
      <c r="N215" s="118" t="s">
        <v>24</v>
      </c>
      <c r="O215" s="32"/>
      <c r="P215" s="119">
        <f t="shared" ref="P215:P232" si="41">O215*H215</f>
        <v>0</v>
      </c>
      <c r="Q215" s="119">
        <v>0</v>
      </c>
      <c r="R215" s="119">
        <f t="shared" ref="R215:R232" si="42">Q215*H215</f>
        <v>0</v>
      </c>
      <c r="S215" s="119">
        <v>0</v>
      </c>
      <c r="T215" s="120">
        <f t="shared" ref="T215:T232" si="43">S215*H215</f>
        <v>0</v>
      </c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R215" s="121" t="s">
        <v>175</v>
      </c>
      <c r="AT215" s="121" t="s">
        <v>81</v>
      </c>
      <c r="AU215" s="121" t="s">
        <v>43</v>
      </c>
      <c r="AY215" s="8" t="s">
        <v>79</v>
      </c>
      <c r="BE215" s="122">
        <f t="shared" ref="BE215:BE232" si="44">IF(N215="základná",J215,0)</f>
        <v>0</v>
      </c>
      <c r="BF215" s="122">
        <f t="shared" ref="BF215:BF232" si="45">IF(N215="znížená",J215,0)</f>
        <v>0</v>
      </c>
      <c r="BG215" s="122">
        <f t="shared" ref="BG215:BG232" si="46">IF(N215="zákl. prenesená",J215,0)</f>
        <v>0</v>
      </c>
      <c r="BH215" s="122">
        <f t="shared" ref="BH215:BH232" si="47">IF(N215="zníž. prenesená",J215,0)</f>
        <v>0</v>
      </c>
      <c r="BI215" s="122">
        <f t="shared" ref="BI215:BI232" si="48">IF(N215="nulová",J215,0)</f>
        <v>0</v>
      </c>
      <c r="BJ215" s="8" t="s">
        <v>43</v>
      </c>
      <c r="BK215" s="123">
        <f t="shared" ref="BK215:BK232" si="49">ROUND(I215*H215,3)</f>
        <v>0</v>
      </c>
      <c r="BL215" s="8" t="s">
        <v>175</v>
      </c>
      <c r="BM215" s="121" t="s">
        <v>320</v>
      </c>
    </row>
    <row r="216" spans="1:65" s="2" customFormat="1" ht="24" customHeight="1" x14ac:dyDescent="0.2">
      <c r="A216" s="17"/>
      <c r="B216" s="109"/>
      <c r="C216" s="124" t="s">
        <v>192</v>
      </c>
      <c r="D216" s="124" t="s">
        <v>189</v>
      </c>
      <c r="E216" s="125" t="s">
        <v>254</v>
      </c>
      <c r="F216" s="126" t="s">
        <v>255</v>
      </c>
      <c r="G216" s="127" t="s">
        <v>141</v>
      </c>
      <c r="H216" s="128">
        <v>16</v>
      </c>
      <c r="I216" s="129"/>
      <c r="J216" s="128">
        <f t="shared" si="40"/>
        <v>0</v>
      </c>
      <c r="K216" s="130"/>
      <c r="L216" s="131"/>
      <c r="M216" s="132" t="s">
        <v>0</v>
      </c>
      <c r="N216" s="133" t="s">
        <v>24</v>
      </c>
      <c r="O216" s="32"/>
      <c r="P216" s="119">
        <f t="shared" si="41"/>
        <v>0</v>
      </c>
      <c r="Q216" s="119">
        <v>0</v>
      </c>
      <c r="R216" s="119">
        <f t="shared" si="42"/>
        <v>0</v>
      </c>
      <c r="S216" s="119">
        <v>0</v>
      </c>
      <c r="T216" s="120">
        <f t="shared" si="43"/>
        <v>0</v>
      </c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R216" s="121" t="s">
        <v>256</v>
      </c>
      <c r="AT216" s="121" t="s">
        <v>189</v>
      </c>
      <c r="AU216" s="121" t="s">
        <v>43</v>
      </c>
      <c r="AY216" s="8" t="s">
        <v>79</v>
      </c>
      <c r="BE216" s="122">
        <f t="shared" si="44"/>
        <v>0</v>
      </c>
      <c r="BF216" s="122">
        <f t="shared" si="45"/>
        <v>0</v>
      </c>
      <c r="BG216" s="122">
        <f t="shared" si="46"/>
        <v>0</v>
      </c>
      <c r="BH216" s="122">
        <f t="shared" si="47"/>
        <v>0</v>
      </c>
      <c r="BI216" s="122">
        <f t="shared" si="48"/>
        <v>0</v>
      </c>
      <c r="BJ216" s="8" t="s">
        <v>43</v>
      </c>
      <c r="BK216" s="123">
        <f t="shared" si="49"/>
        <v>0</v>
      </c>
      <c r="BL216" s="8" t="s">
        <v>175</v>
      </c>
      <c r="BM216" s="121" t="s">
        <v>393</v>
      </c>
    </row>
    <row r="217" spans="1:65" s="2" customFormat="1" ht="16.5" customHeight="1" x14ac:dyDescent="0.2">
      <c r="A217" s="17"/>
      <c r="B217" s="109"/>
      <c r="C217" s="124" t="s">
        <v>394</v>
      </c>
      <c r="D217" s="124" t="s">
        <v>189</v>
      </c>
      <c r="E217" s="125" t="s">
        <v>259</v>
      </c>
      <c r="F217" s="126" t="s">
        <v>260</v>
      </c>
      <c r="G217" s="127" t="s">
        <v>141</v>
      </c>
      <c r="H217" s="128">
        <v>4</v>
      </c>
      <c r="I217" s="129"/>
      <c r="J217" s="128">
        <f t="shared" si="40"/>
        <v>0</v>
      </c>
      <c r="K217" s="130"/>
      <c r="L217" s="131"/>
      <c r="M217" s="132" t="s">
        <v>0</v>
      </c>
      <c r="N217" s="133" t="s">
        <v>24</v>
      </c>
      <c r="O217" s="32"/>
      <c r="P217" s="119">
        <f t="shared" si="41"/>
        <v>0</v>
      </c>
      <c r="Q217" s="119">
        <v>0</v>
      </c>
      <c r="R217" s="119">
        <f t="shared" si="42"/>
        <v>0</v>
      </c>
      <c r="S217" s="119">
        <v>0</v>
      </c>
      <c r="T217" s="120">
        <f t="shared" si="43"/>
        <v>0</v>
      </c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R217" s="121" t="s">
        <v>256</v>
      </c>
      <c r="AT217" s="121" t="s">
        <v>189</v>
      </c>
      <c r="AU217" s="121" t="s">
        <v>43</v>
      </c>
      <c r="AY217" s="8" t="s">
        <v>79</v>
      </c>
      <c r="BE217" s="122">
        <f t="shared" si="44"/>
        <v>0</v>
      </c>
      <c r="BF217" s="122">
        <f t="shared" si="45"/>
        <v>0</v>
      </c>
      <c r="BG217" s="122">
        <f t="shared" si="46"/>
        <v>0</v>
      </c>
      <c r="BH217" s="122">
        <f t="shared" si="47"/>
        <v>0</v>
      </c>
      <c r="BI217" s="122">
        <f t="shared" si="48"/>
        <v>0</v>
      </c>
      <c r="BJ217" s="8" t="s">
        <v>43</v>
      </c>
      <c r="BK217" s="123">
        <f t="shared" si="49"/>
        <v>0</v>
      </c>
      <c r="BL217" s="8" t="s">
        <v>175</v>
      </c>
      <c r="BM217" s="121" t="s">
        <v>395</v>
      </c>
    </row>
    <row r="218" spans="1:65" s="2" customFormat="1" ht="16.5" customHeight="1" x14ac:dyDescent="0.2">
      <c r="A218" s="17"/>
      <c r="B218" s="109"/>
      <c r="C218" s="124" t="s">
        <v>195</v>
      </c>
      <c r="D218" s="124" t="s">
        <v>189</v>
      </c>
      <c r="E218" s="125" t="s">
        <v>396</v>
      </c>
      <c r="F218" s="126" t="s">
        <v>397</v>
      </c>
      <c r="G218" s="127" t="s">
        <v>141</v>
      </c>
      <c r="H218" s="128">
        <v>1</v>
      </c>
      <c r="I218" s="129"/>
      <c r="J218" s="128">
        <f t="shared" si="40"/>
        <v>0</v>
      </c>
      <c r="K218" s="130"/>
      <c r="L218" s="131"/>
      <c r="M218" s="132" t="s">
        <v>0</v>
      </c>
      <c r="N218" s="133" t="s">
        <v>24</v>
      </c>
      <c r="O218" s="32"/>
      <c r="P218" s="119">
        <f t="shared" si="41"/>
        <v>0</v>
      </c>
      <c r="Q218" s="119">
        <v>0</v>
      </c>
      <c r="R218" s="119">
        <f t="shared" si="42"/>
        <v>0</v>
      </c>
      <c r="S218" s="119">
        <v>0</v>
      </c>
      <c r="T218" s="120">
        <f t="shared" si="43"/>
        <v>0</v>
      </c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R218" s="121" t="s">
        <v>256</v>
      </c>
      <c r="AT218" s="121" t="s">
        <v>189</v>
      </c>
      <c r="AU218" s="121" t="s">
        <v>43</v>
      </c>
      <c r="AY218" s="8" t="s">
        <v>79</v>
      </c>
      <c r="BE218" s="122">
        <f t="shared" si="44"/>
        <v>0</v>
      </c>
      <c r="BF218" s="122">
        <f t="shared" si="45"/>
        <v>0</v>
      </c>
      <c r="BG218" s="122">
        <f t="shared" si="46"/>
        <v>0</v>
      </c>
      <c r="BH218" s="122">
        <f t="shared" si="47"/>
        <v>0</v>
      </c>
      <c r="BI218" s="122">
        <f t="shared" si="48"/>
        <v>0</v>
      </c>
      <c r="BJ218" s="8" t="s">
        <v>43</v>
      </c>
      <c r="BK218" s="123">
        <f t="shared" si="49"/>
        <v>0</v>
      </c>
      <c r="BL218" s="8" t="s">
        <v>175</v>
      </c>
      <c r="BM218" s="121" t="s">
        <v>398</v>
      </c>
    </row>
    <row r="219" spans="1:65" s="2" customFormat="1" ht="16.5" customHeight="1" x14ac:dyDescent="0.2">
      <c r="A219" s="17"/>
      <c r="B219" s="109"/>
      <c r="C219" s="124" t="s">
        <v>399</v>
      </c>
      <c r="D219" s="124" t="s">
        <v>189</v>
      </c>
      <c r="E219" s="125" t="s">
        <v>264</v>
      </c>
      <c r="F219" s="126" t="s">
        <v>265</v>
      </c>
      <c r="G219" s="127" t="s">
        <v>141</v>
      </c>
      <c r="H219" s="128">
        <v>2</v>
      </c>
      <c r="I219" s="129"/>
      <c r="J219" s="128">
        <f t="shared" si="40"/>
        <v>0</v>
      </c>
      <c r="K219" s="130"/>
      <c r="L219" s="131"/>
      <c r="M219" s="132" t="s">
        <v>0</v>
      </c>
      <c r="N219" s="133" t="s">
        <v>24</v>
      </c>
      <c r="O219" s="32"/>
      <c r="P219" s="119">
        <f t="shared" si="41"/>
        <v>0</v>
      </c>
      <c r="Q219" s="119">
        <v>0</v>
      </c>
      <c r="R219" s="119">
        <f t="shared" si="42"/>
        <v>0</v>
      </c>
      <c r="S219" s="119">
        <v>0</v>
      </c>
      <c r="T219" s="120">
        <f t="shared" si="43"/>
        <v>0</v>
      </c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R219" s="121" t="s">
        <v>256</v>
      </c>
      <c r="AT219" s="121" t="s">
        <v>189</v>
      </c>
      <c r="AU219" s="121" t="s">
        <v>43</v>
      </c>
      <c r="AY219" s="8" t="s">
        <v>79</v>
      </c>
      <c r="BE219" s="122">
        <f t="shared" si="44"/>
        <v>0</v>
      </c>
      <c r="BF219" s="122">
        <f t="shared" si="45"/>
        <v>0</v>
      </c>
      <c r="BG219" s="122">
        <f t="shared" si="46"/>
        <v>0</v>
      </c>
      <c r="BH219" s="122">
        <f t="shared" si="47"/>
        <v>0</v>
      </c>
      <c r="BI219" s="122">
        <f t="shared" si="48"/>
        <v>0</v>
      </c>
      <c r="BJ219" s="8" t="s">
        <v>43</v>
      </c>
      <c r="BK219" s="123">
        <f t="shared" si="49"/>
        <v>0</v>
      </c>
      <c r="BL219" s="8" t="s">
        <v>175</v>
      </c>
      <c r="BM219" s="121" t="s">
        <v>400</v>
      </c>
    </row>
    <row r="220" spans="1:65" s="2" customFormat="1" ht="16.5" customHeight="1" x14ac:dyDescent="0.2">
      <c r="A220" s="17"/>
      <c r="B220" s="109"/>
      <c r="C220" s="124" t="s">
        <v>198</v>
      </c>
      <c r="D220" s="124" t="s">
        <v>189</v>
      </c>
      <c r="E220" s="125" t="s">
        <v>267</v>
      </c>
      <c r="F220" s="126" t="s">
        <v>268</v>
      </c>
      <c r="G220" s="127" t="s">
        <v>123</v>
      </c>
      <c r="H220" s="128">
        <v>90</v>
      </c>
      <c r="I220" s="129"/>
      <c r="J220" s="128">
        <f t="shared" si="40"/>
        <v>0</v>
      </c>
      <c r="K220" s="130"/>
      <c r="L220" s="131"/>
      <c r="M220" s="132" t="s">
        <v>0</v>
      </c>
      <c r="N220" s="133" t="s">
        <v>24</v>
      </c>
      <c r="O220" s="32"/>
      <c r="P220" s="119">
        <f t="shared" si="41"/>
        <v>0</v>
      </c>
      <c r="Q220" s="119">
        <v>0</v>
      </c>
      <c r="R220" s="119">
        <f t="shared" si="42"/>
        <v>0</v>
      </c>
      <c r="S220" s="119">
        <v>0</v>
      </c>
      <c r="T220" s="120">
        <f t="shared" si="43"/>
        <v>0</v>
      </c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R220" s="121" t="s">
        <v>256</v>
      </c>
      <c r="AT220" s="121" t="s">
        <v>189</v>
      </c>
      <c r="AU220" s="121" t="s">
        <v>43</v>
      </c>
      <c r="AY220" s="8" t="s">
        <v>79</v>
      </c>
      <c r="BE220" s="122">
        <f t="shared" si="44"/>
        <v>0</v>
      </c>
      <c r="BF220" s="122">
        <f t="shared" si="45"/>
        <v>0</v>
      </c>
      <c r="BG220" s="122">
        <f t="shared" si="46"/>
        <v>0</v>
      </c>
      <c r="BH220" s="122">
        <f t="shared" si="47"/>
        <v>0</v>
      </c>
      <c r="BI220" s="122">
        <f t="shared" si="48"/>
        <v>0</v>
      </c>
      <c r="BJ220" s="8" t="s">
        <v>43</v>
      </c>
      <c r="BK220" s="123">
        <f t="shared" si="49"/>
        <v>0</v>
      </c>
      <c r="BL220" s="8" t="s">
        <v>175</v>
      </c>
      <c r="BM220" s="121" t="s">
        <v>401</v>
      </c>
    </row>
    <row r="221" spans="1:65" s="2" customFormat="1" ht="16.5" customHeight="1" x14ac:dyDescent="0.2">
      <c r="A221" s="17"/>
      <c r="B221" s="109"/>
      <c r="C221" s="124" t="s">
        <v>402</v>
      </c>
      <c r="D221" s="124" t="s">
        <v>189</v>
      </c>
      <c r="E221" s="125" t="s">
        <v>271</v>
      </c>
      <c r="F221" s="126" t="s">
        <v>272</v>
      </c>
      <c r="G221" s="127" t="s">
        <v>123</v>
      </c>
      <c r="H221" s="128">
        <v>70</v>
      </c>
      <c r="I221" s="129"/>
      <c r="J221" s="128">
        <f t="shared" si="40"/>
        <v>0</v>
      </c>
      <c r="K221" s="130"/>
      <c r="L221" s="131"/>
      <c r="M221" s="132" t="s">
        <v>0</v>
      </c>
      <c r="N221" s="133" t="s">
        <v>24</v>
      </c>
      <c r="O221" s="32"/>
      <c r="P221" s="119">
        <f t="shared" si="41"/>
        <v>0</v>
      </c>
      <c r="Q221" s="119">
        <v>0</v>
      </c>
      <c r="R221" s="119">
        <f t="shared" si="42"/>
        <v>0</v>
      </c>
      <c r="S221" s="119">
        <v>0</v>
      </c>
      <c r="T221" s="120">
        <f t="shared" si="43"/>
        <v>0</v>
      </c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R221" s="121" t="s">
        <v>256</v>
      </c>
      <c r="AT221" s="121" t="s">
        <v>189</v>
      </c>
      <c r="AU221" s="121" t="s">
        <v>43</v>
      </c>
      <c r="AY221" s="8" t="s">
        <v>79</v>
      </c>
      <c r="BE221" s="122">
        <f t="shared" si="44"/>
        <v>0</v>
      </c>
      <c r="BF221" s="122">
        <f t="shared" si="45"/>
        <v>0</v>
      </c>
      <c r="BG221" s="122">
        <f t="shared" si="46"/>
        <v>0</v>
      </c>
      <c r="BH221" s="122">
        <f t="shared" si="47"/>
        <v>0</v>
      </c>
      <c r="BI221" s="122">
        <f t="shared" si="48"/>
        <v>0</v>
      </c>
      <c r="BJ221" s="8" t="s">
        <v>43</v>
      </c>
      <c r="BK221" s="123">
        <f t="shared" si="49"/>
        <v>0</v>
      </c>
      <c r="BL221" s="8" t="s">
        <v>175</v>
      </c>
      <c r="BM221" s="121" t="s">
        <v>403</v>
      </c>
    </row>
    <row r="222" spans="1:65" s="2" customFormat="1" ht="16.5" customHeight="1" x14ac:dyDescent="0.2">
      <c r="A222" s="17"/>
      <c r="B222" s="109"/>
      <c r="C222" s="124" t="s">
        <v>201</v>
      </c>
      <c r="D222" s="124" t="s">
        <v>189</v>
      </c>
      <c r="E222" s="125" t="s">
        <v>404</v>
      </c>
      <c r="F222" s="126" t="s">
        <v>405</v>
      </c>
      <c r="G222" s="127" t="s">
        <v>123</v>
      </c>
      <c r="H222" s="128">
        <v>24</v>
      </c>
      <c r="I222" s="129"/>
      <c r="J222" s="128">
        <f t="shared" si="40"/>
        <v>0</v>
      </c>
      <c r="K222" s="130"/>
      <c r="L222" s="131"/>
      <c r="M222" s="132" t="s">
        <v>0</v>
      </c>
      <c r="N222" s="133" t="s">
        <v>24</v>
      </c>
      <c r="O222" s="32"/>
      <c r="P222" s="119">
        <f t="shared" si="41"/>
        <v>0</v>
      </c>
      <c r="Q222" s="119">
        <v>0</v>
      </c>
      <c r="R222" s="119">
        <f t="shared" si="42"/>
        <v>0</v>
      </c>
      <c r="S222" s="119">
        <v>0</v>
      </c>
      <c r="T222" s="120">
        <f t="shared" si="43"/>
        <v>0</v>
      </c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R222" s="121" t="s">
        <v>256</v>
      </c>
      <c r="AT222" s="121" t="s">
        <v>189</v>
      </c>
      <c r="AU222" s="121" t="s">
        <v>43</v>
      </c>
      <c r="AY222" s="8" t="s">
        <v>79</v>
      </c>
      <c r="BE222" s="122">
        <f t="shared" si="44"/>
        <v>0</v>
      </c>
      <c r="BF222" s="122">
        <f t="shared" si="45"/>
        <v>0</v>
      </c>
      <c r="BG222" s="122">
        <f t="shared" si="46"/>
        <v>0</v>
      </c>
      <c r="BH222" s="122">
        <f t="shared" si="47"/>
        <v>0</v>
      </c>
      <c r="BI222" s="122">
        <f t="shared" si="48"/>
        <v>0</v>
      </c>
      <c r="BJ222" s="8" t="s">
        <v>43</v>
      </c>
      <c r="BK222" s="123">
        <f t="shared" si="49"/>
        <v>0</v>
      </c>
      <c r="BL222" s="8" t="s">
        <v>175</v>
      </c>
      <c r="BM222" s="121" t="s">
        <v>406</v>
      </c>
    </row>
    <row r="223" spans="1:65" s="2" customFormat="1" ht="16.5" customHeight="1" x14ac:dyDescent="0.2">
      <c r="A223" s="17"/>
      <c r="B223" s="109"/>
      <c r="C223" s="124" t="s">
        <v>407</v>
      </c>
      <c r="D223" s="124" t="s">
        <v>189</v>
      </c>
      <c r="E223" s="125" t="s">
        <v>408</v>
      </c>
      <c r="F223" s="126" t="s">
        <v>409</v>
      </c>
      <c r="G223" s="127" t="s">
        <v>123</v>
      </c>
      <c r="H223" s="128">
        <v>5</v>
      </c>
      <c r="I223" s="129"/>
      <c r="J223" s="128">
        <f t="shared" si="40"/>
        <v>0</v>
      </c>
      <c r="K223" s="130"/>
      <c r="L223" s="131"/>
      <c r="M223" s="132" t="s">
        <v>0</v>
      </c>
      <c r="N223" s="133" t="s">
        <v>24</v>
      </c>
      <c r="O223" s="32"/>
      <c r="P223" s="119">
        <f t="shared" si="41"/>
        <v>0</v>
      </c>
      <c r="Q223" s="119">
        <v>0</v>
      </c>
      <c r="R223" s="119">
        <f t="shared" si="42"/>
        <v>0</v>
      </c>
      <c r="S223" s="119">
        <v>0</v>
      </c>
      <c r="T223" s="120">
        <f t="shared" si="43"/>
        <v>0</v>
      </c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R223" s="121" t="s">
        <v>256</v>
      </c>
      <c r="AT223" s="121" t="s">
        <v>189</v>
      </c>
      <c r="AU223" s="121" t="s">
        <v>43</v>
      </c>
      <c r="AY223" s="8" t="s">
        <v>79</v>
      </c>
      <c r="BE223" s="122">
        <f t="shared" si="44"/>
        <v>0</v>
      </c>
      <c r="BF223" s="122">
        <f t="shared" si="45"/>
        <v>0</v>
      </c>
      <c r="BG223" s="122">
        <f t="shared" si="46"/>
        <v>0</v>
      </c>
      <c r="BH223" s="122">
        <f t="shared" si="47"/>
        <v>0</v>
      </c>
      <c r="BI223" s="122">
        <f t="shared" si="48"/>
        <v>0</v>
      </c>
      <c r="BJ223" s="8" t="s">
        <v>43</v>
      </c>
      <c r="BK223" s="123">
        <f t="shared" si="49"/>
        <v>0</v>
      </c>
      <c r="BL223" s="8" t="s">
        <v>175</v>
      </c>
      <c r="BM223" s="121" t="s">
        <v>410</v>
      </c>
    </row>
    <row r="224" spans="1:65" s="2" customFormat="1" ht="16.5" customHeight="1" x14ac:dyDescent="0.2">
      <c r="A224" s="17"/>
      <c r="B224" s="109"/>
      <c r="C224" s="124" t="s">
        <v>205</v>
      </c>
      <c r="D224" s="124" t="s">
        <v>189</v>
      </c>
      <c r="E224" s="125" t="s">
        <v>274</v>
      </c>
      <c r="F224" s="126" t="s">
        <v>275</v>
      </c>
      <c r="G224" s="127" t="s">
        <v>141</v>
      </c>
      <c r="H224" s="128">
        <v>18</v>
      </c>
      <c r="I224" s="129"/>
      <c r="J224" s="128">
        <f t="shared" si="40"/>
        <v>0</v>
      </c>
      <c r="K224" s="130"/>
      <c r="L224" s="131"/>
      <c r="M224" s="132" t="s">
        <v>0</v>
      </c>
      <c r="N224" s="133" t="s">
        <v>24</v>
      </c>
      <c r="O224" s="32"/>
      <c r="P224" s="119">
        <f t="shared" si="41"/>
        <v>0</v>
      </c>
      <c r="Q224" s="119">
        <v>0</v>
      </c>
      <c r="R224" s="119">
        <f t="shared" si="42"/>
        <v>0</v>
      </c>
      <c r="S224" s="119">
        <v>0</v>
      </c>
      <c r="T224" s="120">
        <f t="shared" si="43"/>
        <v>0</v>
      </c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R224" s="121" t="s">
        <v>256</v>
      </c>
      <c r="AT224" s="121" t="s">
        <v>189</v>
      </c>
      <c r="AU224" s="121" t="s">
        <v>43</v>
      </c>
      <c r="AY224" s="8" t="s">
        <v>79</v>
      </c>
      <c r="BE224" s="122">
        <f t="shared" si="44"/>
        <v>0</v>
      </c>
      <c r="BF224" s="122">
        <f t="shared" si="45"/>
        <v>0</v>
      </c>
      <c r="BG224" s="122">
        <f t="shared" si="46"/>
        <v>0</v>
      </c>
      <c r="BH224" s="122">
        <f t="shared" si="47"/>
        <v>0</v>
      </c>
      <c r="BI224" s="122">
        <f t="shared" si="48"/>
        <v>0</v>
      </c>
      <c r="BJ224" s="8" t="s">
        <v>43</v>
      </c>
      <c r="BK224" s="123">
        <f t="shared" si="49"/>
        <v>0</v>
      </c>
      <c r="BL224" s="8" t="s">
        <v>175</v>
      </c>
      <c r="BM224" s="121" t="s">
        <v>411</v>
      </c>
    </row>
    <row r="225" spans="1:65" s="2" customFormat="1" ht="16.5" customHeight="1" x14ac:dyDescent="0.2">
      <c r="A225" s="17"/>
      <c r="B225" s="109"/>
      <c r="C225" s="124" t="s">
        <v>412</v>
      </c>
      <c r="D225" s="124" t="s">
        <v>189</v>
      </c>
      <c r="E225" s="125" t="s">
        <v>413</v>
      </c>
      <c r="F225" s="126" t="s">
        <v>414</v>
      </c>
      <c r="G225" s="127" t="s">
        <v>141</v>
      </c>
      <c r="H225" s="128">
        <v>4</v>
      </c>
      <c r="I225" s="129"/>
      <c r="J225" s="128">
        <f t="shared" si="40"/>
        <v>0</v>
      </c>
      <c r="K225" s="130"/>
      <c r="L225" s="131"/>
      <c r="M225" s="132" t="s">
        <v>0</v>
      </c>
      <c r="N225" s="133" t="s">
        <v>24</v>
      </c>
      <c r="O225" s="32"/>
      <c r="P225" s="119">
        <f t="shared" si="41"/>
        <v>0</v>
      </c>
      <c r="Q225" s="119">
        <v>0</v>
      </c>
      <c r="R225" s="119">
        <f t="shared" si="42"/>
        <v>0</v>
      </c>
      <c r="S225" s="119">
        <v>0</v>
      </c>
      <c r="T225" s="120">
        <f t="shared" si="43"/>
        <v>0</v>
      </c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R225" s="121" t="s">
        <v>256</v>
      </c>
      <c r="AT225" s="121" t="s">
        <v>189</v>
      </c>
      <c r="AU225" s="121" t="s">
        <v>43</v>
      </c>
      <c r="AY225" s="8" t="s">
        <v>79</v>
      </c>
      <c r="BE225" s="122">
        <f t="shared" si="44"/>
        <v>0</v>
      </c>
      <c r="BF225" s="122">
        <f t="shared" si="45"/>
        <v>0</v>
      </c>
      <c r="BG225" s="122">
        <f t="shared" si="46"/>
        <v>0</v>
      </c>
      <c r="BH225" s="122">
        <f t="shared" si="47"/>
        <v>0</v>
      </c>
      <c r="BI225" s="122">
        <f t="shared" si="48"/>
        <v>0</v>
      </c>
      <c r="BJ225" s="8" t="s">
        <v>43</v>
      </c>
      <c r="BK225" s="123">
        <f t="shared" si="49"/>
        <v>0</v>
      </c>
      <c r="BL225" s="8" t="s">
        <v>175</v>
      </c>
      <c r="BM225" s="121" t="s">
        <v>415</v>
      </c>
    </row>
    <row r="226" spans="1:65" s="2" customFormat="1" ht="16.5" customHeight="1" x14ac:dyDescent="0.2">
      <c r="A226" s="17"/>
      <c r="B226" s="109"/>
      <c r="C226" s="124" t="s">
        <v>208</v>
      </c>
      <c r="D226" s="124" t="s">
        <v>189</v>
      </c>
      <c r="E226" s="125" t="s">
        <v>278</v>
      </c>
      <c r="F226" s="126" t="s">
        <v>279</v>
      </c>
      <c r="G226" s="127" t="s">
        <v>123</v>
      </c>
      <c r="H226" s="128">
        <v>46</v>
      </c>
      <c r="I226" s="129"/>
      <c r="J226" s="128">
        <f t="shared" si="40"/>
        <v>0</v>
      </c>
      <c r="K226" s="130"/>
      <c r="L226" s="131"/>
      <c r="M226" s="132" t="s">
        <v>0</v>
      </c>
      <c r="N226" s="133" t="s">
        <v>24</v>
      </c>
      <c r="O226" s="32"/>
      <c r="P226" s="119">
        <f t="shared" si="41"/>
        <v>0</v>
      </c>
      <c r="Q226" s="119">
        <v>0</v>
      </c>
      <c r="R226" s="119">
        <f t="shared" si="42"/>
        <v>0</v>
      </c>
      <c r="S226" s="119">
        <v>0</v>
      </c>
      <c r="T226" s="120">
        <f t="shared" si="43"/>
        <v>0</v>
      </c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R226" s="121" t="s">
        <v>256</v>
      </c>
      <c r="AT226" s="121" t="s">
        <v>189</v>
      </c>
      <c r="AU226" s="121" t="s">
        <v>43</v>
      </c>
      <c r="AY226" s="8" t="s">
        <v>79</v>
      </c>
      <c r="BE226" s="122">
        <f t="shared" si="44"/>
        <v>0</v>
      </c>
      <c r="BF226" s="122">
        <f t="shared" si="45"/>
        <v>0</v>
      </c>
      <c r="BG226" s="122">
        <f t="shared" si="46"/>
        <v>0</v>
      </c>
      <c r="BH226" s="122">
        <f t="shared" si="47"/>
        <v>0</v>
      </c>
      <c r="BI226" s="122">
        <f t="shared" si="48"/>
        <v>0</v>
      </c>
      <c r="BJ226" s="8" t="s">
        <v>43</v>
      </c>
      <c r="BK226" s="123">
        <f t="shared" si="49"/>
        <v>0</v>
      </c>
      <c r="BL226" s="8" t="s">
        <v>175</v>
      </c>
      <c r="BM226" s="121" t="s">
        <v>416</v>
      </c>
    </row>
    <row r="227" spans="1:65" s="2" customFormat="1" ht="16.5" customHeight="1" x14ac:dyDescent="0.2">
      <c r="A227" s="17"/>
      <c r="B227" s="109"/>
      <c r="C227" s="124" t="s">
        <v>417</v>
      </c>
      <c r="D227" s="124" t="s">
        <v>189</v>
      </c>
      <c r="E227" s="125" t="s">
        <v>281</v>
      </c>
      <c r="F227" s="126" t="s">
        <v>282</v>
      </c>
      <c r="G227" s="127" t="s">
        <v>141</v>
      </c>
      <c r="H227" s="128">
        <v>22</v>
      </c>
      <c r="I227" s="129"/>
      <c r="J227" s="128">
        <f t="shared" si="40"/>
        <v>0</v>
      </c>
      <c r="K227" s="130"/>
      <c r="L227" s="131"/>
      <c r="M227" s="132" t="s">
        <v>0</v>
      </c>
      <c r="N227" s="133" t="s">
        <v>24</v>
      </c>
      <c r="O227" s="32"/>
      <c r="P227" s="119">
        <f t="shared" si="41"/>
        <v>0</v>
      </c>
      <c r="Q227" s="119">
        <v>0</v>
      </c>
      <c r="R227" s="119">
        <f t="shared" si="42"/>
        <v>0</v>
      </c>
      <c r="S227" s="119">
        <v>0</v>
      </c>
      <c r="T227" s="120">
        <f t="shared" si="43"/>
        <v>0</v>
      </c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R227" s="121" t="s">
        <v>256</v>
      </c>
      <c r="AT227" s="121" t="s">
        <v>189</v>
      </c>
      <c r="AU227" s="121" t="s">
        <v>43</v>
      </c>
      <c r="AY227" s="8" t="s">
        <v>79</v>
      </c>
      <c r="BE227" s="122">
        <f t="shared" si="44"/>
        <v>0</v>
      </c>
      <c r="BF227" s="122">
        <f t="shared" si="45"/>
        <v>0</v>
      </c>
      <c r="BG227" s="122">
        <f t="shared" si="46"/>
        <v>0</v>
      </c>
      <c r="BH227" s="122">
        <f t="shared" si="47"/>
        <v>0</v>
      </c>
      <c r="BI227" s="122">
        <f t="shared" si="48"/>
        <v>0</v>
      </c>
      <c r="BJ227" s="8" t="s">
        <v>43</v>
      </c>
      <c r="BK227" s="123">
        <f t="shared" si="49"/>
        <v>0</v>
      </c>
      <c r="BL227" s="8" t="s">
        <v>175</v>
      </c>
      <c r="BM227" s="121" t="s">
        <v>418</v>
      </c>
    </row>
    <row r="228" spans="1:65" s="2" customFormat="1" ht="16.5" customHeight="1" x14ac:dyDescent="0.2">
      <c r="A228" s="17"/>
      <c r="B228" s="109"/>
      <c r="C228" s="124" t="s">
        <v>212</v>
      </c>
      <c r="D228" s="124" t="s">
        <v>189</v>
      </c>
      <c r="E228" s="125" t="s">
        <v>285</v>
      </c>
      <c r="F228" s="126" t="s">
        <v>286</v>
      </c>
      <c r="G228" s="127" t="s">
        <v>141</v>
      </c>
      <c r="H228" s="128">
        <v>36</v>
      </c>
      <c r="I228" s="129"/>
      <c r="J228" s="128">
        <f t="shared" si="40"/>
        <v>0</v>
      </c>
      <c r="K228" s="130"/>
      <c r="L228" s="131"/>
      <c r="M228" s="132" t="s">
        <v>0</v>
      </c>
      <c r="N228" s="133" t="s">
        <v>24</v>
      </c>
      <c r="O228" s="32"/>
      <c r="P228" s="119">
        <f t="shared" si="41"/>
        <v>0</v>
      </c>
      <c r="Q228" s="119">
        <v>0</v>
      </c>
      <c r="R228" s="119">
        <f t="shared" si="42"/>
        <v>0</v>
      </c>
      <c r="S228" s="119">
        <v>0</v>
      </c>
      <c r="T228" s="120">
        <f t="shared" si="43"/>
        <v>0</v>
      </c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R228" s="121" t="s">
        <v>256</v>
      </c>
      <c r="AT228" s="121" t="s">
        <v>189</v>
      </c>
      <c r="AU228" s="121" t="s">
        <v>43</v>
      </c>
      <c r="AY228" s="8" t="s">
        <v>79</v>
      </c>
      <c r="BE228" s="122">
        <f t="shared" si="44"/>
        <v>0</v>
      </c>
      <c r="BF228" s="122">
        <f t="shared" si="45"/>
        <v>0</v>
      </c>
      <c r="BG228" s="122">
        <f t="shared" si="46"/>
        <v>0</v>
      </c>
      <c r="BH228" s="122">
        <f t="shared" si="47"/>
        <v>0</v>
      </c>
      <c r="BI228" s="122">
        <f t="shared" si="48"/>
        <v>0</v>
      </c>
      <c r="BJ228" s="8" t="s">
        <v>43</v>
      </c>
      <c r="BK228" s="123">
        <f t="shared" si="49"/>
        <v>0</v>
      </c>
      <c r="BL228" s="8" t="s">
        <v>175</v>
      </c>
      <c r="BM228" s="121" t="s">
        <v>419</v>
      </c>
    </row>
    <row r="229" spans="1:65" s="2" customFormat="1" ht="16.5" customHeight="1" x14ac:dyDescent="0.2">
      <c r="A229" s="17"/>
      <c r="B229" s="109"/>
      <c r="C229" s="124" t="s">
        <v>420</v>
      </c>
      <c r="D229" s="124" t="s">
        <v>189</v>
      </c>
      <c r="E229" s="125" t="s">
        <v>288</v>
      </c>
      <c r="F229" s="126" t="s">
        <v>289</v>
      </c>
      <c r="G229" s="127" t="s">
        <v>123</v>
      </c>
      <c r="H229" s="128">
        <v>90</v>
      </c>
      <c r="I229" s="129"/>
      <c r="J229" s="128">
        <f t="shared" si="40"/>
        <v>0</v>
      </c>
      <c r="K229" s="130"/>
      <c r="L229" s="131"/>
      <c r="M229" s="132" t="s">
        <v>0</v>
      </c>
      <c r="N229" s="133" t="s">
        <v>24</v>
      </c>
      <c r="O229" s="32"/>
      <c r="P229" s="119">
        <f t="shared" si="41"/>
        <v>0</v>
      </c>
      <c r="Q229" s="119">
        <v>0</v>
      </c>
      <c r="R229" s="119">
        <f t="shared" si="42"/>
        <v>0</v>
      </c>
      <c r="S229" s="119">
        <v>0</v>
      </c>
      <c r="T229" s="120">
        <f t="shared" si="43"/>
        <v>0</v>
      </c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R229" s="121" t="s">
        <v>256</v>
      </c>
      <c r="AT229" s="121" t="s">
        <v>189</v>
      </c>
      <c r="AU229" s="121" t="s">
        <v>43</v>
      </c>
      <c r="AY229" s="8" t="s">
        <v>79</v>
      </c>
      <c r="BE229" s="122">
        <f t="shared" si="44"/>
        <v>0</v>
      </c>
      <c r="BF229" s="122">
        <f t="shared" si="45"/>
        <v>0</v>
      </c>
      <c r="BG229" s="122">
        <f t="shared" si="46"/>
        <v>0</v>
      </c>
      <c r="BH229" s="122">
        <f t="shared" si="47"/>
        <v>0</v>
      </c>
      <c r="BI229" s="122">
        <f t="shared" si="48"/>
        <v>0</v>
      </c>
      <c r="BJ229" s="8" t="s">
        <v>43</v>
      </c>
      <c r="BK229" s="123">
        <f t="shared" si="49"/>
        <v>0</v>
      </c>
      <c r="BL229" s="8" t="s">
        <v>175</v>
      </c>
      <c r="BM229" s="121" t="s">
        <v>421</v>
      </c>
    </row>
    <row r="230" spans="1:65" s="2" customFormat="1" ht="16.5" customHeight="1" x14ac:dyDescent="0.2">
      <c r="A230" s="17"/>
      <c r="B230" s="109"/>
      <c r="C230" s="124" t="s">
        <v>215</v>
      </c>
      <c r="D230" s="124" t="s">
        <v>189</v>
      </c>
      <c r="E230" s="125" t="s">
        <v>292</v>
      </c>
      <c r="F230" s="126" t="s">
        <v>293</v>
      </c>
      <c r="G230" s="127" t="s">
        <v>123</v>
      </c>
      <c r="H230" s="128">
        <v>20</v>
      </c>
      <c r="I230" s="129"/>
      <c r="J230" s="128">
        <f t="shared" si="40"/>
        <v>0</v>
      </c>
      <c r="K230" s="130"/>
      <c r="L230" s="131"/>
      <c r="M230" s="132" t="s">
        <v>0</v>
      </c>
      <c r="N230" s="133" t="s">
        <v>24</v>
      </c>
      <c r="O230" s="32"/>
      <c r="P230" s="119">
        <f t="shared" si="41"/>
        <v>0</v>
      </c>
      <c r="Q230" s="119">
        <v>0</v>
      </c>
      <c r="R230" s="119">
        <f t="shared" si="42"/>
        <v>0</v>
      </c>
      <c r="S230" s="119">
        <v>0</v>
      </c>
      <c r="T230" s="120">
        <f t="shared" si="43"/>
        <v>0</v>
      </c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R230" s="121" t="s">
        <v>256</v>
      </c>
      <c r="AT230" s="121" t="s">
        <v>189</v>
      </c>
      <c r="AU230" s="121" t="s">
        <v>43</v>
      </c>
      <c r="AY230" s="8" t="s">
        <v>79</v>
      </c>
      <c r="BE230" s="122">
        <f t="shared" si="44"/>
        <v>0</v>
      </c>
      <c r="BF230" s="122">
        <f t="shared" si="45"/>
        <v>0</v>
      </c>
      <c r="BG230" s="122">
        <f t="shared" si="46"/>
        <v>0</v>
      </c>
      <c r="BH230" s="122">
        <f t="shared" si="47"/>
        <v>0</v>
      </c>
      <c r="BI230" s="122">
        <f t="shared" si="48"/>
        <v>0</v>
      </c>
      <c r="BJ230" s="8" t="s">
        <v>43</v>
      </c>
      <c r="BK230" s="123">
        <f t="shared" si="49"/>
        <v>0</v>
      </c>
      <c r="BL230" s="8" t="s">
        <v>175</v>
      </c>
      <c r="BM230" s="121" t="s">
        <v>422</v>
      </c>
    </row>
    <row r="231" spans="1:65" s="2" customFormat="1" ht="16.5" customHeight="1" x14ac:dyDescent="0.2">
      <c r="A231" s="17"/>
      <c r="B231" s="109"/>
      <c r="C231" s="124" t="s">
        <v>423</v>
      </c>
      <c r="D231" s="124" t="s">
        <v>189</v>
      </c>
      <c r="E231" s="125" t="s">
        <v>424</v>
      </c>
      <c r="F231" s="126" t="s">
        <v>293</v>
      </c>
      <c r="G231" s="127" t="s">
        <v>123</v>
      </c>
      <c r="H231" s="128">
        <v>6</v>
      </c>
      <c r="I231" s="129"/>
      <c r="J231" s="128">
        <f t="shared" si="40"/>
        <v>0</v>
      </c>
      <c r="K231" s="130"/>
      <c r="L231" s="131"/>
      <c r="M231" s="132" t="s">
        <v>0</v>
      </c>
      <c r="N231" s="133" t="s">
        <v>24</v>
      </c>
      <c r="O231" s="32"/>
      <c r="P231" s="119">
        <f t="shared" si="41"/>
        <v>0</v>
      </c>
      <c r="Q231" s="119">
        <v>0</v>
      </c>
      <c r="R231" s="119">
        <f t="shared" si="42"/>
        <v>0</v>
      </c>
      <c r="S231" s="119">
        <v>0</v>
      </c>
      <c r="T231" s="120">
        <f t="shared" si="43"/>
        <v>0</v>
      </c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R231" s="121" t="s">
        <v>256</v>
      </c>
      <c r="AT231" s="121" t="s">
        <v>189</v>
      </c>
      <c r="AU231" s="121" t="s">
        <v>43</v>
      </c>
      <c r="AY231" s="8" t="s">
        <v>79</v>
      </c>
      <c r="BE231" s="122">
        <f t="shared" si="44"/>
        <v>0</v>
      </c>
      <c r="BF231" s="122">
        <f t="shared" si="45"/>
        <v>0</v>
      </c>
      <c r="BG231" s="122">
        <f t="shared" si="46"/>
        <v>0</v>
      </c>
      <c r="BH231" s="122">
        <f t="shared" si="47"/>
        <v>0</v>
      </c>
      <c r="BI231" s="122">
        <f t="shared" si="48"/>
        <v>0</v>
      </c>
      <c r="BJ231" s="8" t="s">
        <v>43</v>
      </c>
      <c r="BK231" s="123">
        <f t="shared" si="49"/>
        <v>0</v>
      </c>
      <c r="BL231" s="8" t="s">
        <v>175</v>
      </c>
      <c r="BM231" s="121" t="s">
        <v>425</v>
      </c>
    </row>
    <row r="232" spans="1:65" s="2" customFormat="1" ht="24" customHeight="1" x14ac:dyDescent="0.2">
      <c r="A232" s="17"/>
      <c r="B232" s="109"/>
      <c r="C232" s="110" t="s">
        <v>218</v>
      </c>
      <c r="D232" s="110" t="s">
        <v>81</v>
      </c>
      <c r="E232" s="111" t="s">
        <v>295</v>
      </c>
      <c r="F232" s="112" t="s">
        <v>296</v>
      </c>
      <c r="G232" s="113" t="s">
        <v>141</v>
      </c>
      <c r="H232" s="114">
        <v>1</v>
      </c>
      <c r="I232" s="115"/>
      <c r="J232" s="114">
        <f t="shared" si="40"/>
        <v>0</v>
      </c>
      <c r="K232" s="116"/>
      <c r="L232" s="18"/>
      <c r="M232" s="117" t="s">
        <v>0</v>
      </c>
      <c r="N232" s="118" t="s">
        <v>24</v>
      </c>
      <c r="O232" s="32"/>
      <c r="P232" s="119">
        <f t="shared" si="41"/>
        <v>0</v>
      </c>
      <c r="Q232" s="119">
        <v>0</v>
      </c>
      <c r="R232" s="119">
        <f t="shared" si="42"/>
        <v>0</v>
      </c>
      <c r="S232" s="119">
        <v>0</v>
      </c>
      <c r="T232" s="120">
        <f t="shared" si="43"/>
        <v>0</v>
      </c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R232" s="121" t="s">
        <v>175</v>
      </c>
      <c r="AT232" s="121" t="s">
        <v>81</v>
      </c>
      <c r="AU232" s="121" t="s">
        <v>43</v>
      </c>
      <c r="AY232" s="8" t="s">
        <v>79</v>
      </c>
      <c r="BE232" s="122">
        <f t="shared" si="44"/>
        <v>0</v>
      </c>
      <c r="BF232" s="122">
        <f t="shared" si="45"/>
        <v>0</v>
      </c>
      <c r="BG232" s="122">
        <f t="shared" si="46"/>
        <v>0</v>
      </c>
      <c r="BH232" s="122">
        <f t="shared" si="47"/>
        <v>0</v>
      </c>
      <c r="BI232" s="122">
        <f t="shared" si="48"/>
        <v>0</v>
      </c>
      <c r="BJ232" s="8" t="s">
        <v>43</v>
      </c>
      <c r="BK232" s="123">
        <f t="shared" si="49"/>
        <v>0</v>
      </c>
      <c r="BL232" s="8" t="s">
        <v>175</v>
      </c>
      <c r="BM232" s="121" t="s">
        <v>426</v>
      </c>
    </row>
    <row r="233" spans="1:65" s="7" customFormat="1" ht="22.8" customHeight="1" x14ac:dyDescent="0.25">
      <c r="B233" s="96"/>
      <c r="D233" s="97" t="s">
        <v>40</v>
      </c>
      <c r="E233" s="107" t="s">
        <v>298</v>
      </c>
      <c r="F233" s="107" t="s">
        <v>299</v>
      </c>
      <c r="I233" s="99"/>
      <c r="J233" s="108">
        <f>BK233</f>
        <v>0</v>
      </c>
      <c r="L233" s="96"/>
      <c r="M233" s="101"/>
      <c r="N233" s="102"/>
      <c r="O233" s="102"/>
      <c r="P233" s="103">
        <f>SUM(P234:P235)</f>
        <v>0</v>
      </c>
      <c r="Q233" s="102"/>
      <c r="R233" s="103">
        <f>SUM(R234:R235)</f>
        <v>0</v>
      </c>
      <c r="S233" s="102"/>
      <c r="T233" s="104">
        <f>SUM(T234:T235)</f>
        <v>0</v>
      </c>
      <c r="AR233" s="97" t="s">
        <v>42</v>
      </c>
      <c r="AT233" s="105" t="s">
        <v>40</v>
      </c>
      <c r="AU233" s="105" t="s">
        <v>42</v>
      </c>
      <c r="AY233" s="97" t="s">
        <v>79</v>
      </c>
      <c r="BK233" s="106">
        <f>SUM(BK234:BK235)</f>
        <v>0</v>
      </c>
    </row>
    <row r="234" spans="1:65" s="2" customFormat="1" ht="24" customHeight="1" x14ac:dyDescent="0.2">
      <c r="A234" s="17"/>
      <c r="B234" s="109"/>
      <c r="C234" s="110" t="s">
        <v>427</v>
      </c>
      <c r="D234" s="110" t="s">
        <v>81</v>
      </c>
      <c r="E234" s="111" t="s">
        <v>301</v>
      </c>
      <c r="F234" s="112" t="s">
        <v>302</v>
      </c>
      <c r="G234" s="113" t="s">
        <v>303</v>
      </c>
      <c r="H234" s="114">
        <v>1</v>
      </c>
      <c r="I234" s="115"/>
      <c r="J234" s="114">
        <f>ROUND(I234*H234,3)</f>
        <v>0</v>
      </c>
      <c r="K234" s="116"/>
      <c r="L234" s="18"/>
      <c r="M234" s="117" t="s">
        <v>0</v>
      </c>
      <c r="N234" s="118" t="s">
        <v>24</v>
      </c>
      <c r="O234" s="32"/>
      <c r="P234" s="119">
        <f>O234*H234</f>
        <v>0</v>
      </c>
      <c r="Q234" s="119">
        <v>0</v>
      </c>
      <c r="R234" s="119">
        <f>Q234*H234</f>
        <v>0</v>
      </c>
      <c r="S234" s="119">
        <v>0</v>
      </c>
      <c r="T234" s="120">
        <f>S234*H234</f>
        <v>0</v>
      </c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R234" s="121" t="s">
        <v>83</v>
      </c>
      <c r="AT234" s="121" t="s">
        <v>81</v>
      </c>
      <c r="AU234" s="121" t="s">
        <v>43</v>
      </c>
      <c r="AY234" s="8" t="s">
        <v>79</v>
      </c>
      <c r="BE234" s="122">
        <f>IF(N234="základná",J234,0)</f>
        <v>0</v>
      </c>
      <c r="BF234" s="122">
        <f>IF(N234="znížená",J234,0)</f>
        <v>0</v>
      </c>
      <c r="BG234" s="122">
        <f>IF(N234="zákl. prenesená",J234,0)</f>
        <v>0</v>
      </c>
      <c r="BH234" s="122">
        <f>IF(N234="zníž. prenesená",J234,0)</f>
        <v>0</v>
      </c>
      <c r="BI234" s="122">
        <f>IF(N234="nulová",J234,0)</f>
        <v>0</v>
      </c>
      <c r="BJ234" s="8" t="s">
        <v>43</v>
      </c>
      <c r="BK234" s="123">
        <f>ROUND(I234*H234,3)</f>
        <v>0</v>
      </c>
      <c r="BL234" s="8" t="s">
        <v>83</v>
      </c>
      <c r="BM234" s="121" t="s">
        <v>428</v>
      </c>
    </row>
    <row r="235" spans="1:65" s="2" customFormat="1" ht="24" customHeight="1" x14ac:dyDescent="0.2">
      <c r="A235" s="17"/>
      <c r="B235" s="109"/>
      <c r="C235" s="110" t="s">
        <v>222</v>
      </c>
      <c r="D235" s="110" t="s">
        <v>81</v>
      </c>
      <c r="E235" s="111" t="s">
        <v>305</v>
      </c>
      <c r="F235" s="112" t="s">
        <v>306</v>
      </c>
      <c r="G235" s="113" t="s">
        <v>303</v>
      </c>
      <c r="H235" s="114">
        <v>1</v>
      </c>
      <c r="I235" s="115"/>
      <c r="J235" s="114">
        <f>ROUND(I235*H235,3)</f>
        <v>0</v>
      </c>
      <c r="K235" s="116"/>
      <c r="L235" s="18"/>
      <c r="M235" s="117" t="s">
        <v>0</v>
      </c>
      <c r="N235" s="118" t="s">
        <v>24</v>
      </c>
      <c r="O235" s="32"/>
      <c r="P235" s="119">
        <f>O235*H235</f>
        <v>0</v>
      </c>
      <c r="Q235" s="119">
        <v>0</v>
      </c>
      <c r="R235" s="119">
        <f>Q235*H235</f>
        <v>0</v>
      </c>
      <c r="S235" s="119">
        <v>0</v>
      </c>
      <c r="T235" s="120">
        <f>S235*H235</f>
        <v>0</v>
      </c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R235" s="121" t="s">
        <v>83</v>
      </c>
      <c r="AT235" s="121" t="s">
        <v>81</v>
      </c>
      <c r="AU235" s="121" t="s">
        <v>43</v>
      </c>
      <c r="AY235" s="8" t="s">
        <v>79</v>
      </c>
      <c r="BE235" s="122">
        <f>IF(N235="základná",J235,0)</f>
        <v>0</v>
      </c>
      <c r="BF235" s="122">
        <f>IF(N235="znížená",J235,0)</f>
        <v>0</v>
      </c>
      <c r="BG235" s="122">
        <f>IF(N235="zákl. prenesená",J235,0)</f>
        <v>0</v>
      </c>
      <c r="BH235" s="122">
        <f>IF(N235="zníž. prenesená",J235,0)</f>
        <v>0</v>
      </c>
      <c r="BI235" s="122">
        <f>IF(N235="nulová",J235,0)</f>
        <v>0</v>
      </c>
      <c r="BJ235" s="8" t="s">
        <v>43</v>
      </c>
      <c r="BK235" s="123">
        <f>ROUND(I235*H235,3)</f>
        <v>0</v>
      </c>
      <c r="BL235" s="8" t="s">
        <v>83</v>
      </c>
      <c r="BM235" s="121" t="s">
        <v>429</v>
      </c>
    </row>
    <row r="236" spans="1:65" s="7" customFormat="1" ht="22.8" customHeight="1" x14ac:dyDescent="0.25">
      <c r="B236" s="96"/>
      <c r="D236" s="97" t="s">
        <v>40</v>
      </c>
      <c r="E236" s="107" t="s">
        <v>308</v>
      </c>
      <c r="F236" s="107" t="s">
        <v>309</v>
      </c>
      <c r="I236" s="99"/>
      <c r="J236" s="108">
        <f>BK236</f>
        <v>0</v>
      </c>
      <c r="L236" s="96"/>
      <c r="M236" s="101"/>
      <c r="N236" s="102"/>
      <c r="O236" s="102"/>
      <c r="P236" s="103">
        <f>SUM(P237:P240)</f>
        <v>0</v>
      </c>
      <c r="Q236" s="102"/>
      <c r="R236" s="103">
        <f>SUM(R237:R240)</f>
        <v>0</v>
      </c>
      <c r="S236" s="102"/>
      <c r="T236" s="104">
        <f>SUM(T237:T240)</f>
        <v>0</v>
      </c>
      <c r="AR236" s="97" t="s">
        <v>84</v>
      </c>
      <c r="AT236" s="105" t="s">
        <v>40</v>
      </c>
      <c r="AU236" s="105" t="s">
        <v>42</v>
      </c>
      <c r="AY236" s="97" t="s">
        <v>79</v>
      </c>
      <c r="BK236" s="106">
        <f>SUM(BK237:BK240)</f>
        <v>0</v>
      </c>
    </row>
    <row r="237" spans="1:65" s="2" customFormat="1" ht="24" customHeight="1" x14ac:dyDescent="0.2">
      <c r="A237" s="17"/>
      <c r="B237" s="109"/>
      <c r="C237" s="110" t="s">
        <v>430</v>
      </c>
      <c r="D237" s="110" t="s">
        <v>81</v>
      </c>
      <c r="E237" s="111" t="s">
        <v>311</v>
      </c>
      <c r="F237" s="112" t="s">
        <v>312</v>
      </c>
      <c r="G237" s="113" t="s">
        <v>303</v>
      </c>
      <c r="H237" s="114">
        <v>1</v>
      </c>
      <c r="I237" s="115"/>
      <c r="J237" s="114">
        <f>ROUND(I237*H237,3)</f>
        <v>0</v>
      </c>
      <c r="K237" s="116"/>
      <c r="L237" s="18"/>
      <c r="M237" s="117" t="s">
        <v>0</v>
      </c>
      <c r="N237" s="118" t="s">
        <v>24</v>
      </c>
      <c r="O237" s="32"/>
      <c r="P237" s="119">
        <f>O237*H237</f>
        <v>0</v>
      </c>
      <c r="Q237" s="119">
        <v>0</v>
      </c>
      <c r="R237" s="119">
        <f>Q237*H237</f>
        <v>0</v>
      </c>
      <c r="S237" s="119">
        <v>0</v>
      </c>
      <c r="T237" s="120">
        <f>S237*H237</f>
        <v>0</v>
      </c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R237" s="121" t="s">
        <v>175</v>
      </c>
      <c r="AT237" s="121" t="s">
        <v>81</v>
      </c>
      <c r="AU237" s="121" t="s">
        <v>43</v>
      </c>
      <c r="AY237" s="8" t="s">
        <v>79</v>
      </c>
      <c r="BE237" s="122">
        <f>IF(N237="základná",J237,0)</f>
        <v>0</v>
      </c>
      <c r="BF237" s="122">
        <f>IF(N237="znížená",J237,0)</f>
        <v>0</v>
      </c>
      <c r="BG237" s="122">
        <f>IF(N237="zákl. prenesená",J237,0)</f>
        <v>0</v>
      </c>
      <c r="BH237" s="122">
        <f>IF(N237="zníž. prenesená",J237,0)</f>
        <v>0</v>
      </c>
      <c r="BI237" s="122">
        <f>IF(N237="nulová",J237,0)</f>
        <v>0</v>
      </c>
      <c r="BJ237" s="8" t="s">
        <v>43</v>
      </c>
      <c r="BK237" s="123">
        <f>ROUND(I237*H237,3)</f>
        <v>0</v>
      </c>
      <c r="BL237" s="8" t="s">
        <v>175</v>
      </c>
      <c r="BM237" s="121" t="s">
        <v>431</v>
      </c>
    </row>
    <row r="238" spans="1:65" s="2" customFormat="1" ht="24" customHeight="1" x14ac:dyDescent="0.2">
      <c r="A238" s="17"/>
      <c r="B238" s="109"/>
      <c r="C238" s="110" t="s">
        <v>228</v>
      </c>
      <c r="D238" s="110" t="s">
        <v>81</v>
      </c>
      <c r="E238" s="111" t="s">
        <v>314</v>
      </c>
      <c r="F238" s="112" t="s">
        <v>315</v>
      </c>
      <c r="G238" s="113" t="s">
        <v>303</v>
      </c>
      <c r="H238" s="114">
        <v>1</v>
      </c>
      <c r="I238" s="115"/>
      <c r="J238" s="114">
        <f>ROUND(I238*H238,3)</f>
        <v>0</v>
      </c>
      <c r="K238" s="116"/>
      <c r="L238" s="18"/>
      <c r="M238" s="117" t="s">
        <v>0</v>
      </c>
      <c r="N238" s="118" t="s">
        <v>24</v>
      </c>
      <c r="O238" s="32"/>
      <c r="P238" s="119">
        <f>O238*H238</f>
        <v>0</v>
      </c>
      <c r="Q238" s="119">
        <v>0</v>
      </c>
      <c r="R238" s="119">
        <f>Q238*H238</f>
        <v>0</v>
      </c>
      <c r="S238" s="119">
        <v>0</v>
      </c>
      <c r="T238" s="120">
        <f>S238*H238</f>
        <v>0</v>
      </c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R238" s="121" t="s">
        <v>175</v>
      </c>
      <c r="AT238" s="121" t="s">
        <v>81</v>
      </c>
      <c r="AU238" s="121" t="s">
        <v>43</v>
      </c>
      <c r="AY238" s="8" t="s">
        <v>79</v>
      </c>
      <c r="BE238" s="122">
        <f>IF(N238="základná",J238,0)</f>
        <v>0</v>
      </c>
      <c r="BF238" s="122">
        <f>IF(N238="znížená",J238,0)</f>
        <v>0</v>
      </c>
      <c r="BG238" s="122">
        <f>IF(N238="zákl. prenesená",J238,0)</f>
        <v>0</v>
      </c>
      <c r="BH238" s="122">
        <f>IF(N238="zníž. prenesená",J238,0)</f>
        <v>0</v>
      </c>
      <c r="BI238" s="122">
        <f>IF(N238="nulová",J238,0)</f>
        <v>0</v>
      </c>
      <c r="BJ238" s="8" t="s">
        <v>43</v>
      </c>
      <c r="BK238" s="123">
        <f>ROUND(I238*H238,3)</f>
        <v>0</v>
      </c>
      <c r="BL238" s="8" t="s">
        <v>175</v>
      </c>
      <c r="BM238" s="121" t="s">
        <v>432</v>
      </c>
    </row>
    <row r="239" spans="1:65" s="2" customFormat="1" ht="24" customHeight="1" x14ac:dyDescent="0.2">
      <c r="A239" s="17"/>
      <c r="B239" s="109"/>
      <c r="C239" s="110" t="s">
        <v>433</v>
      </c>
      <c r="D239" s="110" t="s">
        <v>81</v>
      </c>
      <c r="E239" s="111" t="s">
        <v>434</v>
      </c>
      <c r="F239" s="112" t="s">
        <v>435</v>
      </c>
      <c r="G239" s="113" t="s">
        <v>303</v>
      </c>
      <c r="H239" s="114">
        <v>1</v>
      </c>
      <c r="I239" s="115"/>
      <c r="J239" s="114">
        <f>ROUND(I239*H239,3)</f>
        <v>0</v>
      </c>
      <c r="K239" s="116"/>
      <c r="L239" s="18"/>
      <c r="M239" s="117" t="s">
        <v>0</v>
      </c>
      <c r="N239" s="118" t="s">
        <v>24</v>
      </c>
      <c r="O239" s="32"/>
      <c r="P239" s="119">
        <f>O239*H239</f>
        <v>0</v>
      </c>
      <c r="Q239" s="119">
        <v>0</v>
      </c>
      <c r="R239" s="119">
        <f>Q239*H239</f>
        <v>0</v>
      </c>
      <c r="S239" s="119">
        <v>0</v>
      </c>
      <c r="T239" s="120">
        <f>S239*H239</f>
        <v>0</v>
      </c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R239" s="121" t="s">
        <v>175</v>
      </c>
      <c r="AT239" s="121" t="s">
        <v>81</v>
      </c>
      <c r="AU239" s="121" t="s">
        <v>43</v>
      </c>
      <c r="AY239" s="8" t="s">
        <v>79</v>
      </c>
      <c r="BE239" s="122">
        <f>IF(N239="základná",J239,0)</f>
        <v>0</v>
      </c>
      <c r="BF239" s="122">
        <f>IF(N239="znížená",J239,0)</f>
        <v>0</v>
      </c>
      <c r="BG239" s="122">
        <f>IF(N239="zákl. prenesená",J239,0)</f>
        <v>0</v>
      </c>
      <c r="BH239" s="122">
        <f>IF(N239="zníž. prenesená",J239,0)</f>
        <v>0</v>
      </c>
      <c r="BI239" s="122">
        <f>IF(N239="nulová",J239,0)</f>
        <v>0</v>
      </c>
      <c r="BJ239" s="8" t="s">
        <v>43</v>
      </c>
      <c r="BK239" s="123">
        <f>ROUND(I239*H239,3)</f>
        <v>0</v>
      </c>
      <c r="BL239" s="8" t="s">
        <v>175</v>
      </c>
      <c r="BM239" s="121" t="s">
        <v>436</v>
      </c>
    </row>
    <row r="240" spans="1:65" s="2" customFormat="1" ht="24" customHeight="1" x14ac:dyDescent="0.2">
      <c r="A240" s="17"/>
      <c r="B240" s="109"/>
      <c r="C240" s="110" t="s">
        <v>231</v>
      </c>
      <c r="D240" s="110" t="s">
        <v>81</v>
      </c>
      <c r="E240" s="111" t="s">
        <v>318</v>
      </c>
      <c r="F240" s="112" t="s">
        <v>319</v>
      </c>
      <c r="G240" s="113" t="s">
        <v>303</v>
      </c>
      <c r="H240" s="114">
        <v>1</v>
      </c>
      <c r="I240" s="115"/>
      <c r="J240" s="114">
        <f>ROUND(I240*H240,3)</f>
        <v>0</v>
      </c>
      <c r="K240" s="116"/>
      <c r="L240" s="18"/>
      <c r="M240" s="134" t="s">
        <v>0</v>
      </c>
      <c r="N240" s="135" t="s">
        <v>24</v>
      </c>
      <c r="O240" s="136"/>
      <c r="P240" s="137">
        <f>O240*H240</f>
        <v>0</v>
      </c>
      <c r="Q240" s="137">
        <v>0</v>
      </c>
      <c r="R240" s="137">
        <f>Q240*H240</f>
        <v>0</v>
      </c>
      <c r="S240" s="137">
        <v>0</v>
      </c>
      <c r="T240" s="138">
        <f>S240*H240</f>
        <v>0</v>
      </c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R240" s="121" t="s">
        <v>175</v>
      </c>
      <c r="AT240" s="121" t="s">
        <v>81</v>
      </c>
      <c r="AU240" s="121" t="s">
        <v>43</v>
      </c>
      <c r="AY240" s="8" t="s">
        <v>79</v>
      </c>
      <c r="BE240" s="122">
        <f>IF(N240="základná",J240,0)</f>
        <v>0</v>
      </c>
      <c r="BF240" s="122">
        <f>IF(N240="znížená",J240,0)</f>
        <v>0</v>
      </c>
      <c r="BG240" s="122">
        <f>IF(N240="zákl. prenesená",J240,0)</f>
        <v>0</v>
      </c>
      <c r="BH240" s="122">
        <f>IF(N240="zníž. prenesená",J240,0)</f>
        <v>0</v>
      </c>
      <c r="BI240" s="122">
        <f>IF(N240="nulová",J240,0)</f>
        <v>0</v>
      </c>
      <c r="BJ240" s="8" t="s">
        <v>43</v>
      </c>
      <c r="BK240" s="123">
        <f>ROUND(I240*H240,3)</f>
        <v>0</v>
      </c>
      <c r="BL240" s="8" t="s">
        <v>175</v>
      </c>
      <c r="BM240" s="121" t="s">
        <v>437</v>
      </c>
    </row>
    <row r="241" spans="1:31" s="2" customFormat="1" ht="6.9" customHeight="1" x14ac:dyDescent="0.2">
      <c r="A241" s="17"/>
      <c r="B241" s="26"/>
      <c r="C241" s="27"/>
      <c r="D241" s="27"/>
      <c r="E241" s="27"/>
      <c r="F241" s="27"/>
      <c r="G241" s="27"/>
      <c r="H241" s="27"/>
      <c r="I241" s="68"/>
      <c r="J241" s="27"/>
      <c r="K241" s="27"/>
      <c r="L241" s="18"/>
      <c r="M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</row>
  </sheetData>
  <autoFilter ref="C131:K240" xr:uid="{00000000-0009-0000-0000-000002000000}"/>
  <mergeCells count="9"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2 - Brzdova stolica</vt:lpstr>
      <vt:lpstr>'2 - Brzdova stolica'!Názvy_tlače</vt:lpstr>
      <vt:lpstr>'2 - Brzdova stolica'!Oblasť_tlače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RTL007\Boris Mikla</dc:creator>
  <cp:lastModifiedBy>nb</cp:lastModifiedBy>
  <dcterms:created xsi:type="dcterms:W3CDTF">2021-12-21T17:56:50Z</dcterms:created>
  <dcterms:modified xsi:type="dcterms:W3CDTF">2022-01-17T12:24:21Z</dcterms:modified>
</cp:coreProperties>
</file>