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00" activeTab="2"/>
  </bookViews>
  <sheets>
    <sheet name="Prehlad" sheetId="1" r:id="rId1"/>
    <sheet name="Rekapitulacia" sheetId="2" r:id="rId2"/>
    <sheet name="Kryci list" sheetId="3" r:id="rId3"/>
  </sheets>
  <definedNames>
    <definedName name="Excel_BuiltIn__FilterDatabase">#REF!</definedName>
    <definedName name="Excel_BuiltIn_Print_Area" localSheetId="2">'Kryci list'!$A:$M</definedName>
    <definedName name="Excel_BuiltIn_Print_Area" localSheetId="0">'Prehlad'!$A:$AH</definedName>
    <definedName name="Excel_BuiltIn_Print_Area" localSheetId="1">'Rekapitulacia'!$A:$G</definedName>
    <definedName name="Excel_BuiltIn_Print_Titles" localSheetId="0">'Prehlad'!$8:$10</definedName>
    <definedName name="Excel_BuiltIn_Print_Titles" localSheetId="1">'Rekapitulacia'!$8:$10</definedName>
    <definedName name="fakt1R">#REF!</definedName>
    <definedName name="_xlnm.Print_Titles" localSheetId="0">'Prehlad'!$8:$10</definedName>
    <definedName name="_xlnm.Print_Titles" localSheetId="1">'Rekapitulacia'!$8:$10</definedName>
  </definedNames>
  <calcPr fullCalcOnLoad="1"/>
</workbook>
</file>

<file path=xl/sharedStrings.xml><?xml version="1.0" encoding="utf-8"?>
<sst xmlns="http://schemas.openxmlformats.org/spreadsheetml/2006/main" count="341" uniqueCount="208">
  <si>
    <t xml:space="preserve"> </t>
  </si>
  <si>
    <t xml:space="preserve">Odberateľ: 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</si>
  <si>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</si>
  <si>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</si>
  <si>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</si>
  <si>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</si>
  <si>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</si>
  <si>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</si>
  <si>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</si>
  <si>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</si>
  <si>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</si>
  <si>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</si>
  <si>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</si>
  <si>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</si>
  <si>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</si>
  <si>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</si>
  <si>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</si>
  <si>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</si>
  <si>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</si>
  <si>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</si>
  <si>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</si>
  <si>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</si>
  <si>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</si>
  <si>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</si>
  <si>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</si>
  <si>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</si>
  <si>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</si>
  <si>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</si>
  <si>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</si>
  <si>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</si>
  <si>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</si>
  <si>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</si>
  <si>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</si>
  <si>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</si>
  <si>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</si>
  <si>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</si>
  <si>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</si>
  <si>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</si>
  <si>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</si>
  <si>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</si>
  <si>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</si>
  <si>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</si>
  <si>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</si>
  <si>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</si>
  <si>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</si>
  <si>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</si>
  <si>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</si>
  <si>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</si>
  <si>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</si>
  <si>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</si>
  <si>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</si>
  <si>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</si>
  <si>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</si>
  <si>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</si>
  <si>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</si>
  <si>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</si>
  <si>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</si>
  <si>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</si>
  <si>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</si>
  <si>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</si>
  <si>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</si>
  <si>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</si>
  <si>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</si>
  <si>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</si>
  <si>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</si>
  <si>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</si>
  <si>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</si>
  <si>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</si>
  <si>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</si>
  <si>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</si>
  <si>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</si>
  <si>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</si>
  <si>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</si>
  <si>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</si>
  <si>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</si>
  <si>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</si>
  <si>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</si>
  <si>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</si>
  <si>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</si>
  <si>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</si>
  <si>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</si>
  <si>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</si>
  <si>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</si>
  <si>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Spracoval: Ing. Kmec                               </t>
  </si>
  <si>
    <t xml:space="preserve">JKSO : </t>
  </si>
  <si>
    <t>Dátum: 20.07.2021</t>
  </si>
  <si>
    <t>Stavba : STROPKOV-UL. HRNČIARSKA, BYTOVÝ DOM A3</t>
  </si>
  <si>
    <t>Objekt : SO 04-SPEVNENÉ PLOCHY-CHODNÍKY</t>
  </si>
  <si>
    <t>Stavoprojekt, s.r.o., Prešov</t>
  </si>
  <si>
    <t xml:space="preserve"> Stavoprojekt, s.r.o., Prešov</t>
  </si>
  <si>
    <t xml:space="preserve"> Stavba : STROPKOV-UL. HRNČIARSKA, BYTOVÝ DOM A3</t>
  </si>
  <si>
    <t xml:space="preserve"> Objekt : SO 04-SPEVNENÉ PLOCHY-CHODNÍKY</t>
  </si>
  <si>
    <t>JKSO :</t>
  </si>
  <si>
    <t>Ing. Kmec</t>
  </si>
  <si>
    <t>20.07.2021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</si>
  <si>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</si>
  <si>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</si>
  <si>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</si>
  <si>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</si>
  <si>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</si>
  <si>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</si>
  <si>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</si>
  <si>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</si>
  <si>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</si>
  <si>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Odpočet - prípočet</t>
  </si>
  <si>
    <t>PRÁCE A DODÁVKY HSV</t>
  </si>
  <si>
    <t>1 - ZEMNE PRÁCE</t>
  </si>
  <si>
    <t>001</t>
  </si>
  <si>
    <t>122202201</t>
  </si>
  <si>
    <t>Odkopávky pre cesty v horn. tr. 3 do 100 m3</t>
  </si>
  <si>
    <t>m3</t>
  </si>
  <si>
    <t>171*0,35 =   59,850</t>
  </si>
  <si>
    <t>122202209</t>
  </si>
  <si>
    <t>Príplatok za lepivosť  horn. tr. 3 pre cesty</t>
  </si>
  <si>
    <t>272</t>
  </si>
  <si>
    <t>132201101</t>
  </si>
  <si>
    <t>Hĺbenie rýh šírka do 60 cm v horn. tr. 3 do 100 m3</t>
  </si>
  <si>
    <t>0,3*0,8*1,5*4 =   1,440</t>
  </si>
  <si>
    <t>132201109</t>
  </si>
  <si>
    <t>Príplatok za lepivosť horniny tr. 3 v rýhach š. do 60 cm</t>
  </si>
  <si>
    <t>162701105</t>
  </si>
  <si>
    <t>Vodorovné premiestnenie výkopu do 10000 m horn. tr. 1-4</t>
  </si>
  <si>
    <t>59,85+1,44 =   61,290</t>
  </si>
  <si>
    <t>171201201</t>
  </si>
  <si>
    <t>Uloženie sypaniny na skládku</t>
  </si>
  <si>
    <t>.</t>
  </si>
  <si>
    <t>180402111</t>
  </si>
  <si>
    <t>Založenie parkového trávnika výsevom v rovine</t>
  </si>
  <si>
    <t>m2</t>
  </si>
  <si>
    <t>181101101</t>
  </si>
  <si>
    <t>Úprava pláne v zárezoch v horn. tr. 1-4 bez zhutnenia</t>
  </si>
  <si>
    <t>181101102</t>
  </si>
  <si>
    <t>Úprava pláne v zárezoch v horn. tr. 1-4 so zhutnením</t>
  </si>
  <si>
    <t>181301111</t>
  </si>
  <si>
    <t>Rozprestretie ornice, sklon do 1:5 nad 500 m2 hr. do 10 cm</t>
  </si>
  <si>
    <t>231</t>
  </si>
  <si>
    <t>183403153</t>
  </si>
  <si>
    <t>Obrobenie pôdy hrabanim v rovine</t>
  </si>
  <si>
    <t>MAT</t>
  </si>
  <si>
    <t>005724100</t>
  </si>
  <si>
    <t>Zmes trávna parková rekreačná</t>
  </si>
  <si>
    <t>kg</t>
  </si>
  <si>
    <t>711*1,05*0,03 =   22,397</t>
  </si>
  <si>
    <t xml:space="preserve">1 - ZEMNE PRÁCE  spolu: </t>
  </si>
  <si>
    <t>2 - ZÁKLADY</t>
  </si>
  <si>
    <t>011</t>
  </si>
  <si>
    <t>274313511</t>
  </si>
  <si>
    <t>Základové pásy z betónu prostého tr. B 12,5-B 15 (C12/15)</t>
  </si>
  <si>
    <t xml:space="preserve">2 - ZÁKLADY  spolu: </t>
  </si>
  <si>
    <t>4 - VODOROVNÉ KONŠTRUKCIE</t>
  </si>
  <si>
    <t>592580023</t>
  </si>
  <si>
    <t>Obrubník parkový 500*200*50</t>
  </si>
  <si>
    <t>ks</t>
  </si>
  <si>
    <t>96*2*1,01 =   193,920</t>
  </si>
  <si>
    <t>592960004</t>
  </si>
  <si>
    <t>Dlažba  200*100*60 sivá</t>
  </si>
  <si>
    <t>171*1,01 =   172,710</t>
  </si>
  <si>
    <t>434121416</t>
  </si>
  <si>
    <t>Osadenie plnomasívnych stupňov na schodnice drsných</t>
  </si>
  <si>
    <t>m</t>
  </si>
  <si>
    <t>24*1,5 =   36,000</t>
  </si>
  <si>
    <t>434311113</t>
  </si>
  <si>
    <t>Stupne na terén alebo na dosku bez poteru z betónu tr. B 12,5-B 15</t>
  </si>
  <si>
    <t>19*1,5 =   28,500</t>
  </si>
  <si>
    <t>5929710088</t>
  </si>
  <si>
    <t>Schodiskový  stupeň 1000*350*150 mm</t>
  </si>
  <si>
    <t>24*1,01 =   24,240</t>
  </si>
  <si>
    <t>5929710089</t>
  </si>
  <si>
    <t>Schodiskový  stupeň 750*350*150 mm</t>
  </si>
  <si>
    <t>434351141</t>
  </si>
  <si>
    <t>Debnenie stupňov priamočiarych zhotovenie</t>
  </si>
  <si>
    <t>7*1,5+2,55*1,5+7*0,2*2 =   17,125</t>
  </si>
  <si>
    <t>434351142</t>
  </si>
  <si>
    <t>Debnenie stupňov priamočiarych odstránenie</t>
  </si>
  <si>
    <t xml:space="preserve">4 - VODOROVNÉ KONŠTRUKCIE  spolu: </t>
  </si>
  <si>
    <t>5 - KOMUNIKÁCIE</t>
  </si>
  <si>
    <t>221</t>
  </si>
  <si>
    <t>564251111</t>
  </si>
  <si>
    <t>Podklad zo štrkopiesku hr. 150 mm</t>
  </si>
  <si>
    <t>564851111</t>
  </si>
  <si>
    <t>Podklad zo štrkodrte hr. 15 cm</t>
  </si>
  <si>
    <t>"frakcia 8-16"13 =   13,000</t>
  </si>
  <si>
    <t>567121125</t>
  </si>
  <si>
    <t>Podklad z prostého betónu tr. B 12,5-B 15 hr. 15 cm</t>
  </si>
  <si>
    <t>55300010</t>
  </si>
  <si>
    <t>Dodávka  ocele pre zábradlie</t>
  </si>
  <si>
    <t>596211132</t>
  </si>
  <si>
    <t>Kladenie zámkovej dlažby pre chodcov hr. 60 mm sk. C 100-300 m2</t>
  </si>
  <si>
    <t xml:space="preserve">5 - KOMUNIKÁCIE  spolu: </t>
  </si>
  <si>
    <t>9 - OSTATNÉ KONŠTRUKCIE A PRÁCE</t>
  </si>
  <si>
    <t>911231111</t>
  </si>
  <si>
    <t>Osadenie a montáž cest. oceľ. zábradlia s oceľ. stĺpikmi, s dvoma madlami</t>
  </si>
  <si>
    <t>916561111</t>
  </si>
  <si>
    <t>Osadenie záhonového obrubníka betónového do lôžka z betónu s bočnou oporou</t>
  </si>
  <si>
    <t>917862111</t>
  </si>
  <si>
    <t>Osad. chodník. obrubníka betón. stojatého s oporou do lôžka z betónu tr. C 12/15</t>
  </si>
  <si>
    <t>592174510</t>
  </si>
  <si>
    <t>Obrubník chodníkový ABO 2-15 100x15x25</t>
  </si>
  <si>
    <t>kus</t>
  </si>
  <si>
    <t>9,5*1,01 =   9,595</t>
  </si>
  <si>
    <t>990101112</t>
  </si>
  <si>
    <t>Vysprávka štítovej steny garáže(omietka +náer)</t>
  </si>
  <si>
    <t>998223011</t>
  </si>
  <si>
    <t>Presun hmôt pre pozemné komunikácie, kryt dláždený</t>
  </si>
  <si>
    <t>t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</si>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</sst>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&quot; Sk&quot;;[Red]\-#,##0&quot; Sk&quot;"/>
    <numFmt numFmtId="185" formatCode="_-* #,##0&quot; Sk&quot;_-;\-* #,##0&quot; Sk&quot;_-;_-* &quot;- Sk&quot;_-;_-@_-"/>
    <numFmt numFmtId="186" formatCode="#,##0.0000"/>
    <numFmt numFmtId="187" formatCode="#,##0\ _S_k"/>
    <numFmt numFmtId="188" formatCode="#,##0&quot; Sk&quot;"/>
    <numFmt numFmtId="189" formatCode="#,##0.00\ "/>
    <numFmt numFmtId="190" formatCode="0.00\ %"/>
    <numFmt numFmtId="191" formatCode="#,##0\ "/>
    <numFmt numFmtId="192" formatCode="#,##0.00000"/>
    <numFmt numFmtId="193" formatCode="#,##0.000"/>
    <numFmt numFmtId="194" formatCode="0;0;;"/>
    <numFmt numFmtId="195" formatCode="\ "/>
    <numFmt numFmtId="196" formatCode="[$-41B]d/m/yyyy"/>
    <numFmt numFmtId="197" formatCode="0.00;0;0"/>
    <numFmt numFmtId="198" formatCode="#,##0.00&quot; Sk&quot;;\-#,##0.00&quot; Sk&quot;"/>
    <numFmt numFmtId="199" formatCode="#,##0.00&quot; Sk&quot;;[Red]\-#,##0.00&quot; Sk&quot;"/>
    <numFmt numFmtId="200" formatCode="0\ %"/>
    <numFmt numFmtId="201" formatCode="0.0%"/>
    <numFmt numFmtId="202" formatCode="#,##0&quot; Sk&quot;;\-#,##0&quot; Sk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22"/>
      <name val="Arial Narrow"/>
      <family val="2"/>
    </font>
    <font>
      <sz val="8"/>
      <color indexed="12"/>
      <name val="Arial Narrow"/>
      <family val="2"/>
    </font>
    <font>
      <b/>
      <sz val="18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7"/>
      <name val="Letter Gothic CE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sz val="10"/>
      <name val="Arial CE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2"/>
      <name val="Calibri"/>
      <family val="2"/>
    </font>
    <font>
      <b/>
      <sz val="18"/>
      <color indexed="62"/>
      <name val="Cambria"/>
      <family val="1"/>
    </font>
    <font>
      <sz val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>
      <alignment vertical="center"/>
      <protection/>
    </xf>
    <xf numFmtId="0" fontId="0" fillId="0" borderId="0" applyBorder="0">
      <alignment vertical="center"/>
      <protection/>
    </xf>
    <xf numFmtId="184" fontId="19" fillId="0" borderId="1">
      <alignment/>
      <protection/>
    </xf>
    <xf numFmtId="0" fontId="0" fillId="0" borderId="1">
      <alignment/>
      <protection/>
    </xf>
    <xf numFmtId="185" fontId="0" fillId="0" borderId="0" applyBorder="0" applyProtection="0">
      <alignment/>
    </xf>
    <xf numFmtId="0" fontId="24" fillId="2" borderId="0" applyBorder="0" applyProtection="0">
      <alignment/>
    </xf>
    <xf numFmtId="0" fontId="24" fillId="3" borderId="0" applyBorder="0" applyProtection="0">
      <alignment/>
    </xf>
    <xf numFmtId="0" fontId="24" fillId="4" borderId="0" applyBorder="0" applyProtection="0">
      <alignment/>
    </xf>
    <xf numFmtId="0" fontId="24" fillId="5" borderId="0" applyBorder="0" applyProtection="0">
      <alignment/>
    </xf>
    <xf numFmtId="0" fontId="24" fillId="6" borderId="0" applyBorder="0" applyProtection="0">
      <alignment/>
    </xf>
    <xf numFmtId="0" fontId="24" fillId="4" borderId="0" applyBorder="0" applyProtection="0">
      <alignment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4" fillId="6" borderId="0" applyBorder="0" applyProtection="0">
      <alignment/>
    </xf>
    <xf numFmtId="0" fontId="24" fillId="3" borderId="0" applyBorder="0" applyProtection="0">
      <alignment/>
    </xf>
    <xf numFmtId="0" fontId="24" fillId="11" borderId="0" applyBorder="0" applyProtection="0">
      <alignment/>
    </xf>
    <xf numFmtId="0" fontId="24" fillId="12" borderId="0" applyBorder="0" applyProtection="0">
      <alignment/>
    </xf>
    <xf numFmtId="0" fontId="24" fillId="6" borderId="0" applyBorder="0" applyProtection="0">
      <alignment/>
    </xf>
    <xf numFmtId="0" fontId="24" fillId="4" borderId="0" applyBorder="0" applyProtection="0">
      <alignment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9" fillId="6" borderId="0" applyBorder="0" applyProtection="0">
      <alignment/>
    </xf>
    <xf numFmtId="0" fontId="29" fillId="17" borderId="0" applyBorder="0" applyProtection="0">
      <alignment/>
    </xf>
    <xf numFmtId="0" fontId="29" fillId="18" borderId="0" applyBorder="0" applyProtection="0">
      <alignment/>
    </xf>
    <xf numFmtId="0" fontId="29" fillId="12" borderId="0" applyBorder="0" applyProtection="0">
      <alignment/>
    </xf>
    <xf numFmtId="0" fontId="29" fillId="6" borderId="0" applyBorder="0" applyProtection="0">
      <alignment/>
    </xf>
    <xf numFmtId="0" fontId="29" fillId="3" borderId="0" applyBorder="0" applyProtection="0">
      <alignment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28" fillId="0" borderId="2" applyProtection="0">
      <alignment/>
    </xf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5" fillId="0" borderId="0">
      <alignment/>
      <protection/>
    </xf>
    <xf numFmtId="0" fontId="2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9" borderId="3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2" fillId="0" borderId="4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Border="0" applyProtection="0">
      <alignment/>
    </xf>
    <xf numFmtId="0" fontId="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5" fillId="0" borderId="0">
      <alignment/>
      <protection/>
    </xf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0" applyBorder="0">
      <alignment vertical="center"/>
      <protection/>
    </xf>
    <xf numFmtId="0" fontId="13" fillId="0" borderId="0" applyBorder="0" applyProtection="0">
      <alignment/>
    </xf>
    <xf numFmtId="0" fontId="17" fillId="0" borderId="0" applyNumberFormat="0" applyFill="0" applyBorder="0" applyAlignment="0" applyProtection="0"/>
    <xf numFmtId="0" fontId="19" fillId="0" borderId="9">
      <alignment vertical="center"/>
      <protection/>
    </xf>
    <xf numFmtId="0" fontId="26" fillId="14" borderId="10" applyNumberFormat="0" applyAlignment="0" applyProtection="0"/>
    <xf numFmtId="0" fontId="21" fillId="9" borderId="10" applyNumberFormat="0" applyAlignment="0" applyProtection="0"/>
    <xf numFmtId="0" fontId="28" fillId="9" borderId="11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72" applyFont="1">
      <alignment/>
      <protection/>
    </xf>
    <xf numFmtId="0" fontId="2" fillId="0" borderId="0" xfId="72" applyFont="1" applyAlignment="1">
      <alignment horizontal="left" vertical="center"/>
      <protection/>
    </xf>
    <xf numFmtId="0" fontId="3" fillId="0" borderId="0" xfId="72" applyNumberFormat="1" applyFont="1" applyAlignment="1">
      <alignment horizontal="left" vertical="center"/>
      <protection/>
    </xf>
    <xf numFmtId="0" fontId="2" fillId="0" borderId="12" xfId="72" applyFont="1" applyBorder="1" applyAlignment="1">
      <alignment horizontal="left" vertical="center"/>
      <protection/>
    </xf>
    <xf numFmtId="0" fontId="2" fillId="0" borderId="13" xfId="72" applyFont="1" applyBorder="1" applyAlignment="1">
      <alignment horizontal="left" vertical="center"/>
      <protection/>
    </xf>
    <xf numFmtId="0" fontId="2" fillId="0" borderId="13" xfId="72" applyFont="1" applyBorder="1" applyAlignment="1">
      <alignment horizontal="right" vertical="center"/>
      <protection/>
    </xf>
    <xf numFmtId="0" fontId="2" fillId="0" borderId="14" xfId="72" applyFont="1" applyBorder="1" applyAlignment="1">
      <alignment horizontal="left" vertical="center"/>
      <protection/>
    </xf>
    <xf numFmtId="0" fontId="2" fillId="0" borderId="15" xfId="72" applyFont="1" applyBorder="1" applyAlignment="1">
      <alignment horizontal="left" vertical="center"/>
      <protection/>
    </xf>
    <xf numFmtId="0" fontId="2" fillId="0" borderId="15" xfId="72" applyFont="1" applyBorder="1" applyAlignment="1">
      <alignment horizontal="right" vertical="center"/>
      <protection/>
    </xf>
    <xf numFmtId="0" fontId="2" fillId="0" borderId="16" xfId="72" applyFont="1" applyBorder="1" applyAlignment="1">
      <alignment horizontal="left" vertical="center"/>
      <protection/>
    </xf>
    <xf numFmtId="0" fontId="2" fillId="0" borderId="17" xfId="72" applyFont="1" applyBorder="1" applyAlignment="1">
      <alignment horizontal="left" vertical="center"/>
      <protection/>
    </xf>
    <xf numFmtId="0" fontId="2" fillId="0" borderId="17" xfId="72" applyFont="1" applyBorder="1" applyAlignment="1">
      <alignment horizontal="right" vertical="center"/>
      <protection/>
    </xf>
    <xf numFmtId="49" fontId="2" fillId="0" borderId="13" xfId="72" applyNumberFormat="1" applyFont="1" applyBorder="1" applyAlignment="1">
      <alignment horizontal="right" vertical="center"/>
      <protection/>
    </xf>
    <xf numFmtId="49" fontId="2" fillId="0" borderId="15" xfId="72" applyNumberFormat="1" applyFont="1" applyBorder="1" applyAlignment="1">
      <alignment horizontal="right" vertical="center"/>
      <protection/>
    </xf>
    <xf numFmtId="49" fontId="2" fillId="0" borderId="17" xfId="72" applyNumberFormat="1" applyFont="1" applyBorder="1" applyAlignment="1">
      <alignment horizontal="right" vertical="center"/>
      <protection/>
    </xf>
    <xf numFmtId="0" fontId="2" fillId="0" borderId="12" xfId="72" applyFont="1" applyBorder="1" applyAlignment="1">
      <alignment horizontal="right" vertical="center"/>
      <protection/>
    </xf>
    <xf numFmtId="0" fontId="2" fillId="0" borderId="13" xfId="72" applyFont="1" applyBorder="1" applyAlignment="1">
      <alignment vertical="center"/>
      <protection/>
    </xf>
    <xf numFmtId="187" fontId="2" fillId="0" borderId="13" xfId="72" applyNumberFormat="1" applyFont="1" applyBorder="1" applyAlignment="1">
      <alignment horizontal="left" vertical="center"/>
      <protection/>
    </xf>
    <xf numFmtId="188" fontId="2" fillId="0" borderId="13" xfId="72" applyNumberFormat="1" applyFont="1" applyBorder="1" applyAlignment="1">
      <alignment horizontal="right" vertical="center"/>
      <protection/>
    </xf>
    <xf numFmtId="3" fontId="2" fillId="0" borderId="18" xfId="72" applyNumberFormat="1" applyFont="1" applyBorder="1" applyAlignment="1">
      <alignment horizontal="right" vertical="center"/>
      <protection/>
    </xf>
    <xf numFmtId="0" fontId="2" fillId="0" borderId="19" xfId="72" applyFont="1" applyBorder="1" applyAlignment="1">
      <alignment horizontal="right" vertical="center"/>
      <protection/>
    </xf>
    <xf numFmtId="0" fontId="2" fillId="0" borderId="20" xfId="72" applyFont="1" applyBorder="1" applyAlignment="1">
      <alignment vertical="center"/>
      <protection/>
    </xf>
    <xf numFmtId="187" fontId="2" fillId="0" borderId="20" xfId="72" applyNumberFormat="1" applyFont="1" applyBorder="1" applyAlignment="1">
      <alignment horizontal="left" vertical="center"/>
      <protection/>
    </xf>
    <xf numFmtId="188" fontId="2" fillId="0" borderId="20" xfId="72" applyNumberFormat="1" applyFont="1" applyBorder="1" applyAlignment="1">
      <alignment horizontal="right" vertical="center"/>
      <protection/>
    </xf>
    <xf numFmtId="3" fontId="2" fillId="0" borderId="21" xfId="72" applyNumberFormat="1" applyFont="1" applyBorder="1" applyAlignment="1">
      <alignment horizontal="right" vertical="center"/>
      <protection/>
    </xf>
    <xf numFmtId="0" fontId="2" fillId="0" borderId="20" xfId="72" applyFont="1" applyBorder="1" applyAlignment="1">
      <alignment horizontal="right" vertical="center"/>
      <protection/>
    </xf>
    <xf numFmtId="0" fontId="4" fillId="0" borderId="22" xfId="72" applyFont="1" applyBorder="1" applyAlignment="1">
      <alignment horizontal="center" vertical="center"/>
      <protection/>
    </xf>
    <xf numFmtId="0" fontId="2" fillId="0" borderId="23" xfId="72" applyFont="1" applyBorder="1" applyAlignment="1">
      <alignment horizontal="left" vertical="center"/>
      <protection/>
    </xf>
    <xf numFmtId="0" fontId="2" fillId="0" borderId="23" xfId="72" applyFont="1" applyBorder="1" applyAlignment="1">
      <alignment horizontal="center" vertical="center"/>
      <protection/>
    </xf>
    <xf numFmtId="0" fontId="2" fillId="0" borderId="24" xfId="72" applyFont="1" applyBorder="1" applyAlignment="1">
      <alignment horizontal="center" vertical="center"/>
      <protection/>
    </xf>
    <xf numFmtId="0" fontId="2" fillId="0" borderId="25" xfId="72" applyFont="1" applyBorder="1" applyAlignment="1">
      <alignment horizontal="center" vertical="center"/>
      <protection/>
    </xf>
    <xf numFmtId="0" fontId="2" fillId="0" borderId="26" xfId="72" applyFont="1" applyBorder="1" applyAlignment="1">
      <alignment horizontal="left" vertical="center"/>
      <protection/>
    </xf>
    <xf numFmtId="0" fontId="2" fillId="0" borderId="27" xfId="72" applyFont="1" applyBorder="1" applyAlignment="1">
      <alignment horizontal="center" vertical="center"/>
      <protection/>
    </xf>
    <xf numFmtId="0" fontId="2" fillId="0" borderId="9" xfId="72" applyFont="1" applyBorder="1" applyAlignment="1">
      <alignment horizontal="left" vertical="center"/>
      <protection/>
    </xf>
    <xf numFmtId="0" fontId="2" fillId="0" borderId="28" xfId="72" applyFont="1" applyBorder="1" applyAlignment="1">
      <alignment horizontal="center" vertical="center"/>
      <protection/>
    </xf>
    <xf numFmtId="0" fontId="2" fillId="0" borderId="29" xfId="72" applyFont="1" applyBorder="1" applyAlignment="1">
      <alignment horizontal="left" vertical="center"/>
      <protection/>
    </xf>
    <xf numFmtId="0" fontId="2" fillId="0" borderId="30" xfId="72" applyFont="1" applyBorder="1" applyAlignment="1">
      <alignment horizontal="center" vertical="center"/>
      <protection/>
    </xf>
    <xf numFmtId="0" fontId="2" fillId="0" borderId="29" xfId="72" applyFont="1" applyBorder="1" applyAlignment="1">
      <alignment horizontal="right" vertical="center"/>
      <protection/>
    </xf>
    <xf numFmtId="0" fontId="2" fillId="0" borderId="31" xfId="72" applyFont="1" applyBorder="1" applyAlignment="1">
      <alignment horizontal="center" vertical="center"/>
      <protection/>
    </xf>
    <xf numFmtId="0" fontId="2" fillId="0" borderId="32" xfId="72" applyFont="1" applyBorder="1" applyAlignment="1">
      <alignment horizontal="left" vertical="center"/>
      <protection/>
    </xf>
    <xf numFmtId="0" fontId="2" fillId="0" borderId="33" xfId="72" applyFont="1" applyBorder="1" applyAlignment="1">
      <alignment horizontal="left" vertical="center"/>
      <protection/>
    </xf>
    <xf numFmtId="0" fontId="2" fillId="0" borderId="34" xfId="72" applyFont="1" applyBorder="1" applyAlignment="1">
      <alignment horizontal="left" vertical="center"/>
      <protection/>
    </xf>
    <xf numFmtId="0" fontId="2" fillId="0" borderId="0" xfId="72" applyFont="1" applyBorder="1" applyAlignment="1">
      <alignment horizontal="left" vertical="center"/>
      <protection/>
    </xf>
    <xf numFmtId="0" fontId="2" fillId="0" borderId="32" xfId="72" applyFont="1" applyBorder="1" applyAlignment="1">
      <alignment horizontal="right" vertical="center"/>
      <protection/>
    </xf>
    <xf numFmtId="0" fontId="2" fillId="0" borderId="0" xfId="72" applyFont="1" applyBorder="1" applyAlignment="1">
      <alignment horizontal="right" vertical="center"/>
      <protection/>
    </xf>
    <xf numFmtId="0" fontId="2" fillId="0" borderId="35" xfId="72" applyFont="1" applyBorder="1" applyAlignment="1">
      <alignment horizontal="left" vertical="center"/>
      <protection/>
    </xf>
    <xf numFmtId="0" fontId="2" fillId="0" borderId="19" xfId="72" applyFont="1" applyBorder="1" applyAlignment="1">
      <alignment horizontal="left" vertical="center"/>
      <protection/>
    </xf>
    <xf numFmtId="0" fontId="2" fillId="0" borderId="20" xfId="72" applyFont="1" applyBorder="1" applyAlignment="1">
      <alignment horizontal="left" vertical="center"/>
      <protection/>
    </xf>
    <xf numFmtId="0" fontId="2" fillId="0" borderId="36" xfId="72" applyFont="1" applyBorder="1" applyAlignment="1">
      <alignment horizontal="left" vertical="center"/>
      <protection/>
    </xf>
    <xf numFmtId="0" fontId="2" fillId="0" borderId="37" xfId="72" applyFont="1" applyBorder="1" applyAlignment="1">
      <alignment horizontal="left" vertical="center"/>
      <protection/>
    </xf>
    <xf numFmtId="0" fontId="2" fillId="0" borderId="38" xfId="72" applyFont="1" applyBorder="1" applyAlignment="1">
      <alignment horizontal="left" vertical="center"/>
      <protection/>
    </xf>
    <xf numFmtId="3" fontId="2" fillId="0" borderId="36" xfId="72" applyNumberFormat="1" applyFont="1" applyBorder="1" applyAlignment="1">
      <alignment vertical="center"/>
      <protection/>
    </xf>
    <xf numFmtId="3" fontId="2" fillId="0" borderId="39" xfId="72" applyNumberFormat="1" applyFont="1" applyBorder="1" applyAlignment="1">
      <alignment vertical="center"/>
      <protection/>
    </xf>
    <xf numFmtId="0" fontId="2" fillId="0" borderId="40" xfId="72" applyFont="1" applyBorder="1" applyAlignment="1">
      <alignment horizontal="left" vertical="center"/>
      <protection/>
    </xf>
    <xf numFmtId="190" fontId="2" fillId="0" borderId="41" xfId="72" applyNumberFormat="1" applyFont="1" applyBorder="1" applyAlignment="1">
      <alignment horizontal="right" vertical="center"/>
      <protection/>
    </xf>
    <xf numFmtId="0" fontId="2" fillId="0" borderId="42" xfId="72" applyFont="1" applyBorder="1" applyAlignment="1">
      <alignment horizontal="left" vertical="center"/>
      <protection/>
    </xf>
    <xf numFmtId="190" fontId="2" fillId="0" borderId="43" xfId="72" applyNumberFormat="1" applyFont="1" applyBorder="1" applyAlignment="1">
      <alignment horizontal="right" vertical="center"/>
      <protection/>
    </xf>
    <xf numFmtId="0" fontId="2" fillId="0" borderId="44" xfId="72" applyFont="1" applyBorder="1" applyAlignment="1">
      <alignment horizontal="left" vertical="center"/>
      <protection/>
    </xf>
    <xf numFmtId="0" fontId="2" fillId="0" borderId="30" xfId="72" applyFont="1" applyBorder="1" applyAlignment="1">
      <alignment horizontal="right" vertical="center"/>
      <protection/>
    </xf>
    <xf numFmtId="0" fontId="2" fillId="0" borderId="45" xfId="72" applyFont="1" applyBorder="1" applyAlignment="1">
      <alignment horizontal="left" vertical="center"/>
      <protection/>
    </xf>
    <xf numFmtId="0" fontId="2" fillId="0" borderId="43" xfId="72" applyFont="1" applyBorder="1" applyAlignment="1">
      <alignment horizontal="left" vertical="center"/>
      <protection/>
    </xf>
    <xf numFmtId="0" fontId="2" fillId="0" borderId="41" xfId="72" applyFont="1" applyBorder="1" applyAlignment="1">
      <alignment horizontal="right" vertical="center"/>
      <protection/>
    </xf>
    <xf numFmtId="0" fontId="2" fillId="0" borderId="39" xfId="72" applyFont="1" applyBorder="1" applyAlignment="1">
      <alignment horizontal="left" vertical="center"/>
      <protection/>
    </xf>
    <xf numFmtId="0" fontId="4" fillId="0" borderId="46" xfId="72" applyFont="1" applyBorder="1" applyAlignment="1">
      <alignment horizontal="center" vertical="center"/>
      <protection/>
    </xf>
    <xf numFmtId="0" fontId="2" fillId="0" borderId="47" xfId="72" applyFont="1" applyBorder="1" applyAlignment="1">
      <alignment horizontal="left" vertical="center"/>
      <protection/>
    </xf>
    <xf numFmtId="0" fontId="2" fillId="0" borderId="48" xfId="72" applyFont="1" applyBorder="1" applyAlignment="1">
      <alignment horizontal="left" vertical="center"/>
      <protection/>
    </xf>
    <xf numFmtId="191" fontId="2" fillId="0" borderId="49" xfId="72" applyNumberFormat="1" applyFont="1" applyBorder="1" applyAlignment="1">
      <alignment horizontal="right" vertical="center"/>
      <protection/>
    </xf>
    <xf numFmtId="0" fontId="5" fillId="0" borderId="0" xfId="72" applyFont="1">
      <alignment/>
      <protection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92" fontId="2" fillId="0" borderId="0" xfId="0" applyNumberFormat="1" applyFont="1" applyAlignment="1" applyProtection="1">
      <alignment/>
      <protection/>
    </xf>
    <xf numFmtId="193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193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192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186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193" fontId="2" fillId="0" borderId="52" xfId="0" applyNumberFormat="1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49" fontId="5" fillId="0" borderId="0" xfId="72" applyNumberFormat="1" applyFont="1">
      <alignment/>
      <protection/>
    </xf>
    <xf numFmtId="49" fontId="2" fillId="0" borderId="50" xfId="0" applyNumberFormat="1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right"/>
      <protection/>
    </xf>
    <xf numFmtId="49" fontId="2" fillId="0" borderId="52" xfId="0" applyNumberFormat="1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right"/>
      <protection/>
    </xf>
    <xf numFmtId="4" fontId="2" fillId="0" borderId="26" xfId="72" applyNumberFormat="1" applyFont="1" applyBorder="1" applyAlignment="1">
      <alignment horizontal="right" vertical="center"/>
      <protection/>
    </xf>
    <xf numFmtId="4" fontId="2" fillId="0" borderId="55" xfId="72" applyNumberFormat="1" applyFont="1" applyBorder="1" applyAlignment="1">
      <alignment horizontal="right" vertical="center"/>
      <protection/>
    </xf>
    <xf numFmtId="4" fontId="2" fillId="0" borderId="9" xfId="72" applyNumberFormat="1" applyFont="1" applyBorder="1" applyAlignment="1">
      <alignment horizontal="right" vertical="center"/>
      <protection/>
    </xf>
    <xf numFmtId="4" fontId="2" fillId="0" borderId="56" xfId="72" applyNumberFormat="1" applyFont="1" applyBorder="1" applyAlignment="1">
      <alignment horizontal="right" vertical="center"/>
      <protection/>
    </xf>
    <xf numFmtId="4" fontId="2" fillId="0" borderId="57" xfId="72" applyNumberFormat="1" applyFont="1" applyBorder="1" applyAlignment="1">
      <alignment horizontal="right" vertical="center"/>
      <protection/>
    </xf>
    <xf numFmtId="4" fontId="2" fillId="0" borderId="29" xfId="72" applyNumberFormat="1" applyFont="1" applyBorder="1" applyAlignment="1">
      <alignment horizontal="right" vertical="center"/>
      <protection/>
    </xf>
    <xf numFmtId="4" fontId="2" fillId="0" borderId="44" xfId="72" applyNumberFormat="1" applyFont="1" applyBorder="1" applyAlignment="1">
      <alignment horizontal="right" vertical="center"/>
      <protection/>
    </xf>
    <xf numFmtId="4" fontId="2" fillId="0" borderId="58" xfId="72" applyNumberFormat="1" applyFont="1" applyBorder="1" applyAlignment="1">
      <alignment horizontal="right" vertical="center"/>
      <protection/>
    </xf>
    <xf numFmtId="4" fontId="2" fillId="0" borderId="43" xfId="72" applyNumberFormat="1" applyFont="1" applyBorder="1" applyAlignment="1">
      <alignment horizontal="right" vertical="center"/>
      <protection/>
    </xf>
    <xf numFmtId="49" fontId="4" fillId="0" borderId="0" xfId="0" applyNumberFormat="1" applyFont="1" applyAlignment="1" applyProtection="1">
      <alignment vertical="top"/>
      <protection/>
    </xf>
    <xf numFmtId="49" fontId="7" fillId="0" borderId="0" xfId="0" applyNumberFormat="1" applyFont="1" applyAlignment="1" applyProtection="1">
      <alignment horizontal="left" vertical="top" wrapText="1"/>
      <protection/>
    </xf>
    <xf numFmtId="193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4" fontId="7" fillId="0" borderId="0" xfId="0" applyNumberFormat="1" applyFont="1" applyAlignment="1" applyProtection="1">
      <alignment vertical="top"/>
      <protection/>
    </xf>
    <xf numFmtId="192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192" fontId="4" fillId="0" borderId="0" xfId="0" applyNumberFormat="1" applyFont="1" applyAlignment="1" applyProtection="1">
      <alignment vertical="top"/>
      <protection/>
    </xf>
    <xf numFmtId="193" fontId="4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2" fillId="0" borderId="60" xfId="72" applyFont="1" applyBorder="1" applyAlignment="1">
      <alignment horizontal="center" vertical="center"/>
      <protection/>
    </xf>
    <xf numFmtId="0" fontId="2" fillId="0" borderId="24" xfId="72" applyFont="1" applyBorder="1" applyAlignment="1">
      <alignment horizontal="center" vertical="center"/>
      <protection/>
    </xf>
    <xf numFmtId="0" fontId="2" fillId="0" borderId="61" xfId="72" applyFont="1" applyBorder="1" applyAlignment="1">
      <alignment horizontal="center" vertical="center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ázov" xfId="70"/>
    <cellStyle name="Neutrálna" xfId="71"/>
    <cellStyle name="normálne_KLs" xfId="72"/>
    <cellStyle name="Percent" xfId="73"/>
    <cellStyle name="Followed Hyperlink" xfId="74"/>
    <cellStyle name="Poznámka" xfId="75"/>
    <cellStyle name="Prepojená bunka" xfId="76"/>
    <cellStyle name="Spolu" xfId="77"/>
    <cellStyle name="TEXT 1" xfId="78"/>
    <cellStyle name="Text upozornění" xfId="79"/>
    <cellStyle name="Text upozornenia" xfId="80"/>
    <cellStyle name="TEXT1" xfId="81"/>
    <cellStyle name="Vstup" xfId="82"/>
    <cellStyle name="Výpočet" xfId="83"/>
    <cellStyle name="Výstup" xfId="84"/>
    <cellStyle name="Vysvetľujúci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showGridLines="0" zoomScalePageLayoutView="0" workbookViewId="0" topLeftCell="A50">
      <selection activeCell="G75" sqref="G14:G75"/>
    </sheetView>
  </sheetViews>
  <sheetFormatPr defaultColWidth="9.140625" defaultRowHeight="12.75"/>
  <cols>
    <col min="1" max="1" width="6.7109375" style="80" bestFit="1" customWidth="1"/>
    <col min="2" max="2" width="3.7109375" style="81" bestFit="1" customWidth="1"/>
    <col min="3" max="3" width="13.00390625" style="82" bestFit="1" customWidth="1"/>
    <col min="4" max="4" width="45.7109375" style="83" bestFit="1" customWidth="1"/>
    <col min="5" max="5" width="11.28125" style="84" bestFit="1" customWidth="1"/>
    <col min="6" max="6" width="5.8515625" style="85" bestFit="1" customWidth="1"/>
    <col min="7" max="7" width="8.7109375" style="86" bestFit="1" customWidth="1"/>
    <col min="8" max="10" width="9.7109375" style="86" bestFit="1" customWidth="1"/>
    <col min="11" max="11" width="7.421875" style="87" bestFit="1" customWidth="1"/>
    <col min="12" max="12" width="8.28125" style="87" bestFit="1" customWidth="1"/>
    <col min="13" max="13" width="7.140625" style="84" bestFit="1" customWidth="1"/>
    <col min="14" max="14" width="7.00390625" style="84" bestFit="1" customWidth="1"/>
    <col min="15" max="15" width="3.57421875" style="85" bestFit="1" customWidth="1"/>
    <col min="16" max="16" width="12.7109375" style="85" bestFit="1" customWidth="1"/>
    <col min="17" max="19" width="11.28125" style="84" bestFit="1" customWidth="1"/>
    <col min="20" max="20" width="10.57421875" style="88" bestFit="1" customWidth="1"/>
    <col min="21" max="21" width="10.28125" style="88" bestFit="1" customWidth="1"/>
    <col min="22" max="22" width="5.7109375" style="88" bestFit="1" customWidth="1"/>
    <col min="23" max="23" width="9.140625" style="84" bestFit="1" customWidth="1"/>
    <col min="24" max="25" width="2.7109375" style="85" bestFit="1" customWidth="1"/>
    <col min="26" max="26" width="7.57421875" style="82" bestFit="1" customWidth="1"/>
    <col min="27" max="27" width="12.7109375" style="82" bestFit="1" customWidth="1"/>
    <col min="28" max="28" width="4.28125" style="85" bestFit="1" customWidth="1"/>
    <col min="29" max="30" width="2.7109375" style="85" bestFit="1" customWidth="1"/>
    <col min="31" max="34" width="9.140625" style="89" bestFit="1" customWidth="1"/>
    <col min="35" max="35" width="9.140625" style="71" bestFit="1" customWidth="1"/>
    <col min="36" max="37" width="9.140625" style="71" hidden="1" customWidth="1"/>
    <col min="38" max="38" width="9.140625" style="71" bestFit="1" customWidth="1"/>
    <col min="39" max="16384" width="9.140625" style="71" customWidth="1"/>
  </cols>
  <sheetData>
    <row r="1" spans="1:34" ht="9.75">
      <c r="A1" s="75" t="s">
        <v>1</v>
      </c>
      <c r="B1" s="71"/>
      <c r="C1" s="71"/>
      <c r="D1" s="71"/>
      <c r="E1" s="71"/>
      <c r="F1" s="71"/>
      <c r="G1" s="72"/>
      <c r="H1" s="71"/>
      <c r="I1" s="75" t="s">
        <v>83</v>
      </c>
      <c r="J1" s="72"/>
      <c r="K1" s="73"/>
      <c r="L1" s="71"/>
      <c r="M1" s="71"/>
      <c r="N1" s="71"/>
      <c r="O1" s="71"/>
      <c r="P1" s="71"/>
      <c r="Q1" s="74"/>
      <c r="R1" s="74"/>
      <c r="S1" s="74"/>
      <c r="T1" s="71"/>
      <c r="U1" s="71"/>
      <c r="V1" s="71"/>
      <c r="W1" s="71"/>
      <c r="X1" s="71"/>
      <c r="Y1" s="71"/>
      <c r="Z1" s="104" t="s">
        <v>2</v>
      </c>
      <c r="AA1" s="104" t="s">
        <v>3</v>
      </c>
      <c r="AB1" s="68" t="s">
        <v>4</v>
      </c>
      <c r="AC1" s="68" t="s">
        <v>5</v>
      </c>
      <c r="AD1" s="68" t="s">
        <v>6</v>
      </c>
      <c r="AE1" s="71"/>
      <c r="AF1" s="71"/>
      <c r="AG1" s="71"/>
      <c r="AH1" s="71"/>
    </row>
    <row r="2" spans="1:34" ht="9.75">
      <c r="A2" s="75" t="s">
        <v>7</v>
      </c>
      <c r="B2" s="71"/>
      <c r="C2" s="71"/>
      <c r="D2" s="71"/>
      <c r="E2" s="71"/>
      <c r="F2" s="71"/>
      <c r="G2" s="72"/>
      <c r="H2" s="90"/>
      <c r="I2" s="75" t="s">
        <v>84</v>
      </c>
      <c r="J2" s="72"/>
      <c r="K2" s="73"/>
      <c r="L2" s="71"/>
      <c r="M2" s="71"/>
      <c r="N2" s="71"/>
      <c r="O2" s="71"/>
      <c r="P2" s="71"/>
      <c r="Q2" s="74"/>
      <c r="R2" s="74"/>
      <c r="S2" s="74"/>
      <c r="T2" s="71"/>
      <c r="U2" s="71"/>
      <c r="V2" s="71"/>
      <c r="W2" s="71"/>
      <c r="X2" s="71"/>
      <c r="Y2" s="71"/>
      <c r="Z2" s="104" t="s">
        <v>8</v>
      </c>
      <c r="AA2" s="70" t="s">
        <v>9</v>
      </c>
      <c r="AB2" s="69" t="s">
        <v>10</v>
      </c>
      <c r="AC2" s="69"/>
      <c r="AD2" s="70"/>
      <c r="AE2" s="71"/>
      <c r="AF2" s="71"/>
      <c r="AG2" s="71"/>
      <c r="AH2" s="71"/>
    </row>
    <row r="3" spans="1:34" ht="9.75">
      <c r="A3" s="75" t="s">
        <v>11</v>
      </c>
      <c r="B3" s="71"/>
      <c r="C3" s="71"/>
      <c r="D3" s="71"/>
      <c r="E3" s="71"/>
      <c r="F3" s="71"/>
      <c r="G3" s="72"/>
      <c r="H3" s="71"/>
      <c r="I3" s="75" t="s">
        <v>85</v>
      </c>
      <c r="J3" s="72"/>
      <c r="K3" s="73"/>
      <c r="L3" s="71"/>
      <c r="M3" s="71"/>
      <c r="N3" s="71"/>
      <c r="O3" s="71"/>
      <c r="P3" s="71"/>
      <c r="Q3" s="74"/>
      <c r="R3" s="74"/>
      <c r="S3" s="74"/>
      <c r="T3" s="71"/>
      <c r="U3" s="71"/>
      <c r="V3" s="71"/>
      <c r="W3" s="71"/>
      <c r="X3" s="71"/>
      <c r="Y3" s="71"/>
      <c r="Z3" s="104" t="s">
        <v>12</v>
      </c>
      <c r="AA3" s="70" t="s">
        <v>13</v>
      </c>
      <c r="AB3" s="69" t="s">
        <v>10</v>
      </c>
      <c r="AC3" s="69" t="s">
        <v>14</v>
      </c>
      <c r="AD3" s="70" t="s">
        <v>15</v>
      </c>
      <c r="AE3" s="71"/>
      <c r="AF3" s="71"/>
      <c r="AG3" s="71"/>
      <c r="AH3" s="71"/>
    </row>
    <row r="4" spans="1:34" ht="9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4"/>
      <c r="R4" s="74"/>
      <c r="S4" s="74"/>
      <c r="T4" s="71"/>
      <c r="U4" s="71"/>
      <c r="V4" s="71"/>
      <c r="W4" s="71"/>
      <c r="X4" s="71"/>
      <c r="Y4" s="71"/>
      <c r="Z4" s="104" t="s">
        <v>16</v>
      </c>
      <c r="AA4" s="70" t="s">
        <v>17</v>
      </c>
      <c r="AB4" s="69" t="s">
        <v>10</v>
      </c>
      <c r="AC4" s="69"/>
      <c r="AD4" s="70"/>
      <c r="AE4" s="71"/>
      <c r="AF4" s="71"/>
      <c r="AG4" s="71"/>
      <c r="AH4" s="71"/>
    </row>
    <row r="5" spans="1:34" ht="9.75">
      <c r="A5" s="75" t="s">
        <v>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4"/>
      <c r="R5" s="74"/>
      <c r="S5" s="74"/>
      <c r="T5" s="71"/>
      <c r="U5" s="71"/>
      <c r="V5" s="71"/>
      <c r="W5" s="71"/>
      <c r="X5" s="71"/>
      <c r="Y5" s="71"/>
      <c r="Z5" s="104" t="s">
        <v>18</v>
      </c>
      <c r="AA5" s="70" t="s">
        <v>13</v>
      </c>
      <c r="AB5" s="69" t="s">
        <v>10</v>
      </c>
      <c r="AC5" s="69" t="s">
        <v>14</v>
      </c>
      <c r="AD5" s="70" t="s">
        <v>15</v>
      </c>
      <c r="AE5" s="71"/>
      <c r="AF5" s="71"/>
      <c r="AG5" s="71"/>
      <c r="AH5" s="71"/>
    </row>
    <row r="6" spans="1:34" ht="9.75">
      <c r="A6" s="75" t="s">
        <v>87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4"/>
      <c r="R6" s="74"/>
      <c r="S6" s="74"/>
      <c r="T6" s="71"/>
      <c r="U6" s="71"/>
      <c r="V6" s="71"/>
      <c r="W6" s="71"/>
      <c r="X6" s="71"/>
      <c r="Y6" s="71"/>
      <c r="Z6" s="90"/>
      <c r="AA6" s="90"/>
      <c r="AB6" s="71"/>
      <c r="AC6" s="71"/>
      <c r="AD6" s="71"/>
      <c r="AE6" s="71"/>
      <c r="AF6" s="71"/>
      <c r="AG6" s="71"/>
      <c r="AH6" s="71"/>
    </row>
    <row r="7" spans="1:34" ht="9.75">
      <c r="A7" s="7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4"/>
      <c r="R7" s="74"/>
      <c r="S7" s="74"/>
      <c r="T7" s="71"/>
      <c r="U7" s="71"/>
      <c r="V7" s="71"/>
      <c r="W7" s="71"/>
      <c r="X7" s="71"/>
      <c r="Y7" s="71"/>
      <c r="Z7" s="90"/>
      <c r="AA7" s="90"/>
      <c r="AB7" s="71"/>
      <c r="AC7" s="71"/>
      <c r="AD7" s="71"/>
      <c r="AE7" s="71"/>
      <c r="AF7" s="71"/>
      <c r="AG7" s="71"/>
      <c r="AH7" s="71"/>
    </row>
    <row r="8" spans="1:34" ht="13.5">
      <c r="A8" s="71" t="s">
        <v>88</v>
      </c>
      <c r="B8" s="91"/>
      <c r="C8" s="92"/>
      <c r="D8" s="76" t="str">
        <f>CONCATENATE(AA2," ",AB2," ",AC2," ",AD2)</f>
        <v>Prehľad rozpočtových nákladov v EUR  </v>
      </c>
      <c r="E8" s="74"/>
      <c r="F8" s="71"/>
      <c r="G8" s="72"/>
      <c r="H8" s="72"/>
      <c r="I8" s="72"/>
      <c r="J8" s="72"/>
      <c r="K8" s="73"/>
      <c r="L8" s="73"/>
      <c r="M8" s="74"/>
      <c r="N8" s="74"/>
      <c r="O8" s="71"/>
      <c r="P8" s="71"/>
      <c r="Q8" s="74"/>
      <c r="R8" s="74"/>
      <c r="S8" s="74"/>
      <c r="T8" s="71"/>
      <c r="U8" s="71"/>
      <c r="V8" s="71"/>
      <c r="W8" s="71"/>
      <c r="X8" s="71"/>
      <c r="Y8" s="71"/>
      <c r="Z8" s="90"/>
      <c r="AA8" s="90"/>
      <c r="AB8" s="71"/>
      <c r="AC8" s="71"/>
      <c r="AD8" s="71"/>
      <c r="AE8" s="85"/>
      <c r="AF8" s="85"/>
      <c r="AG8" s="85"/>
      <c r="AH8" s="85"/>
    </row>
    <row r="9" spans="1:34" ht="9.75">
      <c r="A9" s="77" t="s">
        <v>19</v>
      </c>
      <c r="B9" s="77" t="s">
        <v>20</v>
      </c>
      <c r="C9" s="77" t="s">
        <v>21</v>
      </c>
      <c r="D9" s="77" t="s">
        <v>22</v>
      </c>
      <c r="E9" s="77" t="s">
        <v>23</v>
      </c>
      <c r="F9" s="77" t="s">
        <v>24</v>
      </c>
      <c r="G9" s="77" t="s">
        <v>25</v>
      </c>
      <c r="H9" s="77" t="s">
        <v>26</v>
      </c>
      <c r="I9" s="77" t="s">
        <v>27</v>
      </c>
      <c r="J9" s="77" t="s">
        <v>28</v>
      </c>
      <c r="K9" s="130"/>
      <c r="L9" s="130"/>
      <c r="M9" s="131"/>
      <c r="N9" s="131"/>
      <c r="O9" s="77"/>
      <c r="P9" s="94"/>
      <c r="Q9" s="77"/>
      <c r="R9" s="77"/>
      <c r="S9" s="94"/>
      <c r="T9" s="96"/>
      <c r="U9" s="97"/>
      <c r="V9" s="98"/>
      <c r="W9" s="77"/>
      <c r="X9" s="77"/>
      <c r="Y9" s="77"/>
      <c r="Z9" s="105"/>
      <c r="AA9" s="105"/>
      <c r="AB9" s="77"/>
      <c r="AC9" s="77"/>
      <c r="AD9" s="77"/>
      <c r="AE9" s="106"/>
      <c r="AF9" s="106"/>
      <c r="AG9" s="106"/>
      <c r="AH9" s="106"/>
    </row>
    <row r="10" spans="1:34" ht="9.75">
      <c r="A10" s="79" t="s">
        <v>29</v>
      </c>
      <c r="B10" s="79" t="s">
        <v>30</v>
      </c>
      <c r="C10" s="93"/>
      <c r="D10" s="79" t="s">
        <v>31</v>
      </c>
      <c r="E10" s="79" t="s">
        <v>32</v>
      </c>
      <c r="F10" s="79" t="s">
        <v>33</v>
      </c>
      <c r="G10" s="79" t="s">
        <v>34</v>
      </c>
      <c r="H10" s="79"/>
      <c r="I10" s="79" t="s">
        <v>35</v>
      </c>
      <c r="J10" s="79"/>
      <c r="K10" s="79"/>
      <c r="L10" s="79"/>
      <c r="M10" s="95"/>
      <c r="N10" s="79"/>
      <c r="O10" s="79"/>
      <c r="P10" s="95"/>
      <c r="Q10" s="79"/>
      <c r="R10" s="79"/>
      <c r="S10" s="95"/>
      <c r="T10" s="99"/>
      <c r="U10" s="100"/>
      <c r="V10" s="101"/>
      <c r="W10" s="102"/>
      <c r="X10" s="103"/>
      <c r="Y10" s="103"/>
      <c r="Z10" s="107"/>
      <c r="AA10" s="107"/>
      <c r="AB10" s="79"/>
      <c r="AC10" s="103"/>
      <c r="AD10" s="103"/>
      <c r="AE10" s="108"/>
      <c r="AF10" s="108"/>
      <c r="AG10" s="108"/>
      <c r="AH10" s="108"/>
    </row>
    <row r="12" ht="9.75">
      <c r="B12" s="118" t="s">
        <v>105</v>
      </c>
    </row>
    <row r="13" ht="9.75">
      <c r="B13" s="82" t="s">
        <v>106</v>
      </c>
    </row>
    <row r="14" spans="1:25" ht="9.75">
      <c r="A14" s="80">
        <v>1</v>
      </c>
      <c r="B14" s="81" t="s">
        <v>107</v>
      </c>
      <c r="C14" s="82" t="s">
        <v>108</v>
      </c>
      <c r="D14" s="83" t="s">
        <v>109</v>
      </c>
      <c r="E14" s="84">
        <v>59.85</v>
      </c>
      <c r="F14" s="85" t="s">
        <v>110</v>
      </c>
      <c r="H14" s="86">
        <f>ROUND(E14*G14,2)</f>
        <v>0</v>
      </c>
      <c r="J14" s="86">
        <f>ROUND(E14*G14,2)</f>
        <v>0</v>
      </c>
      <c r="X14" s="82"/>
      <c r="Y14" s="82"/>
    </row>
    <row r="15" spans="4:24" ht="9.75">
      <c r="D15" s="119" t="s">
        <v>111</v>
      </c>
      <c r="E15" s="120"/>
      <c r="F15" s="121"/>
      <c r="G15" s="122"/>
      <c r="H15" s="122"/>
      <c r="I15" s="122"/>
      <c r="J15" s="122"/>
      <c r="K15" s="123"/>
      <c r="L15" s="123"/>
      <c r="M15" s="120"/>
      <c r="N15" s="120"/>
      <c r="O15" s="121"/>
      <c r="P15" s="121"/>
      <c r="Q15" s="120"/>
      <c r="R15" s="120"/>
      <c r="S15" s="120"/>
      <c r="T15" s="124"/>
      <c r="U15" s="124"/>
      <c r="V15" s="124"/>
      <c r="W15" s="120"/>
      <c r="X15" s="121"/>
    </row>
    <row r="16" spans="1:25" ht="9.75">
      <c r="A16" s="80">
        <v>2</v>
      </c>
      <c r="B16" s="81" t="s">
        <v>107</v>
      </c>
      <c r="C16" s="82" t="s">
        <v>112</v>
      </c>
      <c r="D16" s="83" t="s">
        <v>113</v>
      </c>
      <c r="E16" s="84">
        <v>59.85</v>
      </c>
      <c r="F16" s="85" t="s">
        <v>110</v>
      </c>
      <c r="H16" s="86">
        <f>ROUND(E16*G16,2)</f>
        <v>0</v>
      </c>
      <c r="J16" s="86">
        <f>ROUND(E16*G16,2)</f>
        <v>0</v>
      </c>
      <c r="X16" s="82"/>
      <c r="Y16" s="82"/>
    </row>
    <row r="17" spans="1:25" ht="9.75">
      <c r="A17" s="80">
        <v>3</v>
      </c>
      <c r="B17" s="81" t="s">
        <v>114</v>
      </c>
      <c r="C17" s="82" t="s">
        <v>115</v>
      </c>
      <c r="D17" s="83" t="s">
        <v>116</v>
      </c>
      <c r="E17" s="84">
        <v>1.44</v>
      </c>
      <c r="F17" s="85" t="s">
        <v>110</v>
      </c>
      <c r="H17" s="86">
        <f>ROUND(E17*G17,2)</f>
        <v>0</v>
      </c>
      <c r="J17" s="86">
        <f>ROUND(E17*G17,2)</f>
        <v>0</v>
      </c>
      <c r="X17" s="82"/>
      <c r="Y17" s="82"/>
    </row>
    <row r="18" spans="4:24" ht="9.75">
      <c r="D18" s="119" t="s">
        <v>117</v>
      </c>
      <c r="E18" s="120"/>
      <c r="F18" s="121"/>
      <c r="G18" s="122"/>
      <c r="H18" s="122"/>
      <c r="I18" s="122"/>
      <c r="J18" s="122"/>
      <c r="K18" s="123"/>
      <c r="L18" s="123"/>
      <c r="M18" s="120"/>
      <c r="N18" s="120"/>
      <c r="O18" s="121"/>
      <c r="P18" s="121"/>
      <c r="Q18" s="120"/>
      <c r="R18" s="120"/>
      <c r="S18" s="120"/>
      <c r="T18" s="124"/>
      <c r="U18" s="124"/>
      <c r="V18" s="124"/>
      <c r="W18" s="120"/>
      <c r="X18" s="121"/>
    </row>
    <row r="19" spans="1:25" ht="9.75">
      <c r="A19" s="80">
        <v>4</v>
      </c>
      <c r="B19" s="81" t="s">
        <v>114</v>
      </c>
      <c r="C19" s="82" t="s">
        <v>118</v>
      </c>
      <c r="D19" s="83" t="s">
        <v>119</v>
      </c>
      <c r="E19" s="84">
        <v>1.44</v>
      </c>
      <c r="F19" s="85" t="s">
        <v>110</v>
      </c>
      <c r="H19" s="86">
        <f>ROUND(E19*G19,2)</f>
        <v>0</v>
      </c>
      <c r="J19" s="86">
        <f>ROUND(E19*G19,2)</f>
        <v>0</v>
      </c>
      <c r="X19" s="82"/>
      <c r="Y19" s="82"/>
    </row>
    <row r="20" spans="1:25" ht="9.75">
      <c r="A20" s="80">
        <v>5</v>
      </c>
      <c r="B20" s="81" t="s">
        <v>114</v>
      </c>
      <c r="C20" s="82" t="s">
        <v>120</v>
      </c>
      <c r="D20" s="83" t="s">
        <v>121</v>
      </c>
      <c r="E20" s="84">
        <v>61.29</v>
      </c>
      <c r="F20" s="85" t="s">
        <v>110</v>
      </c>
      <c r="H20" s="86">
        <f>ROUND(E20*G20,2)</f>
        <v>0</v>
      </c>
      <c r="J20" s="86">
        <f>ROUND(E20*G20,2)</f>
        <v>0</v>
      </c>
      <c r="X20" s="82"/>
      <c r="Y20" s="82"/>
    </row>
    <row r="21" spans="4:24" ht="9.75">
      <c r="D21" s="119" t="s">
        <v>122</v>
      </c>
      <c r="E21" s="120"/>
      <c r="F21" s="121"/>
      <c r="G21" s="122"/>
      <c r="H21" s="122"/>
      <c r="I21" s="122"/>
      <c r="J21" s="122"/>
      <c r="K21" s="123"/>
      <c r="L21" s="123"/>
      <c r="M21" s="120"/>
      <c r="N21" s="120"/>
      <c r="O21" s="121"/>
      <c r="P21" s="121"/>
      <c r="Q21" s="120"/>
      <c r="R21" s="120"/>
      <c r="S21" s="120"/>
      <c r="T21" s="124"/>
      <c r="U21" s="124"/>
      <c r="V21" s="124"/>
      <c r="W21" s="120"/>
      <c r="X21" s="121"/>
    </row>
    <row r="22" spans="1:25" ht="9.75">
      <c r="A22" s="80">
        <v>6</v>
      </c>
      <c r="B22" s="81" t="s">
        <v>114</v>
      </c>
      <c r="C22" s="82" t="s">
        <v>123</v>
      </c>
      <c r="D22" s="83" t="s">
        <v>124</v>
      </c>
      <c r="E22" s="84">
        <v>61.29</v>
      </c>
      <c r="F22" s="85" t="s">
        <v>110</v>
      </c>
      <c r="H22" s="86">
        <f>ROUND(E22*G22,2)</f>
        <v>0</v>
      </c>
      <c r="J22" s="86">
        <f>ROUND(E22*G22,2)</f>
        <v>0</v>
      </c>
      <c r="X22" s="82"/>
      <c r="Y22" s="82"/>
    </row>
    <row r="23" spans="4:24" ht="9.75">
      <c r="D23" s="119" t="s">
        <v>125</v>
      </c>
      <c r="E23" s="120"/>
      <c r="F23" s="121"/>
      <c r="G23" s="122"/>
      <c r="H23" s="122"/>
      <c r="I23" s="122"/>
      <c r="J23" s="122"/>
      <c r="K23" s="123"/>
      <c r="L23" s="123"/>
      <c r="M23" s="120"/>
      <c r="N23" s="120"/>
      <c r="O23" s="121"/>
      <c r="P23" s="121"/>
      <c r="Q23" s="120"/>
      <c r="R23" s="120"/>
      <c r="S23" s="120"/>
      <c r="T23" s="124"/>
      <c r="U23" s="124"/>
      <c r="V23" s="124"/>
      <c r="W23" s="120"/>
      <c r="X23" s="121"/>
    </row>
    <row r="24" spans="1:25" ht="9.75">
      <c r="A24" s="80">
        <v>7</v>
      </c>
      <c r="B24" s="81" t="s">
        <v>114</v>
      </c>
      <c r="C24" s="82" t="s">
        <v>126</v>
      </c>
      <c r="D24" s="83" t="s">
        <v>127</v>
      </c>
      <c r="E24" s="84">
        <v>711</v>
      </c>
      <c r="F24" s="85" t="s">
        <v>128</v>
      </c>
      <c r="H24" s="86">
        <f>ROUND(E24*G24,2)</f>
        <v>0</v>
      </c>
      <c r="J24" s="86">
        <f aca="true" t="shared" si="0" ref="J24:J29">ROUND(E24*G24,2)</f>
        <v>0</v>
      </c>
      <c r="X24" s="82"/>
      <c r="Y24" s="82"/>
    </row>
    <row r="25" spans="1:25" ht="9.75">
      <c r="A25" s="80">
        <v>8</v>
      </c>
      <c r="B25" s="81" t="s">
        <v>114</v>
      </c>
      <c r="C25" s="82" t="s">
        <v>129</v>
      </c>
      <c r="D25" s="83" t="s">
        <v>130</v>
      </c>
      <c r="E25" s="84">
        <v>711</v>
      </c>
      <c r="F25" s="85" t="s">
        <v>128</v>
      </c>
      <c r="H25" s="86">
        <f>ROUND(E25*G25,2)</f>
        <v>0</v>
      </c>
      <c r="J25" s="86">
        <f t="shared" si="0"/>
        <v>0</v>
      </c>
      <c r="X25" s="82"/>
      <c r="Y25" s="82"/>
    </row>
    <row r="26" spans="1:25" ht="9.75">
      <c r="A26" s="80">
        <v>9</v>
      </c>
      <c r="B26" s="81" t="s">
        <v>114</v>
      </c>
      <c r="C26" s="82" t="s">
        <v>131</v>
      </c>
      <c r="D26" s="83" t="s">
        <v>132</v>
      </c>
      <c r="E26" s="84">
        <v>171</v>
      </c>
      <c r="F26" s="85" t="s">
        <v>128</v>
      </c>
      <c r="H26" s="86">
        <f>ROUND(E26*G26,2)</f>
        <v>0</v>
      </c>
      <c r="J26" s="86">
        <f t="shared" si="0"/>
        <v>0</v>
      </c>
      <c r="X26" s="82"/>
      <c r="Y26" s="82"/>
    </row>
    <row r="27" spans="1:25" ht="9.75">
      <c r="A27" s="80">
        <v>10</v>
      </c>
      <c r="B27" s="81" t="s">
        <v>107</v>
      </c>
      <c r="C27" s="82" t="s">
        <v>133</v>
      </c>
      <c r="D27" s="83" t="s">
        <v>134</v>
      </c>
      <c r="E27" s="84">
        <v>711</v>
      </c>
      <c r="F27" s="85" t="s">
        <v>128</v>
      </c>
      <c r="H27" s="86">
        <f>ROUND(E27*G27,2)</f>
        <v>0</v>
      </c>
      <c r="J27" s="86">
        <f t="shared" si="0"/>
        <v>0</v>
      </c>
      <c r="X27" s="82"/>
      <c r="Y27" s="82"/>
    </row>
    <row r="28" spans="1:25" ht="9.75">
      <c r="A28" s="80">
        <v>11</v>
      </c>
      <c r="B28" s="81" t="s">
        <v>135</v>
      </c>
      <c r="C28" s="82" t="s">
        <v>136</v>
      </c>
      <c r="D28" s="83" t="s">
        <v>137</v>
      </c>
      <c r="E28" s="84">
        <v>711</v>
      </c>
      <c r="F28" s="85" t="s">
        <v>128</v>
      </c>
      <c r="H28" s="86">
        <f>ROUND(E28*G28,2)</f>
        <v>0</v>
      </c>
      <c r="J28" s="86">
        <f t="shared" si="0"/>
        <v>0</v>
      </c>
      <c r="X28" s="82"/>
      <c r="Y28" s="82"/>
    </row>
    <row r="29" spans="1:25" ht="9.75">
      <c r="A29" s="80">
        <v>12</v>
      </c>
      <c r="B29" s="81" t="s">
        <v>138</v>
      </c>
      <c r="C29" s="82" t="s">
        <v>139</v>
      </c>
      <c r="D29" s="83" t="s">
        <v>140</v>
      </c>
      <c r="E29" s="84">
        <v>22.397</v>
      </c>
      <c r="F29" s="85" t="s">
        <v>141</v>
      </c>
      <c r="I29" s="86">
        <f>ROUND(E29*G29,2)</f>
        <v>0</v>
      </c>
      <c r="J29" s="86">
        <f t="shared" si="0"/>
        <v>0</v>
      </c>
      <c r="X29" s="82"/>
      <c r="Y29" s="82"/>
    </row>
    <row r="30" spans="4:24" ht="9.75">
      <c r="D30" s="119" t="s">
        <v>142</v>
      </c>
      <c r="E30" s="120"/>
      <c r="F30" s="121"/>
      <c r="G30" s="122"/>
      <c r="H30" s="122"/>
      <c r="I30" s="122"/>
      <c r="J30" s="122"/>
      <c r="K30" s="123"/>
      <c r="L30" s="123"/>
      <c r="M30" s="120"/>
      <c r="N30" s="120"/>
      <c r="O30" s="121"/>
      <c r="P30" s="121"/>
      <c r="Q30" s="120"/>
      <c r="R30" s="120"/>
      <c r="S30" s="120"/>
      <c r="T30" s="124"/>
      <c r="U30" s="124"/>
      <c r="V30" s="124"/>
      <c r="W30" s="120"/>
      <c r="X30" s="121"/>
    </row>
    <row r="31" spans="4:14" ht="9.75">
      <c r="D31" s="125" t="s">
        <v>143</v>
      </c>
      <c r="E31" s="126">
        <f>J31</f>
        <v>0</v>
      </c>
      <c r="H31" s="126">
        <f>SUM(H12:H30)</f>
        <v>0</v>
      </c>
      <c r="I31" s="126">
        <f>SUM(I12:I30)</f>
        <v>0</v>
      </c>
      <c r="J31" s="126">
        <f>SUM(J12:J30)</f>
        <v>0</v>
      </c>
      <c r="L31" s="127"/>
      <c r="N31" s="128"/>
    </row>
    <row r="33" ht="9.75">
      <c r="B33" s="82" t="s">
        <v>144</v>
      </c>
    </row>
    <row r="34" spans="1:25" ht="9.75">
      <c r="A34" s="80">
        <v>13</v>
      </c>
      <c r="B34" s="81" t="s">
        <v>145</v>
      </c>
      <c r="C34" s="82" t="s">
        <v>146</v>
      </c>
      <c r="D34" s="83" t="s">
        <v>147</v>
      </c>
      <c r="E34" s="84">
        <v>1.44</v>
      </c>
      <c r="F34" s="85" t="s">
        <v>110</v>
      </c>
      <c r="H34" s="86">
        <f>ROUND(E34*G34,2)</f>
        <v>0</v>
      </c>
      <c r="J34" s="86">
        <f>ROUND(E34*G34,2)</f>
        <v>0</v>
      </c>
      <c r="X34" s="82"/>
      <c r="Y34" s="82"/>
    </row>
    <row r="35" spans="4:24" ht="9.75">
      <c r="D35" s="119" t="s">
        <v>117</v>
      </c>
      <c r="E35" s="120"/>
      <c r="F35" s="121"/>
      <c r="G35" s="122"/>
      <c r="H35" s="122"/>
      <c r="I35" s="122"/>
      <c r="J35" s="122"/>
      <c r="K35" s="123"/>
      <c r="L35" s="123"/>
      <c r="M35" s="120"/>
      <c r="N35" s="120"/>
      <c r="O35" s="121"/>
      <c r="P35" s="121"/>
      <c r="Q35" s="120"/>
      <c r="R35" s="120"/>
      <c r="S35" s="120"/>
      <c r="T35" s="124"/>
      <c r="U35" s="124"/>
      <c r="V35" s="124"/>
      <c r="W35" s="120"/>
      <c r="X35" s="121"/>
    </row>
    <row r="36" spans="4:14" ht="9.75">
      <c r="D36" s="125" t="s">
        <v>148</v>
      </c>
      <c r="E36" s="126">
        <f>J36</f>
        <v>0</v>
      </c>
      <c r="H36" s="126">
        <f>SUM(H33:H35)</f>
        <v>0</v>
      </c>
      <c r="I36" s="126">
        <f>SUM(I33:I35)</f>
        <v>0</v>
      </c>
      <c r="J36" s="126">
        <f>SUM(J33:J35)</f>
        <v>0</v>
      </c>
      <c r="L36" s="127"/>
      <c r="N36" s="128"/>
    </row>
    <row r="38" ht="9.75">
      <c r="B38" s="82" t="s">
        <v>149</v>
      </c>
    </row>
    <row r="39" spans="1:25" ht="9.75">
      <c r="A39" s="80">
        <v>14</v>
      </c>
      <c r="B39" s="81" t="s">
        <v>138</v>
      </c>
      <c r="C39" s="82" t="s">
        <v>150</v>
      </c>
      <c r="D39" s="83" t="s">
        <v>151</v>
      </c>
      <c r="E39" s="84">
        <v>193.92</v>
      </c>
      <c r="F39" s="85" t="s">
        <v>152</v>
      </c>
      <c r="I39" s="86">
        <f>ROUND(E39*G39,2)</f>
        <v>0</v>
      </c>
      <c r="J39" s="86">
        <f>ROUND(E39*G39,2)</f>
        <v>0</v>
      </c>
      <c r="X39" s="82"/>
      <c r="Y39" s="82"/>
    </row>
    <row r="40" spans="4:24" ht="9.75">
      <c r="D40" s="119" t="s">
        <v>153</v>
      </c>
      <c r="E40" s="120"/>
      <c r="F40" s="121"/>
      <c r="G40" s="122"/>
      <c r="H40" s="122"/>
      <c r="I40" s="122"/>
      <c r="J40" s="122"/>
      <c r="K40" s="123"/>
      <c r="L40" s="123"/>
      <c r="M40" s="120"/>
      <c r="N40" s="120"/>
      <c r="O40" s="121"/>
      <c r="P40" s="121"/>
      <c r="Q40" s="120"/>
      <c r="R40" s="120"/>
      <c r="S40" s="120"/>
      <c r="T40" s="124"/>
      <c r="U40" s="124"/>
      <c r="V40" s="124"/>
      <c r="W40" s="120"/>
      <c r="X40" s="121"/>
    </row>
    <row r="41" spans="1:25" ht="9.75">
      <c r="A41" s="80">
        <v>15</v>
      </c>
      <c r="B41" s="81" t="s">
        <v>138</v>
      </c>
      <c r="C41" s="82" t="s">
        <v>154</v>
      </c>
      <c r="D41" s="83" t="s">
        <v>155</v>
      </c>
      <c r="E41" s="84">
        <v>172.71</v>
      </c>
      <c r="F41" s="85" t="s">
        <v>128</v>
      </c>
      <c r="I41" s="86">
        <f>ROUND(E41*G41,2)</f>
        <v>0</v>
      </c>
      <c r="J41" s="86">
        <f>ROUND(E41*G41,2)</f>
        <v>0</v>
      </c>
      <c r="X41" s="82"/>
      <c r="Y41" s="82"/>
    </row>
    <row r="42" spans="4:24" ht="9.75">
      <c r="D42" s="119" t="s">
        <v>156</v>
      </c>
      <c r="E42" s="120"/>
      <c r="F42" s="121"/>
      <c r="G42" s="122"/>
      <c r="H42" s="122"/>
      <c r="I42" s="122"/>
      <c r="J42" s="122"/>
      <c r="K42" s="123"/>
      <c r="L42" s="123"/>
      <c r="M42" s="120"/>
      <c r="N42" s="120"/>
      <c r="O42" s="121"/>
      <c r="P42" s="121"/>
      <c r="Q42" s="120"/>
      <c r="R42" s="120"/>
      <c r="S42" s="120"/>
      <c r="T42" s="124"/>
      <c r="U42" s="124"/>
      <c r="V42" s="124"/>
      <c r="W42" s="120"/>
      <c r="X42" s="121"/>
    </row>
    <row r="43" spans="1:25" ht="9.75">
      <c r="A43" s="80">
        <v>16</v>
      </c>
      <c r="B43" s="81" t="s">
        <v>145</v>
      </c>
      <c r="C43" s="82" t="s">
        <v>157</v>
      </c>
      <c r="D43" s="83" t="s">
        <v>158</v>
      </c>
      <c r="E43" s="84">
        <v>36</v>
      </c>
      <c r="F43" s="85" t="s">
        <v>159</v>
      </c>
      <c r="H43" s="86">
        <f>ROUND(E43*G43,2)</f>
        <v>0</v>
      </c>
      <c r="J43" s="86">
        <f>ROUND(E43*G43,2)</f>
        <v>0</v>
      </c>
      <c r="X43" s="82"/>
      <c r="Y43" s="82"/>
    </row>
    <row r="44" spans="4:24" ht="9.75">
      <c r="D44" s="119" t="s">
        <v>160</v>
      </c>
      <c r="E44" s="120"/>
      <c r="F44" s="121"/>
      <c r="G44" s="122"/>
      <c r="H44" s="122"/>
      <c r="I44" s="122"/>
      <c r="J44" s="122"/>
      <c r="K44" s="123"/>
      <c r="L44" s="123"/>
      <c r="M44" s="120"/>
      <c r="N44" s="120"/>
      <c r="O44" s="121"/>
      <c r="P44" s="121"/>
      <c r="Q44" s="120"/>
      <c r="R44" s="120"/>
      <c r="S44" s="120"/>
      <c r="T44" s="124"/>
      <c r="U44" s="124"/>
      <c r="V44" s="124"/>
      <c r="W44" s="120"/>
      <c r="X44" s="121"/>
    </row>
    <row r="45" spans="1:25" ht="9.75">
      <c r="A45" s="80">
        <v>17</v>
      </c>
      <c r="B45" s="81" t="s">
        <v>145</v>
      </c>
      <c r="C45" s="82" t="s">
        <v>161</v>
      </c>
      <c r="D45" s="83" t="s">
        <v>162</v>
      </c>
      <c r="E45" s="84">
        <v>28.5</v>
      </c>
      <c r="F45" s="85" t="s">
        <v>159</v>
      </c>
      <c r="H45" s="86">
        <f>ROUND(E45*G45,2)</f>
        <v>0</v>
      </c>
      <c r="J45" s="86">
        <f>ROUND(E45*G45,2)</f>
        <v>0</v>
      </c>
      <c r="X45" s="82"/>
      <c r="Y45" s="82"/>
    </row>
    <row r="46" spans="4:24" ht="9.75">
      <c r="D46" s="119" t="s">
        <v>163</v>
      </c>
      <c r="E46" s="120"/>
      <c r="F46" s="121"/>
      <c r="G46" s="122"/>
      <c r="H46" s="122"/>
      <c r="I46" s="122"/>
      <c r="J46" s="122"/>
      <c r="K46" s="123"/>
      <c r="L46" s="123"/>
      <c r="M46" s="120"/>
      <c r="N46" s="120"/>
      <c r="O46" s="121"/>
      <c r="P46" s="121"/>
      <c r="Q46" s="120"/>
      <c r="R46" s="120"/>
      <c r="S46" s="120"/>
      <c r="T46" s="124"/>
      <c r="U46" s="124"/>
      <c r="V46" s="124"/>
      <c r="W46" s="120"/>
      <c r="X46" s="121"/>
    </row>
    <row r="47" spans="1:25" ht="9.75">
      <c r="A47" s="80">
        <v>18</v>
      </c>
      <c r="B47" s="81" t="s">
        <v>138</v>
      </c>
      <c r="C47" s="82" t="s">
        <v>164</v>
      </c>
      <c r="D47" s="83" t="s">
        <v>165</v>
      </c>
      <c r="E47" s="84">
        <v>24.24</v>
      </c>
      <c r="F47" s="85" t="s">
        <v>152</v>
      </c>
      <c r="I47" s="86">
        <f>ROUND(E47*G47,2)</f>
        <v>0</v>
      </c>
      <c r="J47" s="86">
        <f>ROUND(E47*G47,2)</f>
        <v>0</v>
      </c>
      <c r="X47" s="82"/>
      <c r="Y47" s="82"/>
    </row>
    <row r="48" spans="4:24" ht="9.75">
      <c r="D48" s="119" t="s">
        <v>166</v>
      </c>
      <c r="E48" s="120"/>
      <c r="F48" s="121"/>
      <c r="G48" s="122"/>
      <c r="H48" s="122"/>
      <c r="I48" s="122"/>
      <c r="J48" s="122"/>
      <c r="K48" s="123"/>
      <c r="L48" s="123"/>
      <c r="M48" s="120"/>
      <c r="N48" s="120"/>
      <c r="O48" s="121"/>
      <c r="P48" s="121"/>
      <c r="Q48" s="120"/>
      <c r="R48" s="120"/>
      <c r="S48" s="120"/>
      <c r="T48" s="124"/>
      <c r="U48" s="124"/>
      <c r="V48" s="124"/>
      <c r="W48" s="120"/>
      <c r="X48" s="121"/>
    </row>
    <row r="49" spans="1:25" ht="9.75">
      <c r="A49" s="80">
        <v>19</v>
      </c>
      <c r="B49" s="81" t="s">
        <v>138</v>
      </c>
      <c r="C49" s="82" t="s">
        <v>167</v>
      </c>
      <c r="D49" s="83" t="s">
        <v>168</v>
      </c>
      <c r="E49" s="84">
        <v>24.24</v>
      </c>
      <c r="F49" s="85" t="s">
        <v>152</v>
      </c>
      <c r="I49" s="86">
        <f>ROUND(E49*G49,2)</f>
        <v>0</v>
      </c>
      <c r="J49" s="86">
        <f>ROUND(E49*G49,2)</f>
        <v>0</v>
      </c>
      <c r="X49" s="82"/>
      <c r="Y49" s="82"/>
    </row>
    <row r="50" spans="4:24" ht="9.75">
      <c r="D50" s="119" t="s">
        <v>166</v>
      </c>
      <c r="E50" s="120"/>
      <c r="F50" s="121"/>
      <c r="G50" s="122"/>
      <c r="H50" s="122"/>
      <c r="I50" s="122"/>
      <c r="J50" s="122"/>
      <c r="K50" s="123"/>
      <c r="L50" s="123"/>
      <c r="M50" s="120"/>
      <c r="N50" s="120"/>
      <c r="O50" s="121"/>
      <c r="P50" s="121"/>
      <c r="Q50" s="120"/>
      <c r="R50" s="120"/>
      <c r="S50" s="120"/>
      <c r="T50" s="124"/>
      <c r="U50" s="124"/>
      <c r="V50" s="124"/>
      <c r="W50" s="120"/>
      <c r="X50" s="121"/>
    </row>
    <row r="51" spans="1:25" ht="9.75">
      <c r="A51" s="80">
        <v>20</v>
      </c>
      <c r="B51" s="81" t="s">
        <v>145</v>
      </c>
      <c r="C51" s="82" t="s">
        <v>169</v>
      </c>
      <c r="D51" s="83" t="s">
        <v>170</v>
      </c>
      <c r="E51" s="84">
        <v>17.125</v>
      </c>
      <c r="F51" s="85" t="s">
        <v>128</v>
      </c>
      <c r="H51" s="86">
        <f>ROUND(E51*G51,2)</f>
        <v>0</v>
      </c>
      <c r="J51" s="86">
        <f>ROUND(E51*G51,2)</f>
        <v>0</v>
      </c>
      <c r="X51" s="82"/>
      <c r="Y51" s="82"/>
    </row>
    <row r="52" spans="4:24" ht="9.75">
      <c r="D52" s="119" t="s">
        <v>171</v>
      </c>
      <c r="E52" s="120"/>
      <c r="F52" s="121"/>
      <c r="G52" s="122"/>
      <c r="H52" s="122"/>
      <c r="I52" s="122"/>
      <c r="J52" s="122"/>
      <c r="K52" s="123"/>
      <c r="L52" s="123"/>
      <c r="M52" s="120"/>
      <c r="N52" s="120"/>
      <c r="O52" s="121"/>
      <c r="P52" s="121"/>
      <c r="Q52" s="120"/>
      <c r="R52" s="120"/>
      <c r="S52" s="120"/>
      <c r="T52" s="124"/>
      <c r="U52" s="124"/>
      <c r="V52" s="124"/>
      <c r="W52" s="120"/>
      <c r="X52" s="121"/>
    </row>
    <row r="53" spans="1:25" ht="9.75">
      <c r="A53" s="80">
        <v>21</v>
      </c>
      <c r="B53" s="81" t="s">
        <v>145</v>
      </c>
      <c r="C53" s="82" t="s">
        <v>172</v>
      </c>
      <c r="D53" s="83" t="s">
        <v>173</v>
      </c>
      <c r="E53" s="84">
        <v>17.125</v>
      </c>
      <c r="F53" s="85" t="s">
        <v>128</v>
      </c>
      <c r="H53" s="86">
        <f>ROUND(E53*G53,2)</f>
        <v>0</v>
      </c>
      <c r="J53" s="86">
        <f>ROUND(E53*G53,2)</f>
        <v>0</v>
      </c>
      <c r="X53" s="82"/>
      <c r="Y53" s="82"/>
    </row>
    <row r="54" spans="4:24" ht="9.75">
      <c r="D54" s="119" t="s">
        <v>125</v>
      </c>
      <c r="E54" s="120"/>
      <c r="F54" s="121"/>
      <c r="G54" s="122"/>
      <c r="H54" s="122"/>
      <c r="I54" s="122"/>
      <c r="J54" s="122"/>
      <c r="K54" s="123"/>
      <c r="L54" s="123"/>
      <c r="M54" s="120"/>
      <c r="N54" s="120"/>
      <c r="O54" s="121"/>
      <c r="P54" s="121"/>
      <c r="Q54" s="120"/>
      <c r="R54" s="120"/>
      <c r="S54" s="120"/>
      <c r="T54" s="124"/>
      <c r="U54" s="124"/>
      <c r="V54" s="124"/>
      <c r="W54" s="120"/>
      <c r="X54" s="121"/>
    </row>
    <row r="55" spans="4:14" ht="9.75">
      <c r="D55" s="125" t="s">
        <v>174</v>
      </c>
      <c r="E55" s="126">
        <f>J55</f>
        <v>0</v>
      </c>
      <c r="H55" s="126">
        <f>SUM(H38:H54)</f>
        <v>0</v>
      </c>
      <c r="I55" s="126">
        <f>SUM(I38:I54)</f>
        <v>0</v>
      </c>
      <c r="J55" s="126">
        <f>SUM(J38:J54)</f>
        <v>0</v>
      </c>
      <c r="L55" s="127"/>
      <c r="N55" s="128"/>
    </row>
    <row r="57" ht="9.75">
      <c r="B57" s="82" t="s">
        <v>175</v>
      </c>
    </row>
    <row r="58" spans="1:25" ht="9.75">
      <c r="A58" s="80">
        <v>22</v>
      </c>
      <c r="B58" s="81" t="s">
        <v>176</v>
      </c>
      <c r="C58" s="82" t="s">
        <v>177</v>
      </c>
      <c r="D58" s="83" t="s">
        <v>178</v>
      </c>
      <c r="E58" s="84">
        <v>171</v>
      </c>
      <c r="F58" s="85" t="s">
        <v>128</v>
      </c>
      <c r="H58" s="86">
        <f>ROUND(E58*G58,2)</f>
        <v>0</v>
      </c>
      <c r="J58" s="86">
        <f>ROUND(E58*G58,2)</f>
        <v>0</v>
      </c>
      <c r="X58" s="82"/>
      <c r="Y58" s="82"/>
    </row>
    <row r="59" spans="1:25" ht="9.75">
      <c r="A59" s="80">
        <v>23</v>
      </c>
      <c r="B59" s="81" t="s">
        <v>176</v>
      </c>
      <c r="C59" s="82" t="s">
        <v>179</v>
      </c>
      <c r="D59" s="83" t="s">
        <v>180</v>
      </c>
      <c r="E59" s="84">
        <v>13</v>
      </c>
      <c r="F59" s="85" t="s">
        <v>128</v>
      </c>
      <c r="H59" s="86">
        <f>ROUND(E59*G59,2)</f>
        <v>0</v>
      </c>
      <c r="J59" s="86">
        <f>ROUND(E59*G59,2)</f>
        <v>0</v>
      </c>
      <c r="X59" s="82"/>
      <c r="Y59" s="82"/>
    </row>
    <row r="60" spans="4:24" ht="9.75">
      <c r="D60" s="119" t="s">
        <v>181</v>
      </c>
      <c r="E60" s="120"/>
      <c r="F60" s="121"/>
      <c r="G60" s="122"/>
      <c r="H60" s="122"/>
      <c r="I60" s="122"/>
      <c r="J60" s="122"/>
      <c r="K60" s="123"/>
      <c r="L60" s="123"/>
      <c r="M60" s="120"/>
      <c r="N60" s="120"/>
      <c r="O60" s="121"/>
      <c r="P60" s="121"/>
      <c r="Q60" s="120"/>
      <c r="R60" s="120"/>
      <c r="S60" s="120"/>
      <c r="T60" s="124"/>
      <c r="U60" s="124"/>
      <c r="V60" s="124"/>
      <c r="W60" s="120"/>
      <c r="X60" s="121"/>
    </row>
    <row r="61" spans="1:25" ht="9.75">
      <c r="A61" s="80">
        <v>24</v>
      </c>
      <c r="B61" s="81" t="s">
        <v>176</v>
      </c>
      <c r="C61" s="82" t="s">
        <v>182</v>
      </c>
      <c r="D61" s="83" t="s">
        <v>183</v>
      </c>
      <c r="E61" s="84">
        <v>13</v>
      </c>
      <c r="F61" s="85" t="s">
        <v>128</v>
      </c>
      <c r="H61" s="86">
        <f>ROUND(E61*G61,2)</f>
        <v>0</v>
      </c>
      <c r="J61" s="86">
        <f>ROUND(E61*G61,2)</f>
        <v>0</v>
      </c>
      <c r="X61" s="82"/>
      <c r="Y61" s="82"/>
    </row>
    <row r="62" spans="1:25" ht="9.75">
      <c r="A62" s="80">
        <v>25</v>
      </c>
      <c r="B62" s="81" t="s">
        <v>138</v>
      </c>
      <c r="C62" s="82" t="s">
        <v>184</v>
      </c>
      <c r="D62" s="83" t="s">
        <v>185</v>
      </c>
      <c r="E62" s="84">
        <v>129.81</v>
      </c>
      <c r="F62" s="85" t="s">
        <v>141</v>
      </c>
      <c r="I62" s="86">
        <f>ROUND(E62*G62,2)</f>
        <v>0</v>
      </c>
      <c r="J62" s="86">
        <f>ROUND(E62*G62,2)</f>
        <v>0</v>
      </c>
      <c r="X62" s="82"/>
      <c r="Y62" s="82"/>
    </row>
    <row r="63" spans="4:24" ht="9.75">
      <c r="D63" s="119" t="s">
        <v>125</v>
      </c>
      <c r="E63" s="120"/>
      <c r="F63" s="121"/>
      <c r="G63" s="122"/>
      <c r="H63" s="122"/>
      <c r="I63" s="122"/>
      <c r="J63" s="122"/>
      <c r="K63" s="123"/>
      <c r="L63" s="123"/>
      <c r="M63" s="120"/>
      <c r="N63" s="120"/>
      <c r="O63" s="121"/>
      <c r="P63" s="121"/>
      <c r="Q63" s="120"/>
      <c r="R63" s="120"/>
      <c r="S63" s="120"/>
      <c r="T63" s="124"/>
      <c r="U63" s="124"/>
      <c r="V63" s="124"/>
      <c r="W63" s="120"/>
      <c r="X63" s="121"/>
    </row>
    <row r="64" spans="1:25" ht="9.75">
      <c r="A64" s="80">
        <v>26</v>
      </c>
      <c r="B64" s="81" t="s">
        <v>176</v>
      </c>
      <c r="C64" s="82" t="s">
        <v>186</v>
      </c>
      <c r="D64" s="83" t="s">
        <v>187</v>
      </c>
      <c r="E64" s="84">
        <v>171</v>
      </c>
      <c r="F64" s="85" t="s">
        <v>128</v>
      </c>
      <c r="H64" s="86">
        <f>ROUND(E64*G64,2)</f>
        <v>0</v>
      </c>
      <c r="J64" s="86">
        <f>ROUND(E64*G64,2)</f>
        <v>0</v>
      </c>
      <c r="X64" s="82"/>
      <c r="Y64" s="82"/>
    </row>
    <row r="65" spans="4:14" ht="9.75">
      <c r="D65" s="125" t="s">
        <v>188</v>
      </c>
      <c r="E65" s="126">
        <f>J65</f>
        <v>0</v>
      </c>
      <c r="H65" s="126">
        <f>SUM(H57:H64)</f>
        <v>0</v>
      </c>
      <c r="I65" s="126">
        <f>SUM(I57:I64)</f>
        <v>0</v>
      </c>
      <c r="J65" s="126">
        <f>SUM(J57:J64)</f>
        <v>0</v>
      </c>
      <c r="L65" s="127"/>
      <c r="N65" s="128"/>
    </row>
    <row r="67" ht="9.75">
      <c r="B67" s="82" t="s">
        <v>189</v>
      </c>
    </row>
    <row r="68" spans="1:25" ht="9.75">
      <c r="A68" s="80">
        <v>27</v>
      </c>
      <c r="B68" s="81" t="s">
        <v>176</v>
      </c>
      <c r="C68" s="82" t="s">
        <v>190</v>
      </c>
      <c r="D68" s="83" t="s">
        <v>191</v>
      </c>
      <c r="E68" s="84">
        <v>19</v>
      </c>
      <c r="F68" s="85" t="s">
        <v>159</v>
      </c>
      <c r="H68" s="86">
        <f>ROUND(E68*G68,2)</f>
        <v>0</v>
      </c>
      <c r="J68" s="86">
        <f>ROUND(E68*G68,2)</f>
        <v>0</v>
      </c>
      <c r="X68" s="82"/>
      <c r="Y68" s="82"/>
    </row>
    <row r="69" spans="1:25" ht="9.75">
      <c r="A69" s="80">
        <v>28</v>
      </c>
      <c r="B69" s="81" t="s">
        <v>176</v>
      </c>
      <c r="C69" s="82" t="s">
        <v>192</v>
      </c>
      <c r="D69" s="83" t="s">
        <v>193</v>
      </c>
      <c r="E69" s="84">
        <v>96</v>
      </c>
      <c r="F69" s="85" t="s">
        <v>159</v>
      </c>
      <c r="H69" s="86">
        <f>ROUND(E69*G69,2)</f>
        <v>0</v>
      </c>
      <c r="J69" s="86">
        <f>ROUND(E69*G69,2)</f>
        <v>0</v>
      </c>
      <c r="X69" s="82"/>
      <c r="Y69" s="82"/>
    </row>
    <row r="70" spans="4:24" ht="9.75">
      <c r="D70" s="119" t="s">
        <v>125</v>
      </c>
      <c r="E70" s="120"/>
      <c r="F70" s="121"/>
      <c r="G70" s="122"/>
      <c r="H70" s="122"/>
      <c r="I70" s="122"/>
      <c r="J70" s="122"/>
      <c r="K70" s="123"/>
      <c r="L70" s="123"/>
      <c r="M70" s="120"/>
      <c r="N70" s="120"/>
      <c r="O70" s="121"/>
      <c r="P70" s="121"/>
      <c r="Q70" s="120"/>
      <c r="R70" s="120"/>
      <c r="S70" s="120"/>
      <c r="T70" s="124"/>
      <c r="U70" s="124"/>
      <c r="V70" s="124"/>
      <c r="W70" s="120"/>
      <c r="X70" s="121"/>
    </row>
    <row r="71" spans="1:25" ht="9.75">
      <c r="A71" s="80">
        <v>29</v>
      </c>
      <c r="B71" s="81" t="s">
        <v>176</v>
      </c>
      <c r="C71" s="82" t="s">
        <v>194</v>
      </c>
      <c r="D71" s="83" t="s">
        <v>195</v>
      </c>
      <c r="E71" s="84">
        <v>9.5</v>
      </c>
      <c r="F71" s="85" t="s">
        <v>159</v>
      </c>
      <c r="H71" s="86">
        <f>ROUND(E71*G71,2)</f>
        <v>0</v>
      </c>
      <c r="J71" s="86">
        <f>ROUND(E71*G71,2)</f>
        <v>0</v>
      </c>
      <c r="X71" s="82"/>
      <c r="Y71" s="82"/>
    </row>
    <row r="72" spans="1:25" ht="9.75">
      <c r="A72" s="80">
        <v>30</v>
      </c>
      <c r="B72" s="81" t="s">
        <v>138</v>
      </c>
      <c r="C72" s="82" t="s">
        <v>196</v>
      </c>
      <c r="D72" s="83" t="s">
        <v>197</v>
      </c>
      <c r="E72" s="84">
        <v>9.595</v>
      </c>
      <c r="F72" s="85" t="s">
        <v>198</v>
      </c>
      <c r="I72" s="86">
        <f>ROUND(E72*G72,2)</f>
        <v>0</v>
      </c>
      <c r="J72" s="86">
        <f>ROUND(E72*G72,2)</f>
        <v>0</v>
      </c>
      <c r="X72" s="82"/>
      <c r="Y72" s="82"/>
    </row>
    <row r="73" spans="4:24" ht="9.75">
      <c r="D73" s="119" t="s">
        <v>199</v>
      </c>
      <c r="E73" s="120"/>
      <c r="F73" s="121"/>
      <c r="G73" s="122"/>
      <c r="H73" s="122"/>
      <c r="I73" s="122"/>
      <c r="J73" s="122"/>
      <c r="K73" s="123"/>
      <c r="L73" s="123"/>
      <c r="M73" s="120"/>
      <c r="N73" s="120"/>
      <c r="O73" s="121"/>
      <c r="P73" s="121"/>
      <c r="Q73" s="120"/>
      <c r="R73" s="120"/>
      <c r="S73" s="120"/>
      <c r="T73" s="124"/>
      <c r="U73" s="124"/>
      <c r="V73" s="124"/>
      <c r="W73" s="120"/>
      <c r="X73" s="121"/>
    </row>
    <row r="74" spans="1:25" ht="9.75">
      <c r="A74" s="80">
        <v>31</v>
      </c>
      <c r="B74" s="81" t="s">
        <v>145</v>
      </c>
      <c r="C74" s="82" t="s">
        <v>200</v>
      </c>
      <c r="D74" s="83" t="s">
        <v>201</v>
      </c>
      <c r="E74" s="84">
        <v>15</v>
      </c>
      <c r="F74" s="85" t="s">
        <v>128</v>
      </c>
      <c r="H74" s="86">
        <f>ROUND(E74*G74,2)</f>
        <v>0</v>
      </c>
      <c r="J74" s="86">
        <f>ROUND(E74*G74,2)</f>
        <v>0</v>
      </c>
      <c r="X74" s="82"/>
      <c r="Y74" s="82"/>
    </row>
    <row r="75" spans="1:25" ht="9.75">
      <c r="A75" s="80">
        <v>32</v>
      </c>
      <c r="B75" s="81" t="s">
        <v>176</v>
      </c>
      <c r="C75" s="82" t="s">
        <v>202</v>
      </c>
      <c r="D75" s="83" t="s">
        <v>203</v>
      </c>
      <c r="E75" s="84">
        <v>131.029</v>
      </c>
      <c r="F75" s="85" t="s">
        <v>204</v>
      </c>
      <c r="H75" s="86">
        <f>ROUND(E75*G75,2)</f>
        <v>0</v>
      </c>
      <c r="J75" s="86">
        <f>ROUND(E75*G75,2)</f>
        <v>0</v>
      </c>
      <c r="X75" s="82"/>
      <c r="Y75" s="82"/>
    </row>
    <row r="76" spans="4:14" ht="9.75">
      <c r="D76" s="125" t="s">
        <v>205</v>
      </c>
      <c r="E76" s="126">
        <f>J76</f>
        <v>0</v>
      </c>
      <c r="H76" s="126">
        <f>SUM(H67:H75)</f>
        <v>0</v>
      </c>
      <c r="I76" s="126">
        <f>SUM(I67:I75)</f>
        <v>0</v>
      </c>
      <c r="J76" s="126">
        <f>SUM(J67:J75)</f>
        <v>0</v>
      </c>
      <c r="L76" s="127"/>
      <c r="N76" s="128"/>
    </row>
    <row r="78" spans="4:14" ht="9.75">
      <c r="D78" s="125" t="s">
        <v>206</v>
      </c>
      <c r="E78" s="126">
        <f>J78</f>
        <v>0</v>
      </c>
      <c r="H78" s="126">
        <f>+H31+H36+H55+H65+H76</f>
        <v>0</v>
      </c>
      <c r="I78" s="126">
        <f>+I31+I36+I55+I65+I76</f>
        <v>0</v>
      </c>
      <c r="J78" s="126">
        <f>+J31+J36+J55+J65+J76</f>
        <v>0</v>
      </c>
      <c r="L78" s="127"/>
      <c r="N78" s="128"/>
    </row>
    <row r="80" spans="4:14" ht="9.75">
      <c r="D80" s="129" t="s">
        <v>207</v>
      </c>
      <c r="E80" s="126">
        <f>J80</f>
        <v>0</v>
      </c>
      <c r="H80" s="126">
        <f>+H78</f>
        <v>0</v>
      </c>
      <c r="I80" s="126">
        <f>+I78</f>
        <v>0</v>
      </c>
      <c r="J80" s="126">
        <f>+J78</f>
        <v>0</v>
      </c>
      <c r="L80" s="127"/>
      <c r="N80" s="128"/>
    </row>
  </sheetData>
  <sheetProtection selectLockedCells="1" selectUnlockedCells="1"/>
  <mergeCells count="2">
    <mergeCell ref="K9:L9"/>
    <mergeCell ref="M9:N9"/>
  </mergeCells>
  <printOptions/>
  <pageMargins left="0.2" right="0.09" top="0.63" bottom="0.59" header="0.51" footer="0.35"/>
  <pageSetup horizontalDpi="300" verticalDpi="300" orientation="landscape" paperSize="9" scale="92" r:id="rId1"/>
  <headerFooter scaleWithDoc="0"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showGridLines="0" zoomScalePageLayoutView="0" workbookViewId="0" topLeftCell="A1">
      <selection activeCell="C39" sqref="C39"/>
    </sheetView>
  </sheetViews>
  <sheetFormatPr defaultColWidth="9.140625" defaultRowHeight="12.75"/>
  <cols>
    <col min="1" max="1" width="45.8515625" style="71" bestFit="1" customWidth="1"/>
    <col min="2" max="2" width="14.28125" style="72" bestFit="1" customWidth="1"/>
    <col min="3" max="3" width="13.57421875" style="72" bestFit="1" customWidth="1"/>
    <col min="4" max="4" width="11.57421875" style="72" bestFit="1" customWidth="1"/>
    <col min="5" max="5" width="12.140625" style="73" bestFit="1" customWidth="1"/>
    <col min="6" max="6" width="10.140625" style="74" bestFit="1" customWidth="1"/>
    <col min="7" max="7" width="9.140625" style="74" bestFit="1" customWidth="1"/>
    <col min="8" max="23" width="9.140625" style="71" bestFit="1" customWidth="1"/>
    <col min="24" max="25" width="5.7109375" style="71" bestFit="1" customWidth="1"/>
    <col min="26" max="26" width="6.57421875" style="71" bestFit="1" customWidth="1"/>
    <col min="27" max="27" width="24.28125" style="71" bestFit="1" customWidth="1"/>
    <col min="28" max="28" width="4.28125" style="71" bestFit="1" customWidth="1"/>
    <col min="29" max="29" width="8.28125" style="71" bestFit="1" customWidth="1"/>
    <col min="30" max="30" width="8.7109375" style="71" bestFit="1" customWidth="1"/>
    <col min="31" max="31" width="9.140625" style="71" bestFit="1" customWidth="1"/>
    <col min="32" max="16384" width="9.140625" style="71" customWidth="1"/>
  </cols>
  <sheetData>
    <row r="1" spans="1:30" ht="9.75">
      <c r="A1" s="75" t="s">
        <v>1</v>
      </c>
      <c r="C1" s="71"/>
      <c r="E1" s="75" t="s">
        <v>83</v>
      </c>
      <c r="F1" s="71"/>
      <c r="G1" s="71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1:30" ht="9.75">
      <c r="A2" s="75" t="s">
        <v>7</v>
      </c>
      <c r="C2" s="71"/>
      <c r="E2" s="75" t="s">
        <v>84</v>
      </c>
      <c r="F2" s="71"/>
      <c r="G2" s="71"/>
      <c r="Z2" s="68" t="s">
        <v>8</v>
      </c>
      <c r="AA2" s="69" t="s">
        <v>36</v>
      </c>
      <c r="AB2" s="69" t="s">
        <v>10</v>
      </c>
      <c r="AC2" s="69"/>
      <c r="AD2" s="70"/>
    </row>
    <row r="3" spans="1:30" ht="9.75">
      <c r="A3" s="75" t="s">
        <v>11</v>
      </c>
      <c r="C3" s="71"/>
      <c r="E3" s="75" t="s">
        <v>85</v>
      </c>
      <c r="F3" s="71"/>
      <c r="G3" s="71"/>
      <c r="Z3" s="68" t="s">
        <v>12</v>
      </c>
      <c r="AA3" s="69" t="s">
        <v>37</v>
      </c>
      <c r="AB3" s="69" t="s">
        <v>10</v>
      </c>
      <c r="AC3" s="69" t="s">
        <v>14</v>
      </c>
      <c r="AD3" s="70" t="s">
        <v>15</v>
      </c>
    </row>
    <row r="4" spans="2:30" ht="9.75">
      <c r="B4" s="71"/>
      <c r="C4" s="71"/>
      <c r="D4" s="71"/>
      <c r="E4" s="71"/>
      <c r="F4" s="71"/>
      <c r="G4" s="71"/>
      <c r="Z4" s="68" t="s">
        <v>16</v>
      </c>
      <c r="AA4" s="69" t="s">
        <v>38</v>
      </c>
      <c r="AB4" s="69" t="s">
        <v>10</v>
      </c>
      <c r="AC4" s="69"/>
      <c r="AD4" s="70"/>
    </row>
    <row r="5" spans="1:30" ht="9.75">
      <c r="A5" s="75" t="s">
        <v>86</v>
      </c>
      <c r="B5" s="71"/>
      <c r="C5" s="71"/>
      <c r="D5" s="71"/>
      <c r="E5" s="71"/>
      <c r="F5" s="71"/>
      <c r="G5" s="71"/>
      <c r="Z5" s="68" t="s">
        <v>18</v>
      </c>
      <c r="AA5" s="69" t="s">
        <v>37</v>
      </c>
      <c r="AB5" s="69" t="s">
        <v>10</v>
      </c>
      <c r="AC5" s="69" t="s">
        <v>14</v>
      </c>
      <c r="AD5" s="70" t="s">
        <v>15</v>
      </c>
    </row>
    <row r="6" spans="1:7" ht="9.75">
      <c r="A6" s="75" t="s">
        <v>87</v>
      </c>
      <c r="B6" s="71"/>
      <c r="C6" s="71"/>
      <c r="D6" s="71"/>
      <c r="E6" s="71"/>
      <c r="F6" s="71"/>
      <c r="G6" s="71"/>
    </row>
    <row r="7" spans="1:7" ht="9.75">
      <c r="A7" s="75"/>
      <c r="B7" s="71"/>
      <c r="C7" s="71"/>
      <c r="D7" s="71"/>
      <c r="E7" s="71"/>
      <c r="F7" s="71"/>
      <c r="G7" s="71"/>
    </row>
    <row r="8" spans="1:7" ht="13.5">
      <c r="A8" s="71" t="s">
        <v>88</v>
      </c>
      <c r="B8" s="76" t="str">
        <f>CONCATENATE(AA2," ",AB2," ",AC2," ",AD2)</f>
        <v>Rekapitulácia rozpočtu v EUR  </v>
      </c>
      <c r="G8" s="71"/>
    </row>
    <row r="9" spans="1:7" ht="9.75">
      <c r="A9" s="77" t="s">
        <v>39</v>
      </c>
      <c r="B9" s="77" t="s">
        <v>26</v>
      </c>
      <c r="C9" s="77" t="s">
        <v>27</v>
      </c>
      <c r="D9" s="77" t="s">
        <v>28</v>
      </c>
      <c r="E9" s="78"/>
      <c r="F9" s="78"/>
      <c r="G9" s="78"/>
    </row>
    <row r="10" spans="1:7" ht="9.75">
      <c r="A10" s="79"/>
      <c r="B10" s="79"/>
      <c r="C10" s="79" t="s">
        <v>35</v>
      </c>
      <c r="D10" s="79"/>
      <c r="E10" s="79"/>
      <c r="F10" s="79"/>
      <c r="G10" s="79"/>
    </row>
    <row r="12" spans="1:4" ht="9.75">
      <c r="A12" s="71" t="s">
        <v>106</v>
      </c>
      <c r="B12" s="72">
        <f>Prehlad!H31</f>
        <v>0</v>
      </c>
      <c r="C12" s="72">
        <f>Prehlad!I31</f>
        <v>0</v>
      </c>
      <c r="D12" s="72">
        <f>Prehlad!J31</f>
        <v>0</v>
      </c>
    </row>
    <row r="13" spans="1:4" ht="9.75">
      <c r="A13" s="71" t="s">
        <v>144</v>
      </c>
      <c r="B13" s="72">
        <f>Prehlad!H36</f>
        <v>0</v>
      </c>
      <c r="C13" s="72">
        <f>Prehlad!I36</f>
        <v>0</v>
      </c>
      <c r="D13" s="72">
        <f>Prehlad!J36</f>
        <v>0</v>
      </c>
    </row>
    <row r="14" spans="1:4" ht="9.75">
      <c r="A14" s="71" t="s">
        <v>149</v>
      </c>
      <c r="B14" s="72">
        <f>Prehlad!H55</f>
        <v>0</v>
      </c>
      <c r="C14" s="72">
        <f>Prehlad!I55</f>
        <v>0</v>
      </c>
      <c r="D14" s="72">
        <f>Prehlad!J55</f>
        <v>0</v>
      </c>
    </row>
    <row r="15" spans="1:4" ht="9.75">
      <c r="A15" s="71" t="s">
        <v>175</v>
      </c>
      <c r="B15" s="72">
        <f>Prehlad!H65</f>
        <v>0</v>
      </c>
      <c r="C15" s="72">
        <f>Prehlad!I65</f>
        <v>0</v>
      </c>
      <c r="D15" s="72">
        <f>Prehlad!J65</f>
        <v>0</v>
      </c>
    </row>
    <row r="16" spans="1:4" ht="9.75">
      <c r="A16" s="71" t="s">
        <v>189</v>
      </c>
      <c r="B16" s="72">
        <f>Prehlad!H76</f>
        <v>0</v>
      </c>
      <c r="C16" s="72">
        <f>Prehlad!I76</f>
        <v>0</v>
      </c>
      <c r="D16" s="72">
        <f>Prehlad!J76</f>
        <v>0</v>
      </c>
    </row>
    <row r="17" spans="1:4" ht="9.75">
      <c r="A17" s="71" t="s">
        <v>206</v>
      </c>
      <c r="B17" s="72">
        <f>Prehlad!H78</f>
        <v>0</v>
      </c>
      <c r="C17" s="72">
        <f>Prehlad!I78</f>
        <v>0</v>
      </c>
      <c r="D17" s="72">
        <f>Prehlad!J78</f>
        <v>0</v>
      </c>
    </row>
    <row r="20" spans="1:4" ht="9.75">
      <c r="A20" s="71" t="s">
        <v>207</v>
      </c>
      <c r="B20" s="72">
        <f>Prehlad!H80</f>
        <v>0</v>
      </c>
      <c r="C20" s="72">
        <f>Prehlad!I80</f>
        <v>0</v>
      </c>
      <c r="D20" s="72">
        <f>Prehlad!J80</f>
        <v>0</v>
      </c>
    </row>
  </sheetData>
  <sheetProtection selectLockedCells="1" selectUnlockedCells="1"/>
  <printOptions horizontalCentered="1"/>
  <pageMargins left="0.39" right="0.35" top="0.63" bottom="0.59" header="0.51" footer="0.35"/>
  <pageSetup horizontalDpi="300" verticalDpi="300" orientation="landscape" paperSize="9"/>
  <headerFooter scaleWithDoc="0"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71875" style="1" bestFit="1" customWidth="1"/>
    <col min="2" max="2" width="3.7109375" style="1" bestFit="1" customWidth="1"/>
    <col min="3" max="3" width="6.8515625" style="1" bestFit="1" customWidth="1"/>
    <col min="4" max="6" width="14.00390625" style="1" bestFit="1" customWidth="1"/>
    <col min="7" max="7" width="3.8515625" style="1" bestFit="1" customWidth="1"/>
    <col min="8" max="8" width="22.7109375" style="1" bestFit="1" customWidth="1"/>
    <col min="9" max="9" width="14.00390625" style="1" bestFit="1" customWidth="1"/>
    <col min="10" max="10" width="4.28125" style="1" bestFit="1" customWidth="1"/>
    <col min="11" max="11" width="19.7109375" style="1" bestFit="1" customWidth="1"/>
    <col min="12" max="12" width="9.7109375" style="1" bestFit="1" customWidth="1"/>
    <col min="13" max="13" width="14.00390625" style="1" bestFit="1" customWidth="1"/>
    <col min="14" max="14" width="0.71875" style="1" bestFit="1" customWidth="1"/>
    <col min="15" max="15" width="1.421875" style="1" bestFit="1" customWidth="1"/>
    <col min="16" max="23" width="9.140625" style="1" bestFit="1" customWidth="1"/>
    <col min="24" max="25" width="5.7109375" style="1" bestFit="1" customWidth="1"/>
    <col min="26" max="26" width="6.57421875" style="1" bestFit="1" customWidth="1"/>
    <col min="27" max="27" width="21.421875" style="1" bestFit="1" customWidth="1"/>
    <col min="28" max="28" width="4.28125" style="1" bestFit="1" customWidth="1"/>
    <col min="29" max="29" width="8.28125" style="1" bestFit="1" customWidth="1"/>
    <col min="30" max="30" width="8.7109375" style="1" bestFit="1" customWidth="1"/>
    <col min="31" max="31" width="9.140625" style="1" bestFit="1" customWidth="1"/>
    <col min="32" max="16384" width="9.140625" style="1" customWidth="1"/>
  </cols>
  <sheetData>
    <row r="1" spans="2:30" ht="28.5" customHeight="1">
      <c r="B1" s="2" t="s">
        <v>89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68" t="s">
        <v>2</v>
      </c>
      <c r="AA1" s="68" t="s">
        <v>3</v>
      </c>
      <c r="AB1" s="68" t="s">
        <v>4</v>
      </c>
      <c r="AC1" s="68" t="s">
        <v>5</v>
      </c>
      <c r="AD1" s="68" t="s">
        <v>6</v>
      </c>
    </row>
    <row r="2" spans="2:30" ht="18" customHeight="1">
      <c r="B2" s="4" t="s">
        <v>90</v>
      </c>
      <c r="C2" s="5"/>
      <c r="D2" s="5"/>
      <c r="E2" s="5"/>
      <c r="F2" s="5"/>
      <c r="G2" s="6" t="s">
        <v>40</v>
      </c>
      <c r="H2" s="5"/>
      <c r="I2" s="5"/>
      <c r="J2" s="6" t="s">
        <v>41</v>
      </c>
      <c r="K2" s="5"/>
      <c r="L2" s="5"/>
      <c r="M2" s="49"/>
      <c r="Z2" s="68" t="s">
        <v>8</v>
      </c>
      <c r="AA2" s="69" t="s">
        <v>42</v>
      </c>
      <c r="AB2" s="69" t="s">
        <v>10</v>
      </c>
      <c r="AC2" s="69"/>
      <c r="AD2" s="70"/>
    </row>
    <row r="3" spans="2:30" ht="18" customHeight="1">
      <c r="B3" s="7" t="s">
        <v>91</v>
      </c>
      <c r="C3" s="8"/>
      <c r="D3" s="8"/>
      <c r="E3" s="8"/>
      <c r="F3" s="8"/>
      <c r="G3" s="9" t="s">
        <v>92</v>
      </c>
      <c r="H3" s="8"/>
      <c r="I3" s="8"/>
      <c r="J3" s="9" t="s">
        <v>43</v>
      </c>
      <c r="K3" s="8" t="s">
        <v>93</v>
      </c>
      <c r="L3" s="8"/>
      <c r="M3" s="50"/>
      <c r="Z3" s="68" t="s">
        <v>12</v>
      </c>
      <c r="AA3" s="69" t="s">
        <v>44</v>
      </c>
      <c r="AB3" s="69" t="s">
        <v>10</v>
      </c>
      <c r="AC3" s="69" t="s">
        <v>14</v>
      </c>
      <c r="AD3" s="70" t="s">
        <v>15</v>
      </c>
    </row>
    <row r="4" spans="2:30" ht="18" customHeight="1">
      <c r="B4" s="10" t="s">
        <v>0</v>
      </c>
      <c r="C4" s="11"/>
      <c r="D4" s="11"/>
      <c r="E4" s="11"/>
      <c r="F4" s="11"/>
      <c r="G4" s="12"/>
      <c r="H4" s="11"/>
      <c r="I4" s="11"/>
      <c r="J4" s="12" t="s">
        <v>45</v>
      </c>
      <c r="K4" s="11" t="s">
        <v>94</v>
      </c>
      <c r="L4" s="11" t="s">
        <v>46</v>
      </c>
      <c r="M4" s="51"/>
      <c r="Z4" s="68" t="s">
        <v>16</v>
      </c>
      <c r="AA4" s="69" t="s">
        <v>47</v>
      </c>
      <c r="AB4" s="69" t="s">
        <v>10</v>
      </c>
      <c r="AC4" s="69"/>
      <c r="AD4" s="70"/>
    </row>
    <row r="5" spans="2:30" ht="18" customHeight="1">
      <c r="B5" s="4" t="s">
        <v>48</v>
      </c>
      <c r="C5" s="5"/>
      <c r="D5" s="5"/>
      <c r="E5" s="5"/>
      <c r="F5" s="5"/>
      <c r="G5" s="13"/>
      <c r="H5" s="5"/>
      <c r="I5" s="5"/>
      <c r="J5" s="5" t="s">
        <v>49</v>
      </c>
      <c r="K5" s="5"/>
      <c r="L5" s="5" t="s">
        <v>50</v>
      </c>
      <c r="M5" s="49"/>
      <c r="Z5" s="68" t="s">
        <v>18</v>
      </c>
      <c r="AA5" s="69" t="s">
        <v>44</v>
      </c>
      <c r="AB5" s="69" t="s">
        <v>10</v>
      </c>
      <c r="AC5" s="69" t="s">
        <v>14</v>
      </c>
      <c r="AD5" s="70" t="s">
        <v>15</v>
      </c>
    </row>
    <row r="6" spans="2:13" ht="18" customHeight="1">
      <c r="B6" s="7" t="s">
        <v>51</v>
      </c>
      <c r="C6" s="8"/>
      <c r="D6" s="8"/>
      <c r="E6" s="8"/>
      <c r="F6" s="8"/>
      <c r="G6" s="14"/>
      <c r="H6" s="8"/>
      <c r="I6" s="8"/>
      <c r="J6" s="8" t="s">
        <v>49</v>
      </c>
      <c r="K6" s="8"/>
      <c r="L6" s="8" t="s">
        <v>50</v>
      </c>
      <c r="M6" s="50"/>
    </row>
    <row r="7" spans="2:13" ht="18" customHeight="1">
      <c r="B7" s="10" t="s">
        <v>52</v>
      </c>
      <c r="C7" s="11"/>
      <c r="D7" s="11"/>
      <c r="E7" s="11"/>
      <c r="F7" s="11"/>
      <c r="G7" s="15"/>
      <c r="H7" s="11"/>
      <c r="I7" s="11"/>
      <c r="J7" s="11" t="s">
        <v>49</v>
      </c>
      <c r="K7" s="11"/>
      <c r="L7" s="11" t="s">
        <v>50</v>
      </c>
      <c r="M7" s="51"/>
    </row>
    <row r="8" spans="2:13" ht="18" customHeight="1">
      <c r="B8" s="16"/>
      <c r="C8" s="17"/>
      <c r="D8" s="18"/>
      <c r="E8" s="19"/>
      <c r="F8" s="20" t="e">
        <f>#N/A</f>
        <v>#N/A</v>
      </c>
      <c r="G8" s="13"/>
      <c r="H8" s="17"/>
      <c r="I8" s="20" t="e">
        <f>#N/A</f>
        <v>#N/A</v>
      </c>
      <c r="J8" s="6"/>
      <c r="K8" s="17"/>
      <c r="L8" s="19"/>
      <c r="M8" s="52" t="e">
        <f>#N/A</f>
        <v>#N/A</v>
      </c>
    </row>
    <row r="9" spans="2:13" ht="18" customHeight="1">
      <c r="B9" s="21"/>
      <c r="C9" s="22"/>
      <c r="D9" s="23"/>
      <c r="E9" s="24"/>
      <c r="F9" s="25" t="e">
        <f>#N/A</f>
        <v>#N/A</v>
      </c>
      <c r="G9" s="26"/>
      <c r="H9" s="22"/>
      <c r="I9" s="25" t="e">
        <f>#N/A</f>
        <v>#N/A</v>
      </c>
      <c r="J9" s="26"/>
      <c r="K9" s="22"/>
      <c r="L9" s="24"/>
      <c r="M9" s="53" t="e">
        <f>#N/A</f>
        <v>#N/A</v>
      </c>
    </row>
    <row r="10" spans="2:13" ht="18" customHeight="1">
      <c r="B10" s="27" t="s">
        <v>53</v>
      </c>
      <c r="C10" s="28" t="s">
        <v>54</v>
      </c>
      <c r="D10" s="29" t="s">
        <v>26</v>
      </c>
      <c r="E10" s="29" t="s">
        <v>55</v>
      </c>
      <c r="F10" s="30" t="s">
        <v>56</v>
      </c>
      <c r="G10" s="27" t="s">
        <v>57</v>
      </c>
      <c r="H10" s="133" t="s">
        <v>58</v>
      </c>
      <c r="I10" s="133"/>
      <c r="J10" s="27" t="s">
        <v>59</v>
      </c>
      <c r="K10" s="133" t="s">
        <v>60</v>
      </c>
      <c r="L10" s="133"/>
      <c r="M10" s="133"/>
    </row>
    <row r="11" spans="2:13" ht="18" customHeight="1">
      <c r="B11" s="31">
        <v>1</v>
      </c>
      <c r="C11" s="32" t="s">
        <v>61</v>
      </c>
      <c r="D11" s="109">
        <f>Prehlad!H78</f>
        <v>0</v>
      </c>
      <c r="E11" s="109">
        <f>Prehlad!I78</f>
        <v>0</v>
      </c>
      <c r="F11" s="110">
        <f>D11+E11</f>
        <v>0</v>
      </c>
      <c r="G11" s="31">
        <v>6</v>
      </c>
      <c r="H11" s="32" t="s">
        <v>95</v>
      </c>
      <c r="I11" s="110">
        <v>0</v>
      </c>
      <c r="J11" s="31">
        <v>11</v>
      </c>
      <c r="K11" s="54" t="s">
        <v>98</v>
      </c>
      <c r="L11" s="55">
        <v>0</v>
      </c>
      <c r="M11" s="110">
        <f>ROUND(((D11+E11+D12+E12+D13)*L11),2)</f>
        <v>0</v>
      </c>
    </row>
    <row r="12" spans="2:13" ht="18" customHeight="1">
      <c r="B12" s="33">
        <v>2</v>
      </c>
      <c r="C12" s="34" t="s">
        <v>62</v>
      </c>
      <c r="D12" s="111"/>
      <c r="E12" s="111"/>
      <c r="F12" s="110">
        <f>D12+E12</f>
        <v>0</v>
      </c>
      <c r="G12" s="33">
        <v>7</v>
      </c>
      <c r="H12" s="34" t="s">
        <v>96</v>
      </c>
      <c r="I12" s="112">
        <v>0</v>
      </c>
      <c r="J12" s="33">
        <v>12</v>
      </c>
      <c r="K12" s="56" t="s">
        <v>99</v>
      </c>
      <c r="L12" s="57">
        <v>0</v>
      </c>
      <c r="M12" s="112">
        <f>ROUND(((D11+E11+D12+E12+D13)*L12),2)</f>
        <v>0</v>
      </c>
    </row>
    <row r="13" spans="2:13" ht="18" customHeight="1">
      <c r="B13" s="33">
        <v>3</v>
      </c>
      <c r="C13" s="34" t="s">
        <v>63</v>
      </c>
      <c r="D13" s="111"/>
      <c r="E13" s="111"/>
      <c r="F13" s="110">
        <f>D13+E13</f>
        <v>0</v>
      </c>
      <c r="G13" s="33">
        <v>8</v>
      </c>
      <c r="H13" s="34" t="s">
        <v>97</v>
      </c>
      <c r="I13" s="112">
        <v>0</v>
      </c>
      <c r="J13" s="33">
        <v>13</v>
      </c>
      <c r="K13" s="56" t="s">
        <v>100</v>
      </c>
      <c r="L13" s="57">
        <v>0</v>
      </c>
      <c r="M13" s="112">
        <f>ROUND(((D11+E11+D12+E12+D13)*L13),2)</f>
        <v>0</v>
      </c>
    </row>
    <row r="14" spans="2:13" ht="18" customHeight="1">
      <c r="B14" s="33">
        <v>4</v>
      </c>
      <c r="C14" s="34" t="s">
        <v>64</v>
      </c>
      <c r="D14" s="111"/>
      <c r="E14" s="111"/>
      <c r="F14" s="113">
        <f>D14+E14</f>
        <v>0</v>
      </c>
      <c r="G14" s="33">
        <v>9</v>
      </c>
      <c r="H14" s="34" t="s">
        <v>0</v>
      </c>
      <c r="I14" s="112">
        <v>0</v>
      </c>
      <c r="J14" s="33">
        <v>14</v>
      </c>
      <c r="K14" s="56" t="s">
        <v>0</v>
      </c>
      <c r="L14" s="57">
        <v>0</v>
      </c>
      <c r="M14" s="112">
        <f>ROUND(((D11+E11+D12+E12+D13+E13)*L14),2)</f>
        <v>0</v>
      </c>
    </row>
    <row r="15" spans="2:13" ht="18" customHeight="1">
      <c r="B15" s="35">
        <v>5</v>
      </c>
      <c r="C15" s="36" t="s">
        <v>65</v>
      </c>
      <c r="D15" s="114">
        <f>SUM(D11:D14)</f>
        <v>0</v>
      </c>
      <c r="E15" s="115">
        <f>SUM(E11:E14)</f>
        <v>0</v>
      </c>
      <c r="F15" s="116">
        <f>SUM(F11:F14)</f>
        <v>0</v>
      </c>
      <c r="G15" s="37">
        <v>10</v>
      </c>
      <c r="H15" s="38" t="s">
        <v>66</v>
      </c>
      <c r="I15" s="116">
        <f>SUM(I11:I14)</f>
        <v>0</v>
      </c>
      <c r="J15" s="35">
        <v>15</v>
      </c>
      <c r="K15" s="58"/>
      <c r="L15" s="59" t="s">
        <v>67</v>
      </c>
      <c r="M15" s="116">
        <f>SUM(M11:M14)</f>
        <v>0</v>
      </c>
    </row>
    <row r="16" spans="2:13" ht="18" customHeight="1">
      <c r="B16" s="132" t="s">
        <v>68</v>
      </c>
      <c r="C16" s="132"/>
      <c r="D16" s="132"/>
      <c r="E16" s="132"/>
      <c r="F16" s="39"/>
      <c r="G16" s="134" t="s">
        <v>69</v>
      </c>
      <c r="H16" s="134"/>
      <c r="I16" s="134"/>
      <c r="J16" s="27" t="s">
        <v>70</v>
      </c>
      <c r="K16" s="133" t="s">
        <v>71</v>
      </c>
      <c r="L16" s="133"/>
      <c r="M16" s="133"/>
    </row>
    <row r="17" spans="2:13" ht="18" customHeight="1">
      <c r="B17" s="40"/>
      <c r="C17" s="41" t="s">
        <v>72</v>
      </c>
      <c r="D17" s="41"/>
      <c r="E17" s="41" t="s">
        <v>73</v>
      </c>
      <c r="F17" s="42"/>
      <c r="G17" s="40"/>
      <c r="H17" s="43"/>
      <c r="I17" s="60"/>
      <c r="J17" s="33">
        <v>16</v>
      </c>
      <c r="K17" s="56" t="s">
        <v>74</v>
      </c>
      <c r="L17" s="61"/>
      <c r="M17" s="112">
        <v>0</v>
      </c>
    </row>
    <row r="18" spans="2:13" ht="18" customHeight="1">
      <c r="B18" s="44"/>
      <c r="C18" s="43" t="s">
        <v>75</v>
      </c>
      <c r="D18" s="43"/>
      <c r="E18" s="43"/>
      <c r="F18" s="45"/>
      <c r="G18" s="44"/>
      <c r="H18" s="43" t="s">
        <v>72</v>
      </c>
      <c r="I18" s="60"/>
      <c r="J18" s="33">
        <v>17</v>
      </c>
      <c r="K18" s="56" t="s">
        <v>101</v>
      </c>
      <c r="L18" s="61"/>
      <c r="M18" s="112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102</v>
      </c>
      <c r="L19" s="61"/>
      <c r="M19" s="112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73</v>
      </c>
      <c r="I20" s="60"/>
      <c r="J20" s="33">
        <v>19</v>
      </c>
      <c r="K20" s="56" t="s">
        <v>0</v>
      </c>
      <c r="L20" s="61"/>
      <c r="M20" s="112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75</v>
      </c>
      <c r="I21" s="60"/>
      <c r="J21" s="35">
        <v>20</v>
      </c>
      <c r="K21" s="58"/>
      <c r="L21" s="59" t="s">
        <v>76</v>
      </c>
      <c r="M21" s="116">
        <f>SUM(M17:M20)</f>
        <v>0</v>
      </c>
    </row>
    <row r="22" spans="2:13" ht="18" customHeight="1">
      <c r="B22" s="132" t="s">
        <v>77</v>
      </c>
      <c r="C22" s="132"/>
      <c r="D22" s="132"/>
      <c r="E22" s="132"/>
      <c r="F22" s="39"/>
      <c r="G22" s="40"/>
      <c r="H22" s="43"/>
      <c r="I22" s="60"/>
      <c r="J22" s="27" t="s">
        <v>78</v>
      </c>
      <c r="K22" s="133" t="s">
        <v>79</v>
      </c>
      <c r="L22" s="133"/>
      <c r="M22" s="133"/>
    </row>
    <row r="23" spans="2:13" ht="18" customHeight="1">
      <c r="B23" s="40"/>
      <c r="C23" s="41" t="s">
        <v>72</v>
      </c>
      <c r="D23" s="41"/>
      <c r="E23" s="41" t="s">
        <v>73</v>
      </c>
      <c r="F23" s="42"/>
      <c r="G23" s="40"/>
      <c r="H23" s="43"/>
      <c r="I23" s="60"/>
      <c r="J23" s="31">
        <v>21</v>
      </c>
      <c r="K23" s="54"/>
      <c r="L23" s="62" t="s">
        <v>80</v>
      </c>
      <c r="M23" s="110">
        <f>ROUND(F15,2)+I15+M15+M21</f>
        <v>0</v>
      </c>
    </row>
    <row r="24" spans="2:13" ht="18" customHeight="1">
      <c r="B24" s="44"/>
      <c r="C24" s="43" t="s">
        <v>75</v>
      </c>
      <c r="D24" s="43"/>
      <c r="E24" s="43"/>
      <c r="F24" s="45"/>
      <c r="G24" s="40"/>
      <c r="H24" s="43"/>
      <c r="I24" s="60"/>
      <c r="J24" s="33">
        <v>22</v>
      </c>
      <c r="K24" s="56" t="s">
        <v>103</v>
      </c>
      <c r="L24" s="117">
        <f>M23-L25</f>
        <v>0</v>
      </c>
      <c r="M24" s="112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103</v>
      </c>
      <c r="L25" s="117">
        <f>SUMIF(Prehlad!O11:O9999,20,Prehlad!J11:J9999)</f>
        <v>0</v>
      </c>
      <c r="M25" s="112">
        <f>ROUND((L25*20)/100,1)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81</v>
      </c>
      <c r="M26" s="116">
        <f>M23+M24+M25</f>
        <v>0</v>
      </c>
    </row>
    <row r="27" spans="2:13" ht="16.5" customHeight="1">
      <c r="B27" s="47"/>
      <c r="C27" s="48"/>
      <c r="D27" s="48"/>
      <c r="E27" s="48"/>
      <c r="F27" s="48"/>
      <c r="G27" s="47"/>
      <c r="H27" s="48"/>
      <c r="I27" s="63"/>
      <c r="J27" s="64" t="s">
        <v>82</v>
      </c>
      <c r="K27" s="65" t="s">
        <v>104</v>
      </c>
      <c r="L27" s="66"/>
      <c r="M27" s="67">
        <v>0</v>
      </c>
    </row>
    <row r="28" ht="14.25" customHeight="1"/>
    <row r="29" ht="2.25" customHeight="1"/>
  </sheetData>
  <sheetProtection selectLockedCells="1" selectUnlockedCells="1"/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9" top="0.35" bottom="0.43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cp:lastPrinted>2019-05-20T14:23:06Z</cp:lastPrinted>
  <dcterms:created xsi:type="dcterms:W3CDTF">1999-04-06T07:39:00Z</dcterms:created>
  <dcterms:modified xsi:type="dcterms:W3CDTF">2021-08-31T17:23:22Z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1033-10.2.0.7646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