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Arkusz1" sheetId="1" r:id="rId1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/>
  <c r="J38" s="1"/>
  <c r="K38" s="1"/>
  <c r="L38"/>
  <c r="M38" s="1"/>
  <c r="L40" l="1"/>
  <c r="M40" s="1"/>
  <c r="H40" l="1"/>
  <c r="L41"/>
  <c r="M41" s="1"/>
  <c r="H41"/>
  <c r="J41" s="1"/>
  <c r="K41" s="1"/>
  <c r="L39"/>
  <c r="M39" s="1"/>
  <c r="H39"/>
  <c r="J39" s="1"/>
  <c r="K39" s="1"/>
  <c r="L37"/>
  <c r="M37" s="1"/>
  <c r="H37"/>
  <c r="L36"/>
  <c r="M36" s="1"/>
  <c r="H36"/>
  <c r="J36" s="1"/>
  <c r="L35"/>
  <c r="M35" s="1"/>
  <c r="H35"/>
  <c r="J35" s="1"/>
  <c r="K35" s="1"/>
  <c r="L34"/>
  <c r="M34" s="1"/>
  <c r="H34"/>
  <c r="J34" s="1"/>
  <c r="K34" s="1"/>
  <c r="L33"/>
  <c r="M33" s="1"/>
  <c r="H33"/>
  <c r="L32"/>
  <c r="M32" s="1"/>
  <c r="H32"/>
  <c r="L31"/>
  <c r="M31" s="1"/>
  <c r="H31"/>
  <c r="J31" s="1"/>
  <c r="K31" s="1"/>
  <c r="L30"/>
  <c r="M30" s="1"/>
  <c r="H30"/>
  <c r="L29"/>
  <c r="M29" s="1"/>
  <c r="H29"/>
  <c r="L28"/>
  <c r="M28" s="1"/>
  <c r="H28"/>
  <c r="J28" s="1"/>
  <c r="K28" s="1"/>
  <c r="L27"/>
  <c r="M27" s="1"/>
  <c r="H27"/>
  <c r="J27" s="1"/>
  <c r="K27" s="1"/>
  <c r="M42" l="1"/>
  <c r="D48" s="1"/>
  <c r="J29"/>
  <c r="K29" s="1"/>
  <c r="J32"/>
  <c r="K32" s="1"/>
  <c r="D43"/>
  <c r="J30"/>
  <c r="K30" s="1"/>
  <c r="J33"/>
  <c r="K33" s="1"/>
  <c r="K36"/>
  <c r="J37"/>
  <c r="K37" s="1"/>
  <c r="D44" l="1"/>
</calcChain>
</file>

<file path=xl/sharedStrings.xml><?xml version="1.0" encoding="utf-8"?>
<sst xmlns="http://schemas.openxmlformats.org/spreadsheetml/2006/main" count="80" uniqueCount="72">
  <si>
    <t>(Nazwa i adres wykonawcy)</t>
  </si>
  <si>
    <t xml:space="preserve">KOSZTORYS OFERTOWY
</t>
  </si>
  <si>
    <t>Skarb Państwa -</t>
  </si>
  <si>
    <t xml:space="preserve">Państwowe Gospodarstwo Leśne Lasy Państwowe
</t>
  </si>
  <si>
    <t>Nadleśnictwo Woziwoda</t>
  </si>
  <si>
    <t>Woziwoda 3, 89-504 Legbąd</t>
  </si>
  <si>
    <t xml:space="preserve">L.p.
</t>
  </si>
  <si>
    <t xml:space="preserve">Pozycja w standardzie
</t>
  </si>
  <si>
    <t xml:space="preserve">Czynność - opis prac
</t>
  </si>
  <si>
    <t xml:space="preserve">Jedn.
</t>
  </si>
  <si>
    <t xml:space="preserve">Ilość
</t>
  </si>
  <si>
    <t xml:space="preserve">Cena jednostkowa netto w PLN
</t>
  </si>
  <si>
    <t xml:space="preserve">Wartość całkowita netto w PLN
</t>
  </si>
  <si>
    <t xml:space="preserve">Stawka VAT
</t>
  </si>
  <si>
    <t xml:space="preserve">Wartość VAT w PLN
</t>
  </si>
  <si>
    <t xml:space="preserve">Wartość całkowita brutto w PLN
</t>
  </si>
  <si>
    <t xml:space="preserve">HA
</t>
  </si>
  <si>
    <t>I.1.3</t>
  </si>
  <si>
    <t>M3P</t>
  </si>
  <si>
    <t xml:space="preserve">KMTR
</t>
  </si>
  <si>
    <t>I.2.2</t>
  </si>
  <si>
    <t xml:space="preserve">WYK-TAL40    </t>
  </si>
  <si>
    <t>Zdarcie pokrywy na talerzach 40cm x 40cm</t>
  </si>
  <si>
    <t>TSZT</t>
  </si>
  <si>
    <t>I.2.3</t>
  </si>
  <si>
    <t>PRZ-TALSA</t>
  </si>
  <si>
    <t>Przekopanie gleby na talerzach w miejscu sadzenia</t>
  </si>
  <si>
    <t>I.4.1</t>
  </si>
  <si>
    <t xml:space="preserve">SADZ-WM
</t>
  </si>
  <si>
    <t>Sadzenie wielolatek w jamkę</t>
  </si>
  <si>
    <t xml:space="preserve">TSZT
</t>
  </si>
  <si>
    <t>I.5.2</t>
  </si>
  <si>
    <t xml:space="preserve">KOSZ-CHN
</t>
  </si>
  <si>
    <t>Wykaszanie chwastów w uprawach, również usuwanie nalotów w uprawach pochodnych</t>
  </si>
  <si>
    <t>II.1.1</t>
  </si>
  <si>
    <t xml:space="preserve">ZAB-REPEL
</t>
  </si>
  <si>
    <t xml:space="preserve">Zabezpieczenie upraw przed zwierzyną przy użyciu repelentów
</t>
  </si>
  <si>
    <t>II.1.2</t>
  </si>
  <si>
    <t xml:space="preserve">ZAB-UPAK
</t>
  </si>
  <si>
    <t xml:space="preserve">Zabezpieczenie upraw przed zwierzyną przez pakułowanie drzewek
</t>
  </si>
  <si>
    <t>II.2.1</t>
  </si>
  <si>
    <t xml:space="preserve">GRODZ-SN
</t>
  </si>
  <si>
    <t xml:space="preserve">Grodzenie upraw przed zwierzyną siatką nową
</t>
  </si>
  <si>
    <t>HM</t>
  </si>
  <si>
    <t xml:space="preserve">Przygotowanie słupków liściastych
</t>
  </si>
  <si>
    <t>PORZ-STOS</t>
  </si>
  <si>
    <t>Wynoszenie i układanie pozostałości w stosy niewymiarowe</t>
  </si>
  <si>
    <t>II.3.1</t>
  </si>
  <si>
    <t>GODZ RH8</t>
  </si>
  <si>
    <t xml:space="preserve">Prace wykonywane ręcznie </t>
  </si>
  <si>
    <t>H</t>
  </si>
  <si>
    <t>GODZ MH8</t>
  </si>
  <si>
    <t xml:space="preserve">Prace wykonywane ciągnikiem </t>
  </si>
  <si>
    <t>Cena łączna netto w PLN</t>
  </si>
  <si>
    <t>Cena łączna brutto w PLN</t>
  </si>
  <si>
    <t>WYK-SLUPL</t>
  </si>
  <si>
    <t>SZT</t>
  </si>
  <si>
    <t>I.1.5</t>
  </si>
  <si>
    <t>II.2.2</t>
  </si>
  <si>
    <t>Wycinanie podszytów i podrostów (wys.  do 1 m; od 1 do 2 m;  powyżej 2 m), wycinanie, znoszenie i układanie w stosy niewymiarowe z pozostawieniem na powierzchni (teren równy lub falisty) – przy pokryciu pow. odpowiednio: do 30% ( ...-31N; ...-32N; …-33N), 31-60% ( ...-61N; ...-62N; …-63N) i pow. 60% (...&gt;61N; ...&gt;62N; …&gt;63N)</t>
  </si>
  <si>
    <t>WPOD-33G WPOD-33N    WPOD-63N    WPOD&gt;61N WPOD&gt;63N</t>
  </si>
  <si>
    <t>Załącznik nr 2 do SWZ</t>
  </si>
  <si>
    <t>II.1.3</t>
  </si>
  <si>
    <t>GODZ MH23</t>
  </si>
  <si>
    <t>ROZDR-PP</t>
  </si>
  <si>
    <t>I.3.1</t>
  </si>
  <si>
    <t>WYK-PASCZ</t>
  </si>
  <si>
    <t xml:space="preserve">wyoranie bruzd pługiem leśnym </t>
  </si>
  <si>
    <t>I.1.2</t>
  </si>
  <si>
    <t>Rozdrabnianie pozostałości pozrębowych na całej pow. - bez mieszania z glebą</t>
  </si>
  <si>
    <t>Odpowiadając na ogłoszenie o przetargu nieograniczonym na "Ochrona cennych ekosystemów Borów Tucholskich – Działania ochronne w rezerwatach na terenie Nadleśnictwa Tuchola w latach 2022-2024" składamy niniejszym ofertę i oferujemy następujące ceny jednostkowe za usługi:</t>
  </si>
  <si>
    <t>HA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</si>
</sst>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i/>
      <sz val="12"/>
      <color rgb="FF333333"/>
      <name val="Times New Roman"/>
      <family val="1"/>
      <charset val="238"/>
    </font>
    <font>
      <b/>
      <sz val="10"/>
      <color rgb="FF333333"/>
      <name val="Times New Roman"/>
      <family val="1"/>
      <charset val="238"/>
    </font>
    <font>
      <b/>
      <sz val="14"/>
      <color rgb="FF333333"/>
      <name val="Times New Roman"/>
      <family val="1"/>
      <charset val="238"/>
    </font>
    <font>
      <sz val="10"/>
      <color rgb="FF333333"/>
      <name val="Times New Roman"/>
      <family val="1"/>
      <charset val="238"/>
    </font>
    <font>
      <b/>
      <sz val="18"/>
      <color rgb="FF333333"/>
      <name val="Times New Roman"/>
      <family val="1"/>
      <charset val="238"/>
    </font>
    <font>
      <b/>
      <sz val="11"/>
      <color rgb="FF333333"/>
      <name val="Times New Roman"/>
      <family val="1"/>
      <charset val="238"/>
    </font>
    <font>
      <sz val="14"/>
      <color rgb="FF333333"/>
      <name val="Times New Roman"/>
      <family val="1"/>
      <charset val="238"/>
    </font>
    <font>
      <b/>
      <sz val="12"/>
      <color rgb="FF333333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rgb="FF333333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22"/>
      <color rgb="FFFF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49" fontId="6" fillId="2" borderId="0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center" vertical="center" wrapText="1"/>
    </xf>
    <xf numFmtId="4" fontId="14" fillId="2" borderId="11" xfId="1" applyNumberFormat="1" applyFont="1" applyFill="1" applyBorder="1" applyAlignment="1" applyProtection="1">
      <alignment horizontal="right" vertical="center"/>
      <protection locked="0"/>
    </xf>
    <xf numFmtId="4" fontId="15" fillId="2" borderId="11" xfId="0" applyNumberFormat="1" applyFont="1" applyFill="1" applyBorder="1" applyAlignment="1" applyProtection="1">
      <alignment horizontal="right" vertical="center"/>
    </xf>
    <xf numFmtId="9" fontId="14" fillId="3" borderId="11" xfId="0" applyNumberFormat="1" applyFont="1" applyFill="1" applyBorder="1" applyAlignment="1" applyProtection="1">
      <alignment horizontal="center" vertical="center"/>
      <protection locked="0"/>
    </xf>
    <xf numFmtId="4" fontId="15" fillId="2" borderId="14" xfId="0" applyNumberFormat="1" applyFont="1" applyFill="1" applyBorder="1" applyAlignment="1">
      <alignment vertical="center"/>
    </xf>
    <xf numFmtId="4" fontId="15" fillId="2" borderId="13" xfId="0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 applyProtection="1">
      <alignment horizontal="left" vertical="center"/>
    </xf>
    <xf numFmtId="4" fontId="6" fillId="2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4" fontId="14" fillId="2" borderId="12" xfId="0" applyNumberFormat="1" applyFont="1" applyFill="1" applyBorder="1" applyAlignment="1" applyProtection="1">
      <alignment horizontal="right" vertical="center"/>
      <protection locked="0"/>
    </xf>
    <xf numFmtId="4" fontId="15" fillId="2" borderId="12" xfId="0" applyNumberFormat="1" applyFont="1" applyFill="1" applyBorder="1" applyAlignment="1" applyProtection="1">
      <alignment horizontal="right" vertical="center"/>
    </xf>
    <xf numFmtId="9" fontId="14" fillId="3" borderId="12" xfId="0" applyNumberFormat="1" applyFont="1" applyFill="1" applyBorder="1" applyAlignment="1" applyProtection="1">
      <alignment horizontal="center" vertical="center"/>
      <protection locked="0"/>
    </xf>
    <xf numFmtId="4" fontId="15" fillId="2" borderId="16" xfId="0" applyNumberFormat="1" applyFont="1" applyFill="1" applyBorder="1" applyAlignment="1">
      <alignment vertical="center"/>
    </xf>
    <xf numFmtId="4" fontId="15" fillId="2" borderId="12" xfId="0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vertical="center" wrapText="1"/>
    </xf>
    <xf numFmtId="4" fontId="6" fillId="2" borderId="0" xfId="1" applyNumberFormat="1" applyFont="1" applyFill="1" applyBorder="1" applyAlignment="1" applyProtection="1">
      <alignment horizontal="left" vertical="center"/>
      <protection locked="0"/>
    </xf>
    <xf numFmtId="0" fontId="12" fillId="0" borderId="12" xfId="0" applyFont="1" applyFill="1" applyBorder="1" applyAlignment="1">
      <alignment horizontal="center" vertical="center" wrapText="1"/>
    </xf>
    <xf numFmtId="4" fontId="14" fillId="2" borderId="18" xfId="0" applyNumberFormat="1" applyFont="1" applyFill="1" applyBorder="1" applyAlignment="1" applyProtection="1">
      <alignment horizontal="right" vertical="center"/>
      <protection locked="0"/>
    </xf>
    <xf numFmtId="4" fontId="15" fillId="2" borderId="18" xfId="0" applyNumberFormat="1" applyFont="1" applyFill="1" applyBorder="1" applyAlignment="1" applyProtection="1">
      <alignment horizontal="right" vertical="center"/>
    </xf>
    <xf numFmtId="9" fontId="14" fillId="3" borderId="18" xfId="0" applyNumberFormat="1" applyFont="1" applyFill="1" applyBorder="1" applyAlignment="1" applyProtection="1">
      <alignment horizontal="center" vertical="center"/>
      <protection locked="0"/>
    </xf>
    <xf numFmtId="4" fontId="15" fillId="2" borderId="17" xfId="0" applyNumberFormat="1" applyFont="1" applyFill="1" applyBorder="1" applyAlignment="1" applyProtection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4" fontId="14" fillId="2" borderId="10" xfId="0" applyNumberFormat="1" applyFont="1" applyFill="1" applyBorder="1" applyAlignment="1" applyProtection="1">
      <alignment horizontal="right" vertical="center"/>
      <protection locked="0"/>
    </xf>
    <xf numFmtId="4" fontId="15" fillId="2" borderId="10" xfId="0" applyNumberFormat="1" applyFont="1" applyFill="1" applyBorder="1" applyAlignment="1" applyProtection="1">
      <alignment horizontal="right" vertical="center"/>
    </xf>
    <xf numFmtId="9" fontId="14" fillId="3" borderId="10" xfId="0" applyNumberFormat="1" applyFont="1" applyFill="1" applyBorder="1" applyAlignment="1" applyProtection="1">
      <alignment horizontal="center" vertical="center"/>
      <protection locked="0"/>
    </xf>
    <xf numFmtId="4" fontId="15" fillId="2" borderId="20" xfId="0" applyNumberFormat="1" applyFont="1" applyFill="1" applyBorder="1" applyAlignment="1">
      <alignment vertical="center"/>
    </xf>
    <xf numFmtId="49" fontId="12" fillId="0" borderId="2" xfId="0" applyNumberFormat="1" applyFont="1" applyFill="1" applyBorder="1" applyAlignment="1">
      <alignment horizontal="center" vertical="center"/>
    </xf>
    <xf numFmtId="9" fontId="14" fillId="3" borderId="12" xfId="2" applyNumberFormat="1" applyFont="1" applyFill="1" applyBorder="1" applyAlignment="1" applyProtection="1">
      <alignment horizontal="center" vertical="center"/>
      <protection locked="0"/>
    </xf>
    <xf numFmtId="4" fontId="15" fillId="4" borderId="16" xfId="0" applyNumberFormat="1" applyFont="1" applyFill="1" applyBorder="1" applyAlignment="1">
      <alignment vertical="center"/>
    </xf>
    <xf numFmtId="4" fontId="15" fillId="2" borderId="2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left"/>
    </xf>
    <xf numFmtId="49" fontId="5" fillId="2" borderId="19" xfId="0" applyNumberFormat="1" applyFont="1" applyFill="1" applyBorder="1" applyAlignment="1">
      <alignment horizontal="center"/>
    </xf>
    <xf numFmtId="4" fontId="5" fillId="2" borderId="19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/>
    <xf numFmtId="49" fontId="6" fillId="2" borderId="0" xfId="0" applyNumberFormat="1" applyFont="1" applyFill="1" applyBorder="1" applyAlignment="1" applyProtection="1">
      <alignment horizontal="left"/>
    </xf>
    <xf numFmtId="49" fontId="6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>
      <alignment horizontal="left"/>
    </xf>
    <xf numFmtId="4" fontId="15" fillId="2" borderId="15" xfId="0" applyNumberFormat="1" applyFont="1" applyFill="1" applyBorder="1" applyAlignment="1">
      <alignment vertical="center"/>
    </xf>
    <xf numFmtId="4" fontId="14" fillId="0" borderId="1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4" fontId="14" fillId="0" borderId="17" xfId="0" applyNumberFormat="1" applyFont="1" applyFill="1" applyBorder="1" applyAlignment="1">
      <alignment horizontal="right" vertical="center"/>
    </xf>
    <xf numFmtId="4" fontId="14" fillId="0" borderId="20" xfId="0" applyNumberFormat="1" applyFont="1" applyFill="1" applyBorder="1" applyAlignment="1">
      <alignment horizontal="right" vertical="center"/>
    </xf>
    <xf numFmtId="4" fontId="14" fillId="0" borderId="16" xfId="0" applyNumberFormat="1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5" fillId="2" borderId="23" xfId="0" applyNumberFormat="1" applyFont="1" applyFill="1" applyBorder="1" applyAlignment="1" applyProtection="1">
      <alignment horizontal="center"/>
      <protection locked="0"/>
    </xf>
    <xf numFmtId="49" fontId="5" fillId="2" borderId="24" xfId="0" applyNumberFormat="1" applyFont="1" applyFill="1" applyBorder="1" applyAlignment="1" applyProtection="1">
      <alignment horizontal="center"/>
      <protection locked="0"/>
    </xf>
    <xf numFmtId="49" fontId="5" fillId="2" borderId="25" xfId="0" applyNumberFormat="1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Border="1" applyAlignment="1" applyProtection="1">
      <alignment horizontal="center"/>
      <protection locked="0"/>
    </xf>
    <xf numFmtId="49" fontId="5" fillId="2" borderId="26" xfId="0" applyNumberFormat="1" applyFont="1" applyFill="1" applyBorder="1" applyAlignment="1" applyProtection="1">
      <alignment horizontal="center"/>
      <protection locked="0"/>
    </xf>
    <xf numFmtId="49" fontId="5" fillId="2" borderId="27" xfId="0" applyNumberFormat="1" applyFont="1" applyFill="1" applyBorder="1" applyAlignment="1" applyProtection="1">
      <alignment horizontal="center"/>
      <protection locked="0"/>
    </xf>
    <xf numFmtId="49" fontId="5" fillId="2" borderId="28" xfId="0" applyNumberFormat="1" applyFont="1" applyFill="1" applyBorder="1" applyAlignment="1" applyProtection="1">
      <alignment horizontal="center"/>
      <protection locked="0"/>
    </xf>
    <xf numFmtId="49" fontId="5" fillId="2" borderId="29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7">
    <dxf>
      <font>
        <color theme="1"/>
      </font>
      <fill>
        <patternFill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1090233</xdr:colOff>
      <xdr:row>0</xdr:row>
      <xdr:rowOff>211666</xdr:rowOff>
    </xdr:from>
    <xdr:to>
      <xdr:col>9</xdr:col>
      <xdr:colOff>831849</xdr:colOff>
      <xdr:row>5</xdr:row>
      <xdr:rowOff>116416</xdr:rowOff>
    </xdr:to>
    <xdr:pic>
      <xdr:nvPicPr>
        <xdr:cNvPr id="13" name="Obraz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150" y="211666"/>
          <a:ext cx="9510032" cy="1068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179917</xdr:colOff>
      <xdr:row>4</xdr:row>
      <xdr:rowOff>116418</xdr:rowOff>
    </xdr:from>
    <xdr:to>
      <xdr:col>6</xdr:col>
      <xdr:colOff>444500</xdr:colOff>
      <xdr:row>9</xdr:row>
      <xdr:rowOff>111922</xdr:rowOff>
    </xdr:to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04417" y="1047751"/>
          <a:ext cx="1365250" cy="1159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48"/>
  <sheetViews>
    <sheetView tabSelected="1" topLeftCell="A28" zoomScale="90" zoomScaleNormal="90" workbookViewId="0">
      <selection activeCell="E34" sqref="E34"/>
    </sheetView>
  </sheetViews>
  <sheetFormatPr defaultColWidth="0" defaultRowHeight="18"/>
  <cols>
    <col min="1" max="1" width="6.5703125" customWidth="1"/>
    <col min="2" max="2" width="22.28515625" customWidth="1"/>
    <col min="3" max="3" width="13.140625" style="64" customWidth="1"/>
    <col min="4" max="4" width="41" customWidth="1"/>
    <col min="5" max="5" width="6.28515625" bestFit="1" customWidth="1"/>
    <col min="6" max="6" width="10.140625" customWidth="1"/>
    <col min="7" max="7" width="20.28515625" customWidth="1"/>
    <col min="8" max="8" width="22.5703125" customWidth="1"/>
    <col min="9" max="9" width="10.85546875" bestFit="1" customWidth="1"/>
    <col min="10" max="10" width="12.5703125" customWidth="1"/>
    <col min="11" max="11" width="19.85546875" customWidth="1"/>
    <col min="12" max="12" width="20.28515625" style="66" customWidth="1"/>
    <col min="13" max="13" width="20.28515625" style="67" hidden="1"/>
    <col min="14" max="16383" width="9.140625" hidden="1"/>
    <col min="16384" max="16384" width="6.42578125" hidden="1"/>
  </cols>
  <sheetData>
    <row r="1" spans="1:13" s="1" customFormat="1">
      <c r="A1" s="63"/>
      <c r="B1" s="63"/>
      <c r="C1" s="75"/>
      <c r="D1" s="63"/>
      <c r="E1" s="63"/>
      <c r="F1" s="63"/>
      <c r="G1" s="63"/>
      <c r="H1" s="63"/>
      <c r="I1" s="63"/>
      <c r="J1" s="63"/>
      <c r="K1" s="63"/>
      <c r="L1" s="3"/>
      <c r="M1" s="4"/>
    </row>
    <row r="2" spans="1:13" s="1" customFormat="1">
      <c r="A2" s="63"/>
      <c r="B2" s="63"/>
      <c r="C2" s="75"/>
      <c r="D2" s="63"/>
      <c r="E2" s="63"/>
      <c r="F2" s="63"/>
      <c r="G2" s="63"/>
      <c r="H2" s="63"/>
      <c r="I2" s="63"/>
      <c r="J2" s="63"/>
      <c r="K2" s="63"/>
      <c r="L2" s="3"/>
      <c r="M2" s="4"/>
    </row>
    <row r="3" spans="1:13" s="1" customFormat="1">
      <c r="A3" s="63"/>
      <c r="B3" s="63"/>
      <c r="C3" s="75"/>
      <c r="D3" s="63"/>
      <c r="E3" s="63"/>
      <c r="F3" s="63"/>
      <c r="G3" s="63"/>
      <c r="H3" s="63"/>
      <c r="I3" s="63"/>
      <c r="J3" s="63"/>
      <c r="K3" s="63"/>
      <c r="L3" s="3"/>
      <c r="M3" s="4"/>
    </row>
    <row r="4" spans="1:13" s="1" customFormat="1">
      <c r="A4" s="63"/>
      <c r="B4" s="63"/>
      <c r="C4" s="75"/>
      <c r="D4" s="63"/>
      <c r="E4" s="63"/>
      <c r="F4" s="63"/>
      <c r="G4" s="63"/>
      <c r="H4" s="63"/>
      <c r="I4" s="63"/>
      <c r="J4" s="63"/>
      <c r="K4" s="63"/>
      <c r="L4" s="3"/>
      <c r="M4" s="4"/>
    </row>
    <row r="5" spans="1:13" s="1" customFormat="1">
      <c r="A5" s="63"/>
      <c r="B5" s="63"/>
      <c r="C5" s="75"/>
      <c r="D5" s="63"/>
      <c r="E5" s="63"/>
      <c r="F5" s="63"/>
      <c r="G5" s="63"/>
      <c r="H5" s="63"/>
      <c r="I5" s="63"/>
      <c r="J5" s="63"/>
      <c r="K5" s="63"/>
      <c r="L5" s="3"/>
      <c r="M5" s="4"/>
    </row>
    <row r="6" spans="1:13" s="1" customFormat="1">
      <c r="A6" s="63"/>
      <c r="B6" s="63"/>
      <c r="C6" s="75"/>
      <c r="D6" s="63"/>
      <c r="E6" s="63"/>
      <c r="F6" s="63"/>
      <c r="G6" s="63"/>
      <c r="H6" s="63"/>
      <c r="I6" s="63"/>
      <c r="J6" s="63"/>
      <c r="K6" s="63"/>
      <c r="L6" s="3"/>
      <c r="M6" s="4"/>
    </row>
    <row r="7" spans="1:13" s="1" customFormat="1">
      <c r="A7" s="63"/>
      <c r="B7" s="63"/>
      <c r="C7" s="75"/>
      <c r="D7" s="63"/>
      <c r="E7" s="63"/>
      <c r="F7" s="63"/>
      <c r="G7" s="63"/>
      <c r="H7" s="63"/>
      <c r="I7" s="63"/>
      <c r="J7" s="63"/>
      <c r="K7" s="63"/>
      <c r="L7" s="3"/>
      <c r="M7" s="4"/>
    </row>
    <row r="8" spans="1:13" s="1" customFormat="1">
      <c r="A8" s="63"/>
      <c r="B8" s="63"/>
      <c r="C8" s="75"/>
      <c r="D8" s="63"/>
      <c r="E8" s="63"/>
      <c r="F8" s="63"/>
      <c r="G8" s="63"/>
      <c r="H8" s="63"/>
      <c r="I8" s="63"/>
      <c r="J8" s="63"/>
      <c r="K8" s="63"/>
      <c r="L8" s="3"/>
      <c r="M8" s="4"/>
    </row>
    <row r="9" spans="1:13" s="1" customFormat="1">
      <c r="A9" s="63"/>
      <c r="B9" s="63"/>
      <c r="C9" s="75"/>
      <c r="D9" s="63"/>
      <c r="E9" s="63"/>
      <c r="F9" s="63"/>
      <c r="G9" s="63"/>
      <c r="H9" s="63"/>
      <c r="I9" s="63"/>
      <c r="J9" s="63"/>
      <c r="K9" s="63"/>
      <c r="L9" s="3"/>
      <c r="M9" s="4"/>
    </row>
    <row r="10" spans="1:13" s="1" customFormat="1">
      <c r="A10" s="63"/>
      <c r="B10" s="63"/>
      <c r="C10" s="75"/>
      <c r="D10" s="63"/>
      <c r="E10" s="63"/>
      <c r="F10" s="63"/>
      <c r="G10" s="63"/>
      <c r="H10" s="63"/>
      <c r="I10" s="63"/>
      <c r="J10" s="63"/>
      <c r="K10" s="63"/>
      <c r="L10" s="3"/>
      <c r="M10" s="4"/>
    </row>
    <row r="11" spans="1:13" s="1" customFormat="1">
      <c r="A11" s="63"/>
      <c r="B11" s="63"/>
      <c r="C11" s="75"/>
      <c r="D11" s="63"/>
      <c r="E11" s="63"/>
      <c r="F11" s="63"/>
      <c r="G11" s="63"/>
      <c r="H11" s="63"/>
      <c r="I11" s="63"/>
      <c r="J11" s="63"/>
      <c r="K11" s="63"/>
      <c r="L11" s="3"/>
      <c r="M11" s="4"/>
    </row>
    <row r="12" spans="1:13" s="1" customFormat="1" ht="18.75">
      <c r="B12" s="5"/>
      <c r="C12" s="6"/>
      <c r="E12" s="7"/>
      <c r="F12" s="7"/>
      <c r="G12" s="7"/>
      <c r="H12" s="7"/>
      <c r="K12" s="7" t="s">
        <v>61</v>
      </c>
      <c r="L12" s="8"/>
      <c r="M12" s="9"/>
    </row>
    <row r="13" spans="1:13" s="1" customFormat="1">
      <c r="A13" s="88"/>
      <c r="B13" s="89"/>
      <c r="C13" s="89"/>
      <c r="D13" s="89"/>
      <c r="E13" s="89"/>
      <c r="F13" s="89"/>
      <c r="G13" s="89"/>
      <c r="H13" s="89"/>
      <c r="I13" s="89"/>
      <c r="J13" s="90"/>
      <c r="L13" s="3"/>
      <c r="M13" s="4"/>
    </row>
    <row r="14" spans="1:13" s="1" customFormat="1">
      <c r="A14" s="91" t="s">
        <v>0</v>
      </c>
      <c r="B14" s="91"/>
      <c r="C14" s="91"/>
      <c r="D14" s="91"/>
      <c r="E14" s="91"/>
      <c r="L14" s="3"/>
      <c r="M14" s="4"/>
    </row>
    <row r="15" spans="1:13" s="1" customFormat="1" ht="18.75">
      <c r="B15" s="10"/>
      <c r="C15" s="11"/>
      <c r="E15" s="7"/>
      <c r="F15" s="7"/>
      <c r="G15" s="7"/>
      <c r="H15" s="7"/>
      <c r="L15" s="8"/>
      <c r="M15" s="9"/>
    </row>
    <row r="16" spans="1:13" s="1" customFormat="1" ht="18.75">
      <c r="C16" s="2"/>
      <c r="E16" s="7"/>
      <c r="F16" s="7"/>
      <c r="G16" s="7"/>
      <c r="H16" s="7"/>
      <c r="K16" s="93"/>
      <c r="L16" s="93"/>
      <c r="M16" s="9"/>
    </row>
    <row r="17" spans="1:13" s="1" customFormat="1">
      <c r="C17" s="2"/>
      <c r="L17" s="3"/>
      <c r="M17" s="4"/>
    </row>
    <row r="18" spans="1:13" s="1" customFormat="1" ht="22.5">
      <c r="A18" s="92" t="s">
        <v>1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3"/>
      <c r="M18" s="4"/>
    </row>
    <row r="19" spans="1:13" s="1" customFormat="1">
      <c r="C19" s="2"/>
      <c r="L19" s="3"/>
      <c r="M19" s="4"/>
    </row>
    <row r="20" spans="1:13" s="1" customFormat="1">
      <c r="A20" s="76" t="s">
        <v>2</v>
      </c>
      <c r="B20" s="76"/>
      <c r="C20" s="76"/>
      <c r="D20" s="76"/>
      <c r="L20" s="3"/>
      <c r="M20" s="4"/>
    </row>
    <row r="21" spans="1:13" s="1" customFormat="1">
      <c r="A21" s="76" t="s">
        <v>3</v>
      </c>
      <c r="B21" s="76"/>
      <c r="C21" s="76"/>
      <c r="D21" s="76"/>
      <c r="L21" s="3"/>
      <c r="M21" s="4"/>
    </row>
    <row r="22" spans="1:13" s="1" customFormat="1">
      <c r="A22" s="76" t="s">
        <v>4</v>
      </c>
      <c r="B22" s="76"/>
      <c r="C22" s="76"/>
      <c r="D22" s="76"/>
      <c r="L22" s="3"/>
      <c r="M22" s="4"/>
    </row>
    <row r="23" spans="1:13" s="1" customFormat="1">
      <c r="A23" s="76" t="s">
        <v>5</v>
      </c>
      <c r="B23" s="76"/>
      <c r="C23" s="76"/>
      <c r="D23" s="76"/>
      <c r="L23" s="3"/>
      <c r="M23" s="4"/>
    </row>
    <row r="24" spans="1:13" s="1" customFormat="1" ht="18.75" customHeight="1">
      <c r="A24" s="94" t="s">
        <v>70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3"/>
      <c r="M24" s="4"/>
    </row>
    <row r="25" spans="1:13" s="1" customFormat="1" ht="18.75" thickBo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3"/>
      <c r="M25" s="4"/>
    </row>
    <row r="26" spans="1:13" s="1" customFormat="1" ht="48" thickBot="1">
      <c r="A26" s="12" t="s">
        <v>6</v>
      </c>
      <c r="B26" s="13" t="s">
        <v>7</v>
      </c>
      <c r="C26" s="77" t="s">
        <v>8</v>
      </c>
      <c r="D26" s="78"/>
      <c r="E26" s="14" t="s">
        <v>9</v>
      </c>
      <c r="F26" s="14" t="s">
        <v>10</v>
      </c>
      <c r="G26" s="14" t="s">
        <v>11</v>
      </c>
      <c r="H26" s="14" t="s">
        <v>12</v>
      </c>
      <c r="I26" s="14" t="s">
        <v>13</v>
      </c>
      <c r="J26" s="14" t="s">
        <v>14</v>
      </c>
      <c r="K26" s="15" t="s">
        <v>15</v>
      </c>
      <c r="L26" s="16"/>
      <c r="M26" s="17"/>
    </row>
    <row r="27" spans="1:13" s="1" customFormat="1" ht="89.45" customHeight="1">
      <c r="A27" s="18">
        <v>1</v>
      </c>
      <c r="B27" s="19" t="s">
        <v>17</v>
      </c>
      <c r="C27" s="20" t="s">
        <v>60</v>
      </c>
      <c r="D27" s="21" t="s">
        <v>59</v>
      </c>
      <c r="E27" s="22" t="s">
        <v>16</v>
      </c>
      <c r="F27" s="69">
        <v>15.01</v>
      </c>
      <c r="G27" s="23"/>
      <c r="H27" s="24">
        <f>ROUND(F27*G27,2)</f>
        <v>0</v>
      </c>
      <c r="I27" s="25">
        <v>0.08</v>
      </c>
      <c r="J27" s="26">
        <f>ROUND(H27*I27,2)</f>
        <v>0</v>
      </c>
      <c r="K27" s="27">
        <f>ROUND(H27+J27,2)</f>
        <v>0</v>
      </c>
      <c r="L27" s="28" t="str">
        <f>IF(AND(F27&gt;0,OR(ISBLANK(G27),G27=0)),"podaj stawkę!",IF(AND(ISBLANK(F27),G27&gt;0),"usuń stawkę","OK"))</f>
        <v>podaj stawkę!</v>
      </c>
      <c r="M27" s="29">
        <f>IF(L27&lt;&gt;"OK",1,0)</f>
        <v>1</v>
      </c>
    </row>
    <row r="28" spans="1:13" s="1" customFormat="1" ht="18.75">
      <c r="A28" s="30">
        <v>6</v>
      </c>
      <c r="B28" s="38" t="s">
        <v>20</v>
      </c>
      <c r="C28" s="31" t="s">
        <v>21</v>
      </c>
      <c r="D28" s="40" t="s">
        <v>22</v>
      </c>
      <c r="E28" s="31" t="s">
        <v>23</v>
      </c>
      <c r="F28" s="70">
        <v>91.65</v>
      </c>
      <c r="G28" s="32"/>
      <c r="H28" s="33">
        <f t="shared" ref="H28:H39" si="0">ROUND(F28*G28,2)</f>
        <v>0</v>
      </c>
      <c r="I28" s="34">
        <v>0.08</v>
      </c>
      <c r="J28" s="35">
        <f t="shared" ref="J28:J39" si="1">ROUND(H28*I28,2)</f>
        <v>0</v>
      </c>
      <c r="K28" s="36">
        <f t="shared" ref="K28:K39" si="2">ROUND(H28+J28,2)</f>
        <v>0</v>
      </c>
      <c r="L28" s="28" t="str">
        <f t="shared" ref="L28:L40" si="3">IF(AND(F28&gt;0,OR(ISBLANK(G28),G28=0)),"podaj stawkę!",IF(AND(ISBLANK(F28),G28&gt;0),"usuń stawkę","OK"))</f>
        <v>podaj stawkę!</v>
      </c>
      <c r="M28" s="41">
        <f t="shared" ref="M28:M41" si="4">IF(L28&lt;&gt;"OK",1,0)</f>
        <v>1</v>
      </c>
    </row>
    <row r="29" spans="1:13" s="1" customFormat="1" ht="18.75">
      <c r="A29" s="30">
        <v>7</v>
      </c>
      <c r="B29" s="38" t="s">
        <v>24</v>
      </c>
      <c r="C29" s="31" t="s">
        <v>25</v>
      </c>
      <c r="D29" s="40" t="s">
        <v>26</v>
      </c>
      <c r="E29" s="31" t="s">
        <v>23</v>
      </c>
      <c r="F29" s="70">
        <v>91.65</v>
      </c>
      <c r="G29" s="32"/>
      <c r="H29" s="33">
        <f t="shared" si="0"/>
        <v>0</v>
      </c>
      <c r="I29" s="34">
        <v>0.08</v>
      </c>
      <c r="J29" s="35">
        <f t="shared" si="1"/>
        <v>0</v>
      </c>
      <c r="K29" s="36">
        <f t="shared" si="2"/>
        <v>0</v>
      </c>
      <c r="L29" s="28" t="str">
        <f t="shared" si="3"/>
        <v>podaj stawkę!</v>
      </c>
      <c r="M29" s="41">
        <f t="shared" si="4"/>
        <v>1</v>
      </c>
    </row>
    <row r="30" spans="1:13" s="1" customFormat="1" ht="24">
      <c r="A30" s="42">
        <v>8</v>
      </c>
      <c r="B30" s="38" t="s">
        <v>65</v>
      </c>
      <c r="C30" s="31" t="s">
        <v>66</v>
      </c>
      <c r="D30" s="21" t="s">
        <v>67</v>
      </c>
      <c r="E30" s="31" t="s">
        <v>19</v>
      </c>
      <c r="F30" s="71">
        <v>11.01</v>
      </c>
      <c r="G30" s="43"/>
      <c r="H30" s="44">
        <f t="shared" si="0"/>
        <v>0</v>
      </c>
      <c r="I30" s="45">
        <v>0.08</v>
      </c>
      <c r="J30" s="46">
        <f t="shared" si="1"/>
        <v>0</v>
      </c>
      <c r="K30" s="36">
        <f t="shared" si="2"/>
        <v>0</v>
      </c>
      <c r="L30" s="28" t="str">
        <f t="shared" si="3"/>
        <v>podaj stawkę!</v>
      </c>
      <c r="M30" s="29">
        <f t="shared" si="4"/>
        <v>1</v>
      </c>
    </row>
    <row r="31" spans="1:13" s="1" customFormat="1" ht="24">
      <c r="A31" s="30">
        <v>9</v>
      </c>
      <c r="B31" s="47" t="s">
        <v>27</v>
      </c>
      <c r="C31" s="31" t="s">
        <v>28</v>
      </c>
      <c r="D31" s="40" t="s">
        <v>29</v>
      </c>
      <c r="E31" s="31" t="s">
        <v>30</v>
      </c>
      <c r="F31" s="70">
        <v>101.9</v>
      </c>
      <c r="G31" s="32"/>
      <c r="H31" s="33">
        <f t="shared" si="0"/>
        <v>0</v>
      </c>
      <c r="I31" s="34">
        <v>0.08</v>
      </c>
      <c r="J31" s="35">
        <f t="shared" si="1"/>
        <v>0</v>
      </c>
      <c r="K31" s="36">
        <f t="shared" si="2"/>
        <v>0</v>
      </c>
      <c r="L31" s="28" t="str">
        <f t="shared" si="3"/>
        <v>podaj stawkę!</v>
      </c>
      <c r="M31" s="41">
        <f t="shared" si="4"/>
        <v>1</v>
      </c>
    </row>
    <row r="32" spans="1:13" s="1" customFormat="1" ht="24">
      <c r="A32" s="30">
        <v>10</v>
      </c>
      <c r="B32" s="48" t="s">
        <v>31</v>
      </c>
      <c r="C32" s="20" t="s">
        <v>32</v>
      </c>
      <c r="D32" s="40" t="s">
        <v>33</v>
      </c>
      <c r="E32" s="31" t="s">
        <v>16</v>
      </c>
      <c r="F32" s="72">
        <v>28.39</v>
      </c>
      <c r="G32" s="49"/>
      <c r="H32" s="50">
        <f t="shared" si="0"/>
        <v>0</v>
      </c>
      <c r="I32" s="51">
        <v>0.08</v>
      </c>
      <c r="J32" s="52">
        <f t="shared" si="1"/>
        <v>0</v>
      </c>
      <c r="K32" s="36">
        <f>ROUND(H32+J32,2)</f>
        <v>0</v>
      </c>
      <c r="L32" s="28" t="str">
        <f t="shared" si="3"/>
        <v>podaj stawkę!</v>
      </c>
      <c r="M32" s="37">
        <f t="shared" si="4"/>
        <v>1</v>
      </c>
    </row>
    <row r="33" spans="1:13" s="1" customFormat="1" ht="31.15" customHeight="1">
      <c r="A33" s="30">
        <v>11</v>
      </c>
      <c r="B33" s="47" t="s">
        <v>34</v>
      </c>
      <c r="C33" s="31" t="s">
        <v>35</v>
      </c>
      <c r="D33" s="74" t="s">
        <v>36</v>
      </c>
      <c r="E33" s="20" t="s">
        <v>16</v>
      </c>
      <c r="F33" s="70">
        <v>3.75</v>
      </c>
      <c r="G33" s="32"/>
      <c r="H33" s="33">
        <f t="shared" si="0"/>
        <v>0</v>
      </c>
      <c r="I33" s="34">
        <v>0.08</v>
      </c>
      <c r="J33" s="35">
        <f t="shared" si="1"/>
        <v>0</v>
      </c>
      <c r="K33" s="36">
        <f t="shared" si="2"/>
        <v>0</v>
      </c>
      <c r="L33" s="28" t="str">
        <f t="shared" si="3"/>
        <v>podaj stawkę!</v>
      </c>
      <c r="M33" s="41">
        <f t="shared" si="4"/>
        <v>1</v>
      </c>
    </row>
    <row r="34" spans="1:13" s="1" customFormat="1" ht="36">
      <c r="A34" s="42">
        <v>12</v>
      </c>
      <c r="B34" s="47" t="s">
        <v>37</v>
      </c>
      <c r="C34" s="31" t="s">
        <v>38</v>
      </c>
      <c r="D34" s="21" t="s">
        <v>39</v>
      </c>
      <c r="E34" s="31" t="s">
        <v>71</v>
      </c>
      <c r="F34" s="70">
        <v>18.03</v>
      </c>
      <c r="G34" s="32"/>
      <c r="H34" s="33">
        <f t="shared" si="0"/>
        <v>0</v>
      </c>
      <c r="I34" s="34">
        <v>0.08</v>
      </c>
      <c r="J34" s="35">
        <f t="shared" si="1"/>
        <v>0</v>
      </c>
      <c r="K34" s="36">
        <f t="shared" si="2"/>
        <v>0</v>
      </c>
      <c r="L34" s="28" t="str">
        <f t="shared" si="3"/>
        <v>podaj stawkę!</v>
      </c>
      <c r="M34" s="41">
        <f t="shared" si="4"/>
        <v>1</v>
      </c>
    </row>
    <row r="35" spans="1:13" s="1" customFormat="1" ht="24">
      <c r="A35" s="30">
        <v>13</v>
      </c>
      <c r="B35" s="47" t="s">
        <v>40</v>
      </c>
      <c r="C35" s="31" t="s">
        <v>41</v>
      </c>
      <c r="D35" s="21" t="s">
        <v>42</v>
      </c>
      <c r="E35" s="31" t="s">
        <v>43</v>
      </c>
      <c r="F35" s="70">
        <v>22.4</v>
      </c>
      <c r="G35" s="32"/>
      <c r="H35" s="33">
        <f t="shared" si="0"/>
        <v>0</v>
      </c>
      <c r="I35" s="34">
        <v>0.23</v>
      </c>
      <c r="J35" s="35">
        <f t="shared" si="1"/>
        <v>0</v>
      </c>
      <c r="K35" s="36">
        <f t="shared" si="2"/>
        <v>0</v>
      </c>
      <c r="L35" s="28" t="str">
        <f t="shared" si="3"/>
        <v>podaj stawkę!</v>
      </c>
      <c r="M35" s="41">
        <f t="shared" si="4"/>
        <v>1</v>
      </c>
    </row>
    <row r="36" spans="1:13" s="1" customFormat="1" ht="24">
      <c r="A36" s="30">
        <v>14</v>
      </c>
      <c r="B36" s="47" t="s">
        <v>58</v>
      </c>
      <c r="C36" s="39" t="s">
        <v>55</v>
      </c>
      <c r="D36" s="21" t="s">
        <v>44</v>
      </c>
      <c r="E36" s="31" t="s">
        <v>56</v>
      </c>
      <c r="F36" s="70">
        <v>580</v>
      </c>
      <c r="G36" s="32"/>
      <c r="H36" s="33">
        <f t="shared" si="0"/>
        <v>0</v>
      </c>
      <c r="I36" s="34">
        <v>0.23</v>
      </c>
      <c r="J36" s="35">
        <f t="shared" si="1"/>
        <v>0</v>
      </c>
      <c r="K36" s="36">
        <f t="shared" si="2"/>
        <v>0</v>
      </c>
      <c r="L36" s="28" t="str">
        <f t="shared" si="3"/>
        <v>podaj stawkę!</v>
      </c>
      <c r="M36" s="41">
        <f t="shared" si="4"/>
        <v>1</v>
      </c>
    </row>
    <row r="37" spans="1:13" s="1" customFormat="1" ht="24" customHeight="1">
      <c r="A37" s="30">
        <v>15</v>
      </c>
      <c r="B37" s="53" t="s">
        <v>57</v>
      </c>
      <c r="C37" s="20" t="s">
        <v>45</v>
      </c>
      <c r="D37" s="40" t="s">
        <v>46</v>
      </c>
      <c r="E37" s="39" t="s">
        <v>18</v>
      </c>
      <c r="F37" s="73">
        <v>1683.87</v>
      </c>
      <c r="G37" s="32"/>
      <c r="H37" s="33">
        <f t="shared" si="0"/>
        <v>0</v>
      </c>
      <c r="I37" s="54">
        <v>0.08</v>
      </c>
      <c r="J37" s="55">
        <f t="shared" si="1"/>
        <v>0</v>
      </c>
      <c r="K37" s="36">
        <f t="shared" si="2"/>
        <v>0</v>
      </c>
      <c r="L37" s="28" t="str">
        <f t="shared" si="3"/>
        <v>podaj stawkę!</v>
      </c>
      <c r="M37" s="41">
        <f t="shared" si="4"/>
        <v>1</v>
      </c>
    </row>
    <row r="38" spans="1:13" s="1" customFormat="1" ht="24" customHeight="1">
      <c r="A38" s="30"/>
      <c r="B38" s="53" t="s">
        <v>68</v>
      </c>
      <c r="C38" s="20" t="s">
        <v>64</v>
      </c>
      <c r="D38" s="40" t="s">
        <v>69</v>
      </c>
      <c r="E38" s="20" t="s">
        <v>16</v>
      </c>
      <c r="F38" s="73">
        <v>7.31</v>
      </c>
      <c r="G38" s="32"/>
      <c r="H38" s="33">
        <f t="shared" si="0"/>
        <v>0</v>
      </c>
      <c r="I38" s="54">
        <v>0.08</v>
      </c>
      <c r="J38" s="55">
        <f t="shared" si="1"/>
        <v>0</v>
      </c>
      <c r="K38" s="36">
        <f t="shared" si="2"/>
        <v>0</v>
      </c>
      <c r="L38" s="28" t="str">
        <f t="shared" si="3"/>
        <v>podaj stawkę!</v>
      </c>
      <c r="M38" s="41">
        <f t="shared" si="4"/>
        <v>1</v>
      </c>
    </row>
    <row r="39" spans="1:13" s="1" customFormat="1" ht="18.75">
      <c r="A39" s="42">
        <v>16</v>
      </c>
      <c r="B39" s="47" t="s">
        <v>47</v>
      </c>
      <c r="C39" s="20" t="s">
        <v>48</v>
      </c>
      <c r="D39" s="40" t="s">
        <v>49</v>
      </c>
      <c r="E39" s="39" t="s">
        <v>50</v>
      </c>
      <c r="F39" s="73">
        <v>377.7</v>
      </c>
      <c r="G39" s="32"/>
      <c r="H39" s="33">
        <f t="shared" si="0"/>
        <v>0</v>
      </c>
      <c r="I39" s="54">
        <v>0.08</v>
      </c>
      <c r="J39" s="55">
        <f t="shared" si="1"/>
        <v>0</v>
      </c>
      <c r="K39" s="36">
        <f t="shared" si="2"/>
        <v>0</v>
      </c>
      <c r="L39" s="28" t="str">
        <f t="shared" si="3"/>
        <v>podaj stawkę!</v>
      </c>
      <c r="M39" s="41">
        <f t="shared" si="4"/>
        <v>1</v>
      </c>
    </row>
    <row r="40" spans="1:13" s="1" customFormat="1" ht="18.75">
      <c r="A40" s="30">
        <v>17</v>
      </c>
      <c r="B40" s="38" t="s">
        <v>47</v>
      </c>
      <c r="C40" s="20" t="s">
        <v>51</v>
      </c>
      <c r="D40" s="40" t="s">
        <v>52</v>
      </c>
      <c r="E40" s="39" t="s">
        <v>50</v>
      </c>
      <c r="F40" s="73">
        <v>364</v>
      </c>
      <c r="G40" s="32"/>
      <c r="H40" s="33">
        <f>ROUND(F40*G40,2)</f>
        <v>0</v>
      </c>
      <c r="I40" s="54">
        <v>0.08</v>
      </c>
      <c r="J40" s="55"/>
      <c r="K40" s="68"/>
      <c r="L40" s="28" t="str">
        <f t="shared" si="3"/>
        <v>podaj stawkę!</v>
      </c>
      <c r="M40" s="41">
        <f t="shared" si="4"/>
        <v>1</v>
      </c>
    </row>
    <row r="41" spans="1:13" s="1" customFormat="1" ht="26.45" customHeight="1" thickBot="1">
      <c r="A41" s="30">
        <v>18</v>
      </c>
      <c r="B41" s="38" t="s">
        <v>62</v>
      </c>
      <c r="C41" s="20" t="s">
        <v>63</v>
      </c>
      <c r="D41" s="40" t="s">
        <v>52</v>
      </c>
      <c r="E41" s="20" t="s">
        <v>50</v>
      </c>
      <c r="F41" s="73">
        <v>8</v>
      </c>
      <c r="G41" s="32"/>
      <c r="H41" s="33">
        <f>ROUND(F41*G41,2)</f>
        <v>0</v>
      </c>
      <c r="I41" s="54">
        <v>0.23</v>
      </c>
      <c r="J41" s="55">
        <f>ROUND(H41*I41,2)</f>
        <v>0</v>
      </c>
      <c r="K41" s="56">
        <f>ROUND(H41+J41,2)</f>
        <v>0</v>
      </c>
      <c r="L41" s="28" t="str">
        <f>IF(AND(F41&gt;0,OR(ISBLANK(G41),G41=0)),"podaj stawkę!",IF(AND(ISBLANK(F41),G41&gt;0),"usuń stawkę","OK"))</f>
        <v>podaj stawkę!</v>
      </c>
      <c r="M41" s="41">
        <f t="shared" si="4"/>
        <v>1</v>
      </c>
    </row>
    <row r="42" spans="1:13" s="1" customFormat="1">
      <c r="C42" s="2"/>
      <c r="L42" s="3"/>
      <c r="M42" s="57">
        <f>SUM(M27:M41)</f>
        <v>15</v>
      </c>
    </row>
    <row r="43" spans="1:13" s="1" customFormat="1">
      <c r="C43" s="58"/>
      <c r="D43" s="59">
        <f>SUM(H27:H41)</f>
        <v>0</v>
      </c>
      <c r="L43" s="3"/>
      <c r="M43" s="4"/>
    </row>
    <row r="44" spans="1:13" s="1" customFormat="1" ht="18.75">
      <c r="A44" s="58" t="s">
        <v>53</v>
      </c>
      <c r="B44" s="58"/>
      <c r="C44" s="58"/>
      <c r="D44" s="59">
        <f>SUM(K27:K41)</f>
        <v>0</v>
      </c>
      <c r="E44" s="60"/>
      <c r="F44" s="60"/>
      <c r="G44" s="60"/>
      <c r="H44" s="79"/>
      <c r="I44" s="80"/>
      <c r="J44" s="80"/>
      <c r="K44" s="81"/>
      <c r="L44" s="61"/>
      <c r="M44" s="62"/>
    </row>
    <row r="45" spans="1:13" s="1" customFormat="1" ht="18.75">
      <c r="A45" s="58" t="s">
        <v>54</v>
      </c>
      <c r="B45" s="58"/>
      <c r="C45" s="2"/>
      <c r="E45" s="60"/>
      <c r="F45" s="60"/>
      <c r="G45" s="60"/>
      <c r="H45" s="82"/>
      <c r="I45" s="83"/>
      <c r="J45" s="83"/>
      <c r="K45" s="84"/>
      <c r="L45" s="61"/>
      <c r="M45" s="62"/>
    </row>
    <row r="46" spans="1:13" s="1" customFormat="1">
      <c r="C46" s="2"/>
      <c r="E46" s="63"/>
      <c r="F46" s="63"/>
      <c r="G46" s="63"/>
      <c r="H46" s="82"/>
      <c r="I46" s="83"/>
      <c r="J46" s="83"/>
      <c r="K46" s="84"/>
      <c r="L46" s="3"/>
      <c r="M46" s="4"/>
    </row>
    <row r="47" spans="1:13" s="1" customFormat="1">
      <c r="C47" s="64"/>
      <c r="D47"/>
      <c r="E47" s="63"/>
      <c r="F47" s="63"/>
      <c r="G47" s="63"/>
      <c r="H47" s="85"/>
      <c r="I47" s="86"/>
      <c r="J47" s="86"/>
      <c r="K47" s="87"/>
      <c r="L47" s="3"/>
      <c r="M47" s="4"/>
    </row>
    <row r="48" spans="1:13" ht="27">
      <c r="D48" s="65" t="str">
        <f>IF(M42&gt;0,"Nie wypełniono wszystkich stawek lub wprowadzono niepotrzebne stawki!!!!!!","")</f>
        <v>Nie wypełniono wszystkich stawek lub wprowadzono niepotrzebne stawki!!!!!!</v>
      </c>
    </row>
  </sheetData>
  <mergeCells count="11">
    <mergeCell ref="A23:D23"/>
    <mergeCell ref="C26:D26"/>
    <mergeCell ref="H44:K47"/>
    <mergeCell ref="A13:J13"/>
    <mergeCell ref="A14:E14"/>
    <mergeCell ref="A18:K18"/>
    <mergeCell ref="A20:D20"/>
    <mergeCell ref="A21:D21"/>
    <mergeCell ref="A22:D22"/>
    <mergeCell ref="K16:L16"/>
    <mergeCell ref="A24:K25"/>
  </mergeCells>
  <phoneticPr fontId="18" type="noConversion"/>
  <conditionalFormatting sqref="H41 H27:H39 J27:K41">
    <cfRule type="cellIs" dxfId="6" priority="7" operator="greaterThan">
      <formula>0</formula>
    </cfRule>
  </conditionalFormatting>
  <conditionalFormatting sqref="L27:L41">
    <cfRule type="cellIs" dxfId="5" priority="5" operator="notEqual">
      <formula>"OK"</formula>
    </cfRule>
    <cfRule type="cellIs" dxfId="4" priority="6" operator="equal">
      <formula>"OK"</formula>
    </cfRule>
  </conditionalFormatting>
  <conditionalFormatting sqref="H41 H27:H39">
    <cfRule type="cellIs" dxfId="3" priority="4" operator="greaterThan">
      <formula>0</formula>
    </cfRule>
  </conditionalFormatting>
  <conditionalFormatting sqref="M31 M33:M41 M27:M29">
    <cfRule type="cellIs" dxfId="2" priority="3" operator="greaterThan">
      <formula>0</formula>
    </cfRule>
  </conditionalFormatting>
  <conditionalFormatting sqref="H40">
    <cfRule type="cellIs" dxfId="1" priority="2" operator="greaterThan">
      <formula>0</formula>
    </cfRule>
  </conditionalFormatting>
  <conditionalFormatting sqref="H40">
    <cfRule type="cellIs" dxfId="0" priority="1" operator="greaterThan">
      <formula>0</formula>
    </cfRule>
  </conditionalFormatting>
  <dataValidations count="2">
    <dataValidation type="list" showInputMessage="1" showErrorMessage="1" error="Podaj właściwą stawkęVAT (8 lub 23%)" sqref="I27:I41">
      <formula1>"8%,23%"</formula1>
    </dataValidation>
    <dataValidation type="decimal" allowBlank="1" showInputMessage="1" showErrorMessage="1" errorTitle="stwka" error="Wprowadź liczbę większą od 0. Sprawdż separator części dziesiętnej (przecinek, kropka)&#10;" promptTitle="stawka" prompt="Podaj stawkę w zł" sqref="G27:G41">
      <formula1>0</formula1>
      <formula2>100000000000</formula2>
    </dataValidation>
  </dataValidations>
  <pageMargins left="0.7" right="0.7" top="0.75" bottom="0.75" header="0.3" footer="0.3"/>
  <pageSetup paperSize="9"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Nowakowska</dc:creator>
  <cp:lastModifiedBy>Ilona</cp:lastModifiedBy>
  <cp:lastPrinted>2022-03-15T10:51:55Z</cp:lastPrinted>
  <dcterms:created xsi:type="dcterms:W3CDTF">2021-07-02T13:59:32Z</dcterms:created>
  <dcterms:modified xsi:type="dcterms:W3CDTF">2022-04-05T19:29:20Z</dcterms:modified>
</cp:coreProperties>
</file>