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2- LS Beňuš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ponuka'!$A$1:$P$54</definedName>
  </definedNames>
  <calcPr calcId="162913"/>
</workbook>
</file>

<file path=xl/calcChain.xml><?xml version="1.0" encoding="utf-8"?>
<calcChain xmlns="http://schemas.openxmlformats.org/spreadsheetml/2006/main">
  <c r="H13" i="1" l="1"/>
  <c r="P13" i="1" s="1"/>
  <c r="H14" i="1"/>
  <c r="P14" i="1" s="1"/>
  <c r="H15" i="1"/>
  <c r="H26" i="1"/>
  <c r="P26" i="1" s="1"/>
  <c r="Q26" i="1" s="1"/>
  <c r="H28" i="1"/>
  <c r="P28" i="1" s="1"/>
  <c r="Q28" i="1" s="1"/>
  <c r="P18" i="1"/>
  <c r="P19" i="1"/>
  <c r="P20" i="1"/>
  <c r="P27" i="1"/>
  <c r="Q27" i="1" s="1"/>
  <c r="P34" i="1"/>
  <c r="Q34" i="1" s="1"/>
  <c r="P35" i="1"/>
  <c r="Q35" i="1" s="1"/>
  <c r="P36" i="1"/>
  <c r="Q36" i="1" s="1"/>
  <c r="P12" i="1"/>
  <c r="P15" i="1"/>
  <c r="P16" i="1"/>
  <c r="P17" i="1"/>
  <c r="P21" i="1"/>
  <c r="P22" i="1"/>
  <c r="P23" i="1"/>
  <c r="P24" i="1"/>
  <c r="P25" i="1"/>
  <c r="P29" i="1"/>
  <c r="Q29" i="1" s="1"/>
  <c r="P30" i="1"/>
  <c r="Q30" i="1" s="1"/>
  <c r="P31" i="1"/>
  <c r="Q31" i="1" s="1"/>
  <c r="P32" i="1"/>
  <c r="Q32" i="1" s="1"/>
  <c r="P33" i="1"/>
  <c r="Q33" i="1" s="1"/>
  <c r="P37" i="1"/>
  <c r="P39" i="1" l="1"/>
  <c r="M39" i="1"/>
  <c r="P41" i="1"/>
  <c r="P40" i="1" s="1"/>
  <c r="Q24" i="1" l="1"/>
  <c r="Q23" i="1" l="1"/>
  <c r="Q22" i="1"/>
  <c r="Q21" i="1"/>
  <c r="Q20" i="1"/>
  <c r="Q19" i="1" l="1"/>
  <c r="Q37" i="1" l="1"/>
  <c r="Q25" i="1"/>
  <c r="Q18" i="1"/>
  <c r="Q17" i="1"/>
  <c r="Q16" i="1"/>
  <c r="Q15" i="1"/>
  <c r="Q14" i="1"/>
  <c r="Q13" i="1"/>
  <c r="Q12" i="1"/>
  <c r="P11" i="1"/>
  <c r="H38" i="1" l="1"/>
  <c r="Q11" i="1" l="1"/>
  <c r="Q39" i="1" l="1"/>
</calcChain>
</file>

<file path=xl/sharedStrings.xml><?xml version="1.0" encoding="utf-8"?>
<sst xmlns="http://schemas.openxmlformats.org/spreadsheetml/2006/main" count="227" uniqueCount="120">
  <si>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</si>
  <si>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</si>
  <si>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</si>
  <si>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</si>
  <si>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</si>
  <si>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</si>
  <si>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</si>
  <si>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</si>
  <si>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</si>
  <si>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</si>
  <si>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</si>
  <si>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</si>
  <si>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</si>
  <si>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</si>
  <si>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</si>
  <si>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</si>
  <si>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</si>
  <si>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</si>
  <si>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</si>
  <si>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</si>
  <si>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</si>
  <si>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</si>
  <si>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</si>
  <si>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</si>
  <si>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</si>
  <si>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</si>
  <si>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</si>
  <si>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</si>
  <si>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</si>
  <si>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</si>
  <si>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</si>
  <si>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</si>
  <si>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</si>
  <si>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</si>
  <si>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</si>
  <si>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</si>
  <si>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</si>
  <si>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</si>
  <si>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</si>
  <si>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</si>
  <si>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</si>
  <si>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</si>
  <si>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</si>
  <si>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</si>
  <si>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</si>
  <si>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</si>
  <si>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</si>
  <si>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</si>
  <si>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</si>
  <si>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</si>
  <si>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</si>
  <si>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</si>
  <si>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</si>
  <si>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</si>
  <si>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</si>
  <si>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</si>
  <si>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</si>
  <si>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</si>
  <si>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</si>
  <si>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</si>
  <si>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</si>
  <si>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</si>
  <si>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</si>
  <si>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</si>
  <si>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</si>
  <si>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</si>
  <si>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</si>
  <si>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1,2,4 a,6,7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</si>
  <si>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</si>
  <si>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: Skracovanie na OD.</t>
    </r>
  </si>
  <si>
    <t>Tajch</t>
  </si>
  <si>
    <t>352-1</t>
  </si>
  <si>
    <t>357-0</t>
  </si>
  <si>
    <t>354-1</t>
  </si>
  <si>
    <t>353A1</t>
  </si>
  <si>
    <t>347A1</t>
  </si>
  <si>
    <t>362-1</t>
  </si>
  <si>
    <t>363-1</t>
  </si>
  <si>
    <t>340B0</t>
  </si>
  <si>
    <t xml:space="preserve">    1,2,4b,4 a,6,7</t>
  </si>
  <si>
    <t>60/430</t>
  </si>
  <si>
    <t>331B0</t>
  </si>
  <si>
    <t>0,6/0,25</t>
  </si>
  <si>
    <t>313A2</t>
  </si>
  <si>
    <t>0,37/0,2</t>
  </si>
  <si>
    <t>80/600</t>
  </si>
  <si>
    <t>341-1</t>
  </si>
  <si>
    <t>70/450</t>
  </si>
  <si>
    <t>305B0</t>
  </si>
  <si>
    <t>0,53/0,23</t>
  </si>
  <si>
    <t>2,2/0,39</t>
  </si>
  <si>
    <t>1,58/0,92</t>
  </si>
  <si>
    <t>315-0</t>
  </si>
  <si>
    <t>1,95/1,82</t>
  </si>
  <si>
    <t>70/650</t>
  </si>
  <si>
    <t>360C0</t>
  </si>
  <si>
    <t>356-2</t>
  </si>
  <si>
    <t>304B0</t>
  </si>
  <si>
    <t>1,2,4d,4 a,6,7</t>
  </si>
  <si>
    <t>0,7/0,46</t>
  </si>
  <si>
    <t>70/200</t>
  </si>
  <si>
    <t>304A0</t>
  </si>
  <si>
    <t>0,18/0,15</t>
  </si>
  <si>
    <t>120/400</t>
  </si>
  <si>
    <t>330A2</t>
  </si>
  <si>
    <t>50/450</t>
  </si>
  <si>
    <t>344-1</t>
  </si>
  <si>
    <t>331 E 0</t>
  </si>
  <si>
    <t>50/480</t>
  </si>
  <si>
    <t>313B0</t>
  </si>
  <si>
    <t>0,71/0,45</t>
  </si>
  <si>
    <t>Kyslá</t>
  </si>
  <si>
    <t>303-1</t>
  </si>
  <si>
    <t>Názov predmetu zákazky:</t>
  </si>
  <si>
    <t>Lesnícke služby v ťažbovom procese na OZ Beňuš na roky 2021-2024</t>
  </si>
  <si>
    <t>Názov výzvy:</t>
  </si>
  <si>
    <t>Objednávateľ:</t>
  </si>
  <si>
    <t>Lesy SR š.p. organizačná zložka OZ Horehronie</t>
  </si>
  <si>
    <t>Ťažbová činnosť na OZ Horehronie, LS Beňuš, VC-5 Tajch - výzva č. 12 -14/9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</si>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</sst>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1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9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3" fontId="9" fillId="2" borderId="25" xfId="0" applyNumberFormat="1" applyFont="1" applyFill="1" applyBorder="1" applyAlignment="1" applyProtection="1">
      <alignment horizontal="right" vertical="center"/>
    </xf>
    <xf numFmtId="0" fontId="9" fillId="2" borderId="25" xfId="0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3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  <protection locked="0"/>
    </xf>
    <xf numFmtId="4" fontId="5" fillId="2" borderId="18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4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Protection="1"/>
    <xf numFmtId="0" fontId="0" fillId="2" borderId="24" xfId="0" applyFill="1" applyBorder="1" applyProtection="1"/>
    <xf numFmtId="2" fontId="5" fillId="2" borderId="10" xfId="0" applyNumberFormat="1" applyFont="1" applyFill="1" applyBorder="1" applyAlignment="1" applyProtection="1">
      <alignment horizontal="center" vertical="center"/>
    </xf>
    <xf numFmtId="2" fontId="5" fillId="2" borderId="16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 wrapText="1"/>
    </xf>
    <xf numFmtId="3" fontId="9" fillId="2" borderId="37" xfId="0" applyNumberFormat="1" applyFont="1" applyFill="1" applyBorder="1" applyAlignment="1" applyProtection="1">
      <alignment horizontal="right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11" fontId="9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9" fillId="2" borderId="16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4" fontId="9" fillId="2" borderId="16" xfId="0" applyNumberFormat="1" applyFont="1" applyFill="1" applyBorder="1" applyAlignment="1" applyProtection="1">
      <alignment horizontal="center" vertical="center"/>
    </xf>
    <xf numFmtId="14" fontId="9" fillId="2" borderId="34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right" vertical="center"/>
    </xf>
    <xf numFmtId="0" fontId="3" fillId="2" borderId="20" xfId="0" applyFont="1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16" fillId="0" borderId="0" xfId="0" applyFont="1" applyFill="1" applyAlignment="1"/>
    <xf numFmtId="0" fontId="17" fillId="0" borderId="0" xfId="0" applyFont="1" applyFill="1" applyAlignment="1"/>
    <xf numFmtId="0" fontId="1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0" fillId="3" borderId="2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30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5" fillId="2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4" fillId="2" borderId="11" xfId="0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6" t="s">
        <v>64</v>
      </c>
      <c r="P1" s="15"/>
    </row>
    <row r="2" spans="1:18" ht="16.5" customHeight="1" x14ac:dyDescent="0.25">
      <c r="A2" s="17" t="s">
        <v>113</v>
      </c>
      <c r="B2" s="68"/>
      <c r="C2" s="91" t="s">
        <v>114</v>
      </c>
      <c r="D2" s="92"/>
      <c r="E2" s="92"/>
      <c r="F2" s="92"/>
      <c r="G2" s="92"/>
      <c r="H2" s="92"/>
      <c r="I2" s="92"/>
      <c r="J2" s="92"/>
      <c r="K2" s="92"/>
      <c r="L2" s="92"/>
      <c r="M2" s="13"/>
      <c r="N2" s="16" t="s">
        <v>65</v>
      </c>
      <c r="P2" s="15"/>
    </row>
    <row r="3" spans="1:18" ht="19.5" customHeight="1" x14ac:dyDescent="0.3">
      <c r="A3" s="17" t="s">
        <v>115</v>
      </c>
      <c r="B3" s="68"/>
      <c r="C3" s="80" t="s">
        <v>118</v>
      </c>
      <c r="D3" s="81"/>
      <c r="E3" s="81"/>
      <c r="F3" s="81"/>
      <c r="G3" s="81"/>
      <c r="H3" s="81"/>
      <c r="I3" s="81"/>
      <c r="J3" s="81"/>
      <c r="K3" s="81"/>
      <c r="L3" s="81"/>
      <c r="M3" s="13"/>
      <c r="N3" s="13"/>
      <c r="O3" s="14"/>
      <c r="P3" s="15"/>
    </row>
    <row r="4" spans="1:18" ht="6.75" customHeight="1" x14ac:dyDescent="0.25">
      <c r="A4" s="18"/>
      <c r="B4" s="18"/>
      <c r="C4" s="18"/>
      <c r="D4" s="18"/>
      <c r="E4" s="18"/>
      <c r="F4" s="83"/>
      <c r="G4" s="83"/>
      <c r="H4" s="19"/>
      <c r="I4" s="18"/>
      <c r="J4" s="18"/>
      <c r="K4" s="18"/>
      <c r="L4" s="18"/>
      <c r="M4" s="18"/>
      <c r="N4" s="18"/>
      <c r="O4" s="18"/>
      <c r="P4" s="18"/>
    </row>
    <row r="5" spans="1:18" ht="15.75" x14ac:dyDescent="0.25">
      <c r="A5" s="70" t="s">
        <v>116</v>
      </c>
      <c r="B5" s="71"/>
      <c r="C5" s="72" t="s">
        <v>117</v>
      </c>
      <c r="D5" s="71"/>
      <c r="E5" s="71"/>
      <c r="F5" s="71"/>
      <c r="G5" s="71"/>
      <c r="H5" s="19"/>
      <c r="I5" s="18"/>
      <c r="J5" s="18"/>
      <c r="K5" s="20"/>
      <c r="L5" s="18"/>
      <c r="M5" s="18"/>
      <c r="N5" s="18"/>
      <c r="O5" s="18"/>
      <c r="P5" s="18"/>
    </row>
    <row r="6" spans="1:18" ht="2.4500000000000002" customHeight="1" thickBot="1" x14ac:dyDescent="0.3">
      <c r="A6" s="21"/>
      <c r="B6" s="84"/>
      <c r="C6" s="84"/>
      <c r="D6" s="84"/>
      <c r="E6" s="84"/>
      <c r="F6" s="84"/>
      <c r="G6" s="84"/>
      <c r="H6" s="19"/>
      <c r="I6" s="18"/>
      <c r="J6" s="18"/>
      <c r="K6" s="18"/>
      <c r="L6" s="18"/>
      <c r="M6" s="18"/>
      <c r="N6" s="18"/>
      <c r="O6" s="18"/>
      <c r="P6" s="18"/>
    </row>
    <row r="7" spans="1:18" ht="16.5" customHeight="1" thickBot="1" x14ac:dyDescent="0.3">
      <c r="A7" s="144" t="s">
        <v>68</v>
      </c>
      <c r="B7" s="145"/>
      <c r="C7" s="22"/>
      <c r="D7" s="23"/>
      <c r="E7" s="23"/>
      <c r="F7" s="23"/>
      <c r="G7" s="23"/>
      <c r="H7" s="19"/>
      <c r="I7" s="18"/>
      <c r="J7" s="18"/>
      <c r="K7" s="18"/>
      <c r="L7" s="18"/>
      <c r="M7" s="18"/>
      <c r="N7" s="18"/>
      <c r="O7" s="18"/>
      <c r="P7" s="18"/>
    </row>
    <row r="8" spans="1:18" ht="21" customHeight="1" thickBot="1" x14ac:dyDescent="0.3">
      <c r="A8" s="47" t="s">
        <v>6</v>
      </c>
      <c r="B8" s="85" t="s">
        <v>0</v>
      </c>
      <c r="C8" s="99" t="s">
        <v>51</v>
      </c>
      <c r="D8" s="100"/>
      <c r="E8" s="88" t="s">
        <v>66</v>
      </c>
      <c r="F8" s="114" t="s">
        <v>1</v>
      </c>
      <c r="G8" s="115"/>
      <c r="H8" s="116"/>
      <c r="I8" s="93" t="s">
        <v>2</v>
      </c>
      <c r="J8" s="88" t="s">
        <v>3</v>
      </c>
      <c r="K8" s="93" t="s">
        <v>4</v>
      </c>
      <c r="L8" s="96" t="s">
        <v>5</v>
      </c>
      <c r="M8" s="88" t="s">
        <v>52</v>
      </c>
      <c r="N8" s="112" t="s">
        <v>57</v>
      </c>
      <c r="O8" s="101" t="s">
        <v>119</v>
      </c>
      <c r="P8" s="104" t="s">
        <v>56</v>
      </c>
    </row>
    <row r="9" spans="1:18" ht="21.75" customHeight="1" x14ac:dyDescent="0.25">
      <c r="A9" s="24"/>
      <c r="B9" s="86"/>
      <c r="C9" s="107" t="s">
        <v>63</v>
      </c>
      <c r="D9" s="108"/>
      <c r="E9" s="89"/>
      <c r="F9" s="111" t="s">
        <v>7</v>
      </c>
      <c r="G9" s="89" t="s">
        <v>8</v>
      </c>
      <c r="H9" s="88" t="s">
        <v>9</v>
      </c>
      <c r="I9" s="94"/>
      <c r="J9" s="89"/>
      <c r="K9" s="94"/>
      <c r="L9" s="97"/>
      <c r="M9" s="89"/>
      <c r="N9" s="113"/>
      <c r="O9" s="102"/>
      <c r="P9" s="105"/>
    </row>
    <row r="10" spans="1:18" ht="50.25" customHeight="1" thickBot="1" x14ac:dyDescent="0.3">
      <c r="A10" s="53"/>
      <c r="B10" s="87"/>
      <c r="C10" s="109"/>
      <c r="D10" s="110"/>
      <c r="E10" s="90"/>
      <c r="F10" s="109"/>
      <c r="G10" s="90"/>
      <c r="H10" s="90"/>
      <c r="I10" s="95"/>
      <c r="J10" s="90"/>
      <c r="K10" s="95"/>
      <c r="L10" s="98"/>
      <c r="M10" s="90"/>
      <c r="N10" s="110"/>
      <c r="O10" s="103"/>
      <c r="P10" s="106"/>
    </row>
    <row r="11" spans="1:18" hidden="1" x14ac:dyDescent="0.25">
      <c r="N11" s="52" t="s">
        <v>58</v>
      </c>
      <c r="O11" s="51"/>
      <c r="P11" s="49">
        <f>SUM(O11*H11)</f>
        <v>0</v>
      </c>
      <c r="Q11" s="12" t="str">
        <f>IF( P11=0," ", IF(100-((M12/P11)*100)&gt;20,"viac ako 20%",0))</f>
        <v xml:space="preserve"> </v>
      </c>
      <c r="R11" s="54">
        <v>44286</v>
      </c>
    </row>
    <row r="12" spans="1:18" x14ac:dyDescent="0.25">
      <c r="A12" s="25" t="s">
        <v>70</v>
      </c>
      <c r="B12" s="56" t="s">
        <v>72</v>
      </c>
      <c r="C12" s="78" t="s">
        <v>67</v>
      </c>
      <c r="D12" s="79"/>
      <c r="E12" s="76">
        <v>44804</v>
      </c>
      <c r="F12" s="57">
        <v>800</v>
      </c>
      <c r="G12" s="57"/>
      <c r="H12" s="57">
        <v>800</v>
      </c>
      <c r="I12" s="58" t="s">
        <v>35</v>
      </c>
      <c r="J12" s="56">
        <v>15</v>
      </c>
      <c r="K12" s="56">
        <v>1.34</v>
      </c>
      <c r="L12" s="59">
        <v>200</v>
      </c>
      <c r="M12" s="26">
        <v>10480</v>
      </c>
      <c r="N12" s="73" t="s">
        <v>58</v>
      </c>
      <c r="O12" s="45"/>
      <c r="P12" s="50">
        <f>H12*O12</f>
        <v>0</v>
      </c>
      <c r="Q12" s="12" t="str">
        <f t="shared" ref="Q12:Q16" si="0">IF( P12=0," ", IF(100-((M12/P12)*100)&gt;20,"viac ako 20%",0))</f>
        <v xml:space="preserve"> </v>
      </c>
      <c r="R12" s="54"/>
    </row>
    <row r="13" spans="1:18" x14ac:dyDescent="0.25">
      <c r="A13" s="25" t="s">
        <v>70</v>
      </c>
      <c r="B13" s="56" t="s">
        <v>73</v>
      </c>
      <c r="C13" s="78" t="s">
        <v>67</v>
      </c>
      <c r="D13" s="79"/>
      <c r="E13" s="76">
        <v>44804</v>
      </c>
      <c r="F13" s="57">
        <v>466</v>
      </c>
      <c r="G13" s="57"/>
      <c r="H13" s="57">
        <f t="shared" ref="H13:H15" si="1">F13+G13</f>
        <v>466</v>
      </c>
      <c r="I13" s="58" t="s">
        <v>35</v>
      </c>
      <c r="J13" s="56">
        <v>25</v>
      </c>
      <c r="K13" s="56">
        <v>1.35</v>
      </c>
      <c r="L13" s="61">
        <v>450</v>
      </c>
      <c r="M13" s="26">
        <v>6505.36</v>
      </c>
      <c r="N13" s="74" t="s">
        <v>58</v>
      </c>
      <c r="O13" s="46"/>
      <c r="P13" s="50">
        <f t="shared" ref="P13:P37" si="2">H13*O13</f>
        <v>0</v>
      </c>
      <c r="Q13" s="12" t="str">
        <f t="shared" si="0"/>
        <v xml:space="preserve"> </v>
      </c>
      <c r="R13" s="54"/>
    </row>
    <row r="14" spans="1:18" x14ac:dyDescent="0.25">
      <c r="A14" s="25" t="s">
        <v>70</v>
      </c>
      <c r="B14" s="56" t="s">
        <v>74</v>
      </c>
      <c r="C14" s="78" t="s">
        <v>67</v>
      </c>
      <c r="D14" s="79"/>
      <c r="E14" s="76">
        <v>44804</v>
      </c>
      <c r="F14" s="57">
        <v>484</v>
      </c>
      <c r="G14" s="57"/>
      <c r="H14" s="57">
        <f t="shared" si="1"/>
        <v>484</v>
      </c>
      <c r="I14" s="58" t="s">
        <v>35</v>
      </c>
      <c r="J14" s="56">
        <v>25</v>
      </c>
      <c r="K14" s="56">
        <v>1.76</v>
      </c>
      <c r="L14" s="61">
        <v>450</v>
      </c>
      <c r="M14" s="26">
        <v>6640.48</v>
      </c>
      <c r="N14" s="75" t="s">
        <v>58</v>
      </c>
      <c r="O14" s="46"/>
      <c r="P14" s="50">
        <f t="shared" si="2"/>
        <v>0</v>
      </c>
      <c r="Q14" s="12" t="str">
        <f t="shared" si="0"/>
        <v xml:space="preserve"> </v>
      </c>
      <c r="R14" s="54"/>
    </row>
    <row r="15" spans="1:18" x14ac:dyDescent="0.25">
      <c r="A15" s="25" t="s">
        <v>70</v>
      </c>
      <c r="B15" s="56" t="s">
        <v>71</v>
      </c>
      <c r="C15" s="78" t="s">
        <v>67</v>
      </c>
      <c r="D15" s="79"/>
      <c r="E15" s="76">
        <v>44804</v>
      </c>
      <c r="F15" s="57">
        <v>270</v>
      </c>
      <c r="G15" s="57"/>
      <c r="H15" s="57">
        <f t="shared" si="1"/>
        <v>270</v>
      </c>
      <c r="I15" s="58" t="s">
        <v>35</v>
      </c>
      <c r="J15" s="56">
        <v>35</v>
      </c>
      <c r="K15" s="56">
        <v>2</v>
      </c>
      <c r="L15" s="61">
        <v>620</v>
      </c>
      <c r="M15" s="26">
        <v>3923.1</v>
      </c>
      <c r="N15" s="73" t="s">
        <v>58</v>
      </c>
      <c r="O15" s="46"/>
      <c r="P15" s="50">
        <f t="shared" si="2"/>
        <v>0</v>
      </c>
      <c r="Q15" s="12" t="str">
        <f t="shared" si="0"/>
        <v xml:space="preserve"> </v>
      </c>
      <c r="R15" s="54"/>
    </row>
    <row r="16" spans="1:18" x14ac:dyDescent="0.25">
      <c r="A16" s="25" t="s">
        <v>70</v>
      </c>
      <c r="B16" s="63" t="s">
        <v>75</v>
      </c>
      <c r="C16" s="78" t="s">
        <v>67</v>
      </c>
      <c r="D16" s="79"/>
      <c r="E16" s="76">
        <v>44804</v>
      </c>
      <c r="F16" s="64">
        <v>990</v>
      </c>
      <c r="G16" s="64">
        <v>4</v>
      </c>
      <c r="H16" s="57">
        <v>994</v>
      </c>
      <c r="I16" s="58" t="s">
        <v>35</v>
      </c>
      <c r="J16" s="63">
        <v>30</v>
      </c>
      <c r="K16" s="63" t="s">
        <v>91</v>
      </c>
      <c r="L16" s="61">
        <v>450</v>
      </c>
      <c r="M16" s="65">
        <v>14780.78</v>
      </c>
      <c r="N16" s="73" t="s">
        <v>58</v>
      </c>
      <c r="O16" s="46"/>
      <c r="P16" s="50">
        <f t="shared" si="2"/>
        <v>0</v>
      </c>
      <c r="Q16" s="12" t="str">
        <f t="shared" si="0"/>
        <v xml:space="preserve"> </v>
      </c>
      <c r="R16" s="54"/>
    </row>
    <row r="17" spans="1:18" x14ac:dyDescent="0.25">
      <c r="A17" s="25" t="s">
        <v>70</v>
      </c>
      <c r="B17" s="56" t="s">
        <v>76</v>
      </c>
      <c r="C17" s="78" t="s">
        <v>67</v>
      </c>
      <c r="D17" s="79"/>
      <c r="E17" s="76">
        <v>44804</v>
      </c>
      <c r="F17" s="57">
        <v>392</v>
      </c>
      <c r="G17" s="57"/>
      <c r="H17" s="57">
        <v>392</v>
      </c>
      <c r="I17" s="58" t="s">
        <v>35</v>
      </c>
      <c r="J17" s="56">
        <v>35</v>
      </c>
      <c r="K17" s="56">
        <v>2.48</v>
      </c>
      <c r="L17" s="61">
        <v>400</v>
      </c>
      <c r="M17" s="26">
        <v>5103.84</v>
      </c>
      <c r="N17" s="73" t="s">
        <v>58</v>
      </c>
      <c r="O17" s="46"/>
      <c r="P17" s="50">
        <f t="shared" si="2"/>
        <v>0</v>
      </c>
      <c r="Q17" s="12" t="str">
        <f>IF( P17=0," ", IF(100-((M17/P17)*100)&gt;20,"viac ako 20%",0))</f>
        <v xml:space="preserve"> </v>
      </c>
      <c r="R17" s="54"/>
    </row>
    <row r="18" spans="1:18" x14ac:dyDescent="0.25">
      <c r="A18" s="25" t="s">
        <v>70</v>
      </c>
      <c r="B18" s="56" t="s">
        <v>77</v>
      </c>
      <c r="C18" s="78" t="s">
        <v>67</v>
      </c>
      <c r="D18" s="79"/>
      <c r="E18" s="76">
        <v>44804</v>
      </c>
      <c r="F18" s="57">
        <v>270</v>
      </c>
      <c r="G18" s="57">
        <v>2</v>
      </c>
      <c r="H18" s="57">
        <v>272</v>
      </c>
      <c r="I18" s="58" t="s">
        <v>35</v>
      </c>
      <c r="J18" s="56">
        <v>15</v>
      </c>
      <c r="K18" s="56" t="s">
        <v>90</v>
      </c>
      <c r="L18" s="60">
        <v>720</v>
      </c>
      <c r="M18" s="26">
        <v>3949.44</v>
      </c>
      <c r="N18" s="73" t="s">
        <v>58</v>
      </c>
      <c r="O18" s="46"/>
      <c r="P18" s="50">
        <f t="shared" si="2"/>
        <v>0</v>
      </c>
      <c r="Q18" s="12" t="str">
        <f t="shared" ref="Q18:Q36" si="3">IF( P18=0," ", IF(100-((M18/P18)*100)&gt;20,"viac ako 20%",0))</f>
        <v xml:space="preserve"> </v>
      </c>
      <c r="R18" s="54"/>
    </row>
    <row r="19" spans="1:18" x14ac:dyDescent="0.25">
      <c r="A19" s="25" t="s">
        <v>70</v>
      </c>
      <c r="B19" s="56" t="s">
        <v>78</v>
      </c>
      <c r="C19" s="78" t="s">
        <v>79</v>
      </c>
      <c r="D19" s="79"/>
      <c r="E19" s="76">
        <v>44804</v>
      </c>
      <c r="F19" s="57">
        <v>168</v>
      </c>
      <c r="G19" s="57"/>
      <c r="H19" s="57">
        <v>168</v>
      </c>
      <c r="I19" s="58" t="s">
        <v>35</v>
      </c>
      <c r="J19" s="56">
        <v>35</v>
      </c>
      <c r="K19" s="56">
        <v>0.71</v>
      </c>
      <c r="L19" s="60" t="s">
        <v>80</v>
      </c>
      <c r="M19" s="26">
        <v>5735.52</v>
      </c>
      <c r="N19" s="73" t="s">
        <v>58</v>
      </c>
      <c r="O19" s="46"/>
      <c r="P19" s="50">
        <f t="shared" si="2"/>
        <v>0</v>
      </c>
      <c r="Q19" s="12" t="str">
        <f t="shared" si="3"/>
        <v xml:space="preserve"> </v>
      </c>
      <c r="R19" s="54"/>
    </row>
    <row r="20" spans="1:18" x14ac:dyDescent="0.25">
      <c r="A20" s="25" t="s">
        <v>70</v>
      </c>
      <c r="B20" s="56" t="s">
        <v>81</v>
      </c>
      <c r="C20" s="78" t="s">
        <v>67</v>
      </c>
      <c r="D20" s="79"/>
      <c r="E20" s="76">
        <v>44804</v>
      </c>
      <c r="F20" s="57">
        <v>156</v>
      </c>
      <c r="G20" s="57">
        <v>4</v>
      </c>
      <c r="H20" s="57">
        <v>160</v>
      </c>
      <c r="I20" s="58" t="s">
        <v>35</v>
      </c>
      <c r="J20" s="56">
        <v>25</v>
      </c>
      <c r="K20" s="56" t="s">
        <v>82</v>
      </c>
      <c r="L20" s="60">
        <v>340</v>
      </c>
      <c r="M20" s="26">
        <v>1608</v>
      </c>
      <c r="N20" s="73" t="s">
        <v>58</v>
      </c>
      <c r="O20" s="46"/>
      <c r="P20" s="50">
        <f t="shared" si="2"/>
        <v>0</v>
      </c>
      <c r="Q20" s="12" t="str">
        <f t="shared" si="3"/>
        <v xml:space="preserve"> </v>
      </c>
      <c r="R20" s="54"/>
    </row>
    <row r="21" spans="1:18" x14ac:dyDescent="0.25">
      <c r="A21" s="25" t="s">
        <v>70</v>
      </c>
      <c r="B21" s="56" t="s">
        <v>83</v>
      </c>
      <c r="C21" s="78" t="s">
        <v>67</v>
      </c>
      <c r="D21" s="79"/>
      <c r="E21" s="76">
        <v>44804</v>
      </c>
      <c r="F21" s="57">
        <v>30</v>
      </c>
      <c r="G21" s="57"/>
      <c r="H21" s="57">
        <v>30</v>
      </c>
      <c r="I21" s="58" t="s">
        <v>35</v>
      </c>
      <c r="J21" s="56">
        <v>45</v>
      </c>
      <c r="K21" s="56">
        <v>0.37</v>
      </c>
      <c r="L21" s="60">
        <v>120</v>
      </c>
      <c r="M21" s="26">
        <v>447.9</v>
      </c>
      <c r="N21" s="73" t="s">
        <v>58</v>
      </c>
      <c r="O21" s="46"/>
      <c r="P21" s="50">
        <f t="shared" si="2"/>
        <v>0</v>
      </c>
      <c r="Q21" s="12" t="str">
        <f t="shared" si="3"/>
        <v xml:space="preserve"> </v>
      </c>
      <c r="R21" s="54"/>
    </row>
    <row r="22" spans="1:18" x14ac:dyDescent="0.25">
      <c r="A22" s="25" t="s">
        <v>70</v>
      </c>
      <c r="B22" s="56" t="s">
        <v>83</v>
      </c>
      <c r="C22" s="78" t="s">
        <v>79</v>
      </c>
      <c r="D22" s="79"/>
      <c r="E22" s="76">
        <v>44804</v>
      </c>
      <c r="F22" s="57">
        <v>70</v>
      </c>
      <c r="G22" s="57">
        <v>2</v>
      </c>
      <c r="H22" s="57">
        <v>72</v>
      </c>
      <c r="I22" s="58" t="s">
        <v>35</v>
      </c>
      <c r="J22" s="56">
        <v>45</v>
      </c>
      <c r="K22" s="56" t="s">
        <v>84</v>
      </c>
      <c r="L22" s="60" t="s">
        <v>85</v>
      </c>
      <c r="M22" s="26">
        <v>2654.64</v>
      </c>
      <c r="N22" s="73" t="s">
        <v>58</v>
      </c>
      <c r="O22" s="46"/>
      <c r="P22" s="50">
        <f t="shared" si="2"/>
        <v>0</v>
      </c>
      <c r="Q22" s="12" t="str">
        <f t="shared" si="3"/>
        <v xml:space="preserve"> </v>
      </c>
      <c r="R22" s="54"/>
    </row>
    <row r="23" spans="1:18" x14ac:dyDescent="0.25">
      <c r="A23" s="25" t="s">
        <v>70</v>
      </c>
      <c r="B23" s="56" t="s">
        <v>86</v>
      </c>
      <c r="C23" s="78" t="s">
        <v>79</v>
      </c>
      <c r="D23" s="79"/>
      <c r="E23" s="76">
        <v>44804</v>
      </c>
      <c r="F23" s="57">
        <v>457</v>
      </c>
      <c r="G23" s="57"/>
      <c r="H23" s="57">
        <v>457</v>
      </c>
      <c r="I23" s="58" t="s">
        <v>35</v>
      </c>
      <c r="J23" s="56">
        <v>30</v>
      </c>
      <c r="K23" s="56">
        <v>1.06</v>
      </c>
      <c r="L23" s="62" t="s">
        <v>87</v>
      </c>
      <c r="M23" s="26">
        <v>13157.03</v>
      </c>
      <c r="N23" s="73" t="s">
        <v>58</v>
      </c>
      <c r="O23" s="46"/>
      <c r="P23" s="50">
        <f t="shared" si="2"/>
        <v>0</v>
      </c>
      <c r="Q23" s="12" t="str">
        <f t="shared" si="3"/>
        <v xml:space="preserve"> </v>
      </c>
      <c r="R23" s="54"/>
    </row>
    <row r="24" spans="1:18" x14ac:dyDescent="0.25">
      <c r="A24" s="25" t="s">
        <v>70</v>
      </c>
      <c r="B24" s="56" t="s">
        <v>88</v>
      </c>
      <c r="C24" s="78" t="s">
        <v>67</v>
      </c>
      <c r="D24" s="79"/>
      <c r="E24" s="76">
        <v>44804</v>
      </c>
      <c r="F24" s="57">
        <v>88</v>
      </c>
      <c r="G24" s="57">
        <v>2</v>
      </c>
      <c r="H24" s="57">
        <v>90</v>
      </c>
      <c r="I24" s="58" t="s">
        <v>35</v>
      </c>
      <c r="J24" s="56">
        <v>35</v>
      </c>
      <c r="K24" s="56" t="s">
        <v>89</v>
      </c>
      <c r="L24" s="60">
        <v>160</v>
      </c>
      <c r="M24" s="26">
        <v>1242</v>
      </c>
      <c r="N24" s="73" t="s">
        <v>58</v>
      </c>
      <c r="O24" s="46"/>
      <c r="P24" s="50">
        <f t="shared" si="2"/>
        <v>0</v>
      </c>
      <c r="Q24" s="12" t="str">
        <f t="shared" si="3"/>
        <v xml:space="preserve"> </v>
      </c>
      <c r="R24" s="54"/>
    </row>
    <row r="25" spans="1:18" x14ac:dyDescent="0.25">
      <c r="A25" s="25" t="s">
        <v>70</v>
      </c>
      <c r="B25" s="56" t="s">
        <v>92</v>
      </c>
      <c r="C25" s="78" t="s">
        <v>79</v>
      </c>
      <c r="D25" s="79"/>
      <c r="E25" s="76">
        <v>44804</v>
      </c>
      <c r="F25" s="57">
        <v>370</v>
      </c>
      <c r="G25" s="57">
        <v>6</v>
      </c>
      <c r="H25" s="57">
        <v>376</v>
      </c>
      <c r="I25" s="58" t="s">
        <v>35</v>
      </c>
      <c r="J25" s="56">
        <v>50</v>
      </c>
      <c r="K25" s="56" t="s">
        <v>93</v>
      </c>
      <c r="L25" s="60" t="s">
        <v>94</v>
      </c>
      <c r="M25" s="26">
        <v>9697.0400000000009</v>
      </c>
      <c r="N25" s="73" t="s">
        <v>58</v>
      </c>
      <c r="O25" s="46"/>
      <c r="P25" s="50">
        <f t="shared" si="2"/>
        <v>0</v>
      </c>
      <c r="Q25" s="12" t="str">
        <f t="shared" si="3"/>
        <v xml:space="preserve"> </v>
      </c>
    </row>
    <row r="26" spans="1:18" x14ac:dyDescent="0.25">
      <c r="A26" s="25" t="s">
        <v>70</v>
      </c>
      <c r="B26" s="56" t="s">
        <v>95</v>
      </c>
      <c r="C26" s="78" t="s">
        <v>67</v>
      </c>
      <c r="D26" s="79"/>
      <c r="E26" s="76">
        <v>44804</v>
      </c>
      <c r="F26" s="57">
        <v>30</v>
      </c>
      <c r="G26" s="57"/>
      <c r="H26" s="57">
        <f t="shared" ref="H26:H28" si="4">F26+G26</f>
        <v>30</v>
      </c>
      <c r="I26" s="58" t="s">
        <v>35</v>
      </c>
      <c r="J26" s="56">
        <v>10</v>
      </c>
      <c r="K26" s="56">
        <v>0.12</v>
      </c>
      <c r="L26" s="66">
        <v>550</v>
      </c>
      <c r="M26" s="26">
        <v>621.29999999999995</v>
      </c>
      <c r="N26" s="74" t="s">
        <v>58</v>
      </c>
      <c r="O26" s="46"/>
      <c r="P26" s="50">
        <f t="shared" si="2"/>
        <v>0</v>
      </c>
      <c r="Q26" s="12" t="str">
        <f t="shared" si="3"/>
        <v xml:space="preserve"> </v>
      </c>
    </row>
    <row r="27" spans="1:18" x14ac:dyDescent="0.25">
      <c r="A27" s="25" t="s">
        <v>70</v>
      </c>
      <c r="B27" s="56" t="s">
        <v>96</v>
      </c>
      <c r="C27" s="78" t="s">
        <v>67</v>
      </c>
      <c r="D27" s="79"/>
      <c r="E27" s="76">
        <v>44804</v>
      </c>
      <c r="F27" s="57">
        <v>120</v>
      </c>
      <c r="G27" s="57">
        <v>8</v>
      </c>
      <c r="H27" s="57">
        <v>128</v>
      </c>
      <c r="I27" s="58" t="s">
        <v>35</v>
      </c>
      <c r="J27" s="56">
        <v>15</v>
      </c>
      <c r="K27" s="56">
        <v>0.18</v>
      </c>
      <c r="L27" s="66">
        <v>500</v>
      </c>
      <c r="M27" s="26">
        <v>2863.36</v>
      </c>
      <c r="N27" s="75" t="s">
        <v>58</v>
      </c>
      <c r="O27" s="46"/>
      <c r="P27" s="50">
        <f t="shared" si="2"/>
        <v>0</v>
      </c>
      <c r="Q27" s="12" t="str">
        <f t="shared" si="3"/>
        <v xml:space="preserve"> </v>
      </c>
    </row>
    <row r="28" spans="1:18" x14ac:dyDescent="0.25">
      <c r="A28" s="25" t="s">
        <v>70</v>
      </c>
      <c r="B28" s="56" t="s">
        <v>97</v>
      </c>
      <c r="C28" s="78" t="s">
        <v>98</v>
      </c>
      <c r="D28" s="79"/>
      <c r="E28" s="76">
        <v>44804</v>
      </c>
      <c r="F28" s="57">
        <v>96</v>
      </c>
      <c r="G28" s="57">
        <v>8</v>
      </c>
      <c r="H28" s="57">
        <f t="shared" si="4"/>
        <v>104</v>
      </c>
      <c r="I28" s="58" t="s">
        <v>35</v>
      </c>
      <c r="J28" s="56">
        <v>35</v>
      </c>
      <c r="K28" s="56" t="s">
        <v>99</v>
      </c>
      <c r="L28" s="66" t="s">
        <v>100</v>
      </c>
      <c r="M28" s="26">
        <v>1792.96</v>
      </c>
      <c r="N28" s="73" t="s">
        <v>58</v>
      </c>
      <c r="O28" s="46"/>
      <c r="P28" s="50">
        <f t="shared" si="2"/>
        <v>0</v>
      </c>
      <c r="Q28" s="12" t="str">
        <f t="shared" si="3"/>
        <v xml:space="preserve"> </v>
      </c>
    </row>
    <row r="29" spans="1:18" x14ac:dyDescent="0.25">
      <c r="A29" s="25" t="s">
        <v>70</v>
      </c>
      <c r="B29" s="63" t="s">
        <v>101</v>
      </c>
      <c r="C29" s="78" t="s">
        <v>67</v>
      </c>
      <c r="D29" s="79"/>
      <c r="E29" s="76">
        <v>44804</v>
      </c>
      <c r="F29" s="64">
        <v>120</v>
      </c>
      <c r="G29" s="64"/>
      <c r="H29" s="57">
        <v>120</v>
      </c>
      <c r="I29" s="58" t="s">
        <v>35</v>
      </c>
      <c r="J29" s="63">
        <v>30</v>
      </c>
      <c r="K29" s="63">
        <v>0.22</v>
      </c>
      <c r="L29" s="66">
        <v>200</v>
      </c>
      <c r="M29" s="65">
        <v>2385.6</v>
      </c>
      <c r="N29" s="73" t="s">
        <v>58</v>
      </c>
      <c r="O29" s="46"/>
      <c r="P29" s="50">
        <f t="shared" si="2"/>
        <v>0</v>
      </c>
      <c r="Q29" s="12" t="str">
        <f t="shared" si="3"/>
        <v xml:space="preserve"> </v>
      </c>
    </row>
    <row r="30" spans="1:18" x14ac:dyDescent="0.25">
      <c r="A30" s="25" t="s">
        <v>70</v>
      </c>
      <c r="B30" s="56" t="s">
        <v>101</v>
      </c>
      <c r="C30" s="78" t="s">
        <v>98</v>
      </c>
      <c r="D30" s="79"/>
      <c r="E30" s="76">
        <v>44804</v>
      </c>
      <c r="F30" s="57">
        <v>255</v>
      </c>
      <c r="G30" s="57">
        <v>16</v>
      </c>
      <c r="H30" s="57">
        <v>271</v>
      </c>
      <c r="I30" s="58" t="s">
        <v>35</v>
      </c>
      <c r="J30" s="56">
        <v>30</v>
      </c>
      <c r="K30" s="56" t="s">
        <v>102</v>
      </c>
      <c r="L30" s="66" t="s">
        <v>103</v>
      </c>
      <c r="M30" s="26">
        <v>8325.1200000000008</v>
      </c>
      <c r="N30" s="73" t="s">
        <v>58</v>
      </c>
      <c r="O30" s="46"/>
      <c r="P30" s="50">
        <f t="shared" si="2"/>
        <v>0</v>
      </c>
      <c r="Q30" s="12" t="str">
        <f t="shared" si="3"/>
        <v xml:space="preserve"> </v>
      </c>
    </row>
    <row r="31" spans="1:18" x14ac:dyDescent="0.25">
      <c r="A31" s="25" t="s">
        <v>70</v>
      </c>
      <c r="B31" s="56" t="s">
        <v>104</v>
      </c>
      <c r="C31" s="78" t="s">
        <v>98</v>
      </c>
      <c r="D31" s="79"/>
      <c r="E31" s="76">
        <v>44804</v>
      </c>
      <c r="F31" s="57">
        <v>85</v>
      </c>
      <c r="G31" s="57">
        <v>7</v>
      </c>
      <c r="H31" s="57">
        <v>92</v>
      </c>
      <c r="I31" s="58" t="s">
        <v>35</v>
      </c>
      <c r="J31" s="56">
        <v>45</v>
      </c>
      <c r="K31" s="56" t="s">
        <v>102</v>
      </c>
      <c r="L31" s="66" t="s">
        <v>105</v>
      </c>
      <c r="M31" s="26">
        <v>2547.48</v>
      </c>
      <c r="N31" s="73" t="s">
        <v>58</v>
      </c>
      <c r="O31" s="46"/>
      <c r="P31" s="50">
        <f t="shared" si="2"/>
        <v>0</v>
      </c>
      <c r="Q31" s="12" t="str">
        <f t="shared" si="3"/>
        <v xml:space="preserve"> </v>
      </c>
    </row>
    <row r="32" spans="1:18" x14ac:dyDescent="0.25">
      <c r="A32" s="25" t="s">
        <v>70</v>
      </c>
      <c r="B32" s="56" t="s">
        <v>106</v>
      </c>
      <c r="C32" s="78" t="s">
        <v>67</v>
      </c>
      <c r="D32" s="79"/>
      <c r="E32" s="76">
        <v>44804</v>
      </c>
      <c r="F32" s="57">
        <v>335</v>
      </c>
      <c r="G32" s="57"/>
      <c r="H32" s="57">
        <v>335</v>
      </c>
      <c r="I32" s="58" t="s">
        <v>35</v>
      </c>
      <c r="J32" s="56">
        <v>20</v>
      </c>
      <c r="K32" s="56">
        <v>1.87</v>
      </c>
      <c r="L32" s="66">
        <v>600</v>
      </c>
      <c r="M32" s="26">
        <v>4455.5</v>
      </c>
      <c r="N32" s="73" t="s">
        <v>58</v>
      </c>
      <c r="O32" s="46"/>
      <c r="P32" s="50">
        <f t="shared" si="2"/>
        <v>0</v>
      </c>
      <c r="Q32" s="12" t="str">
        <f t="shared" si="3"/>
        <v xml:space="preserve"> </v>
      </c>
    </row>
    <row r="33" spans="1:17" x14ac:dyDescent="0.25">
      <c r="A33" s="25" t="s">
        <v>70</v>
      </c>
      <c r="B33" s="67" t="s">
        <v>107</v>
      </c>
      <c r="C33" s="78" t="s">
        <v>98</v>
      </c>
      <c r="D33" s="79"/>
      <c r="E33" s="76">
        <v>44804</v>
      </c>
      <c r="F33" s="57">
        <v>10</v>
      </c>
      <c r="G33" s="57">
        <v>6</v>
      </c>
      <c r="H33" s="57">
        <v>16</v>
      </c>
      <c r="I33" s="58" t="s">
        <v>35</v>
      </c>
      <c r="J33" s="56">
        <v>25</v>
      </c>
      <c r="K33" s="56">
        <v>0.12</v>
      </c>
      <c r="L33" s="66" t="s">
        <v>108</v>
      </c>
      <c r="M33" s="26">
        <v>425.6</v>
      </c>
      <c r="N33" s="73" t="s">
        <v>58</v>
      </c>
      <c r="O33" s="46"/>
      <c r="P33" s="50">
        <f t="shared" si="2"/>
        <v>0</v>
      </c>
      <c r="Q33" s="12" t="str">
        <f t="shared" si="3"/>
        <v xml:space="preserve"> </v>
      </c>
    </row>
    <row r="34" spans="1:17" x14ac:dyDescent="0.25">
      <c r="A34" s="25" t="s">
        <v>70</v>
      </c>
      <c r="B34" s="56" t="s">
        <v>109</v>
      </c>
      <c r="C34" s="78" t="s">
        <v>67</v>
      </c>
      <c r="D34" s="79"/>
      <c r="E34" s="76">
        <v>44804</v>
      </c>
      <c r="F34" s="57">
        <v>20</v>
      </c>
      <c r="G34" s="57">
        <v>4</v>
      </c>
      <c r="H34" s="57">
        <v>24</v>
      </c>
      <c r="I34" s="58" t="s">
        <v>35</v>
      </c>
      <c r="J34" s="56">
        <v>40</v>
      </c>
      <c r="K34" s="56" t="s">
        <v>110</v>
      </c>
      <c r="L34" s="66">
        <v>150</v>
      </c>
      <c r="M34" s="26">
        <v>315.83999999999997</v>
      </c>
      <c r="N34" s="73" t="s">
        <v>58</v>
      </c>
      <c r="O34" s="46"/>
      <c r="P34" s="50">
        <f t="shared" si="2"/>
        <v>0</v>
      </c>
      <c r="Q34" s="12" t="str">
        <f t="shared" si="3"/>
        <v xml:space="preserve"> </v>
      </c>
    </row>
    <row r="35" spans="1:17" x14ac:dyDescent="0.25">
      <c r="A35" s="25" t="s">
        <v>70</v>
      </c>
      <c r="B35" s="56" t="s">
        <v>77</v>
      </c>
      <c r="C35" s="78" t="s">
        <v>67</v>
      </c>
      <c r="D35" s="79"/>
      <c r="E35" s="76">
        <v>44804</v>
      </c>
      <c r="F35" s="57">
        <v>60</v>
      </c>
      <c r="G35" s="57"/>
      <c r="H35" s="57">
        <v>60</v>
      </c>
      <c r="I35" s="58" t="s">
        <v>35</v>
      </c>
      <c r="J35" s="56">
        <v>15</v>
      </c>
      <c r="K35" s="56">
        <v>2.2000000000000002</v>
      </c>
      <c r="L35" s="66">
        <v>720</v>
      </c>
      <c r="M35" s="26">
        <v>855</v>
      </c>
      <c r="N35" s="73" t="s">
        <v>58</v>
      </c>
      <c r="O35" s="46"/>
      <c r="P35" s="50">
        <f t="shared" si="2"/>
        <v>0</v>
      </c>
      <c r="Q35" s="12" t="str">
        <f t="shared" si="3"/>
        <v xml:space="preserve"> </v>
      </c>
    </row>
    <row r="36" spans="1:17" x14ac:dyDescent="0.25">
      <c r="A36" s="25" t="s">
        <v>111</v>
      </c>
      <c r="B36" s="56" t="s">
        <v>112</v>
      </c>
      <c r="C36" s="78" t="s">
        <v>67</v>
      </c>
      <c r="D36" s="79"/>
      <c r="E36" s="76">
        <v>44804</v>
      </c>
      <c r="F36" s="57">
        <v>300</v>
      </c>
      <c r="G36" s="57"/>
      <c r="H36" s="57">
        <v>300</v>
      </c>
      <c r="I36" s="58" t="s">
        <v>35</v>
      </c>
      <c r="J36" s="56">
        <v>15</v>
      </c>
      <c r="K36" s="56">
        <v>1.21</v>
      </c>
      <c r="L36" s="66">
        <v>600</v>
      </c>
      <c r="M36" s="26">
        <v>4065</v>
      </c>
      <c r="N36" s="73" t="s">
        <v>58</v>
      </c>
      <c r="O36" s="46"/>
      <c r="P36" s="50">
        <f t="shared" si="2"/>
        <v>0</v>
      </c>
      <c r="Q36" s="12" t="str">
        <f t="shared" si="3"/>
        <v xml:space="preserve"> </v>
      </c>
    </row>
    <row r="37" spans="1:17" x14ac:dyDescent="0.25">
      <c r="A37" s="25" t="s">
        <v>70</v>
      </c>
      <c r="B37" s="56" t="s">
        <v>92</v>
      </c>
      <c r="C37" s="78" t="s">
        <v>67</v>
      </c>
      <c r="D37" s="79"/>
      <c r="E37" s="76">
        <v>44804</v>
      </c>
      <c r="F37" s="57">
        <v>100</v>
      </c>
      <c r="G37" s="57"/>
      <c r="H37" s="57">
        <v>100</v>
      </c>
      <c r="I37" s="58" t="s">
        <v>35</v>
      </c>
      <c r="J37" s="56">
        <v>50</v>
      </c>
      <c r="K37" s="56">
        <v>1.98</v>
      </c>
      <c r="L37" s="60">
        <v>200</v>
      </c>
      <c r="M37" s="26">
        <v>1020</v>
      </c>
      <c r="N37" s="73" t="s">
        <v>58</v>
      </c>
      <c r="O37" s="46"/>
      <c r="P37" s="50">
        <f t="shared" si="2"/>
        <v>0</v>
      </c>
      <c r="Q37" s="12" t="str">
        <f>IF( P37=0," ", IF(100-((M37/P37)*100)&gt;20,"viac ako 20%",0))</f>
        <v xml:space="preserve"> </v>
      </c>
    </row>
    <row r="38" spans="1:17" ht="15.75" thickBot="1" x14ac:dyDescent="0.3">
      <c r="A38" s="27"/>
      <c r="B38" s="28"/>
      <c r="C38" s="29"/>
      <c r="D38" s="30"/>
      <c r="E38" s="30"/>
      <c r="F38" s="31"/>
      <c r="G38" s="31"/>
      <c r="H38" s="77">
        <f>SUM(H12:H37)</f>
        <v>6611</v>
      </c>
      <c r="I38" s="32"/>
      <c r="J38" s="28"/>
      <c r="K38" s="28"/>
      <c r="L38" s="29"/>
      <c r="M38" s="38"/>
      <c r="N38" s="34"/>
      <c r="O38" s="37"/>
      <c r="P38" s="38"/>
      <c r="Q38" s="12"/>
    </row>
    <row r="39" spans="1:17" ht="15.75" thickBot="1" x14ac:dyDescent="0.3">
      <c r="A39" s="48"/>
      <c r="B39" s="35"/>
      <c r="C39" s="35"/>
      <c r="D39" s="35"/>
      <c r="E39" s="35"/>
      <c r="F39" s="35"/>
      <c r="G39" s="35"/>
      <c r="H39" s="35"/>
      <c r="I39" s="35"/>
      <c r="J39" s="35"/>
      <c r="K39" s="138" t="s">
        <v>11</v>
      </c>
      <c r="L39" s="138"/>
      <c r="M39" s="38">
        <f>SUM(M12:M37)</f>
        <v>115597.89000000001</v>
      </c>
      <c r="N39" s="36"/>
      <c r="O39" s="39" t="s">
        <v>12</v>
      </c>
      <c r="P39" s="33">
        <f>SUM(P12:P37)</f>
        <v>0</v>
      </c>
      <c r="Q39" s="12" t="str">
        <f>IF(P39&gt;M39,"prekročená cena","nižšia ako stanovená")</f>
        <v>nižšia ako stanovená</v>
      </c>
    </row>
    <row r="40" spans="1:17" ht="15.75" thickBot="1" x14ac:dyDescent="0.3">
      <c r="A40" s="117" t="s">
        <v>13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9"/>
      <c r="P40" s="33">
        <f>P41-P39</f>
        <v>0</v>
      </c>
    </row>
    <row r="41" spans="1:17" ht="15.75" thickBot="1" x14ac:dyDescent="0.3">
      <c r="A41" s="117" t="s">
        <v>14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9"/>
      <c r="P41" s="33">
        <f>IF("nie"=MID(I49,1,3),P39,(P39*1.2))</f>
        <v>0</v>
      </c>
    </row>
    <row r="42" spans="1:17" x14ac:dyDescent="0.25">
      <c r="A42" s="127" t="s">
        <v>15</v>
      </c>
      <c r="B42" s="127"/>
      <c r="C42" s="12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7" x14ac:dyDescent="0.25">
      <c r="A43" s="120" t="s">
        <v>62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</row>
    <row r="44" spans="1:17" ht="15.75" customHeight="1" x14ac:dyDescent="0.25">
      <c r="A44" s="41" t="s">
        <v>55</v>
      </c>
      <c r="B44" s="41"/>
      <c r="C44" s="41"/>
      <c r="D44" s="41"/>
      <c r="E44" s="55"/>
      <c r="F44" s="69" t="s">
        <v>53</v>
      </c>
      <c r="G44" s="41"/>
      <c r="H44" s="69"/>
      <c r="I44" s="41"/>
      <c r="J44" s="41"/>
      <c r="K44" s="42"/>
      <c r="L44" s="42"/>
      <c r="M44" s="42"/>
      <c r="N44" s="42"/>
      <c r="O44" s="42"/>
      <c r="P44" s="42"/>
    </row>
    <row r="45" spans="1:17" ht="15" customHeight="1" x14ac:dyDescent="0.25">
      <c r="A45" s="129" t="s">
        <v>69</v>
      </c>
      <c r="B45" s="130"/>
      <c r="C45" s="130"/>
      <c r="D45" s="130"/>
      <c r="E45" s="130"/>
      <c r="F45" s="131"/>
      <c r="G45" s="128" t="s">
        <v>54</v>
      </c>
      <c r="H45" s="43" t="s">
        <v>16</v>
      </c>
      <c r="I45" s="121"/>
      <c r="J45" s="122"/>
      <c r="K45" s="122"/>
      <c r="L45" s="122"/>
      <c r="M45" s="122"/>
      <c r="N45" s="122"/>
      <c r="O45" s="122"/>
      <c r="P45" s="123"/>
    </row>
    <row r="46" spans="1:17" x14ac:dyDescent="0.25">
      <c r="A46" s="132"/>
      <c r="B46" s="133"/>
      <c r="C46" s="133"/>
      <c r="D46" s="133"/>
      <c r="E46" s="133"/>
      <c r="F46" s="134"/>
      <c r="G46" s="128"/>
      <c r="H46" s="43" t="s">
        <v>17</v>
      </c>
      <c r="I46" s="121"/>
      <c r="J46" s="122"/>
      <c r="K46" s="122"/>
      <c r="L46" s="122"/>
      <c r="M46" s="122"/>
      <c r="N46" s="122"/>
      <c r="O46" s="122"/>
      <c r="P46" s="123"/>
    </row>
    <row r="47" spans="1:17" ht="18" customHeight="1" x14ac:dyDescent="0.25">
      <c r="A47" s="132"/>
      <c r="B47" s="133"/>
      <c r="C47" s="133"/>
      <c r="D47" s="133"/>
      <c r="E47" s="133"/>
      <c r="F47" s="134"/>
      <c r="G47" s="128"/>
      <c r="H47" s="43" t="s">
        <v>18</v>
      </c>
      <c r="I47" s="121"/>
      <c r="J47" s="122"/>
      <c r="K47" s="122"/>
      <c r="L47" s="122"/>
      <c r="M47" s="122"/>
      <c r="N47" s="122"/>
      <c r="O47" s="122"/>
      <c r="P47" s="123"/>
    </row>
    <row r="48" spans="1:17" x14ac:dyDescent="0.25">
      <c r="A48" s="132"/>
      <c r="B48" s="133"/>
      <c r="C48" s="133"/>
      <c r="D48" s="133"/>
      <c r="E48" s="133"/>
      <c r="F48" s="134"/>
      <c r="G48" s="128"/>
      <c r="H48" s="43" t="s">
        <v>19</v>
      </c>
      <c r="I48" s="121"/>
      <c r="J48" s="122"/>
      <c r="K48" s="122"/>
      <c r="L48" s="122"/>
      <c r="M48" s="122"/>
      <c r="N48" s="122"/>
      <c r="O48" s="122"/>
      <c r="P48" s="123"/>
    </row>
    <row r="49" spans="1:16" x14ac:dyDescent="0.25">
      <c r="A49" s="132"/>
      <c r="B49" s="133"/>
      <c r="C49" s="133"/>
      <c r="D49" s="133"/>
      <c r="E49" s="133"/>
      <c r="F49" s="134"/>
      <c r="G49" s="128"/>
      <c r="H49" s="43" t="s">
        <v>20</v>
      </c>
      <c r="I49" s="121"/>
      <c r="J49" s="122"/>
      <c r="K49" s="122"/>
      <c r="L49" s="122"/>
      <c r="M49" s="122"/>
      <c r="N49" s="122"/>
      <c r="O49" s="122"/>
      <c r="P49" s="123"/>
    </row>
    <row r="50" spans="1:16" x14ac:dyDescent="0.25">
      <c r="A50" s="132"/>
      <c r="B50" s="133"/>
      <c r="C50" s="133"/>
      <c r="D50" s="133"/>
      <c r="E50" s="133"/>
      <c r="F50" s="134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x14ac:dyDescent="0.25">
      <c r="A51" s="132"/>
      <c r="B51" s="133"/>
      <c r="C51" s="133"/>
      <c r="D51" s="133"/>
      <c r="E51" s="133"/>
      <c r="F51" s="134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16" ht="30.75" customHeight="1" x14ac:dyDescent="0.25">
      <c r="A52" s="135"/>
      <c r="B52" s="136"/>
      <c r="C52" s="136"/>
      <c r="D52" s="136"/>
      <c r="E52" s="136"/>
      <c r="F52" s="137"/>
      <c r="G52" s="42"/>
      <c r="H52" s="23"/>
      <c r="I52" s="18"/>
      <c r="J52" s="23"/>
      <c r="K52" s="23" t="s">
        <v>21</v>
      </c>
      <c r="L52" s="23"/>
      <c r="M52" s="124"/>
      <c r="N52" s="125"/>
      <c r="O52" s="126"/>
      <c r="P52" s="23"/>
    </row>
    <row r="53" spans="1:16" x14ac:dyDescent="0.25">
      <c r="A53" s="42"/>
      <c r="B53" s="42"/>
      <c r="C53" s="42"/>
      <c r="D53" s="42"/>
      <c r="E53" s="42"/>
      <c r="F53" s="42"/>
      <c r="G53" s="42"/>
      <c r="H53" s="23"/>
      <c r="I53" s="23"/>
      <c r="J53" s="23"/>
      <c r="K53" s="23"/>
      <c r="L53" s="23"/>
      <c r="M53" s="23"/>
      <c r="N53" s="23"/>
      <c r="O53" s="23"/>
      <c r="P53" s="23"/>
    </row>
    <row r="54" spans="1:16" x14ac:dyDescent="0.25">
      <c r="A54" s="20"/>
      <c r="B54" s="20"/>
      <c r="C54" s="20"/>
      <c r="D54" s="20"/>
      <c r="E54" s="20"/>
      <c r="F54" s="20"/>
      <c r="G54" s="20"/>
      <c r="H54" s="23"/>
      <c r="I54" s="23"/>
      <c r="J54" s="23"/>
      <c r="K54" s="23"/>
      <c r="L54" s="23"/>
      <c r="M54" s="23"/>
      <c r="N54" s="23"/>
      <c r="O54" s="23"/>
      <c r="P54" s="23"/>
    </row>
  </sheetData>
  <sheetProtection algorithmName="SHA-512" hashValue="Ww6F9ruLOmp1fokC3WfvsTuIMXiqtpZx9QgKvmc1Q+foZAQSsduZQkd3Gl81MCxSLBn80zaPhQuZ68KEvaHq8A==" saltValue="1BOqR1PdmeKoQ/LkP55GAw==" spinCount="100000" sheet="1" selectLockedCells="1"/>
  <protectedRanges>
    <protectedRange sqref="O12:O37" name="Rozsah1"/>
    <protectedRange sqref="I45:P49" name="Rozsah2"/>
    <protectedRange sqref="M52" name="Rozsah3"/>
  </protectedRanges>
  <mergeCells count="61">
    <mergeCell ref="C24:D24"/>
    <mergeCell ref="C25:D25"/>
    <mergeCell ref="C30:D30"/>
    <mergeCell ref="C36:D36"/>
    <mergeCell ref="C19:D19"/>
    <mergeCell ref="C20:D20"/>
    <mergeCell ref="C21:D21"/>
    <mergeCell ref="C22:D22"/>
    <mergeCell ref="C23:D23"/>
    <mergeCell ref="A41:O41"/>
    <mergeCell ref="A43:P43"/>
    <mergeCell ref="C37:D37"/>
    <mergeCell ref="I49:P49"/>
    <mergeCell ref="M52:O52"/>
    <mergeCell ref="A42:C42"/>
    <mergeCell ref="G45:G49"/>
    <mergeCell ref="I45:P45"/>
    <mergeCell ref="I46:P46"/>
    <mergeCell ref="I47:P47"/>
    <mergeCell ref="I48:P48"/>
    <mergeCell ref="A45:F52"/>
    <mergeCell ref="A40:O40"/>
    <mergeCell ref="K39:L39"/>
    <mergeCell ref="O8:O10"/>
    <mergeCell ref="P8:P10"/>
    <mergeCell ref="C9:D10"/>
    <mergeCell ref="F9:F10"/>
    <mergeCell ref="G9:G10"/>
    <mergeCell ref="H9:H10"/>
    <mergeCell ref="N8:N10"/>
    <mergeCell ref="F8:H8"/>
    <mergeCell ref="E8:E10"/>
    <mergeCell ref="A1:M1"/>
    <mergeCell ref="C12:D12"/>
    <mergeCell ref="A7:B7"/>
    <mergeCell ref="F4:G4"/>
    <mergeCell ref="B6:G6"/>
    <mergeCell ref="B8:B10"/>
    <mergeCell ref="M8:M10"/>
    <mergeCell ref="C2:L2"/>
    <mergeCell ref="I8:I10"/>
    <mergeCell ref="J8:J10"/>
    <mergeCell ref="K8:K10"/>
    <mergeCell ref="L8:L10"/>
    <mergeCell ref="C8:D8"/>
    <mergeCell ref="C32:D32"/>
    <mergeCell ref="C33:D33"/>
    <mergeCell ref="C34:D34"/>
    <mergeCell ref="C35:D35"/>
    <mergeCell ref="C3:L3"/>
    <mergeCell ref="C26:D26"/>
    <mergeCell ref="C27:D27"/>
    <mergeCell ref="C28:D28"/>
    <mergeCell ref="C29:D29"/>
    <mergeCell ref="C31:D31"/>
    <mergeCell ref="C13:D13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  <rowBreaks count="1" manualBreakCount="1">
    <brk id="4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3" t="s">
        <v>49</v>
      </c>
      <c r="M2" s="143"/>
    </row>
    <row r="3" spans="1:14" x14ac:dyDescent="0.25">
      <c r="A3" s="5" t="s">
        <v>23</v>
      </c>
      <c r="B3" s="140" t="s">
        <v>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25</v>
      </c>
      <c r="B4" s="140" t="s">
        <v>26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6</v>
      </c>
      <c r="B5" s="140" t="s">
        <v>27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0</v>
      </c>
      <c r="B6" s="140" t="s">
        <v>28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29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10</v>
      </c>
      <c r="B8" s="140" t="s">
        <v>30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31</v>
      </c>
      <c r="B9" s="140" t="s">
        <v>32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33</v>
      </c>
      <c r="B10" s="140" t="s">
        <v>34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35</v>
      </c>
      <c r="B11" s="140" t="s">
        <v>36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37</v>
      </c>
      <c r="B12" s="140" t="s">
        <v>38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39</v>
      </c>
      <c r="B13" s="140" t="s">
        <v>40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3</v>
      </c>
      <c r="B14" s="140" t="s">
        <v>50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41</v>
      </c>
      <c r="B15" s="140" t="s">
        <v>42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43</v>
      </c>
      <c r="B16" s="140" t="s">
        <v>44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45</v>
      </c>
      <c r="B17" s="140" t="s">
        <v>46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47</v>
      </c>
      <c r="B18" s="140" t="s">
        <v>48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4" t="s">
        <v>59</v>
      </c>
      <c r="B19" s="139" t="s">
        <v>60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2022-03-21T12:52:54Z</cp:lastPrinted>
  <dcterms:created xsi:type="dcterms:W3CDTF">2012-08-13T12:29:09Z</dcterms:created>
  <dcterms:modified xsi:type="dcterms:W3CDTF">2022-03-21T12:54:12Z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