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095" windowHeight="14070" activeTab="0"/>
  </bookViews>
  <sheets>
    <sheet name="Rekapitulácia" sheetId="1" r:id="rId1"/>
    <sheet name="Krycí list stavby" sheetId="2" r:id="rId2"/>
    <sheet name="Kryci_list 18698" sheetId="3" r:id="rId3"/>
    <sheet name="Rekap 18698" sheetId="4" r:id="rId4"/>
    <sheet name="SO 18698" sheetId="5" r:id="rId5"/>
    <sheet name="Kryci_list 18786" sheetId="6" r:id="rId6"/>
    <sheet name="Rekap 18786" sheetId="7" r:id="rId7"/>
    <sheet name="SO 18786" sheetId="8" r:id="rId8"/>
    <sheet name="Kryci_list 18787" sheetId="9" r:id="rId9"/>
    <sheet name="Rekap 18787" sheetId="10" r:id="rId10"/>
    <sheet name="SO 18787" sheetId="11" r:id="rId11"/>
    <sheet name="Kryci_list 18788" sheetId="12" r:id="rId12"/>
    <sheet name="Rekap 18788" sheetId="13" r:id="rId13"/>
    <sheet name="SO 18788" sheetId="14" r:id="rId14"/>
    <sheet name="Kryci_list 18789" sheetId="15" r:id="rId15"/>
    <sheet name="Rekap 18789" sheetId="16" r:id="rId16"/>
    <sheet name="SO 18789" sheetId="17" r:id="rId17"/>
    <sheet name="Kryci_list 18790" sheetId="18" r:id="rId18"/>
    <sheet name="Rekap 18790" sheetId="19" r:id="rId19"/>
    <sheet name="SO 18790" sheetId="20" r:id="rId20"/>
    <sheet name="Kryci_list 18792" sheetId="21" r:id="rId21"/>
    <sheet name="Rekap 18792" sheetId="22" r:id="rId22"/>
    <sheet name="SO 18792" sheetId="23" r:id="rId23"/>
    <sheet name="Kryci_list 18793" sheetId="24" r:id="rId24"/>
    <sheet name="Rekap 18793" sheetId="25" r:id="rId25"/>
    <sheet name="SO 18793" sheetId="26" r:id="rId26"/>
    <sheet name="Kryci_list 18794" sheetId="27" r:id="rId27"/>
    <sheet name="Rekap 18794" sheetId="28" r:id="rId28"/>
    <sheet name="SO 18794" sheetId="29" r:id="rId29"/>
    <sheet name="Kryci_list 18795" sheetId="30" r:id="rId30"/>
    <sheet name="Rekap 18795" sheetId="31" r:id="rId31"/>
    <sheet name="SO 18795" sheetId="32" r:id="rId32"/>
    <sheet name="Kryci_list 18796" sheetId="33" r:id="rId33"/>
    <sheet name="Rekap 18796" sheetId="34" r:id="rId34"/>
    <sheet name="SO 18796" sheetId="35" r:id="rId35"/>
    <sheet name="Kryci_list 18797" sheetId="36" r:id="rId36"/>
    <sheet name="Rekap 18797" sheetId="37" r:id="rId37"/>
    <sheet name="SO 18797" sheetId="38" r:id="rId38"/>
    <sheet name="Kryci_list 18798" sheetId="39" r:id="rId39"/>
    <sheet name="Rekap 18798" sheetId="40" r:id="rId40"/>
    <sheet name="SO 18798" sheetId="41" r:id="rId41"/>
  </sheets>
  <definedNames>
    <definedName name="_xlnm.Print_Titles" localSheetId="3">'Rekap 18698'!$9:$9</definedName>
    <definedName name="_xlnm.Print_Titles" localSheetId="6">'Rekap 18786'!$9:$9</definedName>
    <definedName name="_xlnm.Print_Titles" localSheetId="9">'Rekap 18787'!$9:$9</definedName>
    <definedName name="_xlnm.Print_Titles" localSheetId="12">'Rekap 18788'!$9:$9</definedName>
    <definedName name="_xlnm.Print_Titles" localSheetId="15">'Rekap 18789'!$9:$9</definedName>
    <definedName name="_xlnm.Print_Titles" localSheetId="18">'Rekap 18790'!$9:$9</definedName>
    <definedName name="_xlnm.Print_Titles" localSheetId="21">'Rekap 18792'!$9:$9</definedName>
    <definedName name="_xlnm.Print_Titles" localSheetId="24">'Rekap 18793'!$9:$9</definedName>
    <definedName name="_xlnm.Print_Titles" localSheetId="27">'Rekap 18794'!$9:$9</definedName>
    <definedName name="_xlnm.Print_Titles" localSheetId="30">'Rekap 18795'!$9:$9</definedName>
    <definedName name="_xlnm.Print_Titles" localSheetId="33">'Rekap 18796'!$9:$9</definedName>
    <definedName name="_xlnm.Print_Titles" localSheetId="36">'Rekap 18797'!$9:$9</definedName>
    <definedName name="_xlnm.Print_Titles" localSheetId="39">'Rekap 18798'!$9:$9</definedName>
    <definedName name="_xlnm.Print_Titles" localSheetId="4">'SO 18698'!$8:$8</definedName>
    <definedName name="_xlnm.Print_Titles" localSheetId="7">'SO 18786'!$8:$8</definedName>
    <definedName name="_xlnm.Print_Titles" localSheetId="10">'SO 18787'!$8:$8</definedName>
    <definedName name="_xlnm.Print_Titles" localSheetId="13">'SO 18788'!$8:$8</definedName>
    <definedName name="_xlnm.Print_Titles" localSheetId="16">'SO 18789'!$8:$8</definedName>
    <definedName name="_xlnm.Print_Titles" localSheetId="19">'SO 18790'!$8:$8</definedName>
    <definedName name="_xlnm.Print_Titles" localSheetId="22">'SO 18792'!$8:$8</definedName>
    <definedName name="_xlnm.Print_Titles" localSheetId="25">'SO 18793'!$8:$8</definedName>
    <definedName name="_xlnm.Print_Titles" localSheetId="28">'SO 18794'!$8:$8</definedName>
    <definedName name="_xlnm.Print_Titles" localSheetId="31">'SO 18795'!$8:$8</definedName>
    <definedName name="_xlnm.Print_Titles" localSheetId="34">'SO 18796'!$8:$8</definedName>
    <definedName name="_xlnm.Print_Titles" localSheetId="37">'SO 18797'!$8:$8</definedName>
    <definedName name="_xlnm.Print_Titles" localSheetId="40">'SO 18798'!$8:$8</definedName>
  </definedNames>
  <calcPr fullCalcOnLoad="1"/>
</workbook>
</file>

<file path=xl/sharedStrings.xml><?xml version="1.0" encoding="utf-8"?>
<sst xmlns="http://schemas.openxmlformats.org/spreadsheetml/2006/main" count="2899" uniqueCount="483">
  <si>
    <t>Rekapitulácia rozpočtu</t>
  </si>
  <si>
    <t>Stavba Regenerácia vnútrobloku sidlíska vo Vranove nad Topľou parc.č.3006 2,8,21 až 25., 30006 46,72,76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</si>
  <si>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</si>
  <si>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</si>
  <si>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</si>
  <si>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</si>
  <si>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</si>
  <si>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</si>
  <si>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</si>
  <si>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</si>
  <si>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</si>
  <si>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</si>
  <si>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01 - Multifunkčné ihrisko</t>
  </si>
  <si>
    <t>SO 02 - Workoutové ihrisko</t>
  </si>
  <si>
    <t>SO 03 - Multifunkčná plocha</t>
  </si>
  <si>
    <t>SO 04 - Pergola "1"</t>
  </si>
  <si>
    <t>SO 05 - Pergola "2"</t>
  </si>
  <si>
    <t>SO 06 - Vyhliadková plošina</t>
  </si>
  <si>
    <t>SO 07 - Detské ihrisko</t>
  </si>
  <si>
    <t>SO 18792  Detské ihrisko - Lanová pyramída</t>
  </si>
  <si>
    <t>SO 18793  Detské ihrisko - Vežová zostava "1"</t>
  </si>
  <si>
    <t>SO 18794  Detské ihrisko - Vežová zostava "2"</t>
  </si>
  <si>
    <t>SO 18795  Detské ihrisko - Lanová dráha</t>
  </si>
  <si>
    <t>SO 08 - Chodníky, Mobiliár, Stojany na bicykle</t>
  </si>
  <si>
    <t>SO 09 - Sadové úpravy</t>
  </si>
  <si>
    <t>Búracie práce</t>
  </si>
  <si>
    <t>Krycí list rozpočtu</t>
  </si>
  <si>
    <t xml:space="preserve">Miesto:  </t>
  </si>
  <si>
    <t>Objekt SO 01 - Multifunkčné ihrisko</t>
  </si>
  <si>
    <t xml:space="preserve">Ks: </t>
  </si>
  <si>
    <t xml:space="preserve">Zákazka: </t>
  </si>
  <si>
    <t xml:space="preserve">Spracoval: </t>
  </si>
  <si>
    <t xml:space="preserve">Dňa </t>
  </si>
  <si>
    <t>30.3.2022</t>
  </si>
  <si>
    <t>Odberateľ: Mesto Vranov nad Topľou Dr.C.Doxnera 87.</t>
  </si>
  <si>
    <t>Projektant: mArchus, s.r.o., Prešov</t>
  </si>
  <si>
    <t>Dodávateľ: ...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</si>
  <si>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</si>
  <si>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</si>
  <si>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</si>
  <si>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</si>
  <si>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</si>
  <si>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</si>
  <si>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</si>
  <si>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</si>
  <si>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</si>
  <si>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</si>
  <si>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</si>
  <si>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</si>
  <si>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</si>
  <si>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</si>
  <si>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</si>
  <si>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</si>
  <si>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</si>
  <si>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</si>
  <si>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</si>
  <si>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</si>
  <si>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</si>
  <si>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</si>
  <si>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</si>
  <si>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</si>
  <si>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</si>
  <si>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</si>
  <si>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</si>
  <si>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</si>
  <si>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</si>
  <si>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</si>
  <si>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</si>
  <si>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</si>
  <si>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</si>
  <si>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</si>
  <si>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</si>
  <si>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</si>
  <si>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</si>
  <si>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</si>
  <si>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</si>
  <si>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30.3.2022</t>
  </si>
  <si>
    <t>Prehľad rozpočtových nákladov</t>
  </si>
  <si>
    <t>Práce HSV</t>
  </si>
  <si>
    <t>ZEMNÉ PRÁCE</t>
  </si>
  <si>
    <t>ZÁKLADY</t>
  </si>
  <si>
    <t>VODOROVNÉ KONŠTRUKCIE</t>
  </si>
  <si>
    <t>SPEVNENÉ PLOCHY</t>
  </si>
  <si>
    <t>OSTATNÉ PRÁCE</t>
  </si>
  <si>
    <t>PRESUNY HMÔT</t>
  </si>
  <si>
    <t>Práce PSV</t>
  </si>
  <si>
    <t>KOVOVÉ DOPLNKOVÉ KONŠTRUKCIE</t>
  </si>
  <si>
    <t>PODLAHY SYNTETICKÉ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</si>
  <si>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</si>
  <si>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</si>
  <si>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</si>
  <si>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</si>
  <si>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</si>
  <si>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</si>
  <si>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</si>
  <si>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</si>
  <si>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</si>
  <si>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</si>
  <si>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</si>
  <si>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Dátum: </t>
  </si>
  <si>
    <t>Zákazka Regenerácia vnútrobloku sidlíska vo Vranove nad Topľou parc.č.3006 2,8,21 až 25., 30006 46,72,76</t>
  </si>
  <si>
    <t xml:space="preserve">  1/A 1</t>
  </si>
  <si>
    <t xml:space="preserve"> 131201109</t>
  </si>
  <si>
    <t>Príplatok za lepivosť horniny 3</t>
  </si>
  <si>
    <t>m3</t>
  </si>
  <si>
    <t xml:space="preserve"> 131211101</t>
  </si>
  <si>
    <t>Hlbenie nezapažených jám hor.3 (Ihrisko)</t>
  </si>
  <si>
    <t xml:space="preserve"> 133201211</t>
  </si>
  <si>
    <t>Výkop nezapaženej šachty do 100 m3 v hornine triedy 3  (pätky)</t>
  </si>
  <si>
    <t xml:space="preserve"> 132211101</t>
  </si>
  <si>
    <t>Hĺbenie rýh v  hornine tr.3  - ručným náradím pre osadenie obrubníkov</t>
  </si>
  <si>
    <t xml:space="preserve"> 162201101</t>
  </si>
  <si>
    <t>Vodorovné premiestnenie výkopku z horniny 1-4 do 20m</t>
  </si>
  <si>
    <t xml:space="preserve"> 132221101</t>
  </si>
  <si>
    <t>Hĺbenie rýh šírky do 600 mm v horn.3 ručne (pre drenáž)</t>
  </si>
  <si>
    <t xml:space="preserve"> 162701105</t>
  </si>
  <si>
    <t>Vodorovné premiestnenie výkopku tr.1-4 do 10000 m</t>
  </si>
  <si>
    <t xml:space="preserve"> 171201202</t>
  </si>
  <si>
    <t>Uloženie sypaniny na skládky nad 100 do 1000 m3 (bez poplatku za skladku)</t>
  </si>
  <si>
    <t xml:space="preserve"> 176101113</t>
  </si>
  <si>
    <t>Poplatok za uskladnenie vykopanej  zeminy</t>
  </si>
  <si>
    <t xml:space="preserve"> 181101102</t>
  </si>
  <si>
    <t>Úprava pláne v zárezoch v hornine 1-4 so zhutnením</t>
  </si>
  <si>
    <t>m2</t>
  </si>
  <si>
    <t>S/S90</t>
  </si>
  <si>
    <t xml:space="preserve"> 673521810</t>
  </si>
  <si>
    <t>Geotextília filtračná (drenaž)</t>
  </si>
  <si>
    <t>321/A 1</t>
  </si>
  <si>
    <t xml:space="preserve"> 457971111</t>
  </si>
  <si>
    <t>Zriadenie vrstvy z geotextílie s presahom, so sklonom do 1:5, šírky geotextílie do 3 m (drenaž + ihrisko)</t>
  </si>
  <si>
    <t xml:space="preserve"> 11/A 1</t>
  </si>
  <si>
    <t xml:space="preserve"> 275321311</t>
  </si>
  <si>
    <t>Betón základových pätiek, železový (bez výstuže), tr.C 16/20 (pätky)</t>
  </si>
  <si>
    <t>271/A 1</t>
  </si>
  <si>
    <t xml:space="preserve"> 212752124</t>
  </si>
  <si>
    <t>Trativody z flexodrenážnych rúr DN 80</t>
  </si>
  <si>
    <t>m</t>
  </si>
  <si>
    <t xml:space="preserve"> 212752127</t>
  </si>
  <si>
    <t>Trativody z flexodrenážnych rúr DN 160</t>
  </si>
  <si>
    <t>Geotextília filtračná (hracia plocha)</t>
  </si>
  <si>
    <t xml:space="preserve"> 451541111</t>
  </si>
  <si>
    <t>Zásyp  drenáže zo štrkodrvy 0-63 mm</t>
  </si>
  <si>
    <t>Zriadenie vrstvy z geotextílie s presahom, so sklonom do 1:5, šírky geotextílie do 3 m (hracia plocha)</t>
  </si>
  <si>
    <t>221/A 1</t>
  </si>
  <si>
    <t xml:space="preserve"> 564201110</t>
  </si>
  <si>
    <t>Podklad alebo podsyp zo štrkopiesku s rozprestretím, vlhčením a zhutnením po zhutnení hr.30 mm (ukladacia vrstva chodník)</t>
  </si>
  <si>
    <t xml:space="preserve"> 564831111</t>
  </si>
  <si>
    <t>Podklad zo štrkodrviny s rozprestrením a zhutnením, fr.16-32 hr.po zhutnení 100 mm (chodník)</t>
  </si>
  <si>
    <t xml:space="preserve"> 564811111</t>
  </si>
  <si>
    <t>Podklad zo štrkodrviny s rozprestrením a zhutnením, fr.4-8 hr.po zhutnení 50 mm  (hračská plocha+chodník)</t>
  </si>
  <si>
    <t xml:space="preserve"> 564871112</t>
  </si>
  <si>
    <t>Podklad zo štrkodrviny s rozprestrením a zhutnením, fr, 32-63 hr.po zhutnení 300 mm (hračská plocha)</t>
  </si>
  <si>
    <t xml:space="preserve"> 596912189</t>
  </si>
  <si>
    <t>Príplatok za špárovanie pieskom zámkovej dlažby</t>
  </si>
  <si>
    <t>S/S70</t>
  </si>
  <si>
    <t xml:space="preserve"> 592451195</t>
  </si>
  <si>
    <t>Dlažba zamková hr. 60mm</t>
  </si>
  <si>
    <t xml:space="preserve"> 596911112</t>
  </si>
  <si>
    <t>Kladenie zámkovej dlažby  hr.6cm pre peších nad 20 m2</t>
  </si>
  <si>
    <t xml:space="preserve"> 916561112</t>
  </si>
  <si>
    <t>Osadenie obrubníka betónového s oporou z betónu prostého tr. C 16/20 do lôžka</t>
  </si>
  <si>
    <t xml:space="preserve"> 592174600</t>
  </si>
  <si>
    <t>Obrubník betónový chodníkový  ABO 100x25x5 cm</t>
  </si>
  <si>
    <t>kus</t>
  </si>
  <si>
    <t>P/PE</t>
  </si>
  <si>
    <t xml:space="preserve"> 5371</t>
  </si>
  <si>
    <t>Presakávacia jama hľbky 2,2 m</t>
  </si>
  <si>
    <t xml:space="preserve"> 998222011</t>
  </si>
  <si>
    <t>Presun hmôt pre pozemné komunikácie s krytom z kameniva (8222, 8225) akejkoľvek dĺžky objektu</t>
  </si>
  <si>
    <t>t</t>
  </si>
  <si>
    <t>P/PC</t>
  </si>
  <si>
    <t xml:space="preserve"> 000004927</t>
  </si>
  <si>
    <t>Informačná tabuľa vrátane prevádzkového poriadku IT-100K-10(M11)</t>
  </si>
  <si>
    <t>R/R 0</t>
  </si>
  <si>
    <t xml:space="preserve"> R18</t>
  </si>
  <si>
    <t>Ochranné siete -oplotenie multifunkčného ihriská - Montáž ochranných sietí na multifunkčné ihrisko,vrátane montážnycha súčiastok,4x18mx2+4mx33mx2</t>
  </si>
  <si>
    <t>750/A 5</t>
  </si>
  <si>
    <t xml:space="preserve"> 757110353</t>
  </si>
  <si>
    <t>Osadenie informačnej tabule (M11)</t>
  </si>
  <si>
    <t>767/A 3</t>
  </si>
  <si>
    <t xml:space="preserve"> 998767201</t>
  </si>
  <si>
    <t>Presun hmôt pre kovové stavebné doplnkové konštrukcie v objektoch výšky do 6 m</t>
  </si>
  <si>
    <t xml:space="preserve"> %</t>
  </si>
  <si>
    <t xml:space="preserve"> R01</t>
  </si>
  <si>
    <t>Tenisové stľpy hliníkové -Montáž montážneho puzdra do podlahy tenisového ihriska</t>
  </si>
  <si>
    <t>Volejbalové stľpy hlinikové -Montáž montážných púzdier do podlahy volejbalového ihriska</t>
  </si>
  <si>
    <t xml:space="preserve"> R072</t>
  </si>
  <si>
    <t>Hádzanarske bránky-Montáž hádzanárskych bránok do montážnych puzdier (1 par = 4 montážne puzdrá)</t>
  </si>
  <si>
    <t>par</t>
  </si>
  <si>
    <t xml:space="preserve"> R132</t>
  </si>
  <si>
    <t>Basketbalová konštrukcia dvojstľpová- Montáž basketbalovej konštrukcie dvojstĺpovej</t>
  </si>
  <si>
    <t xml:space="preserve"> R26</t>
  </si>
  <si>
    <t>Ochranné siete -oplotenie multifunkčného ihriská - Montáž stľpov na uchytenie ochranných sietí na vonkajšie ihrisko(stľpy lan,puzdrá)</t>
  </si>
  <si>
    <t xml:space="preserve"> 1031</t>
  </si>
  <si>
    <t>Basketbalová konštrukcia dvojstľpová - Basketbalová obruč pozinkovaná, 12 úchytiek na pripevnenie sieťky retiazkovej, certifikát bezpečnosti B</t>
  </si>
  <si>
    <t xml:space="preserve"> 1281</t>
  </si>
  <si>
    <t>Basketbalová konštrukcia dvojstľpová -Konštrukcia dvojstĺpová - pozinkovaná ( rameno 2,2 m ) upevnená do montážnych púzdier, odnímateľná konštrukcia, pre veľkosť tabule 105 cm x 18</t>
  </si>
  <si>
    <t xml:space="preserve"> 153</t>
  </si>
  <si>
    <t>Basketbalová konštrukcia dvojstľpová - Basketbalová sieťka 12 -retiazková, pozinkovaná</t>
  </si>
  <si>
    <t xml:space="preserve"> 184</t>
  </si>
  <si>
    <t>Basketbalová konštrukcia dvojstľpová - Basketbalová doska profesionálna epoxidová, rozmer 105 cm x 180 cm, uložená v železnom ráme, pozinkovaná, certifikát bezpečnosti B</t>
  </si>
  <si>
    <t xml:space="preserve"> 1819</t>
  </si>
  <si>
    <t>Sada ochranných mantinelov-32xmodul 2m+2xmodul1m,kovovákonštrukcia mantinelovv kombinácii s drevom,osadených v montážnyc puzdrach profil 80x80 mm,sad je vrátane montažných puzdier</t>
  </si>
  <si>
    <t xml:space="preserve"> 201</t>
  </si>
  <si>
    <t>Volejbalové stľpy hlinikové- Viacfunkčné stĺpy hliníkové na volejbal, regulácia výšky, certifikát bezpečnosti B</t>
  </si>
  <si>
    <t>kpl</t>
  </si>
  <si>
    <t xml:space="preserve"> 206</t>
  </si>
  <si>
    <t>Tenisové stľpy hliníkové - Vešiak na siete</t>
  </si>
  <si>
    <t xml:space="preserve"> 2011</t>
  </si>
  <si>
    <t>Volejbalové stľpy hlinikové- Montážne puzdro k uchyteniu hliníkového stĺpu viacfunkčného na volejbal</t>
  </si>
  <si>
    <t xml:space="preserve"> 208</t>
  </si>
  <si>
    <t>Volejbalové stľpy hlinikové- Volejbalová sieť čierna s anténkami, zosilnená vrchná časť</t>
  </si>
  <si>
    <t xml:space="preserve"> 261</t>
  </si>
  <si>
    <t>Tenisové stľpy hliníkové - Kryt na otvor montážneho puzdra hliníkového stĺpu na vonkajšie ihrisko</t>
  </si>
  <si>
    <t xml:space="preserve"> 308</t>
  </si>
  <si>
    <t>Hádzanarské bránky - Sieť do hádzanárskej bránky bez sieťky proti odrazu lopty, hrúbka šnúrky 3 mm</t>
  </si>
  <si>
    <t>Volejbalovésľpy hlinikové - Kryt na otvor montážneho puzdra hliníkového stĺpu na vonkajšie ihrisko</t>
  </si>
  <si>
    <t xml:space="preserve"> 320</t>
  </si>
  <si>
    <t>Hádzanarské bránky - Montážne puzdra s adaptérmi do hádzanárskych bránok (profil 80 x 80 mm) -  1 súprava na 1 pár bránok</t>
  </si>
  <si>
    <t xml:space="preserve"> 302</t>
  </si>
  <si>
    <t>Hádzanarské bránky - Profesionálne oceľové hádzanárske bránky ( 2 m x 3 m ) so skladanými ramenami, demontovateľné, certifikát bezpečnosti B</t>
  </si>
  <si>
    <t xml:space="preserve"> 4011</t>
  </si>
  <si>
    <t>Tenisové stľpy hliníkové - Montážne puzdro tenisového stĺpu hliníkového</t>
  </si>
  <si>
    <t xml:space="preserve"> 401</t>
  </si>
  <si>
    <t>Tenisové stípy hliníkové- Tenisové stĺpy hliníkové profesionálne, certifikát bezpečnosti B</t>
  </si>
  <si>
    <t xml:space="preserve"> 408</t>
  </si>
  <si>
    <t>Tenisové stľpy hliníkové - Tenisová sieť  čierna, hrúbka šnúrky 2 mm</t>
  </si>
  <si>
    <t xml:space="preserve"> 404</t>
  </si>
  <si>
    <t>Tenisové stľpy hliníkové - Rozhodcovské stanovište na tenis a bedminton</t>
  </si>
  <si>
    <t xml:space="preserve"> 420</t>
  </si>
  <si>
    <t>Tenisové stľpy hliníkové - Podporné tyčky na tenis hliníkové</t>
  </si>
  <si>
    <t xml:space="preserve"> 421</t>
  </si>
  <si>
    <t>Tenisové stľpy hliníkové - Stredová páska na tenis so závažím</t>
  </si>
  <si>
    <t xml:space="preserve"> 613</t>
  </si>
  <si>
    <t xml:space="preserve"> Ochranné siete -oplotenie multifunkčného ihriská - Ochranná sieť očko 50x50mm,farba modrá,svetlo zelená,žltá,červená bielá,súčiastok 4m*18m*2+4m*33*2 (Celtifikát bezopečností B)</t>
  </si>
  <si>
    <t xml:space="preserve"> 6301</t>
  </si>
  <si>
    <t xml:space="preserve"> Ochranné siete -oplotenie multifunkčného ihriská -Súprava stlpovna ochranné sietena von.oplotenie výška 4m dlžka 18m(5 stľpov,2vzpery,lana,puzdra)stlpy oceľové potzinkované profil</t>
  </si>
  <si>
    <t xml:space="preserve"> 6303</t>
  </si>
  <si>
    <t xml:space="preserve"> Ochranné siete -oplotenie multifunkčného ihriská- Súprava stlpovna ochranné siete na von.oplotenie výška 4m dlžka 33m (8stľpov,2vzpery,lana,puzdra)stlpy oceľové potzinkované profi</t>
  </si>
  <si>
    <t>773/A 2</t>
  </si>
  <si>
    <t xml:space="preserve"> 777695885</t>
  </si>
  <si>
    <t>Zhotovenie tartanovej podlažnej vrstvy - športový bezpečnostný povrch vrátane čiar</t>
  </si>
  <si>
    <t>S/S20</t>
  </si>
  <si>
    <t xml:space="preserve"> 286529501</t>
  </si>
  <si>
    <t>Dodávka  tartanovej podlažnej vrstvy hr. 35 mm  - športový bezpečnostný povrch
(napr. Tartan Multysport)</t>
  </si>
  <si>
    <t>Objekt SO 02 - Workoutové ihrisko</t>
  </si>
  <si>
    <t>Montážne práce</t>
  </si>
  <si>
    <t>PARKOVÝ MOBILIÁR</t>
  </si>
  <si>
    <t xml:space="preserve"> 122201101</t>
  </si>
  <si>
    <t>Odkopávka a prekopávka nezapažená v hornine 3, do 100 m3</t>
  </si>
  <si>
    <t xml:space="preserve"> 122201109</t>
  </si>
  <si>
    <t>Príplatok k cenám za lepivosť horniny</t>
  </si>
  <si>
    <t xml:space="preserve"> 162601102</t>
  </si>
  <si>
    <t>Vodorovné premiestnenie výkopku tr.1-4 do 5000 m</t>
  </si>
  <si>
    <t xml:space="preserve">Úprava pláne v zárezoch v hornine 1-4 so zhutnením  </t>
  </si>
  <si>
    <t xml:space="preserve"> 171201201</t>
  </si>
  <si>
    <t>Uloženie sypaniny na skládky do 100 m3</t>
  </si>
  <si>
    <t xml:space="preserve"> 174101001</t>
  </si>
  <si>
    <t>Zásyp sypaninou so zhutnením jám, šachiet, rýh, zárezov alebo okolo objektov do 100 m3</t>
  </si>
  <si>
    <t xml:space="preserve">Geotextília filtračná </t>
  </si>
  <si>
    <t>Zriadenie vrstvy z geotextílie s presahom, so sklonom do 1:5,</t>
  </si>
  <si>
    <t>Podklad alebo podsyp zo štrkopiesku s rozprestretím, vlhčením a zhutnením po zhutnení hr.30 mm (ukladacia vrstva)</t>
  </si>
  <si>
    <t xml:space="preserve"> 272512752</t>
  </si>
  <si>
    <t>Gumená doska pre detské ihriská 50x50 mm hr. 45 mm, výška pádu 1,5 m</t>
  </si>
  <si>
    <t xml:space="preserve"> 561479980</t>
  </si>
  <si>
    <t>Položenie Gumová doska large hr.45 mm rozmer 50x50 mm</t>
  </si>
  <si>
    <t xml:space="preserve"> 564752111</t>
  </si>
  <si>
    <t>Podklad alebo kryt z kameniva drveného veľ. 8-16 (vibr.štrk) po zhut.hr. 150 mm</t>
  </si>
  <si>
    <t xml:space="preserve"> 592174602</t>
  </si>
  <si>
    <t>Obrubník betónový záhonový  ABO 100x5x20 cm</t>
  </si>
  <si>
    <t xml:space="preserve"> 000005715</t>
  </si>
  <si>
    <t>Workortová zostava Street WS-005K-15 celková 2  (M10)</t>
  </si>
  <si>
    <t>R</t>
  </si>
  <si>
    <t xml:space="preserve"> 1256</t>
  </si>
  <si>
    <t>Montáž - Workortová zostava Street WS-005K-15 celková 2 (M10)</t>
  </si>
  <si>
    <t xml:space="preserve"> 000005716</t>
  </si>
  <si>
    <t>Workortová zostava Street WS-015K-15 celková 1 (M9)</t>
  </si>
  <si>
    <t xml:space="preserve"> 1257</t>
  </si>
  <si>
    <t>Montáž - Workortová zostava Street WS-015K-15 celková 1 (M9)</t>
  </si>
  <si>
    <t xml:space="preserve"> 000004854</t>
  </si>
  <si>
    <t>M- 1 lavička s operadlom dodávka + montáž</t>
  </si>
  <si>
    <t>Objekt SO 03 - Multifunkčná plocha</t>
  </si>
  <si>
    <t>Objekt SO 04 - Pergola "1"</t>
  </si>
  <si>
    <t>KONŠTRUKCIE TESÁRSKE</t>
  </si>
  <si>
    <t>NÁTERY</t>
  </si>
  <si>
    <t xml:space="preserve"> 133201201</t>
  </si>
  <si>
    <t>Výkop šachty nezapaženej, hornina 3 do 100 m3</t>
  </si>
  <si>
    <t xml:space="preserve"> 272313611</t>
  </si>
  <si>
    <t>Betón základových konštrukcií prostý tr.C 16/20</t>
  </si>
  <si>
    <t xml:space="preserve"> 564851111</t>
  </si>
  <si>
    <t>Podklad zo štrkodrviny s rozprestrením a zhutnením, hr.po zhutnení 150 mm</t>
  </si>
  <si>
    <t xml:space="preserve"> 564211111_2</t>
  </si>
  <si>
    <t>Mlatovy chodnik hr. 150 mm</t>
  </si>
  <si>
    <t>762/A 1</t>
  </si>
  <si>
    <t xml:space="preserve"> 762083125</t>
  </si>
  <si>
    <t>Montáž dreveného stľpa - ukotvenie</t>
  </si>
  <si>
    <t xml:space="preserve"> 762712110</t>
  </si>
  <si>
    <t>Montáž priestorových viazaných konštrukcií z reziva hraneného prierezovej plochy do 120 cm2</t>
  </si>
  <si>
    <t xml:space="preserve"> 762795000</t>
  </si>
  <si>
    <t>Spojovacie a ochranné prostriedky klince, svorky, fixačné dosky</t>
  </si>
  <si>
    <t xml:space="preserve"> 762712130</t>
  </si>
  <si>
    <t>Montáž priestorových viazaných konštrukcií z reziva hraneného prierezovej plochy 224-288 cm2</t>
  </si>
  <si>
    <t xml:space="preserve"> 998762202</t>
  </si>
  <si>
    <t>Presun hmôt pre konštrukcie tesárske v objektoch výšky do 12 m</t>
  </si>
  <si>
    <t>S/S80</t>
  </si>
  <si>
    <t xml:space="preserve"> 6051526800</t>
  </si>
  <si>
    <t xml:space="preserve">Hranol mäkké rezivo - omietané smrek hranol akosť I </t>
  </si>
  <si>
    <t xml:space="preserve"> 6053279425</t>
  </si>
  <si>
    <t>Hranoly z lepeného dreva KVH - Lamely</t>
  </si>
  <si>
    <t>783/A 1</t>
  </si>
  <si>
    <t xml:space="preserve"> 783726300</t>
  </si>
  <si>
    <t>Nátery tesárskych konštrukcií syntetické na vzduchu schnúce lazurovacím lakom 3x lakovaním</t>
  </si>
  <si>
    <t xml:space="preserve"> 783782203</t>
  </si>
  <si>
    <t>Nátery tesárskych konštrukcií povrchová impregnácia Bochemitom QB</t>
  </si>
  <si>
    <t>Objekt SO 05 - Pergola "2"</t>
  </si>
  <si>
    <t xml:space="preserve">M3   </t>
  </si>
  <si>
    <t>M2</t>
  </si>
  <si>
    <t>ks</t>
  </si>
  <si>
    <t>Objekt SO 06 - Vyhliadková plošina</t>
  </si>
  <si>
    <t xml:space="preserve"> 132201101</t>
  </si>
  <si>
    <t>Výkop ryhy do šírky 600 mm v horn.3 do 100 m3</t>
  </si>
  <si>
    <t xml:space="preserve"> 167101101</t>
  </si>
  <si>
    <t>Nakladanie neuľahnutého výkopku z hornín tr.1-4 do 100 m3</t>
  </si>
  <si>
    <t xml:space="preserve"> 457971112</t>
  </si>
  <si>
    <t>Zriadenie vrstvy z geotextílie s presahom, so sklonom do 1:5, šírky geotextílie nad 3 do 7,5 m</t>
  </si>
  <si>
    <t xml:space="preserve"> 69366510100</t>
  </si>
  <si>
    <t>Geotextílie separačná 300g/m2</t>
  </si>
  <si>
    <t xml:space="preserve"> 564251111</t>
  </si>
  <si>
    <t>Podklad alebo podsyp zo štrkopiesku s rozprestretím, vlhčením a zhutnením po zhutnení hr.150 mm</t>
  </si>
  <si>
    <t xml:space="preserve"> 000004817</t>
  </si>
  <si>
    <t>Dodávka  a montáž roznašacieho roštu pod drevenú podlahu</t>
  </si>
  <si>
    <t xml:space="preserve"> 000004853</t>
  </si>
  <si>
    <t>Vonkajšia drevená podlaha na drevenom rošte (D+M)</t>
  </si>
  <si>
    <t>Objekt SO 07 - Detské ihrisko</t>
  </si>
  <si>
    <t>Časť: Detské ihrisko - Lanová pyramída</t>
  </si>
  <si>
    <t xml:space="preserve">     Časť: Detské ihrisko - Lanová pyramída</t>
  </si>
  <si>
    <t xml:space="preserve"> 162201102</t>
  </si>
  <si>
    <t>Vodorovné premiestnenie výkopku z horniny 1-4 nad 20-50m</t>
  </si>
  <si>
    <t>Uloženie sypaniny na skládky do 100 m3 (bez poplatku za skladku)</t>
  </si>
  <si>
    <t xml:space="preserve"> 564261111</t>
  </si>
  <si>
    <t>Podklad alebo podsyp zo štrkopiesku s rozprestretím, vlhčením a zhutnením po zhutnení hr.200 mm</t>
  </si>
  <si>
    <t xml:space="preserve"> 592174686</t>
  </si>
  <si>
    <t>Obrubník betónový parkový  ABO 4-8  100x8x20 cm</t>
  </si>
  <si>
    <t xml:space="preserve"> 1253</t>
  </si>
  <si>
    <t>Montáž - Lanová pyramída PY-825K-10 (v.p. 1 m, s 8-mi napínacími zámkami)</t>
  </si>
  <si>
    <t xml:space="preserve"> 000005712</t>
  </si>
  <si>
    <t>Lanová pyramída PY-825K-10 (v.p. 1 m, s 8-mi napínacími zámkami)</t>
  </si>
  <si>
    <t>Časť: Detské ihrisko - Vežová zostava "1"</t>
  </si>
  <si>
    <t xml:space="preserve">     Časť: Detské ihrisko - Vežová zostava "1"</t>
  </si>
  <si>
    <t>Uloženie sypaniny na skládky do 100 m3 (bezpoplatku za skladku)</t>
  </si>
  <si>
    <t xml:space="preserve"> 1254</t>
  </si>
  <si>
    <t>Montáž - Vežovej zostavy 1 NIVERSAL 4U-227K-15 celková s ukotvením do betonovej pätky</t>
  </si>
  <si>
    <t xml:space="preserve"> 000005713</t>
  </si>
  <si>
    <t>Vežová zostava 1 - UNIVERSAL 4U-227K-15 (M6)</t>
  </si>
  <si>
    <t>Časť: Detské ihrisko - Vežová zostava "2"</t>
  </si>
  <si>
    <t xml:space="preserve">     Časť: Detské ihrisko - Vežová zostava "2"</t>
  </si>
  <si>
    <t xml:space="preserve"> 000005714</t>
  </si>
  <si>
    <t>Vežová zostava 2 - UNIVERSAL 4U-129K-10celková  (M7)</t>
  </si>
  <si>
    <t xml:space="preserve"> 1255</t>
  </si>
  <si>
    <t>Montáž - Vežovej zostavy UNIVERSAL 4U-129K-10 ukotvením do betonovej pätky</t>
  </si>
  <si>
    <t>Časť: Detské ihrisko - Lanová dráha</t>
  </si>
  <si>
    <t xml:space="preserve">     Časť: Detské ihrisko - Lanová dráha</t>
  </si>
  <si>
    <t xml:space="preserve"> 000005710</t>
  </si>
  <si>
    <t>Nástupište k lanovej dráhe NP-001K-10 - celokovová (M8.1)</t>
  </si>
  <si>
    <t xml:space="preserve"> 000005711</t>
  </si>
  <si>
    <t>Lanová dráha - Lanovka ačková LD-020K20-10 celokovová 22,68*2*3,68 m</t>
  </si>
  <si>
    <t xml:space="preserve"> 1251</t>
  </si>
  <si>
    <t>Montáž nástupišta k lanovej dráhe NP-001K-10 - celokovovej (M8.2)</t>
  </si>
  <si>
    <t xml:space="preserve"> 1252</t>
  </si>
  <si>
    <t>Montáž - lanovej drahy Lanovka ačková LD-020K20-10 celokovová</t>
  </si>
  <si>
    <t>Objekt SO 08 - Chodníky, Mobiliár, Stojany na bicykle</t>
  </si>
  <si>
    <t>231/A 2</t>
  </si>
  <si>
    <t xml:space="preserve"> 180405114</t>
  </si>
  <si>
    <t>Osev trávnika výsevom zmesi ornice a semena v rovine alebo na svahu so sklonom do 1:5 (okolo obrubníkov)</t>
  </si>
  <si>
    <t xml:space="preserve"> 564861111</t>
  </si>
  <si>
    <t>Podklad zo štrkodrviny s rozprestrením a zhutnením, hr.po zhutnení 200 mm</t>
  </si>
  <si>
    <t xml:space="preserve"> 000005140</t>
  </si>
  <si>
    <t xml:space="preserve"> 000005141</t>
  </si>
  <si>
    <t>M- 2 lavička bez operadla dodávka + montáž</t>
  </si>
  <si>
    <t xml:space="preserve"> 000004861</t>
  </si>
  <si>
    <t>M-3 Parkový kôš na separovaný zber dodávka +montáž</t>
  </si>
  <si>
    <t xml:space="preserve"> 000004858</t>
  </si>
  <si>
    <t>M- 8 stojan na bicykle dodávka + montáž</t>
  </si>
  <si>
    <t>Objekt SO 09 - Sadové úpravy</t>
  </si>
  <si>
    <t>POTRUBNÉ ROZVODY</t>
  </si>
  <si>
    <t xml:space="preserve"> 181101101</t>
  </si>
  <si>
    <t>Úprava pláne v zárezoch v hornine 1-4 bez zhutnenia (po vysadbe stromov )</t>
  </si>
  <si>
    <t>231/C 2</t>
  </si>
  <si>
    <t xml:space="preserve"> 185804311</t>
  </si>
  <si>
    <t>Zaliatie rastlín vodou, plochy jednotlivo do 20 m2</t>
  </si>
  <si>
    <t>S/S10</t>
  </si>
  <si>
    <t xml:space="preserve"> 1031130000</t>
  </si>
  <si>
    <t>Rašelina záhradnícka a kompostová  tr. II.</t>
  </si>
  <si>
    <t>232/A 4</t>
  </si>
  <si>
    <t xml:space="preserve"> 184353134</t>
  </si>
  <si>
    <t>Výsadba drevín a kríkov  do vykopanývch jamiek v zemine tr.3</t>
  </si>
  <si>
    <t>Rašelina záhradnícka a kompostová  tr. II. (pod stromy)</t>
  </si>
  <si>
    <t xml:space="preserve"> 167101102</t>
  </si>
  <si>
    <t>Nakladanie neuľahnutého výkopku z hornín tr.1-4 nad 100 do 1000 m3</t>
  </si>
  <si>
    <t xml:space="preserve"> 183103523</t>
  </si>
  <si>
    <t>Kopanie jamy pre výsadbu sadeníc s priem. 1 m hĺbky 1,0m zaburinená zemina tr.3</t>
  </si>
  <si>
    <t>232/A 1</t>
  </si>
  <si>
    <t xml:space="preserve"> 162206111</t>
  </si>
  <si>
    <t>Vodorovné premiestnenie výkopku bez naloženia ale so zložením zúrod. zeminy do 20m</t>
  </si>
  <si>
    <t xml:space="preserve"> 0266172800</t>
  </si>
  <si>
    <t>Javor mliečný - obvod kmienka 10/12 cm, 140/160 (v korunovom bale) - S5</t>
  </si>
  <si>
    <t xml:space="preserve"> 112201201</t>
  </si>
  <si>
    <t>Úprava vysokej zelene - Orezanie stromov a kríkov</t>
  </si>
  <si>
    <t xml:space="preserve"> 026604645</t>
  </si>
  <si>
    <t>Čerešňa vtačia (Prunus Avium) v korunovom bale- S6</t>
  </si>
  <si>
    <t xml:space="preserve"> 026604646</t>
  </si>
  <si>
    <t>Lieska obyčajná (Corylus avellana) v korunovom bale - S7</t>
  </si>
  <si>
    <t xml:space="preserve"> 026604647</t>
  </si>
  <si>
    <t>Lipa malolistá ( Tilia cordata) v korunovom bale - S8</t>
  </si>
  <si>
    <t xml:space="preserve"> 026604648</t>
  </si>
  <si>
    <t>Javor horský ( Acer pseudoplatanus) v korunovom bale - S9</t>
  </si>
  <si>
    <t xml:space="preserve"> 103113025</t>
  </si>
  <si>
    <t xml:space="preserve"> Koly ku stromom impregnované 50x45x150 cm </t>
  </si>
  <si>
    <t>311/A 1</t>
  </si>
  <si>
    <t xml:space="preserve"> 899661314</t>
  </si>
  <si>
    <t>Zhotovenie filtračného obalu drenážnych rúrok proti zarastaniu koreňmi DN 130-200 zo sklennej tkaniny</t>
  </si>
  <si>
    <t xml:space="preserve"> 998231311</t>
  </si>
  <si>
    <t>Presun hmôt pre sadovnícke vodorovne bez zvislého presunu</t>
  </si>
  <si>
    <t>Objekt Búracie práce</t>
  </si>
  <si>
    <t>221/B 1</t>
  </si>
  <si>
    <t xml:space="preserve"> 113206111</t>
  </si>
  <si>
    <t>Vytrhanie obrúb betónových, s vybúraním lôžka, obrubníkov stojatých,  -0,14500t  (poz.2)</t>
  </si>
  <si>
    <t xml:space="preserve"> 113206112</t>
  </si>
  <si>
    <t>Vytrhanie obrúb betónových, s vybúraním lôžka, obrubníkov stojatých, okolo betonových plôch s asfaltovým povrchom 0,14500t (poz.6)</t>
  </si>
  <si>
    <t xml:space="preserve"> 13/B 1</t>
  </si>
  <si>
    <t xml:space="preserve"> 963022873</t>
  </si>
  <si>
    <t>Vybúranie betonového okapového chodníka  - 0,11200t (poz.1)</t>
  </si>
  <si>
    <t>Vytrhanie obrúb betónových, s vybúraním lôžka, z krajníkov alebo obrubníkov stojatých,  -0,14500t  (poz.4)</t>
  </si>
  <si>
    <t>Vybúranie betonového okapového chodníka  - 0,11200t (poz.3)</t>
  </si>
  <si>
    <t xml:space="preserve"> 965042141</t>
  </si>
  <si>
    <t>Búranie podkladov  z liateho asfaltu hr. do 100 mm, plochy nad 4 m2 (poz.5)</t>
  </si>
  <si>
    <t xml:space="preserve"> 963022880</t>
  </si>
  <si>
    <t>Vybúranie všetkých podkladových vrstiev betonového  chodníka- 0,11200t  (poz.3)</t>
  </si>
  <si>
    <t xml:space="preserve"> 963022881</t>
  </si>
  <si>
    <t>Vybúranie všetkých podkladových vrstiev  betonových plôch s asfaltovým povrchom - 0,11200t (poz.5)</t>
  </si>
  <si>
    <t>Vybúranie všetkých podkladových vrstiev betonového  chodníka- 0,11200t  (poz.1)</t>
  </si>
  <si>
    <t xml:space="preserve"> 979084212</t>
  </si>
  <si>
    <t>Vodorovná doprava vybúraných hmôt po suchu s naložením a so zložením na vzdialenosť do 50 m</t>
  </si>
  <si>
    <t xml:space="preserve">      222</t>
  </si>
  <si>
    <t>Odstránenie pieskoviská  v drevenom ráme (poz.7)</t>
  </si>
  <si>
    <t xml:space="preserve">      223</t>
  </si>
  <si>
    <t>Odstránenie preliezky  (4xrebrík drevo/oceľ -výšky 2000 mm) vrátane základov ( vyburania 4 pätiek) (poz.9)</t>
  </si>
  <si>
    <t xml:space="preserve">      224</t>
  </si>
  <si>
    <t>Odstránenie kruhovej  preliezky  (oceľ -výšky 900 mm) vrátane základov (vybúrania 4 pätiek )(poz.10)</t>
  </si>
  <si>
    <t xml:space="preserve">      225</t>
  </si>
  <si>
    <t>Odstránenie hojdačiek  (drevená konštrukcia-výšky 2200 mm)  vrátane základov (vybúrania 4 pätiek) (poz.11)</t>
  </si>
  <si>
    <t xml:space="preserve"> 965031133</t>
  </si>
  <si>
    <t>Odsránenie štrkovej plochy -0,122 t (poz.8)</t>
  </si>
  <si>
    <t xml:space="preserve">      226</t>
  </si>
  <si>
    <t>Odstránie oceľovej konštrukcie baskedbalových košov vrátane základov  (vybúrania 1 pätky)(poz.12)</t>
  </si>
  <si>
    <t xml:space="preserve"> 979087212</t>
  </si>
  <si>
    <t>Nakladanie na dopravné prostriedky pre vodorovnú dopravu sutiny</t>
  </si>
  <si>
    <t xml:space="preserve"> 979084216</t>
  </si>
  <si>
    <t>Vodorovná doprava vybúraných hmôt po suchu bez naloženia, ale so zložením na vzdialenosť do 5 km</t>
  </si>
  <si>
    <t xml:space="preserve"> 979084219</t>
  </si>
  <si>
    <t>Príplatok k cene za každých ďalších aj začatých 5 km nad 5 km</t>
  </si>
  <si>
    <t xml:space="preserve"> 979087214</t>
  </si>
  <si>
    <t>Poplatok za skladkovanie suti (nebezpečný odpad)</t>
  </si>
  <si>
    <t xml:space="preserve"> 979087215</t>
  </si>
  <si>
    <t xml:space="preserve">Poplatok za skladkovanie </t>
  </si>
  <si>
    <t xml:space="preserve">      227</t>
  </si>
  <si>
    <t>Odstránie lavičiek (oceľová konštrukcia + drevo) vrátane základov  (vybúrania 2 pätiek)(poz,13)</t>
  </si>
  <si>
    <t>Odstránie lavičiek (oceľová konštrukcia + drevo) vrátane základov  (vybúrania 2 pätiek)(poz.14)</t>
  </si>
  <si>
    <t xml:space="preserve">      228</t>
  </si>
  <si>
    <t>Demontáž pružinovej hojdačky (psík na pružine ) vrátane základov  (vybúrania 1 pätky)(poz.15)</t>
  </si>
  <si>
    <t xml:space="preserve">      229</t>
  </si>
  <si>
    <t>Odstránenie oceľového sušiaka vrátane základov  (vybúrania 2 pätiek)(poz.16)</t>
  </si>
  <si>
    <t xml:space="preserve">      230</t>
  </si>
  <si>
    <t>Odstránenie plastvého kôša na odpadky vrátane základov  (vybúrania 1 pätky)(poz.17)</t>
  </si>
  <si>
    <t xml:space="preserve">      231</t>
  </si>
  <si>
    <t>Odstránenie oceľovej futbalovej bránky vrátane základov  (vybúrania 2 pätiek)(poz.18)</t>
  </si>
  <si>
    <t xml:space="preserve">      232</t>
  </si>
  <si>
    <t>Odstánenie gumenej preliezky (pneumatika likvidácia nebezpečného odpadu )(poz.19)</t>
  </si>
  <si>
    <t xml:space="preserve">           Celkom bez DPH</t>
  </si>
  <si>
    <t xml:space="preserve">           DPH 20% z </t>
  </si>
  <si>
    <t xml:space="preserve">          Celkom v EUR</t>
  </si>
  <si>
    <t>Krycí list stavby</t>
  </si>
  <si>
    <t xml:space="preserve">OST 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</si>
</sst>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##\ ###\ ##0.00"/>
    <numFmt numFmtId="165" formatCode="###\ ###\ ##0.0000"/>
    <numFmt numFmtId="166" formatCode="###\ ###\ 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11"/>
      <color indexed="8"/>
      <name val="Arial CE"/>
      <family val="0"/>
    </font>
    <font>
      <sz val="9"/>
      <color indexed="8"/>
      <name val="Arial CE"/>
      <family val="0"/>
    </font>
    <font>
      <sz val="9"/>
      <color indexed="12"/>
      <name val="Arial CE"/>
      <family val="0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CE"/>
      <family val="0"/>
    </font>
    <font>
      <b/>
      <sz val="9"/>
      <color indexed="8"/>
      <name val="Arial CE"/>
      <family val="0"/>
    </font>
    <font>
      <sz val="8"/>
      <color indexed="12"/>
      <name val="Arial CE"/>
      <family val="0"/>
    </font>
    <font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Arial CE"/>
      <family val="0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b/>
      <sz val="8"/>
      <color theme="1"/>
      <name val="Arial CE"/>
      <family val="0"/>
    </font>
    <font>
      <b/>
      <sz val="10"/>
      <color theme="1"/>
      <name val="Arial CE"/>
      <family val="0"/>
    </font>
    <font>
      <sz val="8"/>
      <color theme="1"/>
      <name val="Arial CE"/>
      <family val="0"/>
    </font>
    <font>
      <b/>
      <sz val="11"/>
      <color theme="1"/>
      <name val="Arial CE"/>
      <family val="0"/>
    </font>
    <font>
      <sz val="9"/>
      <color theme="1"/>
      <name val="Arial CE"/>
      <family val="0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CE"/>
      <family val="0"/>
    </font>
    <font>
      <b/>
      <sz val="9"/>
      <color theme="1"/>
      <name val="Arial CE"/>
      <family val="0"/>
    </font>
    <font>
      <sz val="8"/>
      <color rgb="FF000000"/>
      <name val="Arial CE"/>
      <family val="0"/>
    </font>
    <font>
      <sz val="8"/>
      <color rgb="FF000000"/>
      <name val="Calibri"/>
      <family val="2"/>
    </font>
    <font>
      <sz val="8"/>
      <color rgb="FF0000FF"/>
      <name val="Arial CE"/>
      <family val="0"/>
    </font>
    <font>
      <sz val="8"/>
      <color rgb="FF0000FF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Arial CE"/>
      <family val="0"/>
    </font>
    <font>
      <b/>
      <sz val="8"/>
      <color rgb="FFFF0000"/>
      <name val="Calibri"/>
      <family val="2"/>
    </font>
    <font>
      <sz val="9"/>
      <color rgb="FF0000FF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808080"/>
      </left>
      <right>
        <color indexed="63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>
        <color indexed="63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808080"/>
      </right>
      <top>
        <color indexed="63"/>
      </top>
      <bottom style="double">
        <color rgb="FF000000"/>
      </bottom>
    </border>
    <border>
      <left style="thin">
        <color rgb="FFFFFFFF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9" fontId="50" fillId="0" borderId="11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164" fontId="53" fillId="0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54" fillId="0" borderId="10" xfId="0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164" fontId="50" fillId="0" borderId="16" xfId="0" applyNumberFormat="1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21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50" fillId="0" borderId="25" xfId="0" applyFont="1" applyFill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27" xfId="0" applyFont="1" applyFill="1" applyBorder="1" applyAlignment="1">
      <alignment/>
    </xf>
    <xf numFmtId="164" fontId="50" fillId="0" borderId="28" xfId="0" applyNumberFormat="1" applyFont="1" applyFill="1" applyBorder="1" applyAlignment="1">
      <alignment/>
    </xf>
    <xf numFmtId="0" fontId="50" fillId="0" borderId="29" xfId="0" applyFont="1" applyFill="1" applyBorder="1" applyAlignment="1">
      <alignment/>
    </xf>
    <xf numFmtId="0" fontId="50" fillId="0" borderId="30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3" fillId="0" borderId="24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27" xfId="0" applyFont="1" applyFill="1" applyBorder="1" applyAlignment="1">
      <alignment/>
    </xf>
    <xf numFmtId="0" fontId="50" fillId="0" borderId="31" xfId="0" applyFont="1" applyFill="1" applyBorder="1" applyAlignment="1">
      <alignment/>
    </xf>
    <xf numFmtId="0" fontId="50" fillId="0" borderId="32" xfId="0" applyFont="1" applyFill="1" applyBorder="1" applyAlignment="1">
      <alignment/>
    </xf>
    <xf numFmtId="0" fontId="50" fillId="0" borderId="28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0" fillId="0" borderId="34" xfId="0" applyFont="1" applyFill="1" applyBorder="1" applyAlignment="1">
      <alignment/>
    </xf>
    <xf numFmtId="0" fontId="50" fillId="0" borderId="35" xfId="0" applyFont="1" applyFill="1" applyBorder="1" applyAlignment="1">
      <alignment/>
    </xf>
    <xf numFmtId="0" fontId="50" fillId="0" borderId="36" xfId="0" applyFont="1" applyFill="1" applyBorder="1" applyAlignment="1">
      <alignment/>
    </xf>
    <xf numFmtId="0" fontId="50" fillId="0" borderId="37" xfId="0" applyFont="1" applyFill="1" applyBorder="1" applyAlignment="1">
      <alignment/>
    </xf>
    <xf numFmtId="0" fontId="53" fillId="0" borderId="31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1" fillId="0" borderId="38" xfId="0" applyFont="1" applyFill="1" applyBorder="1" applyAlignment="1">
      <alignment/>
    </xf>
    <xf numFmtId="0" fontId="51" fillId="0" borderId="38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53" fillId="0" borderId="34" xfId="0" applyFont="1" applyFill="1" applyBorder="1" applyAlignment="1">
      <alignment/>
    </xf>
    <xf numFmtId="0" fontId="53" fillId="0" borderId="32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28" xfId="0" applyFont="1" applyFill="1" applyBorder="1" applyAlignment="1">
      <alignment/>
    </xf>
    <xf numFmtId="0" fontId="53" fillId="0" borderId="40" xfId="0" applyFont="1" applyFill="1" applyBorder="1" applyAlignment="1">
      <alignment horizontal="center"/>
    </xf>
    <xf numFmtId="0" fontId="53" fillId="0" borderId="41" xfId="0" applyFont="1" applyFill="1" applyBorder="1" applyAlignment="1">
      <alignment horizontal="center"/>
    </xf>
    <xf numFmtId="164" fontId="50" fillId="0" borderId="24" xfId="0" applyNumberFormat="1" applyFont="1" applyFill="1" applyBorder="1" applyAlignment="1">
      <alignment/>
    </xf>
    <xf numFmtId="0" fontId="53" fillId="0" borderId="42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43" xfId="0" applyFont="1" applyFill="1" applyBorder="1" applyAlignment="1">
      <alignment/>
    </xf>
    <xf numFmtId="0" fontId="53" fillId="0" borderId="44" xfId="0" applyFont="1" applyFill="1" applyBorder="1" applyAlignment="1">
      <alignment/>
    </xf>
    <xf numFmtId="164" fontId="50" fillId="0" borderId="45" xfId="0" applyNumberFormat="1" applyFont="1" applyFill="1" applyBorder="1" applyAlignment="1">
      <alignment/>
    </xf>
    <xf numFmtId="164" fontId="53" fillId="0" borderId="46" xfId="0" applyNumberFormat="1" applyFont="1" applyFill="1" applyBorder="1" applyAlignment="1">
      <alignment/>
    </xf>
    <xf numFmtId="164" fontId="53" fillId="0" borderId="47" xfId="0" applyNumberFormat="1" applyFont="1" applyFill="1" applyBorder="1" applyAlignment="1">
      <alignment/>
    </xf>
    <xf numFmtId="164" fontId="50" fillId="0" borderId="48" xfId="0" applyNumberFormat="1" applyFont="1" applyFill="1" applyBorder="1" applyAlignment="1">
      <alignment/>
    </xf>
    <xf numFmtId="164" fontId="53" fillId="0" borderId="43" xfId="0" applyNumberFormat="1" applyFont="1" applyFill="1" applyBorder="1" applyAlignment="1">
      <alignment/>
    </xf>
    <xf numFmtId="0" fontId="50" fillId="0" borderId="49" xfId="0" applyFont="1" applyFill="1" applyBorder="1" applyAlignment="1">
      <alignment/>
    </xf>
    <xf numFmtId="0" fontId="50" fillId="0" borderId="50" xfId="0" applyFont="1" applyFill="1" applyBorder="1" applyAlignment="1">
      <alignment/>
    </xf>
    <xf numFmtId="0" fontId="50" fillId="0" borderId="51" xfId="0" applyFont="1" applyFill="1" applyBorder="1" applyAlignment="1">
      <alignment/>
    </xf>
    <xf numFmtId="0" fontId="50" fillId="0" borderId="52" xfId="0" applyFont="1" applyFill="1" applyBorder="1" applyAlignment="1">
      <alignment/>
    </xf>
    <xf numFmtId="0" fontId="50" fillId="0" borderId="53" xfId="0" applyFont="1" applyFill="1" applyBorder="1" applyAlignment="1">
      <alignment/>
    </xf>
    <xf numFmtId="164" fontId="50" fillId="0" borderId="25" xfId="0" applyNumberFormat="1" applyFont="1" applyFill="1" applyBorder="1" applyAlignment="1">
      <alignment/>
    </xf>
    <xf numFmtId="164" fontId="53" fillId="0" borderId="0" xfId="0" applyNumberFormat="1" applyFont="1" applyFill="1" applyBorder="1" applyAlignment="1">
      <alignment/>
    </xf>
    <xf numFmtId="164" fontId="50" fillId="0" borderId="43" xfId="0" applyNumberFormat="1" applyFont="1" applyFill="1" applyBorder="1" applyAlignment="1">
      <alignment/>
    </xf>
    <xf numFmtId="164" fontId="53" fillId="0" borderId="54" xfId="0" applyNumberFormat="1" applyFont="1" applyFill="1" applyBorder="1" applyAlignment="1">
      <alignment/>
    </xf>
    <xf numFmtId="164" fontId="50" fillId="0" borderId="54" xfId="0" applyNumberFormat="1" applyFont="1" applyFill="1" applyBorder="1" applyAlignment="1">
      <alignment/>
    </xf>
    <xf numFmtId="0" fontId="53" fillId="0" borderId="55" xfId="0" applyFont="1" applyFill="1" applyBorder="1" applyAlignment="1">
      <alignment/>
    </xf>
    <xf numFmtId="0" fontId="53" fillId="0" borderId="56" xfId="0" applyFont="1" applyFill="1" applyBorder="1" applyAlignment="1">
      <alignment/>
    </xf>
    <xf numFmtId="0" fontId="53" fillId="0" borderId="57" xfId="0" applyFont="1" applyFill="1" applyBorder="1" applyAlignment="1">
      <alignment/>
    </xf>
    <xf numFmtId="164" fontId="53" fillId="0" borderId="58" xfId="0" applyNumberFormat="1" applyFont="1" applyFill="1" applyBorder="1" applyAlignment="1">
      <alignment/>
    </xf>
    <xf numFmtId="164" fontId="53" fillId="0" borderId="59" xfId="0" applyNumberFormat="1" applyFont="1" applyFill="1" applyBorder="1" applyAlignment="1">
      <alignment/>
    </xf>
    <xf numFmtId="0" fontId="53" fillId="0" borderId="60" xfId="0" applyFont="1" applyFill="1" applyBorder="1" applyAlignment="1">
      <alignment horizontal="center"/>
    </xf>
    <xf numFmtId="0" fontId="53" fillId="0" borderId="61" xfId="0" applyFont="1" applyFill="1" applyBorder="1" applyAlignment="1">
      <alignment/>
    </xf>
    <xf numFmtId="0" fontId="53" fillId="0" borderId="62" xfId="0" applyFont="1" applyFill="1" applyBorder="1" applyAlignment="1">
      <alignment horizontal="center"/>
    </xf>
    <xf numFmtId="0" fontId="53" fillId="0" borderId="63" xfId="0" applyFont="1" applyFill="1" applyBorder="1" applyAlignment="1">
      <alignment/>
    </xf>
    <xf numFmtId="0" fontId="53" fillId="0" borderId="64" xfId="0" applyFont="1" applyFill="1" applyBorder="1" applyAlignment="1">
      <alignment/>
    </xf>
    <xf numFmtId="0" fontId="53" fillId="0" borderId="65" xfId="0" applyFont="1" applyFill="1" applyBorder="1" applyAlignment="1">
      <alignment/>
    </xf>
    <xf numFmtId="164" fontId="53" fillId="0" borderId="66" xfId="0" applyNumberFormat="1" applyFont="1" applyFill="1" applyBorder="1" applyAlignment="1">
      <alignment/>
    </xf>
    <xf numFmtId="164" fontId="53" fillId="0" borderId="67" xfId="0" applyNumberFormat="1" applyFont="1" applyFill="1" applyBorder="1" applyAlignment="1">
      <alignment/>
    </xf>
    <xf numFmtId="164" fontId="53" fillId="0" borderId="68" xfId="0" applyNumberFormat="1" applyFont="1" applyFill="1" applyBorder="1" applyAlignment="1">
      <alignment/>
    </xf>
    <xf numFmtId="164" fontId="50" fillId="0" borderId="69" xfId="0" applyNumberFormat="1" applyFont="1" applyFill="1" applyBorder="1" applyAlignment="1">
      <alignment/>
    </xf>
    <xf numFmtId="164" fontId="51" fillId="0" borderId="70" xfId="0" applyNumberFormat="1" applyFont="1" applyFill="1" applyBorder="1" applyAlignment="1">
      <alignment/>
    </xf>
    <xf numFmtId="164" fontId="50" fillId="0" borderId="71" xfId="0" applyNumberFormat="1" applyFont="1" applyFill="1" applyBorder="1" applyAlignment="1">
      <alignment/>
    </xf>
    <xf numFmtId="0" fontId="50" fillId="0" borderId="72" xfId="0" applyFont="1" applyFill="1" applyBorder="1" applyAlignment="1">
      <alignment/>
    </xf>
    <xf numFmtId="0" fontId="50" fillId="0" borderId="73" xfId="0" applyFont="1" applyFill="1" applyBorder="1" applyAlignment="1">
      <alignment/>
    </xf>
    <xf numFmtId="0" fontId="50" fillId="0" borderId="74" xfId="0" applyFont="1" applyFill="1" applyBorder="1" applyAlignment="1">
      <alignment/>
    </xf>
    <xf numFmtId="0" fontId="53" fillId="0" borderId="75" xfId="0" applyFont="1" applyFill="1" applyBorder="1" applyAlignment="1">
      <alignment/>
    </xf>
    <xf numFmtId="164" fontId="53" fillId="0" borderId="61" xfId="0" applyNumberFormat="1" applyFont="1" applyFill="1" applyBorder="1" applyAlignment="1">
      <alignment/>
    </xf>
    <xf numFmtId="164" fontId="51" fillId="0" borderId="76" xfId="0" applyNumberFormat="1" applyFont="1" applyFill="1" applyBorder="1" applyAlignment="1">
      <alignment/>
    </xf>
    <xf numFmtId="164" fontId="51" fillId="0" borderId="77" xfId="0" applyNumberFormat="1" applyFont="1" applyFill="1" applyBorder="1" applyAlignment="1">
      <alignment/>
    </xf>
    <xf numFmtId="0" fontId="50" fillId="0" borderId="39" xfId="0" applyFont="1" applyFill="1" applyBorder="1" applyAlignment="1">
      <alignment horizontal="center"/>
    </xf>
    <xf numFmtId="0" fontId="51" fillId="0" borderId="78" xfId="0" applyFont="1" applyFill="1" applyBorder="1" applyAlignment="1">
      <alignment horizontal="center"/>
    </xf>
    <xf numFmtId="0" fontId="53" fillId="0" borderId="53" xfId="0" applyFont="1" applyFill="1" applyBorder="1" applyAlignment="1">
      <alignment horizontal="center"/>
    </xf>
    <xf numFmtId="164" fontId="50" fillId="0" borderId="79" xfId="0" applyNumberFormat="1" applyFont="1" applyFill="1" applyBorder="1" applyAlignment="1">
      <alignment/>
    </xf>
    <xf numFmtId="164" fontId="50" fillId="0" borderId="8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164" fontId="53" fillId="0" borderId="81" xfId="0" applyNumberFormat="1" applyFont="1" applyFill="1" applyBorder="1" applyAlignment="1">
      <alignment/>
    </xf>
    <xf numFmtId="164" fontId="53" fillId="0" borderId="82" xfId="0" applyNumberFormat="1" applyFont="1" applyFill="1" applyBorder="1" applyAlignment="1">
      <alignment/>
    </xf>
    <xf numFmtId="164" fontId="50" fillId="0" borderId="81" xfId="0" applyNumberFormat="1" applyFont="1" applyFill="1" applyBorder="1" applyAlignment="1">
      <alignment/>
    </xf>
    <xf numFmtId="0" fontId="50" fillId="0" borderId="83" xfId="0" applyFont="1" applyFill="1" applyBorder="1" applyAlignment="1">
      <alignment/>
    </xf>
    <xf numFmtId="164" fontId="53" fillId="0" borderId="84" xfId="0" applyNumberFormat="1" applyFont="1" applyFill="1" applyBorder="1" applyAlignment="1">
      <alignment/>
    </xf>
    <xf numFmtId="0" fontId="50" fillId="0" borderId="85" xfId="0" applyFont="1" applyFill="1" applyBorder="1" applyAlignment="1">
      <alignment/>
    </xf>
    <xf numFmtId="0" fontId="50" fillId="0" borderId="43" xfId="0" applyFont="1" applyFill="1" applyBorder="1" applyAlignment="1">
      <alignment/>
    </xf>
    <xf numFmtId="164" fontId="50" fillId="0" borderId="82" xfId="0" applyNumberFormat="1" applyFont="1" applyFill="1" applyBorder="1" applyAlignment="1">
      <alignment/>
    </xf>
    <xf numFmtId="0" fontId="50" fillId="0" borderId="54" xfId="0" applyFont="1" applyFill="1" applyBorder="1" applyAlignment="1">
      <alignment/>
    </xf>
    <xf numFmtId="0" fontId="53" fillId="0" borderId="54" xfId="0" applyFont="1" applyFill="1" applyBorder="1" applyAlignment="1">
      <alignment/>
    </xf>
    <xf numFmtId="0" fontId="50" fillId="0" borderId="86" xfId="0" applyFont="1" applyFill="1" applyBorder="1" applyAlignment="1">
      <alignment/>
    </xf>
    <xf numFmtId="164" fontId="50" fillId="0" borderId="87" xfId="0" applyNumberFormat="1" applyFont="1" applyFill="1" applyBorder="1" applyAlignment="1">
      <alignment/>
    </xf>
    <xf numFmtId="164" fontId="51" fillId="0" borderId="88" xfId="0" applyNumberFormat="1" applyFont="1" applyFill="1" applyBorder="1" applyAlignment="1">
      <alignment/>
    </xf>
    <xf numFmtId="0" fontId="50" fillId="0" borderId="89" xfId="0" applyFont="1" applyFill="1" applyBorder="1" applyAlignment="1">
      <alignment/>
    </xf>
    <xf numFmtId="0" fontId="50" fillId="0" borderId="90" xfId="0" applyFont="1" applyFill="1" applyBorder="1" applyAlignment="1">
      <alignment/>
    </xf>
    <xf numFmtId="0" fontId="50" fillId="0" borderId="91" xfId="0" applyFont="1" applyFill="1" applyBorder="1" applyAlignment="1">
      <alignment/>
    </xf>
    <xf numFmtId="0" fontId="50" fillId="0" borderId="92" xfId="0" applyFont="1" applyFill="1" applyBorder="1" applyAlignment="1">
      <alignment/>
    </xf>
    <xf numFmtId="0" fontId="50" fillId="0" borderId="93" xfId="0" applyFont="1" applyFill="1" applyBorder="1" applyAlignment="1">
      <alignment/>
    </xf>
    <xf numFmtId="0" fontId="50" fillId="0" borderId="94" xfId="0" applyFont="1" applyFill="1" applyBorder="1" applyAlignment="1">
      <alignment/>
    </xf>
    <xf numFmtId="0" fontId="50" fillId="0" borderId="95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53" xfId="0" applyFont="1" applyFill="1" applyBorder="1" applyAlignment="1">
      <alignment/>
    </xf>
    <xf numFmtId="0" fontId="53" fillId="0" borderId="96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1" fillId="33" borderId="13" xfId="0" applyFont="1" applyFill="1" applyBorder="1" applyAlignment="1">
      <alignment horizontal="center"/>
    </xf>
    <xf numFmtId="165" fontId="50" fillId="0" borderId="0" xfId="0" applyNumberFormat="1" applyFont="1" applyAlignment="1">
      <alignment/>
    </xf>
    <xf numFmtId="164" fontId="50" fillId="0" borderId="0" xfId="0" applyNumberFormat="1" applyFont="1" applyAlignment="1">
      <alignment/>
    </xf>
    <xf numFmtId="0" fontId="53" fillId="0" borderId="63" xfId="0" applyFont="1" applyBorder="1" applyAlignment="1">
      <alignment/>
    </xf>
    <xf numFmtId="164" fontId="53" fillId="0" borderId="63" xfId="0" applyNumberFormat="1" applyFont="1" applyBorder="1" applyAlignment="1">
      <alignment/>
    </xf>
    <xf numFmtId="165" fontId="53" fillId="0" borderId="63" xfId="0" applyNumberFormat="1" applyFont="1" applyBorder="1" applyAlignment="1">
      <alignment/>
    </xf>
    <xf numFmtId="0" fontId="56" fillId="0" borderId="0" xfId="0" applyFont="1" applyAlignment="1">
      <alignment/>
    </xf>
    <xf numFmtId="0" fontId="51" fillId="0" borderId="63" xfId="0" applyFont="1" applyBorder="1" applyAlignment="1">
      <alignment/>
    </xf>
    <xf numFmtId="164" fontId="51" fillId="0" borderId="63" xfId="0" applyNumberFormat="1" applyFont="1" applyBorder="1" applyAlignment="1">
      <alignment/>
    </xf>
    <xf numFmtId="0" fontId="53" fillId="0" borderId="0" xfId="0" applyFont="1" applyAlignment="1">
      <alignment/>
    </xf>
    <xf numFmtId="164" fontId="53" fillId="0" borderId="0" xfId="0" applyNumberFormat="1" applyFont="1" applyAlignment="1">
      <alignment/>
    </xf>
    <xf numFmtId="165" fontId="53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165" fontId="51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5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6" fontId="50" fillId="0" borderId="0" xfId="0" applyNumberFormat="1" applyFont="1" applyAlignment="1">
      <alignment/>
    </xf>
    <xf numFmtId="0" fontId="51" fillId="33" borderId="63" xfId="0" applyFont="1" applyFill="1" applyBorder="1" applyAlignment="1">
      <alignment horizontal="center"/>
    </xf>
    <xf numFmtId="49" fontId="53" fillId="0" borderId="63" xfId="0" applyNumberFormat="1" applyFont="1" applyBorder="1" applyAlignment="1">
      <alignment/>
    </xf>
    <xf numFmtId="166" fontId="53" fillId="0" borderId="63" xfId="0" applyNumberFormat="1" applyFont="1" applyBorder="1" applyAlignment="1">
      <alignment/>
    </xf>
    <xf numFmtId="166" fontId="53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60" fillId="0" borderId="0" xfId="0" applyFont="1" applyAlignment="1">
      <alignment wrapText="1"/>
    </xf>
    <xf numFmtId="166" fontId="60" fillId="0" borderId="0" xfId="0" applyNumberFormat="1" applyFont="1" applyAlignment="1">
      <alignment wrapText="1"/>
    </xf>
    <xf numFmtId="164" fontId="60" fillId="0" borderId="0" xfId="0" applyNumberFormat="1" applyFont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 horizontal="center" wrapText="1"/>
    </xf>
    <xf numFmtId="49" fontId="60" fillId="0" borderId="0" xfId="0" applyNumberFormat="1" applyFont="1" applyAlignment="1">
      <alignment horizontal="left" wrapText="1"/>
    </xf>
    <xf numFmtId="164" fontId="60" fillId="34" borderId="11" xfId="0" applyNumberFormat="1" applyFont="1" applyFill="1" applyBorder="1" applyAlignment="1">
      <alignment wrapText="1"/>
    </xf>
    <xf numFmtId="166" fontId="60" fillId="0" borderId="0" xfId="0" applyNumberFormat="1" applyFont="1" applyAlignment="1">
      <alignment/>
    </xf>
    <xf numFmtId="166" fontId="51" fillId="0" borderId="0" xfId="0" applyNumberFormat="1" applyFont="1" applyAlignment="1">
      <alignment/>
    </xf>
    <xf numFmtId="0" fontId="62" fillId="0" borderId="0" xfId="0" applyFont="1" applyAlignment="1">
      <alignment wrapText="1"/>
    </xf>
    <xf numFmtId="166" fontId="62" fillId="0" borderId="0" xfId="0" applyNumberFormat="1" applyFont="1" applyAlignment="1">
      <alignment wrapText="1"/>
    </xf>
    <xf numFmtId="164" fontId="62" fillId="0" borderId="0" xfId="0" applyNumberFormat="1" applyFont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horizontal="center" wrapText="1"/>
    </xf>
    <xf numFmtId="49" fontId="62" fillId="0" borderId="0" xfId="0" applyNumberFormat="1" applyFont="1" applyAlignment="1">
      <alignment horizontal="left" wrapText="1"/>
    </xf>
    <xf numFmtId="164" fontId="62" fillId="34" borderId="11" xfId="0" applyNumberFormat="1" applyFont="1" applyFill="1" applyBorder="1" applyAlignment="1">
      <alignment wrapText="1"/>
    </xf>
    <xf numFmtId="166" fontId="62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63" xfId="0" applyFont="1" applyBorder="1" applyAlignment="1">
      <alignment/>
    </xf>
    <xf numFmtId="166" fontId="65" fillId="0" borderId="63" xfId="0" applyNumberFormat="1" applyFont="1" applyBorder="1" applyAlignment="1">
      <alignment/>
    </xf>
    <xf numFmtId="164" fontId="65" fillId="0" borderId="63" xfId="0" applyNumberFormat="1" applyFont="1" applyBorder="1" applyAlignment="1">
      <alignment/>
    </xf>
    <xf numFmtId="0" fontId="66" fillId="0" borderId="63" xfId="0" applyFont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0" fontId="53" fillId="0" borderId="46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164" fontId="51" fillId="0" borderId="14" xfId="0" applyNumberFormat="1" applyFont="1" applyFill="1" applyBorder="1" applyAlignment="1">
      <alignment/>
    </xf>
    <xf numFmtId="0" fontId="51" fillId="0" borderId="97" xfId="0" applyFont="1" applyFill="1" applyBorder="1" applyAlignment="1">
      <alignment/>
    </xf>
    <xf numFmtId="164" fontId="51" fillId="0" borderId="97" xfId="0" applyNumberFormat="1" applyFont="1" applyFill="1" applyBorder="1" applyAlignment="1">
      <alignment/>
    </xf>
    <xf numFmtId="0" fontId="50" fillId="0" borderId="55" xfId="0" applyFont="1" applyFill="1" applyBorder="1" applyAlignment="1">
      <alignment/>
    </xf>
    <xf numFmtId="0" fontId="53" fillId="0" borderId="98" xfId="0" applyFont="1" applyFill="1" applyBorder="1" applyAlignment="1">
      <alignment horizontal="center"/>
    </xf>
    <xf numFmtId="0" fontId="50" fillId="0" borderId="76" xfId="0" applyFont="1" applyFill="1" applyBorder="1" applyAlignment="1">
      <alignment/>
    </xf>
    <xf numFmtId="0" fontId="50" fillId="0" borderId="99" xfId="0" applyFont="1" applyFill="1" applyBorder="1" applyAlignment="1">
      <alignment/>
    </xf>
    <xf numFmtId="164" fontId="50" fillId="0" borderId="100" xfId="0" applyNumberFormat="1" applyFont="1" applyFill="1" applyBorder="1" applyAlignment="1">
      <alignment/>
    </xf>
    <xf numFmtId="164" fontId="51" fillId="0" borderId="101" xfId="0" applyNumberFormat="1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5" fillId="0" borderId="102" xfId="0" applyFont="1" applyFill="1" applyBorder="1" applyAlignment="1">
      <alignment wrapText="1"/>
    </xf>
    <xf numFmtId="0" fontId="55" fillId="0" borderId="103" xfId="0" applyFont="1" applyFill="1" applyBorder="1" applyAlignment="1">
      <alignment wrapText="1"/>
    </xf>
    <xf numFmtId="0" fontId="55" fillId="0" borderId="104" xfId="0" applyFont="1" applyFill="1" applyBorder="1" applyAlignment="1">
      <alignment wrapText="1"/>
    </xf>
    <xf numFmtId="0" fontId="53" fillId="0" borderId="102" xfId="0" applyFont="1" applyFill="1" applyBorder="1" applyAlignment="1">
      <alignment wrapText="1"/>
    </xf>
    <xf numFmtId="0" fontId="50" fillId="0" borderId="103" xfId="0" applyFont="1" applyFill="1" applyBorder="1" applyAlignment="1">
      <alignment wrapText="1"/>
    </xf>
    <xf numFmtId="0" fontId="50" fillId="0" borderId="104" xfId="0" applyFont="1" applyFill="1" applyBorder="1" applyAlignment="1">
      <alignment wrapText="1"/>
    </xf>
    <xf numFmtId="0" fontId="53" fillId="0" borderId="105" xfId="0" applyFont="1" applyFill="1" applyBorder="1" applyAlignment="1">
      <alignment wrapText="1"/>
    </xf>
    <xf numFmtId="0" fontId="50" fillId="0" borderId="106" xfId="0" applyFont="1" applyFill="1" applyBorder="1" applyAlignment="1">
      <alignment wrapText="1"/>
    </xf>
    <xf numFmtId="0" fontId="50" fillId="0" borderId="107" xfId="0" applyFont="1" applyFill="1" applyBorder="1" applyAlignment="1">
      <alignment wrapText="1"/>
    </xf>
    <xf numFmtId="0" fontId="67" fillId="0" borderId="102" xfId="0" applyFont="1" applyFill="1" applyBorder="1" applyAlignment="1">
      <alignment wrapText="1"/>
    </xf>
    <xf numFmtId="0" fontId="67" fillId="0" borderId="103" xfId="0" applyFont="1" applyFill="1" applyBorder="1" applyAlignment="1">
      <alignment wrapText="1"/>
    </xf>
    <xf numFmtId="0" fontId="67" fillId="0" borderId="104" xfId="0" applyFont="1" applyFill="1" applyBorder="1" applyAlignment="1">
      <alignment wrapText="1"/>
    </xf>
    <xf numFmtId="0" fontId="51" fillId="0" borderId="12" xfId="0" applyFont="1" applyBorder="1" applyAlignment="1">
      <alignment wrapText="1"/>
    </xf>
    <xf numFmtId="0" fontId="50" fillId="0" borderId="89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51" fillId="0" borderId="12" xfId="0" applyFont="1" applyFill="1" applyBorder="1" applyAlignment="1">
      <alignment wrapText="1"/>
    </xf>
    <xf numFmtId="0" fontId="50" fillId="0" borderId="89" xfId="0" applyFont="1" applyFill="1" applyBorder="1" applyAlignment="1">
      <alignment wrapText="1"/>
    </xf>
    <xf numFmtId="0" fontId="50" fillId="0" borderId="19" xfId="0" applyFont="1" applyFill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tabSelected="1" zoomScalePageLayoutView="0" workbookViewId="0" topLeftCell="A1">
      <selection activeCell="A1" sqref="A1"/>
    </sheetView>
  </sheetViews>
  <sheetFormatPr defaultColWidth="0" defaultRowHeight="15"/>
  <cols>
    <col min="1" max="1" width="35.7109375" style="0" customWidth="1"/>
    <col min="2" max="3" width="15.7109375" style="0" customWidth="1"/>
    <col min="4" max="5" width="8.7109375" style="0" customWidth="1"/>
    <col min="6" max="6" width="16.7109375" style="0" customWidth="1"/>
    <col min="7" max="7" width="15.7109375" style="0" customWidth="1"/>
    <col min="8" max="8" width="3.7109375" style="0" customWidth="1"/>
    <col min="9" max="26" width="0" style="0" hidden="1" customWidth="1"/>
    <col min="27" max="16384" width="9.140625" style="0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4" t="s">
        <v>0</v>
      </c>
      <c r="B2" s="3"/>
      <c r="C2" s="3"/>
      <c r="D2" s="3"/>
      <c r="E2" s="3"/>
      <c r="F2" s="7" t="s">
        <v>2</v>
      </c>
      <c r="G2" s="7"/>
    </row>
    <row r="3" spans="1:7" ht="15">
      <c r="A3" s="203" t="s">
        <v>1</v>
      </c>
      <c r="B3" s="203"/>
      <c r="C3" s="203"/>
      <c r="D3" s="203"/>
      <c r="E3" s="203"/>
      <c r="F3" s="8" t="s">
        <v>3</v>
      </c>
      <c r="G3" s="8" t="s">
        <v>4</v>
      </c>
    </row>
    <row r="4" spans="1:7" ht="15">
      <c r="A4" s="203"/>
      <c r="B4" s="203"/>
      <c r="C4" s="203"/>
      <c r="D4" s="203"/>
      <c r="E4" s="203"/>
      <c r="F4" s="9">
        <v>0.2</v>
      </c>
      <c r="G4" s="9">
        <v>0.2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17" ht="15">
      <c r="A7" s="11" t="s">
        <v>12</v>
      </c>
      <c r="B7" s="12">
        <f>'SO 18698'!I101-Rekapitulácia!D7</f>
        <v>0</v>
      </c>
      <c r="C7" s="12">
        <f>'Kryci_list 18698'!J26</f>
        <v>0</v>
      </c>
      <c r="D7" s="12">
        <v>0</v>
      </c>
      <c r="E7" s="12">
        <f>'Kryci_list 18698'!J17</f>
        <v>0</v>
      </c>
      <c r="F7" s="12">
        <v>0</v>
      </c>
      <c r="G7" s="12">
        <f aca="true" t="shared" si="0" ref="G7:G12">B7+C7+D7+E7+F7</f>
        <v>0</v>
      </c>
      <c r="K7">
        <f>'SO 18698'!K101</f>
        <v>0</v>
      </c>
      <c r="Q7">
        <v>30.126</v>
      </c>
    </row>
    <row r="8" spans="1:17" ht="15">
      <c r="A8" s="11" t="s">
        <v>13</v>
      </c>
      <c r="B8" s="12">
        <f>'SO 18786'!I56-Rekapitulácia!D8</f>
        <v>0</v>
      </c>
      <c r="C8" s="12">
        <f>'Kryci_list 18786'!J26</f>
        <v>0</v>
      </c>
      <c r="D8" s="12">
        <v>0</v>
      </c>
      <c r="E8" s="12">
        <f>'Kryci_list 18786'!J17</f>
        <v>0</v>
      </c>
      <c r="F8" s="12">
        <v>0</v>
      </c>
      <c r="G8" s="12">
        <f t="shared" si="0"/>
        <v>0</v>
      </c>
      <c r="K8">
        <f>'SO 18786'!K56</f>
        <v>0</v>
      </c>
      <c r="Q8">
        <v>30.126</v>
      </c>
    </row>
    <row r="9" spans="1:17" ht="15">
      <c r="A9" s="11" t="s">
        <v>14</v>
      </c>
      <c r="B9" s="12">
        <f>'SO 18787'!I46-Rekapitulácia!D9</f>
        <v>0</v>
      </c>
      <c r="C9" s="12">
        <f>'Kryci_list 18787'!J26</f>
        <v>0</v>
      </c>
      <c r="D9" s="12">
        <v>0</v>
      </c>
      <c r="E9" s="12">
        <f>'Kryci_list 18787'!J17</f>
        <v>0</v>
      </c>
      <c r="F9" s="12">
        <v>0</v>
      </c>
      <c r="G9" s="12">
        <f t="shared" si="0"/>
        <v>0</v>
      </c>
      <c r="K9">
        <f>'SO 18787'!K46</f>
        <v>0</v>
      </c>
      <c r="Q9">
        <v>30.126</v>
      </c>
    </row>
    <row r="10" spans="1:17" ht="15">
      <c r="A10" s="11" t="s">
        <v>15</v>
      </c>
      <c r="B10" s="12">
        <f>'SO 18788'!I60-Rekapitulácia!D10</f>
        <v>0</v>
      </c>
      <c r="C10" s="12">
        <f>'Kryci_list 18788'!J26</f>
        <v>0</v>
      </c>
      <c r="D10" s="12">
        <v>0</v>
      </c>
      <c r="E10" s="12">
        <f>'Kryci_list 18788'!J17</f>
        <v>0</v>
      </c>
      <c r="F10" s="12">
        <v>0</v>
      </c>
      <c r="G10" s="12">
        <f t="shared" si="0"/>
        <v>0</v>
      </c>
      <c r="K10">
        <f>'SO 18788'!K60</f>
        <v>0</v>
      </c>
      <c r="Q10">
        <v>30.126</v>
      </c>
    </row>
    <row r="11" spans="1:17" ht="15">
      <c r="A11" s="11" t="s">
        <v>16</v>
      </c>
      <c r="B11" s="12">
        <f>'SO 18789'!I60-Rekapitulácia!D11</f>
        <v>0</v>
      </c>
      <c r="C11" s="12">
        <f>'Kryci_list 18789'!J26</f>
        <v>0</v>
      </c>
      <c r="D11" s="12">
        <v>0</v>
      </c>
      <c r="E11" s="12">
        <f>'Kryci_list 18789'!J17</f>
        <v>0</v>
      </c>
      <c r="F11" s="12">
        <v>0</v>
      </c>
      <c r="G11" s="12">
        <f t="shared" si="0"/>
        <v>0</v>
      </c>
      <c r="K11">
        <f>'SO 18789'!K60</f>
        <v>0</v>
      </c>
      <c r="Q11">
        <v>30.126</v>
      </c>
    </row>
    <row r="12" spans="1:17" ht="15">
      <c r="A12" s="11" t="s">
        <v>17</v>
      </c>
      <c r="B12" s="12">
        <f>'SO 18790'!I38-Rekapitulácia!D12</f>
        <v>0</v>
      </c>
      <c r="C12" s="12">
        <f>'Kryci_list 18790'!J26</f>
        <v>0</v>
      </c>
      <c r="D12" s="12">
        <v>0</v>
      </c>
      <c r="E12" s="12">
        <f>'Kryci_list 18790'!J17</f>
        <v>0</v>
      </c>
      <c r="F12" s="12">
        <v>0</v>
      </c>
      <c r="G12" s="12">
        <f t="shared" si="0"/>
        <v>0</v>
      </c>
      <c r="K12">
        <f>'SO 18790'!K38</f>
        <v>0</v>
      </c>
      <c r="Q12">
        <v>30.126</v>
      </c>
    </row>
    <row r="13" spans="1:26" ht="15">
      <c r="A13" s="11" t="s">
        <v>18</v>
      </c>
      <c r="B13" s="11"/>
      <c r="C13" s="11"/>
      <c r="D13" s="11"/>
      <c r="E13" s="11"/>
      <c r="F13" s="11"/>
      <c r="G13" s="12">
        <f>SUM(G14:G17)</f>
        <v>0</v>
      </c>
      <c r="Z13" s="13">
        <f>SUM(G14:G17)</f>
        <v>0</v>
      </c>
    </row>
    <row r="14" spans="1:17" ht="15">
      <c r="A14" s="11" t="s">
        <v>19</v>
      </c>
      <c r="B14" s="12">
        <f>'SO 18792'!I45-Rekapitulácia!D14</f>
        <v>0</v>
      </c>
      <c r="C14" s="12">
        <f>'Kryci_list 18792'!J26</f>
        <v>0</v>
      </c>
      <c r="D14" s="12">
        <v>0</v>
      </c>
      <c r="E14" s="12">
        <f>'Kryci_list 18792'!J17</f>
        <v>0</v>
      </c>
      <c r="F14" s="12">
        <v>0</v>
      </c>
      <c r="G14" s="12">
        <f aca="true" t="shared" si="1" ref="G14:G20">B14+C14+D14+E14+F14</f>
        <v>0</v>
      </c>
      <c r="K14">
        <f>'SO 18792'!K45</f>
        <v>0</v>
      </c>
      <c r="Q14">
        <v>30.126</v>
      </c>
    </row>
    <row r="15" spans="1:17" ht="15">
      <c r="A15" s="11" t="s">
        <v>20</v>
      </c>
      <c r="B15" s="12">
        <f>'SO 18793'!I43-Rekapitulácia!D15</f>
        <v>0</v>
      </c>
      <c r="C15" s="12">
        <f>'Kryci_list 18793'!J26</f>
        <v>0</v>
      </c>
      <c r="D15" s="12">
        <v>0</v>
      </c>
      <c r="E15" s="12">
        <f>'Kryci_list 18793'!J17</f>
        <v>0</v>
      </c>
      <c r="F15" s="12">
        <v>0</v>
      </c>
      <c r="G15" s="12">
        <f t="shared" si="1"/>
        <v>0</v>
      </c>
      <c r="K15">
        <f>'SO 18793'!K43</f>
        <v>0</v>
      </c>
      <c r="Q15">
        <v>30.126</v>
      </c>
    </row>
    <row r="16" spans="1:17" ht="15">
      <c r="A16" s="11" t="s">
        <v>21</v>
      </c>
      <c r="B16" s="12">
        <f>'SO 18794'!I43-Rekapitulácia!D16</f>
        <v>0</v>
      </c>
      <c r="C16" s="12">
        <f>'Kryci_list 18794'!J26</f>
        <v>0</v>
      </c>
      <c r="D16" s="12">
        <v>0</v>
      </c>
      <c r="E16" s="12">
        <f>'Kryci_list 18794'!J17</f>
        <v>0</v>
      </c>
      <c r="F16" s="12">
        <v>0</v>
      </c>
      <c r="G16" s="12">
        <f t="shared" si="1"/>
        <v>0</v>
      </c>
      <c r="K16">
        <f>'SO 18794'!K43</f>
        <v>0</v>
      </c>
      <c r="Q16">
        <v>30.126</v>
      </c>
    </row>
    <row r="17" spans="1:17" ht="15">
      <c r="A17" s="11" t="s">
        <v>22</v>
      </c>
      <c r="B17" s="12">
        <f>'SO 18795'!I44-Rekapitulácia!D17</f>
        <v>0</v>
      </c>
      <c r="C17" s="12">
        <f>'Kryci_list 18795'!J26</f>
        <v>0</v>
      </c>
      <c r="D17" s="12">
        <v>0</v>
      </c>
      <c r="E17" s="12">
        <f>'Kryci_list 18795'!J17</f>
        <v>0</v>
      </c>
      <c r="F17" s="12">
        <v>0</v>
      </c>
      <c r="G17" s="12">
        <f t="shared" si="1"/>
        <v>0</v>
      </c>
      <c r="K17">
        <f>'SO 18795'!K44</f>
        <v>0</v>
      </c>
      <c r="Q17">
        <v>30.126</v>
      </c>
    </row>
    <row r="18" spans="1:17" ht="15">
      <c r="A18" s="11" t="s">
        <v>23</v>
      </c>
      <c r="B18" s="12">
        <f>'SO 18796'!I56-Rekapitulácia!D18</f>
        <v>0</v>
      </c>
      <c r="C18" s="12">
        <f>'Kryci_list 18796'!J26</f>
        <v>0</v>
      </c>
      <c r="D18" s="12">
        <v>0</v>
      </c>
      <c r="E18" s="12">
        <f>'Kryci_list 18796'!J17</f>
        <v>0</v>
      </c>
      <c r="F18" s="12">
        <v>0</v>
      </c>
      <c r="G18" s="12">
        <f t="shared" si="1"/>
        <v>0</v>
      </c>
      <c r="K18">
        <f>'SO 18796'!K56</f>
        <v>0</v>
      </c>
      <c r="Q18">
        <v>30.126</v>
      </c>
    </row>
    <row r="19" spans="1:17" ht="15">
      <c r="A19" s="11" t="s">
        <v>24</v>
      </c>
      <c r="B19" s="12">
        <f>'SO 18797'!I42-Rekapitulácia!D19</f>
        <v>0</v>
      </c>
      <c r="C19" s="12">
        <f>'Kryci_list 18797'!J26</f>
        <v>0</v>
      </c>
      <c r="D19" s="12">
        <v>0</v>
      </c>
      <c r="E19" s="12">
        <f>'Kryci_list 18797'!J17</f>
        <v>0</v>
      </c>
      <c r="F19" s="12">
        <v>0</v>
      </c>
      <c r="G19" s="12">
        <f t="shared" si="1"/>
        <v>0</v>
      </c>
      <c r="K19">
        <f>'SO 18797'!K42</f>
        <v>0</v>
      </c>
      <c r="Q19">
        <v>30.126</v>
      </c>
    </row>
    <row r="20" spans="1:17" ht="15">
      <c r="A20" s="192" t="s">
        <v>25</v>
      </c>
      <c r="B20" s="69">
        <f>'SO 18798'!I43-Rekapitulácia!D20</f>
        <v>0</v>
      </c>
      <c r="C20" s="69">
        <f>'Kryci_list 18798'!J26</f>
        <v>0</v>
      </c>
      <c r="D20" s="69">
        <v>0</v>
      </c>
      <c r="E20" s="69">
        <f>'Kryci_list 18798'!J17</f>
        <v>0</v>
      </c>
      <c r="F20" s="69">
        <v>0</v>
      </c>
      <c r="G20" s="69">
        <f t="shared" si="1"/>
        <v>0</v>
      </c>
      <c r="K20">
        <f>'SO 18798'!K43</f>
        <v>0</v>
      </c>
      <c r="Q20">
        <v>30.126</v>
      </c>
    </row>
    <row r="21" spans="1:26" ht="15">
      <c r="A21" s="195" t="s">
        <v>478</v>
      </c>
      <c r="B21" s="196">
        <f>SUM(B7:B20)</f>
        <v>0</v>
      </c>
      <c r="C21" s="196">
        <f>SUM(C7:C20)</f>
        <v>0</v>
      </c>
      <c r="D21" s="196">
        <f>SUM(D7:D20)</f>
        <v>0</v>
      </c>
      <c r="E21" s="196">
        <f>SUM(E7:E20)</f>
        <v>0</v>
      </c>
      <c r="F21" s="196">
        <f>SUM(F7:F20)</f>
        <v>0</v>
      </c>
      <c r="G21" s="196">
        <f>SUM(G7:G20)-SUM(Z7:Z20)</f>
        <v>0</v>
      </c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ht="15">
      <c r="A22" s="193" t="s">
        <v>479</v>
      </c>
      <c r="B22" s="194">
        <f>G21-SUM(Rekapitulácia!K7:Rekapitulácia!K20)*1</f>
        <v>0</v>
      </c>
      <c r="C22" s="194"/>
      <c r="D22" s="194"/>
      <c r="E22" s="194"/>
      <c r="F22" s="194"/>
      <c r="G22" s="194">
        <f>ROUND(((ROUND(B22,2)*20)/100),2)*1</f>
        <v>0</v>
      </c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ht="15">
      <c r="A23" s="5" t="s">
        <v>479</v>
      </c>
      <c r="B23" s="190">
        <f>(G21-B22)</f>
        <v>0</v>
      </c>
      <c r="C23" s="190"/>
      <c r="D23" s="190"/>
      <c r="E23" s="190"/>
      <c r="F23" s="190"/>
      <c r="G23" s="190">
        <f>ROUND(((ROUND(B23,2)*20)/100),2)</f>
        <v>0</v>
      </c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ht="15">
      <c r="A24" s="5" t="s">
        <v>480</v>
      </c>
      <c r="B24" s="190"/>
      <c r="C24" s="190"/>
      <c r="D24" s="190"/>
      <c r="E24" s="190"/>
      <c r="F24" s="190"/>
      <c r="G24" s="190">
        <f>SUM(G21:G23)</f>
        <v>0</v>
      </c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7" ht="15">
      <c r="A25" s="14"/>
      <c r="B25" s="191"/>
      <c r="C25" s="191"/>
      <c r="D25" s="191"/>
      <c r="E25" s="191"/>
      <c r="F25" s="191"/>
      <c r="G25" s="191"/>
    </row>
    <row r="26" spans="1:7" ht="15">
      <c r="A26" s="14"/>
      <c r="B26" s="191"/>
      <c r="C26" s="191"/>
      <c r="D26" s="191"/>
      <c r="E26" s="191"/>
      <c r="F26" s="191"/>
      <c r="G26" s="191"/>
    </row>
    <row r="27" spans="1:7" ht="15">
      <c r="A27" s="14"/>
      <c r="B27" s="191"/>
      <c r="C27" s="191"/>
      <c r="D27" s="191"/>
      <c r="E27" s="191"/>
      <c r="F27" s="191"/>
      <c r="G27" s="191"/>
    </row>
    <row r="28" spans="1:7" ht="15">
      <c r="A28" s="14"/>
      <c r="B28" s="191"/>
      <c r="C28" s="191"/>
      <c r="D28" s="191"/>
      <c r="E28" s="191"/>
      <c r="F28" s="191"/>
      <c r="G28" s="191"/>
    </row>
    <row r="29" spans="1:7" ht="15">
      <c r="A29" s="14"/>
      <c r="B29" s="191"/>
      <c r="C29" s="191"/>
      <c r="D29" s="191"/>
      <c r="E29" s="191"/>
      <c r="F29" s="191"/>
      <c r="G29" s="191"/>
    </row>
    <row r="30" spans="1:7" ht="15">
      <c r="A30" s="14"/>
      <c r="B30" s="191"/>
      <c r="C30" s="191"/>
      <c r="D30" s="191"/>
      <c r="E30" s="191"/>
      <c r="F30" s="191"/>
      <c r="G30" s="191"/>
    </row>
    <row r="31" spans="1:7" ht="15">
      <c r="A31" s="14"/>
      <c r="B31" s="191"/>
      <c r="C31" s="191"/>
      <c r="D31" s="191"/>
      <c r="E31" s="191"/>
      <c r="F31" s="191"/>
      <c r="G31" s="191"/>
    </row>
    <row r="32" spans="1:7" ht="15">
      <c r="A32" s="14"/>
      <c r="B32" s="191"/>
      <c r="C32" s="191"/>
      <c r="D32" s="191"/>
      <c r="E32" s="191"/>
      <c r="F32" s="191"/>
      <c r="G32" s="191"/>
    </row>
    <row r="33" spans="1:7" ht="15">
      <c r="A33" s="14"/>
      <c r="B33" s="191"/>
      <c r="C33" s="191"/>
      <c r="D33" s="191"/>
      <c r="E33" s="191"/>
      <c r="F33" s="191"/>
      <c r="G33" s="191"/>
    </row>
    <row r="34" spans="1:7" ht="15">
      <c r="A34" s="14"/>
      <c r="B34" s="191"/>
      <c r="C34" s="191"/>
      <c r="D34" s="191"/>
      <c r="E34" s="191"/>
      <c r="F34" s="191"/>
      <c r="G34" s="191"/>
    </row>
    <row r="35" spans="1:7" ht="15">
      <c r="A35" s="14"/>
      <c r="B35" s="191"/>
      <c r="C35" s="191"/>
      <c r="D35" s="191"/>
      <c r="E35" s="191"/>
      <c r="F35" s="191"/>
      <c r="G35" s="191"/>
    </row>
    <row r="36" spans="1:7" ht="15">
      <c r="A36" s="14"/>
      <c r="B36" s="191"/>
      <c r="C36" s="191"/>
      <c r="D36" s="191"/>
      <c r="E36" s="191"/>
      <c r="F36" s="191"/>
      <c r="G36" s="191"/>
    </row>
    <row r="37" spans="1:7" ht="15">
      <c r="A37" s="14"/>
      <c r="B37" s="191"/>
      <c r="C37" s="191"/>
      <c r="D37" s="191"/>
      <c r="E37" s="191"/>
      <c r="F37" s="191"/>
      <c r="G37" s="191"/>
    </row>
    <row r="38" spans="1:7" ht="15">
      <c r="A38" s="14"/>
      <c r="B38" s="191"/>
      <c r="C38" s="191"/>
      <c r="D38" s="191"/>
      <c r="E38" s="191"/>
      <c r="F38" s="191"/>
      <c r="G38" s="191"/>
    </row>
    <row r="39" spans="1:7" ht="15">
      <c r="A39" s="14"/>
      <c r="B39" s="191"/>
      <c r="C39" s="191"/>
      <c r="D39" s="191"/>
      <c r="E39" s="191"/>
      <c r="F39" s="191"/>
      <c r="G39" s="191"/>
    </row>
    <row r="40" spans="1:7" ht="15">
      <c r="A40" s="14"/>
      <c r="B40" s="191"/>
      <c r="C40" s="191"/>
      <c r="D40" s="191"/>
      <c r="E40" s="191"/>
      <c r="F40" s="191"/>
      <c r="G40" s="191"/>
    </row>
    <row r="41" spans="1:7" ht="15">
      <c r="A41" s="14"/>
      <c r="B41" s="191"/>
      <c r="C41" s="191"/>
      <c r="D41" s="191"/>
      <c r="E41" s="191"/>
      <c r="F41" s="191"/>
      <c r="G41" s="191"/>
    </row>
    <row r="42" spans="1:7" ht="15">
      <c r="A42" s="14"/>
      <c r="B42" s="191"/>
      <c r="C42" s="191"/>
      <c r="D42" s="191"/>
      <c r="E42" s="191"/>
      <c r="F42" s="191"/>
      <c r="G42" s="191"/>
    </row>
    <row r="43" spans="1:7" ht="15">
      <c r="A43" s="14"/>
      <c r="B43" s="191"/>
      <c r="C43" s="191"/>
      <c r="D43" s="191"/>
      <c r="E43" s="191"/>
      <c r="F43" s="191"/>
      <c r="G43" s="191"/>
    </row>
    <row r="44" spans="1:7" ht="15">
      <c r="A44" s="14"/>
      <c r="B44" s="191"/>
      <c r="C44" s="191"/>
      <c r="D44" s="191"/>
      <c r="E44" s="191"/>
      <c r="F44" s="191"/>
      <c r="G44" s="191"/>
    </row>
    <row r="45" spans="1:7" ht="15">
      <c r="A45" s="14"/>
      <c r="B45" s="191"/>
      <c r="C45" s="191"/>
      <c r="D45" s="191"/>
      <c r="E45" s="191"/>
      <c r="F45" s="191"/>
      <c r="G45" s="191"/>
    </row>
    <row r="46" spans="1:7" ht="15">
      <c r="A46" s="14"/>
      <c r="B46" s="191"/>
      <c r="C46" s="191"/>
      <c r="D46" s="191"/>
      <c r="E46" s="191"/>
      <c r="F46" s="191"/>
      <c r="G46" s="191"/>
    </row>
    <row r="47" spans="1:7" ht="15">
      <c r="A47" s="1"/>
      <c r="B47" s="143"/>
      <c r="C47" s="143"/>
      <c r="D47" s="143"/>
      <c r="E47" s="143"/>
      <c r="F47" s="143"/>
      <c r="G47" s="143"/>
    </row>
    <row r="48" spans="1:7" ht="15">
      <c r="A48" s="1"/>
      <c r="B48" s="143"/>
      <c r="C48" s="143"/>
      <c r="D48" s="143"/>
      <c r="E48" s="143"/>
      <c r="F48" s="143"/>
      <c r="G48" s="143"/>
    </row>
    <row r="49" spans="1:7" ht="15">
      <c r="A49" s="1"/>
      <c r="B49" s="143"/>
      <c r="C49" s="143"/>
      <c r="D49" s="143"/>
      <c r="E49" s="143"/>
      <c r="F49" s="143"/>
      <c r="G49" s="143"/>
    </row>
    <row r="50" spans="1:7" ht="15">
      <c r="A50" s="1"/>
      <c r="B50" s="143"/>
      <c r="C50" s="143"/>
      <c r="D50" s="143"/>
      <c r="E50" s="143"/>
      <c r="F50" s="143"/>
      <c r="G50" s="143"/>
    </row>
    <row r="51" spans="2:7" ht="15">
      <c r="B51" s="13"/>
      <c r="C51" s="13"/>
      <c r="D51" s="13"/>
      <c r="E51" s="13"/>
      <c r="F51" s="13"/>
      <c r="G51" s="13"/>
    </row>
    <row r="52" spans="2:7" ht="15">
      <c r="B52" s="13"/>
      <c r="C52" s="13"/>
      <c r="D52" s="13"/>
      <c r="E52" s="13"/>
      <c r="F52" s="13"/>
      <c r="G52" s="13"/>
    </row>
    <row r="53" spans="2:7" ht="15">
      <c r="B53" s="13"/>
      <c r="C53" s="13"/>
      <c r="D53" s="13"/>
      <c r="E53" s="13"/>
      <c r="F53" s="13"/>
      <c r="G53" s="13"/>
    </row>
    <row r="54" spans="2:7" ht="15">
      <c r="B54" s="13"/>
      <c r="C54" s="13"/>
      <c r="D54" s="13"/>
      <c r="E54" s="13"/>
      <c r="F54" s="13"/>
      <c r="G54" s="13"/>
    </row>
    <row r="55" spans="2:7" ht="15">
      <c r="B55" s="13"/>
      <c r="C55" s="13"/>
      <c r="D55" s="13"/>
      <c r="E55" s="13"/>
      <c r="F55" s="13"/>
      <c r="G55" s="13"/>
    </row>
    <row r="56" spans="2:7" ht="15">
      <c r="B56" s="13"/>
      <c r="C56" s="13"/>
      <c r="D56" s="13"/>
      <c r="E56" s="13"/>
      <c r="F56" s="13"/>
      <c r="G56" s="13"/>
    </row>
    <row r="57" spans="2:7" ht="15">
      <c r="B57" s="13"/>
      <c r="C57" s="13"/>
      <c r="D57" s="13"/>
      <c r="E57" s="13"/>
      <c r="F57" s="13"/>
      <c r="G57" s="13"/>
    </row>
    <row r="58" spans="2:7" ht="15">
      <c r="B58" s="13"/>
      <c r="C58" s="13"/>
      <c r="D58" s="13"/>
      <c r="E58" s="13"/>
      <c r="F58" s="13"/>
      <c r="G58" s="13"/>
    </row>
    <row r="59" spans="2:7" ht="15">
      <c r="B59" s="13"/>
      <c r="C59" s="13"/>
      <c r="D59" s="13"/>
      <c r="E59" s="13"/>
      <c r="F59" s="13"/>
      <c r="G59" s="13"/>
    </row>
    <row r="60" spans="2:7" ht="15">
      <c r="B60" s="13"/>
      <c r="C60" s="13"/>
      <c r="D60" s="13"/>
      <c r="E60" s="13"/>
      <c r="F60" s="13"/>
      <c r="G60" s="13"/>
    </row>
    <row r="61" spans="2:7" ht="15">
      <c r="B61" s="13"/>
      <c r="C61" s="13"/>
      <c r="D61" s="13"/>
      <c r="E61" s="13"/>
      <c r="F61" s="13"/>
      <c r="G61" s="13"/>
    </row>
    <row r="62" spans="2:7" ht="15">
      <c r="B62" s="13"/>
      <c r="C62" s="13"/>
      <c r="D62" s="13"/>
      <c r="E62" s="13"/>
      <c r="F62" s="13"/>
      <c r="G62" s="13"/>
    </row>
    <row r="63" spans="2:7" ht="15">
      <c r="B63" s="13"/>
      <c r="C63" s="13"/>
      <c r="D63" s="13"/>
      <c r="E63" s="13"/>
      <c r="F63" s="13"/>
      <c r="G63" s="13"/>
    </row>
    <row r="64" spans="2:7" ht="15">
      <c r="B64" s="13"/>
      <c r="C64" s="13"/>
      <c r="D64" s="13"/>
      <c r="E64" s="13"/>
      <c r="F64" s="13"/>
      <c r="G64" s="13"/>
    </row>
    <row r="65" spans="2:7" ht="15">
      <c r="B65" s="13"/>
      <c r="C65" s="13"/>
      <c r="D65" s="13"/>
      <c r="E65" s="13"/>
      <c r="F65" s="13"/>
      <c r="G65" s="13"/>
    </row>
    <row r="66" spans="2:7" ht="15">
      <c r="B66" s="13"/>
      <c r="C66" s="13"/>
      <c r="D66" s="13"/>
      <c r="E66" s="13"/>
      <c r="F66" s="13"/>
      <c r="G66" s="13"/>
    </row>
    <row r="67" spans="2:7" ht="15">
      <c r="B67" s="13"/>
      <c r="C67" s="13"/>
      <c r="D67" s="13"/>
      <c r="E67" s="13"/>
      <c r="F67" s="13"/>
      <c r="G67" s="13"/>
    </row>
    <row r="68" spans="2:7" ht="15">
      <c r="B68" s="13"/>
      <c r="C68" s="13"/>
      <c r="D68" s="13"/>
      <c r="E68" s="13"/>
      <c r="F68" s="13"/>
      <c r="G68" s="13"/>
    </row>
    <row r="69" spans="2:7" ht="15">
      <c r="B69" s="13"/>
      <c r="C69" s="13"/>
      <c r="D69" s="13"/>
      <c r="E69" s="13"/>
      <c r="F69" s="13"/>
      <c r="G69" s="13"/>
    </row>
    <row r="70" spans="2:7" ht="15">
      <c r="B70" s="13"/>
      <c r="C70" s="13"/>
      <c r="D70" s="13"/>
      <c r="E70" s="13"/>
      <c r="F70" s="13"/>
      <c r="G70" s="13"/>
    </row>
    <row r="71" spans="2:7" ht="15">
      <c r="B71" s="13"/>
      <c r="C71" s="13"/>
      <c r="D71" s="13"/>
      <c r="E71" s="13"/>
      <c r="F71" s="13"/>
      <c r="G71" s="13"/>
    </row>
    <row r="72" spans="2:7" ht="15">
      <c r="B72" s="13"/>
      <c r="C72" s="13"/>
      <c r="D72" s="13"/>
      <c r="E72" s="13"/>
      <c r="F72" s="13"/>
      <c r="G72" s="13"/>
    </row>
    <row r="73" spans="2:7" ht="15">
      <c r="B73" s="13"/>
      <c r="C73" s="13"/>
      <c r="D73" s="13"/>
      <c r="E73" s="13"/>
      <c r="F73" s="13"/>
      <c r="G73" s="13"/>
    </row>
    <row r="74" spans="2:7" ht="15">
      <c r="B74" s="13"/>
      <c r="C74" s="13"/>
      <c r="D74" s="13"/>
      <c r="E74" s="13"/>
      <c r="F74" s="13"/>
      <c r="G74" s="13"/>
    </row>
    <row r="75" spans="2:7" ht="15">
      <c r="B75" s="13"/>
      <c r="C75" s="13"/>
      <c r="D75" s="13"/>
      <c r="E75" s="13"/>
      <c r="F75" s="13"/>
      <c r="G75" s="13"/>
    </row>
    <row r="76" spans="2:7" ht="15">
      <c r="B76" s="13"/>
      <c r="C76" s="13"/>
      <c r="D76" s="13"/>
      <c r="E76" s="13"/>
      <c r="F76" s="13"/>
      <c r="G76" s="13"/>
    </row>
    <row r="77" spans="2:7" ht="15">
      <c r="B77" s="13"/>
      <c r="C77" s="13"/>
      <c r="D77" s="13"/>
      <c r="E77" s="13"/>
      <c r="F77" s="13"/>
      <c r="G77" s="13"/>
    </row>
    <row r="78" spans="2:7" ht="15">
      <c r="B78" s="13"/>
      <c r="C78" s="13"/>
      <c r="D78" s="13"/>
      <c r="E78" s="13"/>
      <c r="F78" s="13"/>
      <c r="G78" s="13"/>
    </row>
    <row r="79" spans="2:7" ht="15">
      <c r="B79" s="13"/>
      <c r="C79" s="13"/>
      <c r="D79" s="13"/>
      <c r="E79" s="13"/>
      <c r="F79" s="13"/>
      <c r="G79" s="13"/>
    </row>
    <row r="80" spans="2:7" ht="15">
      <c r="B80" s="13"/>
      <c r="C80" s="13"/>
      <c r="D80" s="13"/>
      <c r="E80" s="13"/>
      <c r="F80" s="13"/>
      <c r="G80" s="13"/>
    </row>
    <row r="81" spans="2:7" ht="15">
      <c r="B81" s="13"/>
      <c r="C81" s="13"/>
      <c r="D81" s="13"/>
      <c r="E81" s="13"/>
      <c r="F81" s="13"/>
      <c r="G81" s="13"/>
    </row>
    <row r="82" spans="2:7" ht="15">
      <c r="B82" s="13"/>
      <c r="C82" s="13"/>
      <c r="D82" s="13"/>
      <c r="E82" s="13"/>
      <c r="F82" s="13"/>
      <c r="G82" s="13"/>
    </row>
    <row r="83" spans="2:7" ht="15">
      <c r="B83" s="13"/>
      <c r="C83" s="13"/>
      <c r="D83" s="13"/>
      <c r="E83" s="13"/>
      <c r="F83" s="13"/>
      <c r="G83" s="13"/>
    </row>
    <row r="84" spans="2:7" ht="15">
      <c r="B84" s="13"/>
      <c r="C84" s="13"/>
      <c r="D84" s="13"/>
      <c r="E84" s="13"/>
      <c r="F84" s="13"/>
      <c r="G84" s="13"/>
    </row>
    <row r="85" spans="2:7" ht="15">
      <c r="B85" s="13"/>
      <c r="C85" s="13"/>
      <c r="D85" s="13"/>
      <c r="E85" s="13"/>
      <c r="F85" s="13"/>
      <c r="G85" s="13"/>
    </row>
    <row r="86" spans="2:7" ht="15">
      <c r="B86" s="13"/>
      <c r="C86" s="13"/>
      <c r="D86" s="13"/>
      <c r="E86" s="13"/>
      <c r="F86" s="13"/>
      <c r="G86" s="13"/>
    </row>
    <row r="87" spans="2:7" ht="15">
      <c r="B87" s="13"/>
      <c r="C87" s="13"/>
      <c r="D87" s="13"/>
      <c r="E87" s="13"/>
      <c r="F87" s="13"/>
      <c r="G87" s="13"/>
    </row>
    <row r="88" spans="2:7" ht="15">
      <c r="B88" s="13"/>
      <c r="C88" s="13"/>
      <c r="D88" s="13"/>
      <c r="E88" s="13"/>
      <c r="F88" s="13"/>
      <c r="G88" s="13"/>
    </row>
    <row r="89" spans="2:7" ht="15">
      <c r="B89" s="13"/>
      <c r="C89" s="13"/>
      <c r="D89" s="13"/>
      <c r="E89" s="13"/>
      <c r="F89" s="13"/>
      <c r="G89" s="13"/>
    </row>
    <row r="90" spans="2:7" ht="15">
      <c r="B90" s="13"/>
      <c r="C90" s="13"/>
      <c r="D90" s="13"/>
      <c r="E90" s="13"/>
      <c r="F90" s="13"/>
      <c r="G90" s="13"/>
    </row>
    <row r="91" spans="2:7" ht="15">
      <c r="B91" s="13"/>
      <c r="C91" s="13"/>
      <c r="D91" s="13"/>
      <c r="E91" s="13"/>
      <c r="F91" s="13"/>
      <c r="G91" s="13"/>
    </row>
    <row r="92" spans="2:7" ht="15">
      <c r="B92" s="13"/>
      <c r="C92" s="13"/>
      <c r="D92" s="13"/>
      <c r="E92" s="13"/>
      <c r="F92" s="13"/>
      <c r="G92" s="13"/>
    </row>
    <row r="93" spans="2:7" ht="15">
      <c r="B93" s="13"/>
      <c r="C93" s="13"/>
      <c r="D93" s="13"/>
      <c r="E93" s="13"/>
      <c r="F93" s="13"/>
      <c r="G93" s="13"/>
    </row>
    <row r="94" spans="2:7" ht="15">
      <c r="B94" s="13"/>
      <c r="C94" s="13"/>
      <c r="D94" s="13"/>
      <c r="E94" s="13"/>
      <c r="F94" s="13"/>
      <c r="G94" s="13"/>
    </row>
    <row r="95" spans="2:7" ht="15">
      <c r="B95" s="13"/>
      <c r="C95" s="13"/>
      <c r="D95" s="13"/>
      <c r="E95" s="13"/>
      <c r="F95" s="13"/>
      <c r="G95" s="13"/>
    </row>
    <row r="96" spans="2:7" ht="15">
      <c r="B96" s="13"/>
      <c r="C96" s="13"/>
      <c r="D96" s="13"/>
      <c r="E96" s="13"/>
      <c r="F96" s="13"/>
      <c r="G96" s="13"/>
    </row>
    <row r="97" spans="2:7" ht="15">
      <c r="B97" s="13"/>
      <c r="C97" s="13"/>
      <c r="D97" s="13"/>
      <c r="E97" s="13"/>
      <c r="F97" s="13"/>
      <c r="G97" s="13"/>
    </row>
    <row r="98" spans="2:7" ht="15">
      <c r="B98" s="13"/>
      <c r="C98" s="13"/>
      <c r="D98" s="13"/>
      <c r="E98" s="13"/>
      <c r="F98" s="13"/>
      <c r="G98" s="13"/>
    </row>
    <row r="99" spans="2:7" ht="15">
      <c r="B99" s="13"/>
      <c r="C99" s="13"/>
      <c r="D99" s="13"/>
      <c r="E99" s="13"/>
      <c r="F99" s="13"/>
      <c r="G99" s="13"/>
    </row>
    <row r="100" spans="2:7" ht="15">
      <c r="B100" s="13"/>
      <c r="C100" s="13"/>
      <c r="D100" s="13"/>
      <c r="E100" s="13"/>
      <c r="F100" s="13"/>
      <c r="G100" s="13"/>
    </row>
    <row r="101" spans="2:7" ht="15">
      <c r="B101" s="13"/>
      <c r="C101" s="13"/>
      <c r="D101" s="13"/>
      <c r="E101" s="13"/>
      <c r="F101" s="13"/>
      <c r="G101" s="13"/>
    </row>
    <row r="102" spans="2:7" ht="15">
      <c r="B102" s="13"/>
      <c r="C102" s="13"/>
      <c r="D102" s="13"/>
      <c r="E102" s="13"/>
      <c r="F102" s="13"/>
      <c r="G102" s="13"/>
    </row>
    <row r="103" spans="2:7" ht="15">
      <c r="B103" s="13"/>
      <c r="C103" s="13"/>
      <c r="D103" s="13"/>
      <c r="E103" s="13"/>
      <c r="F103" s="13"/>
      <c r="G103" s="13"/>
    </row>
    <row r="104" spans="2:7" ht="15">
      <c r="B104" s="13"/>
      <c r="C104" s="13"/>
      <c r="D104" s="13"/>
      <c r="E104" s="13"/>
      <c r="F104" s="13"/>
      <c r="G104" s="13"/>
    </row>
    <row r="105" spans="2:7" ht="15">
      <c r="B105" s="13"/>
      <c r="C105" s="13"/>
      <c r="D105" s="13"/>
      <c r="E105" s="13"/>
      <c r="F105" s="13"/>
      <c r="G105" s="13"/>
    </row>
    <row r="106" spans="2:7" ht="15">
      <c r="B106" s="13"/>
      <c r="C106" s="13"/>
      <c r="D106" s="13"/>
      <c r="E106" s="13"/>
      <c r="F106" s="13"/>
      <c r="G106" s="13"/>
    </row>
    <row r="107" spans="2:7" ht="15">
      <c r="B107" s="13"/>
      <c r="C107" s="13"/>
      <c r="D107" s="13"/>
      <c r="E107" s="13"/>
      <c r="F107" s="13"/>
      <c r="G107" s="13"/>
    </row>
    <row r="108" spans="2:7" ht="15">
      <c r="B108" s="13"/>
      <c r="C108" s="13"/>
      <c r="D108" s="13"/>
      <c r="E108" s="13"/>
      <c r="F108" s="13"/>
      <c r="G108" s="13"/>
    </row>
    <row r="109" spans="2:7" ht="15">
      <c r="B109" s="13"/>
      <c r="C109" s="13"/>
      <c r="D109" s="13"/>
      <c r="E109" s="13"/>
      <c r="F109" s="13"/>
      <c r="G109" s="13"/>
    </row>
    <row r="110" spans="2:7" ht="15">
      <c r="B110" s="13"/>
      <c r="C110" s="13"/>
      <c r="D110" s="13"/>
      <c r="E110" s="13"/>
      <c r="F110" s="13"/>
      <c r="G110" s="13"/>
    </row>
    <row r="111" spans="2:7" ht="15">
      <c r="B111" s="13"/>
      <c r="C111" s="13"/>
      <c r="D111" s="13"/>
      <c r="E111" s="13"/>
      <c r="F111" s="13"/>
      <c r="G111" s="13"/>
    </row>
    <row r="112" spans="2:7" ht="15">
      <c r="B112" s="13"/>
      <c r="C112" s="13"/>
      <c r="D112" s="13"/>
      <c r="E112" s="13"/>
      <c r="F112" s="13"/>
      <c r="G112" s="13"/>
    </row>
    <row r="113" spans="2:7" ht="15">
      <c r="B113" s="13"/>
      <c r="C113" s="13"/>
      <c r="D113" s="13"/>
      <c r="E113" s="13"/>
      <c r="F113" s="13"/>
      <c r="G113" s="13"/>
    </row>
    <row r="114" spans="2:7" ht="15">
      <c r="B114" s="13"/>
      <c r="C114" s="13"/>
      <c r="D114" s="13"/>
      <c r="E114" s="13"/>
      <c r="F114" s="13"/>
      <c r="G114" s="13"/>
    </row>
    <row r="115" spans="2:7" ht="15">
      <c r="B115" s="13"/>
      <c r="C115" s="13"/>
      <c r="D115" s="13"/>
      <c r="E115" s="13"/>
      <c r="F115" s="13"/>
      <c r="G115" s="13"/>
    </row>
    <row r="116" spans="2:7" ht="15">
      <c r="B116" s="13"/>
      <c r="C116" s="13"/>
      <c r="D116" s="13"/>
      <c r="E116" s="13"/>
      <c r="F116" s="13"/>
      <c r="G116" s="13"/>
    </row>
  </sheetData>
  <sheetProtection/>
  <mergeCells count="1">
    <mergeCell ref="A3:E4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6" t="s">
        <v>34</v>
      </c>
      <c r="B1" s="217"/>
      <c r="C1" s="217"/>
      <c r="D1" s="218"/>
      <c r="E1" s="138" t="s">
        <v>31</v>
      </c>
      <c r="F1" s="137"/>
      <c r="W1">
        <v>30.126</v>
      </c>
    </row>
    <row r="2" spans="1:6" ht="19.5" customHeight="1">
      <c r="A2" s="216" t="s">
        <v>35</v>
      </c>
      <c r="B2" s="217"/>
      <c r="C2" s="217"/>
      <c r="D2" s="218"/>
      <c r="E2" s="138" t="s">
        <v>29</v>
      </c>
      <c r="F2" s="137"/>
    </row>
    <row r="3" spans="1:6" ht="19.5" customHeight="1">
      <c r="A3" s="216" t="s">
        <v>36</v>
      </c>
      <c r="B3" s="217"/>
      <c r="C3" s="217"/>
      <c r="D3" s="218"/>
      <c r="E3" s="138" t="s">
        <v>76</v>
      </c>
      <c r="F3" s="137"/>
    </row>
    <row r="4" spans="1:6" ht="15">
      <c r="A4" s="139" t="s">
        <v>1</v>
      </c>
      <c r="B4" s="136"/>
      <c r="C4" s="136"/>
      <c r="D4" s="136"/>
      <c r="E4" s="136"/>
      <c r="F4" s="136"/>
    </row>
    <row r="5" spans="1:6" ht="15">
      <c r="A5" s="139" t="s">
        <v>281</v>
      </c>
      <c r="B5" s="136"/>
      <c r="C5" s="136"/>
      <c r="D5" s="136"/>
      <c r="E5" s="136"/>
      <c r="F5" s="136"/>
    </row>
    <row r="6" spans="1:6" ht="15">
      <c r="A6" s="136"/>
      <c r="B6" s="136"/>
      <c r="C6" s="136"/>
      <c r="D6" s="136"/>
      <c r="E6" s="136"/>
      <c r="F6" s="136"/>
    </row>
    <row r="7" spans="1:6" ht="15">
      <c r="A7" s="136"/>
      <c r="B7" s="136"/>
      <c r="C7" s="136"/>
      <c r="D7" s="136"/>
      <c r="E7" s="136"/>
      <c r="F7" s="136"/>
    </row>
    <row r="8" spans="1:6" ht="15">
      <c r="A8" s="140" t="s">
        <v>77</v>
      </c>
      <c r="B8" s="136"/>
      <c r="C8" s="136"/>
      <c r="D8" s="136"/>
      <c r="E8" s="136"/>
      <c r="F8" s="136"/>
    </row>
    <row r="9" spans="1:6" ht="15">
      <c r="A9" s="141" t="s">
        <v>73</v>
      </c>
      <c r="B9" s="141" t="s">
        <v>67</v>
      </c>
      <c r="C9" s="141" t="s">
        <v>68</v>
      </c>
      <c r="D9" s="141" t="s">
        <v>45</v>
      </c>
      <c r="E9" s="141" t="s">
        <v>74</v>
      </c>
      <c r="F9" s="141" t="s">
        <v>75</v>
      </c>
    </row>
    <row r="10" spans="1:26" ht="15">
      <c r="A10" s="148" t="s">
        <v>78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">
      <c r="A11" s="150" t="s">
        <v>79</v>
      </c>
      <c r="B11" s="151">
        <f>'SO 18787'!L18</f>
        <v>0</v>
      </c>
      <c r="C11" s="151">
        <f>'SO 18787'!M18</f>
        <v>0</v>
      </c>
      <c r="D11" s="151">
        <f>'SO 18787'!I18</f>
        <v>0</v>
      </c>
      <c r="E11" s="152">
        <f>'SO 18787'!S18</f>
        <v>0</v>
      </c>
      <c r="F11" s="152">
        <f>'SO 18787'!V18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">
      <c r="A12" s="150" t="s">
        <v>80</v>
      </c>
      <c r="B12" s="151">
        <f>'SO 18787'!L23</f>
        <v>0</v>
      </c>
      <c r="C12" s="151">
        <f>'SO 18787'!M23</f>
        <v>0</v>
      </c>
      <c r="D12" s="151">
        <f>'SO 18787'!I23</f>
        <v>0</v>
      </c>
      <c r="E12" s="152">
        <f>'SO 18787'!S23</f>
        <v>0.02</v>
      </c>
      <c r="F12" s="152">
        <f>'SO 18787'!V23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">
      <c r="A13" s="150" t="s">
        <v>81</v>
      </c>
      <c r="B13" s="151">
        <f>'SO 18787'!L27</f>
        <v>0</v>
      </c>
      <c r="C13" s="151">
        <f>'SO 18787'!M27</f>
        <v>0</v>
      </c>
      <c r="D13" s="151">
        <f>'SO 18787'!I27</f>
        <v>0</v>
      </c>
      <c r="E13" s="152">
        <f>'SO 18787'!S27</f>
        <v>1</v>
      </c>
      <c r="F13" s="152">
        <f>'SO 18787'!V27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">
      <c r="A14" s="150" t="s">
        <v>82</v>
      </c>
      <c r="B14" s="151">
        <f>'SO 18787'!L34</f>
        <v>0</v>
      </c>
      <c r="C14" s="151">
        <f>'SO 18787'!M34</f>
        <v>0</v>
      </c>
      <c r="D14" s="151">
        <f>'SO 18787'!I34</f>
        <v>0</v>
      </c>
      <c r="E14" s="152">
        <f>'SO 18787'!S34</f>
        <v>30.14</v>
      </c>
      <c r="F14" s="152">
        <f>'SO 18787'!V34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5">
      <c r="A15" s="150" t="s">
        <v>83</v>
      </c>
      <c r="B15" s="151">
        <f>'SO 18787'!L39</f>
        <v>0</v>
      </c>
      <c r="C15" s="151">
        <f>'SO 18787'!M39</f>
        <v>0</v>
      </c>
      <c r="D15" s="151">
        <f>'SO 18787'!I39</f>
        <v>0</v>
      </c>
      <c r="E15" s="152">
        <f>'SO 18787'!S39</f>
        <v>9.35</v>
      </c>
      <c r="F15" s="152">
        <f>'SO 18787'!V39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ht="15">
      <c r="A16" s="150" t="s">
        <v>84</v>
      </c>
      <c r="B16" s="151">
        <f>'SO 18787'!L43</f>
        <v>0</v>
      </c>
      <c r="C16" s="151">
        <f>'SO 18787'!M43</f>
        <v>0</v>
      </c>
      <c r="D16" s="151">
        <f>'SO 18787'!I43</f>
        <v>0</v>
      </c>
      <c r="E16" s="152">
        <f>'SO 18787'!S43</f>
        <v>0</v>
      </c>
      <c r="F16" s="152">
        <f>'SO 18787'!V43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ht="15">
      <c r="A17" s="2" t="s">
        <v>78</v>
      </c>
      <c r="B17" s="153">
        <f>'SO 18787'!L45</f>
        <v>0</v>
      </c>
      <c r="C17" s="153">
        <f>'SO 18787'!M45</f>
        <v>0</v>
      </c>
      <c r="D17" s="153">
        <f>'SO 18787'!I45</f>
        <v>0</v>
      </c>
      <c r="E17" s="154">
        <f>'SO 18787'!S45</f>
        <v>40.51</v>
      </c>
      <c r="F17" s="154">
        <f>'SO 18787'!V45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6" ht="15">
      <c r="A18" s="1"/>
      <c r="B18" s="143"/>
      <c r="C18" s="143"/>
      <c r="D18" s="143"/>
      <c r="E18" s="142"/>
      <c r="F18" s="142"/>
    </row>
    <row r="19" spans="1:26" ht="15">
      <c r="A19" s="2" t="s">
        <v>88</v>
      </c>
      <c r="B19" s="153">
        <f>'SO 18787'!L46</f>
        <v>0</v>
      </c>
      <c r="C19" s="153">
        <f>'SO 18787'!M46</f>
        <v>0</v>
      </c>
      <c r="D19" s="153">
        <f>'SO 18787'!I46</f>
        <v>0</v>
      </c>
      <c r="E19" s="154">
        <f>'SO 18787'!S46</f>
        <v>40.51</v>
      </c>
      <c r="F19" s="154">
        <f>'SO 18787'!V46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6" ht="15">
      <c r="A20" s="1"/>
      <c r="B20" s="143"/>
      <c r="C20" s="143"/>
      <c r="D20" s="143"/>
      <c r="E20" s="142"/>
      <c r="F20" s="142"/>
    </row>
    <row r="21" spans="1:6" ht="15">
      <c r="A21" s="1"/>
      <c r="B21" s="143"/>
      <c r="C21" s="143"/>
      <c r="D21" s="143"/>
      <c r="E21" s="142"/>
      <c r="F21" s="142"/>
    </row>
    <row r="22" spans="1:6" ht="15">
      <c r="A22" s="1"/>
      <c r="B22" s="143"/>
      <c r="C22" s="143"/>
      <c r="D22" s="143"/>
      <c r="E22" s="142"/>
      <c r="F22" s="142"/>
    </row>
    <row r="23" spans="1:6" ht="15">
      <c r="A23" s="1"/>
      <c r="B23" s="143"/>
      <c r="C23" s="143"/>
      <c r="D23" s="143"/>
      <c r="E23" s="142"/>
      <c r="F23" s="142"/>
    </row>
    <row r="24" spans="1:6" ht="15">
      <c r="A24" s="1"/>
      <c r="B24" s="143"/>
      <c r="C24" s="143"/>
      <c r="D24" s="143"/>
      <c r="E24" s="142"/>
      <c r="F24" s="142"/>
    </row>
    <row r="25" spans="1:6" ht="15">
      <c r="A25" s="1"/>
      <c r="B25" s="143"/>
      <c r="C25" s="143"/>
      <c r="D25" s="143"/>
      <c r="E25" s="142"/>
      <c r="F25" s="142"/>
    </row>
    <row r="26" spans="1:6" ht="15">
      <c r="A26" s="1"/>
      <c r="B26" s="143"/>
      <c r="C26" s="143"/>
      <c r="D26" s="143"/>
      <c r="E26" s="142"/>
      <c r="F26" s="142"/>
    </row>
    <row r="27" spans="1:6" ht="15">
      <c r="A27" s="1"/>
      <c r="B27" s="143"/>
      <c r="C27" s="143"/>
      <c r="D27" s="143"/>
      <c r="E27" s="142"/>
      <c r="F27" s="142"/>
    </row>
    <row r="28" spans="1:6" ht="15">
      <c r="A28" s="1"/>
      <c r="B28" s="143"/>
      <c r="C28" s="143"/>
      <c r="D28" s="143"/>
      <c r="E28" s="142"/>
      <c r="F28" s="142"/>
    </row>
    <row r="29" spans="1:6" ht="15">
      <c r="A29" s="1"/>
      <c r="B29" s="143"/>
      <c r="C29" s="143"/>
      <c r="D29" s="143"/>
      <c r="E29" s="142"/>
      <c r="F29" s="142"/>
    </row>
    <row r="30" spans="1:6" ht="15">
      <c r="A30" s="1"/>
      <c r="B30" s="143"/>
      <c r="C30" s="143"/>
      <c r="D30" s="143"/>
      <c r="E30" s="142"/>
      <c r="F30" s="142"/>
    </row>
    <row r="31" spans="1:6" ht="15">
      <c r="A31" s="1"/>
      <c r="B31" s="143"/>
      <c r="C31" s="143"/>
      <c r="D31" s="143"/>
      <c r="E31" s="142"/>
      <c r="F31" s="142"/>
    </row>
    <row r="32" spans="1:6" ht="15">
      <c r="A32" s="1"/>
      <c r="B32" s="143"/>
      <c r="C32" s="143"/>
      <c r="D32" s="143"/>
      <c r="E32" s="142"/>
      <c r="F32" s="142"/>
    </row>
    <row r="33" spans="1:6" ht="15">
      <c r="A33" s="1"/>
      <c r="B33" s="143"/>
      <c r="C33" s="143"/>
      <c r="D33" s="143"/>
      <c r="E33" s="142"/>
      <c r="F33" s="142"/>
    </row>
    <row r="34" spans="1:6" ht="15">
      <c r="A34" s="1"/>
      <c r="B34" s="143"/>
      <c r="C34" s="143"/>
      <c r="D34" s="143"/>
      <c r="E34" s="142"/>
      <c r="F34" s="142"/>
    </row>
    <row r="35" spans="1:6" ht="15">
      <c r="A35" s="1"/>
      <c r="B35" s="143"/>
      <c r="C35" s="143"/>
      <c r="D35" s="143"/>
      <c r="E35" s="142"/>
      <c r="F35" s="142"/>
    </row>
    <row r="36" spans="1:6" ht="15">
      <c r="A36" s="1"/>
      <c r="B36" s="143"/>
      <c r="C36" s="143"/>
      <c r="D36" s="143"/>
      <c r="E36" s="142"/>
      <c r="F36" s="142"/>
    </row>
    <row r="37" spans="1:6" ht="15">
      <c r="A37" s="1"/>
      <c r="B37" s="143"/>
      <c r="C37" s="143"/>
      <c r="D37" s="143"/>
      <c r="E37" s="142"/>
      <c r="F37" s="142"/>
    </row>
    <row r="38" spans="1:6" ht="15">
      <c r="A38" s="1"/>
      <c r="B38" s="143"/>
      <c r="C38" s="143"/>
      <c r="D38" s="143"/>
      <c r="E38" s="142"/>
      <c r="F38" s="142"/>
    </row>
    <row r="39" spans="1:6" ht="15">
      <c r="A39" s="1"/>
      <c r="B39" s="143"/>
      <c r="C39" s="143"/>
      <c r="D39" s="143"/>
      <c r="E39" s="142"/>
      <c r="F39" s="142"/>
    </row>
    <row r="40" spans="1:6" ht="15">
      <c r="A40" s="1"/>
      <c r="B40" s="143"/>
      <c r="C40" s="143"/>
      <c r="D40" s="143"/>
      <c r="E40" s="142"/>
      <c r="F40" s="142"/>
    </row>
    <row r="41" spans="1:6" ht="15">
      <c r="A41" s="1"/>
      <c r="B41" s="143"/>
      <c r="C41" s="143"/>
      <c r="D41" s="143"/>
      <c r="E41" s="142"/>
      <c r="F41" s="142"/>
    </row>
    <row r="42" spans="1:6" ht="15">
      <c r="A42" s="1"/>
      <c r="B42" s="143"/>
      <c r="C42" s="143"/>
      <c r="D42" s="143"/>
      <c r="E42" s="142"/>
      <c r="F42" s="142"/>
    </row>
    <row r="43" spans="1:6" ht="15">
      <c r="A43" s="1"/>
      <c r="B43" s="143"/>
      <c r="C43" s="143"/>
      <c r="D43" s="143"/>
      <c r="E43" s="142"/>
      <c r="F43" s="142"/>
    </row>
    <row r="44" spans="1:6" ht="15">
      <c r="A44" s="1"/>
      <c r="B44" s="143"/>
      <c r="C44" s="143"/>
      <c r="D44" s="143"/>
      <c r="E44" s="142"/>
      <c r="F44" s="142"/>
    </row>
    <row r="45" spans="1:6" ht="15">
      <c r="A45" s="1"/>
      <c r="B45" s="143"/>
      <c r="C45" s="143"/>
      <c r="D45" s="143"/>
      <c r="E45" s="142"/>
      <c r="F45" s="142"/>
    </row>
    <row r="46" spans="1:6" ht="15">
      <c r="A46" s="1"/>
      <c r="B46" s="143"/>
      <c r="C46" s="143"/>
      <c r="D46" s="143"/>
      <c r="E46" s="142"/>
      <c r="F46" s="142"/>
    </row>
    <row r="47" spans="1:6" ht="15">
      <c r="A47" s="1"/>
      <c r="B47" s="143"/>
      <c r="C47" s="143"/>
      <c r="D47" s="143"/>
      <c r="E47" s="142"/>
      <c r="F47" s="142"/>
    </row>
    <row r="48" spans="1:6" ht="15">
      <c r="A48" s="1"/>
      <c r="B48" s="143"/>
      <c r="C48" s="143"/>
      <c r="D48" s="143"/>
      <c r="E48" s="142"/>
      <c r="F48" s="142"/>
    </row>
    <row r="49" spans="1:6" ht="15">
      <c r="A49" s="1"/>
      <c r="B49" s="143"/>
      <c r="C49" s="143"/>
      <c r="D49" s="143"/>
      <c r="E49" s="142"/>
      <c r="F49" s="142"/>
    </row>
    <row r="50" spans="1:6" ht="15">
      <c r="A50" s="1"/>
      <c r="B50" s="143"/>
      <c r="C50" s="143"/>
      <c r="D50" s="143"/>
      <c r="E50" s="142"/>
      <c r="F50" s="142"/>
    </row>
    <row r="51" spans="1:6" ht="15">
      <c r="A51" s="1"/>
      <c r="B51" s="143"/>
      <c r="C51" s="143"/>
      <c r="D51" s="143"/>
      <c r="E51" s="142"/>
      <c r="F51" s="142"/>
    </row>
    <row r="52" spans="1:6" ht="15">
      <c r="A52" s="1"/>
      <c r="B52" s="143"/>
      <c r="C52" s="143"/>
      <c r="D52" s="143"/>
      <c r="E52" s="142"/>
      <c r="F52" s="142"/>
    </row>
    <row r="53" spans="1:6" ht="15">
      <c r="A53" s="1"/>
      <c r="B53" s="143"/>
      <c r="C53" s="143"/>
      <c r="D53" s="143"/>
      <c r="E53" s="142"/>
      <c r="F53" s="142"/>
    </row>
    <row r="54" spans="1:6" ht="15">
      <c r="A54" s="1"/>
      <c r="B54" s="143"/>
      <c r="C54" s="143"/>
      <c r="D54" s="143"/>
      <c r="E54" s="142"/>
      <c r="F54" s="142"/>
    </row>
    <row r="55" spans="1:6" ht="15">
      <c r="A55" s="1"/>
      <c r="B55" s="143"/>
      <c r="C55" s="143"/>
      <c r="D55" s="143"/>
      <c r="E55" s="142"/>
      <c r="F55" s="142"/>
    </row>
    <row r="56" spans="1:6" ht="15">
      <c r="A56" s="1"/>
      <c r="B56" s="143"/>
      <c r="C56" s="143"/>
      <c r="D56" s="143"/>
      <c r="E56" s="142"/>
      <c r="F56" s="142"/>
    </row>
    <row r="57" spans="1:6" ht="15">
      <c r="A57" s="1"/>
      <c r="B57" s="143"/>
      <c r="C57" s="143"/>
      <c r="D57" s="143"/>
      <c r="E57" s="142"/>
      <c r="F57" s="142"/>
    </row>
    <row r="58" spans="1:6" ht="15">
      <c r="A58" s="1"/>
      <c r="B58" s="143"/>
      <c r="C58" s="143"/>
      <c r="D58" s="143"/>
      <c r="E58" s="142"/>
      <c r="F58" s="142"/>
    </row>
    <row r="59" spans="1:6" ht="15">
      <c r="A59" s="1"/>
      <c r="B59" s="143"/>
      <c r="C59" s="143"/>
      <c r="D59" s="143"/>
      <c r="E59" s="142"/>
      <c r="F59" s="142"/>
    </row>
    <row r="60" spans="1:6" ht="15">
      <c r="A60" s="1"/>
      <c r="B60" s="143"/>
      <c r="C60" s="143"/>
      <c r="D60" s="143"/>
      <c r="E60" s="142"/>
      <c r="F60" s="142"/>
    </row>
    <row r="61" spans="1:6" ht="15">
      <c r="A61" s="1"/>
      <c r="B61" s="143"/>
      <c r="C61" s="143"/>
      <c r="D61" s="143"/>
      <c r="E61" s="142"/>
      <c r="F61" s="142"/>
    </row>
    <row r="62" spans="1:6" ht="15">
      <c r="A62" s="1"/>
      <c r="B62" s="143"/>
      <c r="C62" s="143"/>
      <c r="D62" s="143"/>
      <c r="E62" s="142"/>
      <c r="F62" s="142"/>
    </row>
    <row r="63" spans="1:6" ht="15">
      <c r="A63" s="1"/>
      <c r="B63" s="143"/>
      <c r="C63" s="143"/>
      <c r="D63" s="143"/>
      <c r="E63" s="142"/>
      <c r="F63" s="142"/>
    </row>
    <row r="64" spans="1:6" ht="15">
      <c r="A64" s="1"/>
      <c r="B64" s="143"/>
      <c r="C64" s="143"/>
      <c r="D64" s="143"/>
      <c r="E64" s="142"/>
      <c r="F64" s="142"/>
    </row>
    <row r="65" spans="1:6" ht="15">
      <c r="A65" s="1"/>
      <c r="B65" s="143"/>
      <c r="C65" s="143"/>
      <c r="D65" s="143"/>
      <c r="E65" s="142"/>
      <c r="F65" s="142"/>
    </row>
    <row r="66" spans="1:6" ht="15">
      <c r="A66" s="1"/>
      <c r="B66" s="143"/>
      <c r="C66" s="143"/>
      <c r="D66" s="143"/>
      <c r="E66" s="142"/>
      <c r="F66" s="142"/>
    </row>
    <row r="67" spans="1:6" ht="15">
      <c r="A67" s="1"/>
      <c r="B67" s="143"/>
      <c r="C67" s="143"/>
      <c r="D67" s="143"/>
      <c r="E67" s="142"/>
      <c r="F67" s="142"/>
    </row>
    <row r="68" spans="1:6" ht="15">
      <c r="A68" s="1"/>
      <c r="B68" s="143"/>
      <c r="C68" s="143"/>
      <c r="D68" s="143"/>
      <c r="E68" s="142"/>
      <c r="F68" s="142"/>
    </row>
    <row r="69" spans="1:6" ht="15">
      <c r="A69" s="1"/>
      <c r="B69" s="143"/>
      <c r="C69" s="143"/>
      <c r="D69" s="143"/>
      <c r="E69" s="142"/>
      <c r="F69" s="142"/>
    </row>
    <row r="70" spans="1:6" ht="15">
      <c r="A70" s="1"/>
      <c r="B70" s="143"/>
      <c r="C70" s="143"/>
      <c r="D70" s="143"/>
      <c r="E70" s="142"/>
      <c r="F70" s="142"/>
    </row>
    <row r="71" spans="1:6" ht="15">
      <c r="A71" s="1"/>
      <c r="B71" s="143"/>
      <c r="C71" s="143"/>
      <c r="D71" s="143"/>
      <c r="E71" s="142"/>
      <c r="F71" s="142"/>
    </row>
    <row r="72" spans="1:6" ht="15">
      <c r="A72" s="1"/>
      <c r="B72" s="143"/>
      <c r="C72" s="143"/>
      <c r="D72" s="143"/>
      <c r="E72" s="142"/>
      <c r="F72" s="142"/>
    </row>
    <row r="73" spans="1:6" ht="15">
      <c r="A73" s="1"/>
      <c r="B73" s="143"/>
      <c r="C73" s="143"/>
      <c r="D73" s="143"/>
      <c r="E73" s="142"/>
      <c r="F73" s="142"/>
    </row>
    <row r="74" spans="1:6" ht="15">
      <c r="A74" s="1"/>
      <c r="B74" s="143"/>
      <c r="C74" s="143"/>
      <c r="D74" s="143"/>
      <c r="E74" s="142"/>
      <c r="F74" s="142"/>
    </row>
    <row r="75" spans="1:6" ht="15">
      <c r="A75" s="1"/>
      <c r="B75" s="143"/>
      <c r="C75" s="143"/>
      <c r="D75" s="143"/>
      <c r="E75" s="142"/>
      <c r="F75" s="142"/>
    </row>
    <row r="76" spans="1:6" ht="15">
      <c r="A76" s="1"/>
      <c r="B76" s="143"/>
      <c r="C76" s="143"/>
      <c r="D76" s="143"/>
      <c r="E76" s="142"/>
      <c r="F76" s="142"/>
    </row>
    <row r="77" spans="1:6" ht="15">
      <c r="A77" s="1"/>
      <c r="B77" s="143"/>
      <c r="C77" s="143"/>
      <c r="D77" s="143"/>
      <c r="E77" s="142"/>
      <c r="F77" s="142"/>
    </row>
    <row r="78" spans="1:6" ht="15">
      <c r="A78" s="1"/>
      <c r="B78" s="143"/>
      <c r="C78" s="143"/>
      <c r="D78" s="143"/>
      <c r="E78" s="142"/>
      <c r="F78" s="142"/>
    </row>
    <row r="79" spans="1:6" ht="15">
      <c r="A79" s="1"/>
      <c r="B79" s="143"/>
      <c r="C79" s="143"/>
      <c r="D79" s="143"/>
      <c r="E79" s="142"/>
      <c r="F79" s="142"/>
    </row>
    <row r="80" spans="1:6" ht="15">
      <c r="A80" s="1"/>
      <c r="B80" s="143"/>
      <c r="C80" s="143"/>
      <c r="D80" s="143"/>
      <c r="E80" s="142"/>
      <c r="F80" s="142"/>
    </row>
    <row r="81" spans="1:6" ht="15">
      <c r="A81" s="1"/>
      <c r="B81" s="143"/>
      <c r="C81" s="143"/>
      <c r="D81" s="143"/>
      <c r="E81" s="142"/>
      <c r="F81" s="142"/>
    </row>
    <row r="82" spans="1:6" ht="15">
      <c r="A82" s="1"/>
      <c r="B82" s="143"/>
      <c r="C82" s="143"/>
      <c r="D82" s="143"/>
      <c r="E82" s="142"/>
      <c r="F82" s="142"/>
    </row>
    <row r="83" spans="1:6" ht="15">
      <c r="A83" s="1"/>
      <c r="B83" s="143"/>
      <c r="C83" s="143"/>
      <c r="D83" s="143"/>
      <c r="E83" s="142"/>
      <c r="F83" s="142"/>
    </row>
    <row r="84" spans="1:6" ht="15">
      <c r="A84" s="1"/>
      <c r="B84" s="143"/>
      <c r="C84" s="143"/>
      <c r="D84" s="143"/>
      <c r="E84" s="142"/>
      <c r="F84" s="142"/>
    </row>
    <row r="85" spans="1:6" ht="15">
      <c r="A85" s="1"/>
      <c r="B85" s="143"/>
      <c r="C85" s="143"/>
      <c r="D85" s="143"/>
      <c r="E85" s="142"/>
      <c r="F85" s="142"/>
    </row>
    <row r="86" spans="1:6" ht="15">
      <c r="A86" s="1"/>
      <c r="B86" s="143"/>
      <c r="C86" s="143"/>
      <c r="D86" s="143"/>
      <c r="E86" s="142"/>
      <c r="F86" s="142"/>
    </row>
    <row r="87" spans="1:6" ht="15">
      <c r="A87" s="1"/>
      <c r="B87" s="143"/>
      <c r="C87" s="143"/>
      <c r="D87" s="143"/>
      <c r="E87" s="142"/>
      <c r="F87" s="142"/>
    </row>
    <row r="88" spans="1:6" ht="15">
      <c r="A88" s="1"/>
      <c r="B88" s="143"/>
      <c r="C88" s="143"/>
      <c r="D88" s="143"/>
      <c r="E88" s="142"/>
      <c r="F88" s="142"/>
    </row>
    <row r="89" spans="1:6" ht="15">
      <c r="A89" s="1"/>
      <c r="B89" s="143"/>
      <c r="C89" s="143"/>
      <c r="D89" s="143"/>
      <c r="E89" s="142"/>
      <c r="F89" s="142"/>
    </row>
    <row r="90" spans="1:6" ht="15">
      <c r="A90" s="1"/>
      <c r="B90" s="143"/>
      <c r="C90" s="143"/>
      <c r="D90" s="143"/>
      <c r="E90" s="142"/>
      <c r="F90" s="142"/>
    </row>
    <row r="91" spans="1:6" ht="15">
      <c r="A91" s="1"/>
      <c r="B91" s="143"/>
      <c r="C91" s="143"/>
      <c r="D91" s="143"/>
      <c r="E91" s="142"/>
      <c r="F91" s="142"/>
    </row>
    <row r="92" spans="1:6" ht="15">
      <c r="A92" s="1"/>
      <c r="B92" s="143"/>
      <c r="C92" s="143"/>
      <c r="D92" s="143"/>
      <c r="E92" s="142"/>
      <c r="F92" s="142"/>
    </row>
    <row r="93" spans="1:6" ht="15">
      <c r="A93" s="1"/>
      <c r="B93" s="143"/>
      <c r="C93" s="143"/>
      <c r="D93" s="143"/>
      <c r="E93" s="142"/>
      <c r="F93" s="142"/>
    </row>
    <row r="94" spans="1:6" ht="15">
      <c r="A94" s="1"/>
      <c r="B94" s="143"/>
      <c r="C94" s="143"/>
      <c r="D94" s="143"/>
      <c r="E94" s="142"/>
      <c r="F94" s="142"/>
    </row>
    <row r="95" spans="1:6" ht="15">
      <c r="A95" s="1"/>
      <c r="B95" s="143"/>
      <c r="C95" s="143"/>
      <c r="D95" s="143"/>
      <c r="E95" s="142"/>
      <c r="F95" s="142"/>
    </row>
    <row r="96" spans="1:6" ht="15">
      <c r="A96" s="1"/>
      <c r="B96" s="143"/>
      <c r="C96" s="143"/>
      <c r="D96" s="143"/>
      <c r="E96" s="142"/>
      <c r="F96" s="142"/>
    </row>
    <row r="97" spans="1:6" ht="15">
      <c r="A97" s="1"/>
      <c r="B97" s="143"/>
      <c r="C97" s="143"/>
      <c r="D97" s="143"/>
      <c r="E97" s="142"/>
      <c r="F97" s="142"/>
    </row>
    <row r="98" spans="1:6" ht="15">
      <c r="A98" s="1"/>
      <c r="B98" s="143"/>
      <c r="C98" s="143"/>
      <c r="D98" s="143"/>
      <c r="E98" s="142"/>
      <c r="F98" s="142"/>
    </row>
    <row r="99" spans="1:6" ht="15">
      <c r="A99" s="1"/>
      <c r="B99" s="143"/>
      <c r="C99" s="143"/>
      <c r="D99" s="143"/>
      <c r="E99" s="142"/>
      <c r="F99" s="142"/>
    </row>
    <row r="100" spans="1:6" ht="15">
      <c r="A100" s="1"/>
      <c r="B100" s="143"/>
      <c r="C100" s="143"/>
      <c r="D100" s="143"/>
      <c r="E100" s="142"/>
      <c r="F100" s="142"/>
    </row>
    <row r="101" spans="1:6" ht="15">
      <c r="A101" s="1"/>
      <c r="B101" s="143"/>
      <c r="C101" s="143"/>
      <c r="D101" s="143"/>
      <c r="E101" s="142"/>
      <c r="F101" s="142"/>
    </row>
    <row r="102" spans="1:6" ht="15">
      <c r="A102" s="1"/>
      <c r="B102" s="143"/>
      <c r="C102" s="143"/>
      <c r="D102" s="143"/>
      <c r="E102" s="142"/>
      <c r="F102" s="142"/>
    </row>
    <row r="103" spans="1:6" ht="15">
      <c r="A103" s="1"/>
      <c r="B103" s="143"/>
      <c r="C103" s="143"/>
      <c r="D103" s="143"/>
      <c r="E103" s="142"/>
      <c r="F103" s="142"/>
    </row>
    <row r="104" spans="1:6" ht="15">
      <c r="A104" s="1"/>
      <c r="B104" s="143"/>
      <c r="C104" s="143"/>
      <c r="D104" s="143"/>
      <c r="E104" s="142"/>
      <c r="F104" s="142"/>
    </row>
    <row r="105" spans="1:6" ht="15">
      <c r="A105" s="1"/>
      <c r="B105" s="143"/>
      <c r="C105" s="143"/>
      <c r="D105" s="143"/>
      <c r="E105" s="142"/>
      <c r="F105" s="142"/>
    </row>
    <row r="106" spans="1:6" ht="15">
      <c r="A106" s="1"/>
      <c r="B106" s="143"/>
      <c r="C106" s="143"/>
      <c r="D106" s="143"/>
      <c r="E106" s="142"/>
      <c r="F106" s="142"/>
    </row>
    <row r="107" spans="1:6" ht="15">
      <c r="A107" s="1"/>
      <c r="B107" s="143"/>
      <c r="C107" s="143"/>
      <c r="D107" s="143"/>
      <c r="E107" s="142"/>
      <c r="F107" s="142"/>
    </row>
    <row r="108" spans="1:6" ht="15">
      <c r="A108" s="1"/>
      <c r="B108" s="143"/>
      <c r="C108" s="143"/>
      <c r="D108" s="143"/>
      <c r="E108" s="142"/>
      <c r="F108" s="142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"/>
      <c r="B1" s="219" t="s">
        <v>34</v>
      </c>
      <c r="C1" s="220"/>
      <c r="D1" s="220"/>
      <c r="E1" s="220"/>
      <c r="F1" s="220"/>
      <c r="G1" s="220"/>
      <c r="H1" s="221"/>
      <c r="I1" s="158" t="s">
        <v>31</v>
      </c>
      <c r="J1" s="15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5"/>
      <c r="B2" s="219" t="s">
        <v>35</v>
      </c>
      <c r="C2" s="220"/>
      <c r="D2" s="220"/>
      <c r="E2" s="220"/>
      <c r="F2" s="220"/>
      <c r="G2" s="220"/>
      <c r="H2" s="221"/>
      <c r="I2" s="158" t="s">
        <v>29</v>
      </c>
      <c r="J2" s="1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"/>
      <c r="B3" s="219" t="s">
        <v>36</v>
      </c>
      <c r="C3" s="220"/>
      <c r="D3" s="220"/>
      <c r="E3" s="220"/>
      <c r="F3" s="220"/>
      <c r="G3" s="220"/>
      <c r="H3" s="221"/>
      <c r="I3" s="158" t="s">
        <v>99</v>
      </c>
      <c r="J3" s="15"/>
      <c r="K3" s="3"/>
      <c r="L3" s="3"/>
      <c r="M3" s="3"/>
      <c r="N3" s="3"/>
      <c r="O3" s="3"/>
      <c r="P3" s="5" t="s">
        <v>33</v>
      </c>
      <c r="Q3" s="1"/>
      <c r="R3" s="1"/>
      <c r="S3" s="3"/>
      <c r="V3" s="3"/>
    </row>
    <row r="4" spans="1:22" ht="15">
      <c r="A4" s="3"/>
      <c r="B4" s="5" t="s">
        <v>100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9" t="s">
        <v>281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7"/>
      <c r="B7" s="18" t="s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7"/>
      <c r="V7" s="17"/>
    </row>
    <row r="8" spans="1:26" ht="15.75">
      <c r="A8" s="161" t="s">
        <v>89</v>
      </c>
      <c r="B8" s="161" t="s">
        <v>90</v>
      </c>
      <c r="C8" s="161" t="s">
        <v>91</v>
      </c>
      <c r="D8" s="161" t="s">
        <v>92</v>
      </c>
      <c r="E8" s="161" t="s">
        <v>93</v>
      </c>
      <c r="F8" s="161" t="s">
        <v>94</v>
      </c>
      <c r="G8" s="161" t="s">
        <v>67</v>
      </c>
      <c r="H8" s="161" t="s">
        <v>68</v>
      </c>
      <c r="I8" s="161" t="s">
        <v>95</v>
      </c>
      <c r="J8" s="161"/>
      <c r="K8" s="161"/>
      <c r="L8" s="161"/>
      <c r="M8" s="161"/>
      <c r="N8" s="161"/>
      <c r="O8" s="161"/>
      <c r="P8" s="161" t="s">
        <v>96</v>
      </c>
      <c r="Q8" s="156"/>
      <c r="R8" s="156"/>
      <c r="S8" s="161" t="s">
        <v>97</v>
      </c>
      <c r="T8" s="157"/>
      <c r="U8" s="157"/>
      <c r="V8" s="161" t="s">
        <v>98</v>
      </c>
      <c r="W8" s="155"/>
      <c r="X8" s="155"/>
      <c r="Y8" s="155"/>
      <c r="Z8" s="155"/>
    </row>
    <row r="9" spans="1:26" ht="15">
      <c r="A9" s="144"/>
      <c r="B9" s="144"/>
      <c r="C9" s="162"/>
      <c r="D9" s="148" t="s">
        <v>78</v>
      </c>
      <c r="E9" s="144"/>
      <c r="F9" s="163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50"/>
      <c r="R9" s="150"/>
      <c r="S9" s="144"/>
      <c r="T9" s="147"/>
      <c r="U9" s="147"/>
      <c r="V9" s="144"/>
      <c r="W9" s="147"/>
      <c r="X9" s="147"/>
      <c r="Y9" s="147"/>
      <c r="Z9" s="147"/>
    </row>
    <row r="10" spans="1:26" ht="15">
      <c r="A10" s="150"/>
      <c r="B10" s="150"/>
      <c r="C10" s="165">
        <v>1</v>
      </c>
      <c r="D10" s="165" t="s">
        <v>79</v>
      </c>
      <c r="E10" s="150"/>
      <c r="F10" s="164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47"/>
      <c r="U10" s="147"/>
      <c r="V10" s="150"/>
      <c r="W10" s="147"/>
      <c r="X10" s="147"/>
      <c r="Y10" s="147"/>
      <c r="Z10" s="147"/>
    </row>
    <row r="11" spans="1:26" ht="24.75" customHeight="1">
      <c r="A11" s="171"/>
      <c r="B11" s="166" t="s">
        <v>101</v>
      </c>
      <c r="C11" s="172" t="s">
        <v>248</v>
      </c>
      <c r="D11" s="166" t="s">
        <v>249</v>
      </c>
      <c r="E11" s="166" t="s">
        <v>104</v>
      </c>
      <c r="F11" s="167">
        <v>19.2</v>
      </c>
      <c r="G11" s="173"/>
      <c r="H11" s="173"/>
      <c r="I11" s="168">
        <f aca="true" t="shared" si="0" ref="I11:I17">ROUND(F11*(G11+H11),2)</f>
        <v>0</v>
      </c>
      <c r="J11" s="166">
        <f aca="true" t="shared" si="1" ref="J11:J17">ROUND(F11*(N11),2)</f>
        <v>0</v>
      </c>
      <c r="K11" s="169">
        <f aca="true" t="shared" si="2" ref="K11:K17">ROUND(F11*(O11),2)</f>
        <v>0</v>
      </c>
      <c r="L11" s="169">
        <f aca="true" t="shared" si="3" ref="L11:L17">ROUND(F11*(G11),2)</f>
        <v>0</v>
      </c>
      <c r="M11" s="169">
        <f aca="true" t="shared" si="4" ref="M11:M17">ROUND(F11*(H11),2)</f>
        <v>0</v>
      </c>
      <c r="N11" s="169">
        <v>0</v>
      </c>
      <c r="O11" s="169"/>
      <c r="P11" s="174"/>
      <c r="Q11" s="174"/>
      <c r="R11" s="174"/>
      <c r="S11" s="169">
        <f aca="true" t="shared" si="5" ref="S11:S17">ROUND(F11*(P11),3)</f>
        <v>0</v>
      </c>
      <c r="T11" s="170"/>
      <c r="U11" s="170"/>
      <c r="V11" s="174"/>
      <c r="Z11">
        <v>0</v>
      </c>
    </row>
    <row r="12" spans="1:26" ht="24.75" customHeight="1">
      <c r="A12" s="171"/>
      <c r="B12" s="166" t="s">
        <v>101</v>
      </c>
      <c r="C12" s="172" t="s">
        <v>102</v>
      </c>
      <c r="D12" s="166" t="s">
        <v>103</v>
      </c>
      <c r="E12" s="166" t="s">
        <v>104</v>
      </c>
      <c r="F12" s="167">
        <v>19.2</v>
      </c>
      <c r="G12" s="173"/>
      <c r="H12" s="173"/>
      <c r="I12" s="168">
        <f t="shared" si="0"/>
        <v>0</v>
      </c>
      <c r="J12" s="166">
        <f t="shared" si="1"/>
        <v>0</v>
      </c>
      <c r="K12" s="169">
        <f t="shared" si="2"/>
        <v>0</v>
      </c>
      <c r="L12" s="169">
        <f t="shared" si="3"/>
        <v>0</v>
      </c>
      <c r="M12" s="169">
        <f t="shared" si="4"/>
        <v>0</v>
      </c>
      <c r="N12" s="169">
        <v>0</v>
      </c>
      <c r="O12" s="169"/>
      <c r="P12" s="174"/>
      <c r="Q12" s="174"/>
      <c r="R12" s="174"/>
      <c r="S12" s="169">
        <f t="shared" si="5"/>
        <v>0</v>
      </c>
      <c r="T12" s="170"/>
      <c r="U12" s="170"/>
      <c r="V12" s="174"/>
      <c r="Z12">
        <v>0</v>
      </c>
    </row>
    <row r="13" spans="1:26" ht="24.75" customHeight="1">
      <c r="A13" s="171"/>
      <c r="B13" s="166" t="s">
        <v>101</v>
      </c>
      <c r="C13" s="172" t="s">
        <v>115</v>
      </c>
      <c r="D13" s="166" t="s">
        <v>116</v>
      </c>
      <c r="E13" s="166" t="s">
        <v>104</v>
      </c>
      <c r="F13" s="167">
        <v>19.2</v>
      </c>
      <c r="G13" s="173"/>
      <c r="H13" s="173"/>
      <c r="I13" s="168">
        <f t="shared" si="0"/>
        <v>0</v>
      </c>
      <c r="J13" s="166">
        <f t="shared" si="1"/>
        <v>0</v>
      </c>
      <c r="K13" s="169">
        <f t="shared" si="2"/>
        <v>0</v>
      </c>
      <c r="L13" s="169">
        <f t="shared" si="3"/>
        <v>0</v>
      </c>
      <c r="M13" s="169">
        <f t="shared" si="4"/>
        <v>0</v>
      </c>
      <c r="N13" s="169">
        <v>0</v>
      </c>
      <c r="O13" s="169"/>
      <c r="P13" s="174"/>
      <c r="Q13" s="174"/>
      <c r="R13" s="174"/>
      <c r="S13" s="169">
        <f t="shared" si="5"/>
        <v>0</v>
      </c>
      <c r="T13" s="170"/>
      <c r="U13" s="170"/>
      <c r="V13" s="174"/>
      <c r="Z13">
        <v>0</v>
      </c>
    </row>
    <row r="14" spans="1:26" ht="24.75" customHeight="1">
      <c r="A14" s="171"/>
      <c r="B14" s="166" t="s">
        <v>101</v>
      </c>
      <c r="C14" s="172" t="s">
        <v>111</v>
      </c>
      <c r="D14" s="166" t="s">
        <v>112</v>
      </c>
      <c r="E14" s="166" t="s">
        <v>104</v>
      </c>
      <c r="F14" s="167">
        <v>19.2</v>
      </c>
      <c r="G14" s="173"/>
      <c r="H14" s="173"/>
      <c r="I14" s="168">
        <f t="shared" si="0"/>
        <v>0</v>
      </c>
      <c r="J14" s="166">
        <f t="shared" si="1"/>
        <v>0</v>
      </c>
      <c r="K14" s="169">
        <f t="shared" si="2"/>
        <v>0</v>
      </c>
      <c r="L14" s="169">
        <f t="shared" si="3"/>
        <v>0</v>
      </c>
      <c r="M14" s="169">
        <f t="shared" si="4"/>
        <v>0</v>
      </c>
      <c r="N14" s="169">
        <v>0</v>
      </c>
      <c r="O14" s="169"/>
      <c r="P14" s="174"/>
      <c r="Q14" s="174"/>
      <c r="R14" s="174"/>
      <c r="S14" s="169">
        <f t="shared" si="5"/>
        <v>0</v>
      </c>
      <c r="T14" s="170"/>
      <c r="U14" s="170"/>
      <c r="V14" s="174"/>
      <c r="Z14">
        <v>0</v>
      </c>
    </row>
    <row r="15" spans="1:26" ht="24.75" customHeight="1">
      <c r="A15" s="171"/>
      <c r="B15" s="166" t="s">
        <v>101</v>
      </c>
      <c r="C15" s="172" t="s">
        <v>119</v>
      </c>
      <c r="D15" s="166" t="s">
        <v>120</v>
      </c>
      <c r="E15" s="166" t="s">
        <v>104</v>
      </c>
      <c r="F15" s="167">
        <v>19.2</v>
      </c>
      <c r="G15" s="173"/>
      <c r="H15" s="173"/>
      <c r="I15" s="168">
        <f t="shared" si="0"/>
        <v>0</v>
      </c>
      <c r="J15" s="166">
        <f t="shared" si="1"/>
        <v>0</v>
      </c>
      <c r="K15" s="169">
        <f t="shared" si="2"/>
        <v>0</v>
      </c>
      <c r="L15" s="169">
        <f t="shared" si="3"/>
        <v>0</v>
      </c>
      <c r="M15" s="169">
        <f t="shared" si="4"/>
        <v>0</v>
      </c>
      <c r="N15" s="169">
        <v>0</v>
      </c>
      <c r="O15" s="169"/>
      <c r="P15" s="174"/>
      <c r="Q15" s="174"/>
      <c r="R15" s="174"/>
      <c r="S15" s="169">
        <f t="shared" si="5"/>
        <v>0</v>
      </c>
      <c r="T15" s="170"/>
      <c r="U15" s="170"/>
      <c r="V15" s="174"/>
      <c r="Z15">
        <v>0</v>
      </c>
    </row>
    <row r="16" spans="1:26" ht="24.75" customHeight="1">
      <c r="A16" s="171"/>
      <c r="B16" s="166" t="s">
        <v>101</v>
      </c>
      <c r="C16" s="172" t="s">
        <v>117</v>
      </c>
      <c r="D16" s="166" t="s">
        <v>118</v>
      </c>
      <c r="E16" s="166" t="s">
        <v>104</v>
      </c>
      <c r="F16" s="167">
        <v>19.2</v>
      </c>
      <c r="G16" s="173"/>
      <c r="H16" s="173"/>
      <c r="I16" s="168">
        <f t="shared" si="0"/>
        <v>0</v>
      </c>
      <c r="J16" s="166">
        <f t="shared" si="1"/>
        <v>0</v>
      </c>
      <c r="K16" s="169">
        <f t="shared" si="2"/>
        <v>0</v>
      </c>
      <c r="L16" s="169">
        <f t="shared" si="3"/>
        <v>0</v>
      </c>
      <c r="M16" s="169">
        <f t="shared" si="4"/>
        <v>0</v>
      </c>
      <c r="N16" s="169">
        <v>0</v>
      </c>
      <c r="O16" s="169"/>
      <c r="P16" s="174"/>
      <c r="Q16" s="174"/>
      <c r="R16" s="174"/>
      <c r="S16" s="169">
        <f t="shared" si="5"/>
        <v>0</v>
      </c>
      <c r="T16" s="170"/>
      <c r="U16" s="170"/>
      <c r="V16" s="174"/>
      <c r="Z16">
        <v>0</v>
      </c>
    </row>
    <row r="17" spans="1:26" ht="24.75" customHeight="1">
      <c r="A17" s="171"/>
      <c r="B17" s="166" t="s">
        <v>101</v>
      </c>
      <c r="C17" s="172" t="s">
        <v>121</v>
      </c>
      <c r="D17" s="166" t="s">
        <v>122</v>
      </c>
      <c r="E17" s="166" t="s">
        <v>123</v>
      </c>
      <c r="F17" s="167">
        <v>80</v>
      </c>
      <c r="G17" s="173"/>
      <c r="H17" s="173"/>
      <c r="I17" s="168">
        <f t="shared" si="0"/>
        <v>0</v>
      </c>
      <c r="J17" s="166">
        <f t="shared" si="1"/>
        <v>0</v>
      </c>
      <c r="K17" s="169">
        <f t="shared" si="2"/>
        <v>0</v>
      </c>
      <c r="L17" s="169">
        <f t="shared" si="3"/>
        <v>0</v>
      </c>
      <c r="M17" s="169">
        <f t="shared" si="4"/>
        <v>0</v>
      </c>
      <c r="N17" s="169">
        <v>0</v>
      </c>
      <c r="O17" s="169"/>
      <c r="P17" s="174"/>
      <c r="Q17" s="174"/>
      <c r="R17" s="174"/>
      <c r="S17" s="169">
        <f t="shared" si="5"/>
        <v>0</v>
      </c>
      <c r="T17" s="170"/>
      <c r="U17" s="170"/>
      <c r="V17" s="174"/>
      <c r="Z17">
        <v>0</v>
      </c>
    </row>
    <row r="18" spans="1:26" ht="15">
      <c r="A18" s="150"/>
      <c r="B18" s="150"/>
      <c r="C18" s="165">
        <v>1</v>
      </c>
      <c r="D18" s="165" t="s">
        <v>79</v>
      </c>
      <c r="E18" s="150"/>
      <c r="F18" s="164"/>
      <c r="G18" s="153">
        <f>ROUND((SUM(L10:L17))/1,2)</f>
        <v>0</v>
      </c>
      <c r="H18" s="153">
        <f>ROUND((SUM(M10:M17))/1,2)</f>
        <v>0</v>
      </c>
      <c r="I18" s="153">
        <f>ROUND((SUM(I10:I17))/1,2)</f>
        <v>0</v>
      </c>
      <c r="J18" s="150"/>
      <c r="K18" s="150"/>
      <c r="L18" s="150">
        <f>ROUND((SUM(L10:L17))/1,2)</f>
        <v>0</v>
      </c>
      <c r="M18" s="150">
        <f>ROUND((SUM(M10:M17))/1,2)</f>
        <v>0</v>
      </c>
      <c r="N18" s="150"/>
      <c r="O18" s="150"/>
      <c r="P18" s="175"/>
      <c r="Q18" s="150"/>
      <c r="R18" s="150"/>
      <c r="S18" s="175">
        <f>ROUND((SUM(S10:S17))/1,2)</f>
        <v>0</v>
      </c>
      <c r="T18" s="147"/>
      <c r="U18" s="147"/>
      <c r="V18" s="2">
        <f>ROUND((SUM(V10:V17))/1,2)</f>
        <v>0</v>
      </c>
      <c r="W18" s="147"/>
      <c r="X18" s="147"/>
      <c r="Y18" s="147"/>
      <c r="Z18" s="147"/>
    </row>
    <row r="19" spans="1:22" ht="15">
      <c r="A19" s="1"/>
      <c r="B19" s="1"/>
      <c r="C19" s="1"/>
      <c r="D19" s="1"/>
      <c r="E19" s="1"/>
      <c r="F19" s="160"/>
      <c r="G19" s="143"/>
      <c r="H19" s="143"/>
      <c r="I19" s="143"/>
      <c r="J19" s="1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6" ht="15">
      <c r="A20" s="150"/>
      <c r="B20" s="150"/>
      <c r="C20" s="165">
        <v>2</v>
      </c>
      <c r="D20" s="165" t="s">
        <v>80</v>
      </c>
      <c r="E20" s="150"/>
      <c r="F20" s="164"/>
      <c r="G20" s="151"/>
      <c r="H20" s="151"/>
      <c r="I20" s="151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47"/>
      <c r="U20" s="147"/>
      <c r="V20" s="150"/>
      <c r="W20" s="147"/>
      <c r="X20" s="147"/>
      <c r="Y20" s="147"/>
      <c r="Z20" s="147"/>
    </row>
    <row r="21" spans="1:26" ht="24.75" customHeight="1">
      <c r="A21" s="181"/>
      <c r="B21" s="176" t="s">
        <v>124</v>
      </c>
      <c r="C21" s="182" t="s">
        <v>125</v>
      </c>
      <c r="D21" s="176" t="s">
        <v>259</v>
      </c>
      <c r="E21" s="176" t="s">
        <v>123</v>
      </c>
      <c r="F21" s="177">
        <v>96</v>
      </c>
      <c r="G21" s="183"/>
      <c r="H21" s="183"/>
      <c r="I21" s="178">
        <f>ROUND(F21*(G21+H21),2)</f>
        <v>0</v>
      </c>
      <c r="J21" s="176">
        <f>ROUND(F21*(N21),2)</f>
        <v>0</v>
      </c>
      <c r="K21" s="179">
        <f>ROUND(F21*(O21),2)</f>
        <v>0</v>
      </c>
      <c r="L21" s="179">
        <f>ROUND(F21*(G21),2)</f>
        <v>0</v>
      </c>
      <c r="M21" s="179">
        <f>ROUND(F21*(H21),2)</f>
        <v>0</v>
      </c>
      <c r="N21" s="179">
        <v>0</v>
      </c>
      <c r="O21" s="179"/>
      <c r="P21" s="184"/>
      <c r="Q21" s="184"/>
      <c r="R21" s="184"/>
      <c r="S21" s="179">
        <f>ROUND(F21*(P21),3)</f>
        <v>0</v>
      </c>
      <c r="T21" s="180"/>
      <c r="U21" s="180"/>
      <c r="V21" s="184"/>
      <c r="Z21">
        <v>0</v>
      </c>
    </row>
    <row r="22" spans="1:26" ht="24.75" customHeight="1">
      <c r="A22" s="171"/>
      <c r="B22" s="166" t="s">
        <v>127</v>
      </c>
      <c r="C22" s="172" t="s">
        <v>128</v>
      </c>
      <c r="D22" s="166" t="s">
        <v>129</v>
      </c>
      <c r="E22" s="166" t="s">
        <v>123</v>
      </c>
      <c r="F22" s="167">
        <v>80</v>
      </c>
      <c r="G22" s="173"/>
      <c r="H22" s="173"/>
      <c r="I22" s="168">
        <f>ROUND(F22*(G22+H22),2)</f>
        <v>0</v>
      </c>
      <c r="J22" s="166">
        <f>ROUND(F22*(N22),2)</f>
        <v>0</v>
      </c>
      <c r="K22" s="169">
        <f>ROUND(F22*(O22),2)</f>
        <v>0</v>
      </c>
      <c r="L22" s="169">
        <f>ROUND(F22*(G22),2)</f>
        <v>0</v>
      </c>
      <c r="M22" s="169">
        <f>ROUND(F22*(H22),2)</f>
        <v>0</v>
      </c>
      <c r="N22" s="169">
        <v>0</v>
      </c>
      <c r="O22" s="169"/>
      <c r="P22" s="174">
        <v>0.00028</v>
      </c>
      <c r="Q22" s="174"/>
      <c r="R22" s="174">
        <v>0.00028</v>
      </c>
      <c r="S22" s="169">
        <f>ROUND(F22*(P22),3)</f>
        <v>0.022</v>
      </c>
      <c r="T22" s="170"/>
      <c r="U22" s="170"/>
      <c r="V22" s="174"/>
      <c r="Z22">
        <v>0</v>
      </c>
    </row>
    <row r="23" spans="1:26" ht="15">
      <c r="A23" s="150"/>
      <c r="B23" s="150"/>
      <c r="C23" s="165">
        <v>2</v>
      </c>
      <c r="D23" s="165" t="s">
        <v>80</v>
      </c>
      <c r="E23" s="150"/>
      <c r="F23" s="164"/>
      <c r="G23" s="153">
        <f>ROUND((SUM(L20:L22))/1,2)</f>
        <v>0</v>
      </c>
      <c r="H23" s="153">
        <f>ROUND((SUM(M20:M22))/1,2)</f>
        <v>0</v>
      </c>
      <c r="I23" s="153">
        <f>ROUND((SUM(I20:I22))/1,2)</f>
        <v>0</v>
      </c>
      <c r="J23" s="150"/>
      <c r="K23" s="150"/>
      <c r="L23" s="150">
        <f>ROUND((SUM(L20:L22))/1,2)</f>
        <v>0</v>
      </c>
      <c r="M23" s="150">
        <f>ROUND((SUM(M20:M22))/1,2)</f>
        <v>0</v>
      </c>
      <c r="N23" s="150"/>
      <c r="O23" s="150"/>
      <c r="P23" s="175"/>
      <c r="Q23" s="150"/>
      <c r="R23" s="150"/>
      <c r="S23" s="175">
        <f>ROUND((SUM(S20:S22))/1,2)</f>
        <v>0.02</v>
      </c>
      <c r="T23" s="147"/>
      <c r="U23" s="147"/>
      <c r="V23" s="2">
        <f>ROUND((SUM(V20:V22))/1,2)</f>
        <v>0</v>
      </c>
      <c r="W23" s="147"/>
      <c r="X23" s="147"/>
      <c r="Y23" s="147"/>
      <c r="Z23" s="147"/>
    </row>
    <row r="24" spans="1:22" ht="15">
      <c r="A24" s="1"/>
      <c r="B24" s="1"/>
      <c r="C24" s="1"/>
      <c r="D24" s="1"/>
      <c r="E24" s="1"/>
      <c r="F24" s="160"/>
      <c r="G24" s="143"/>
      <c r="H24" s="143"/>
      <c r="I24" s="143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ht="15">
      <c r="A25" s="150"/>
      <c r="B25" s="150"/>
      <c r="C25" s="165">
        <v>4</v>
      </c>
      <c r="D25" s="165" t="s">
        <v>81</v>
      </c>
      <c r="E25" s="150"/>
      <c r="F25" s="164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47"/>
      <c r="U25" s="147"/>
      <c r="V25" s="150"/>
      <c r="W25" s="147"/>
      <c r="X25" s="147"/>
      <c r="Y25" s="147"/>
      <c r="Z25" s="147"/>
    </row>
    <row r="26" spans="1:26" ht="24.75" customHeight="1">
      <c r="A26" s="181"/>
      <c r="B26" s="176" t="s">
        <v>170</v>
      </c>
      <c r="C26" s="182" t="s">
        <v>279</v>
      </c>
      <c r="D26" s="176" t="s">
        <v>280</v>
      </c>
      <c r="E26" s="176" t="s">
        <v>163</v>
      </c>
      <c r="F26" s="177">
        <v>4</v>
      </c>
      <c r="G26" s="183"/>
      <c r="H26" s="183"/>
      <c r="I26" s="178">
        <f>ROUND(F26*(G26+H26),2)</f>
        <v>0</v>
      </c>
      <c r="J26" s="176">
        <f>ROUND(F26*(N26),2)</f>
        <v>0</v>
      </c>
      <c r="K26" s="179">
        <f>ROUND(F26*(O26),2)</f>
        <v>0</v>
      </c>
      <c r="L26" s="179">
        <f>ROUND(F26*(G26),2)</f>
        <v>0</v>
      </c>
      <c r="M26" s="179">
        <f>ROUND(F26*(H26),2)</f>
        <v>0</v>
      </c>
      <c r="N26" s="179">
        <v>0</v>
      </c>
      <c r="O26" s="179"/>
      <c r="P26" s="184">
        <v>0.25</v>
      </c>
      <c r="Q26" s="184"/>
      <c r="R26" s="184">
        <v>0.25</v>
      </c>
      <c r="S26" s="179">
        <f>ROUND(F26*(P26),3)</f>
        <v>1</v>
      </c>
      <c r="T26" s="180"/>
      <c r="U26" s="180"/>
      <c r="V26" s="184"/>
      <c r="Z26">
        <v>0</v>
      </c>
    </row>
    <row r="27" spans="1:26" ht="15">
      <c r="A27" s="150"/>
      <c r="B27" s="150"/>
      <c r="C27" s="165">
        <v>4</v>
      </c>
      <c r="D27" s="165" t="s">
        <v>81</v>
      </c>
      <c r="E27" s="150"/>
      <c r="F27" s="164"/>
      <c r="G27" s="153">
        <f>ROUND((SUM(L25:L26))/1,2)</f>
        <v>0</v>
      </c>
      <c r="H27" s="153">
        <f>ROUND((SUM(M25:M26))/1,2)</f>
        <v>0</v>
      </c>
      <c r="I27" s="153">
        <f>ROUND((SUM(I25:I26))/1,2)</f>
        <v>0</v>
      </c>
      <c r="J27" s="150"/>
      <c r="K27" s="150"/>
      <c r="L27" s="150">
        <f>ROUND((SUM(L25:L26))/1,2)</f>
        <v>0</v>
      </c>
      <c r="M27" s="150">
        <f>ROUND((SUM(M25:M26))/1,2)</f>
        <v>0</v>
      </c>
      <c r="N27" s="150"/>
      <c r="O27" s="150"/>
      <c r="P27" s="175"/>
      <c r="Q27" s="150"/>
      <c r="R27" s="150"/>
      <c r="S27" s="175">
        <f>ROUND((SUM(S25:S26))/1,2)</f>
        <v>1</v>
      </c>
      <c r="T27" s="147"/>
      <c r="U27" s="147"/>
      <c r="V27" s="2">
        <f>ROUND((SUM(V25:V26))/1,2)</f>
        <v>0</v>
      </c>
      <c r="W27" s="147"/>
      <c r="X27" s="147"/>
      <c r="Y27" s="147"/>
      <c r="Z27" s="147"/>
    </row>
    <row r="28" spans="1:22" ht="15">
      <c r="A28" s="1"/>
      <c r="B28" s="1"/>
      <c r="C28" s="1"/>
      <c r="D28" s="1"/>
      <c r="E28" s="1"/>
      <c r="F28" s="160"/>
      <c r="G28" s="143"/>
      <c r="H28" s="143"/>
      <c r="I28" s="143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ht="15">
      <c r="A29" s="150"/>
      <c r="B29" s="150"/>
      <c r="C29" s="165">
        <v>5</v>
      </c>
      <c r="D29" s="165" t="s">
        <v>82</v>
      </c>
      <c r="E29" s="150"/>
      <c r="F29" s="164"/>
      <c r="G29" s="151"/>
      <c r="H29" s="151"/>
      <c r="I29" s="151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47"/>
      <c r="U29" s="147"/>
      <c r="V29" s="150"/>
      <c r="W29" s="147"/>
      <c r="X29" s="147"/>
      <c r="Y29" s="147"/>
      <c r="Z29" s="147"/>
    </row>
    <row r="30" spans="1:26" ht="24.75" customHeight="1">
      <c r="A30" s="171"/>
      <c r="B30" s="166" t="s">
        <v>143</v>
      </c>
      <c r="C30" s="172" t="s">
        <v>157</v>
      </c>
      <c r="D30" s="166" t="s">
        <v>158</v>
      </c>
      <c r="E30" s="166" t="s">
        <v>123</v>
      </c>
      <c r="F30" s="167">
        <v>80</v>
      </c>
      <c r="G30" s="173"/>
      <c r="H30" s="173"/>
      <c r="I30" s="168">
        <f>ROUND(F30*(G30+H30),2)</f>
        <v>0</v>
      </c>
      <c r="J30" s="166">
        <f>ROUND(F30*(N30),2)</f>
        <v>0</v>
      </c>
      <c r="K30" s="169">
        <f>ROUND(F30*(O30),2)</f>
        <v>0</v>
      </c>
      <c r="L30" s="169">
        <f>ROUND(F30*(G30),2)</f>
        <v>0</v>
      </c>
      <c r="M30" s="169">
        <f>ROUND(F30*(H30),2)</f>
        <v>0</v>
      </c>
      <c r="N30" s="169">
        <v>0</v>
      </c>
      <c r="O30" s="169"/>
      <c r="P30" s="174">
        <v>0.112</v>
      </c>
      <c r="Q30" s="174"/>
      <c r="R30" s="174">
        <v>0.112</v>
      </c>
      <c r="S30" s="169">
        <f>ROUND(F30*(P30),3)</f>
        <v>8.96</v>
      </c>
      <c r="T30" s="170"/>
      <c r="U30" s="170"/>
      <c r="V30" s="174"/>
      <c r="Z30">
        <v>0</v>
      </c>
    </row>
    <row r="31" spans="1:26" ht="34.5" customHeight="1">
      <c r="A31" s="171"/>
      <c r="B31" s="166" t="s">
        <v>143</v>
      </c>
      <c r="C31" s="172" t="s">
        <v>144</v>
      </c>
      <c r="D31" s="166" t="s">
        <v>261</v>
      </c>
      <c r="E31" s="166" t="s">
        <v>123</v>
      </c>
      <c r="F31" s="167">
        <v>80</v>
      </c>
      <c r="G31" s="173"/>
      <c r="H31" s="173"/>
      <c r="I31" s="168">
        <f>ROUND(F31*(G31+H31),2)</f>
        <v>0</v>
      </c>
      <c r="J31" s="166">
        <f>ROUND(F31*(N31),2)</f>
        <v>0</v>
      </c>
      <c r="K31" s="169">
        <f>ROUND(F31*(O31),2)</f>
        <v>0</v>
      </c>
      <c r="L31" s="169">
        <f>ROUND(F31*(G31),2)</f>
        <v>0</v>
      </c>
      <c r="M31" s="169">
        <f>ROUND(F31*(H31),2)</f>
        <v>0</v>
      </c>
      <c r="N31" s="169">
        <v>0</v>
      </c>
      <c r="O31" s="169"/>
      <c r="P31" s="174">
        <v>0.08096</v>
      </c>
      <c r="Q31" s="174"/>
      <c r="R31" s="174">
        <v>0.08096</v>
      </c>
      <c r="S31" s="169">
        <f>ROUND(F31*(P31),3)</f>
        <v>6.477</v>
      </c>
      <c r="T31" s="170"/>
      <c r="U31" s="170"/>
      <c r="V31" s="174"/>
      <c r="Z31">
        <v>0</v>
      </c>
    </row>
    <row r="32" spans="1:26" ht="24.75" customHeight="1">
      <c r="A32" s="171"/>
      <c r="B32" s="166" t="s">
        <v>143</v>
      </c>
      <c r="C32" s="172" t="s">
        <v>152</v>
      </c>
      <c r="D32" s="166" t="s">
        <v>153</v>
      </c>
      <c r="E32" s="166" t="s">
        <v>123</v>
      </c>
      <c r="F32" s="167">
        <v>80</v>
      </c>
      <c r="G32" s="173"/>
      <c r="H32" s="173"/>
      <c r="I32" s="168">
        <f>ROUND(F32*(G32+H32),2)</f>
        <v>0</v>
      </c>
      <c r="J32" s="166">
        <f>ROUND(F32*(N32),2)</f>
        <v>0</v>
      </c>
      <c r="K32" s="169">
        <f>ROUND(F32*(O32),2)</f>
        <v>0</v>
      </c>
      <c r="L32" s="169">
        <f>ROUND(F32*(G32),2)</f>
        <v>0</v>
      </c>
      <c r="M32" s="169">
        <f>ROUND(F32*(H32),2)</f>
        <v>0</v>
      </c>
      <c r="N32" s="169">
        <v>0</v>
      </c>
      <c r="O32" s="169"/>
      <c r="P32" s="174">
        <v>0.032</v>
      </c>
      <c r="Q32" s="174"/>
      <c r="R32" s="174">
        <v>0.032</v>
      </c>
      <c r="S32" s="169">
        <f>ROUND(F32*(P32),3)</f>
        <v>2.56</v>
      </c>
      <c r="T32" s="170"/>
      <c r="U32" s="170"/>
      <c r="V32" s="174"/>
      <c r="Z32">
        <v>0</v>
      </c>
    </row>
    <row r="33" spans="1:26" ht="24.75" customHeight="1">
      <c r="A33" s="181"/>
      <c r="B33" s="176" t="s">
        <v>154</v>
      </c>
      <c r="C33" s="182" t="s">
        <v>155</v>
      </c>
      <c r="D33" s="176" t="s">
        <v>156</v>
      </c>
      <c r="E33" s="176" t="s">
        <v>123</v>
      </c>
      <c r="F33" s="177">
        <v>88</v>
      </c>
      <c r="G33" s="183"/>
      <c r="H33" s="183"/>
      <c r="I33" s="178">
        <f>ROUND(F33*(G33+H33),2)</f>
        <v>0</v>
      </c>
      <c r="J33" s="176">
        <f>ROUND(F33*(N33),2)</f>
        <v>0</v>
      </c>
      <c r="K33" s="179">
        <f>ROUND(F33*(O33),2)</f>
        <v>0</v>
      </c>
      <c r="L33" s="179">
        <f>ROUND(F33*(G33),2)</f>
        <v>0</v>
      </c>
      <c r="M33" s="179">
        <f>ROUND(F33*(H33),2)</f>
        <v>0</v>
      </c>
      <c r="N33" s="179">
        <v>0</v>
      </c>
      <c r="O33" s="179"/>
      <c r="P33" s="184">
        <v>0.138</v>
      </c>
      <c r="Q33" s="184"/>
      <c r="R33" s="184">
        <v>0.138</v>
      </c>
      <c r="S33" s="179">
        <f>ROUND(F33*(P33),3)</f>
        <v>12.144</v>
      </c>
      <c r="T33" s="180"/>
      <c r="U33" s="180"/>
      <c r="V33" s="184"/>
      <c r="Z33">
        <v>0</v>
      </c>
    </row>
    <row r="34" spans="1:26" ht="15">
      <c r="A34" s="150"/>
      <c r="B34" s="150"/>
      <c r="C34" s="165">
        <v>5</v>
      </c>
      <c r="D34" s="165" t="s">
        <v>82</v>
      </c>
      <c r="E34" s="150"/>
      <c r="F34" s="164"/>
      <c r="G34" s="153">
        <f>ROUND((SUM(L29:L33))/1,2)</f>
        <v>0</v>
      </c>
      <c r="H34" s="153">
        <f>ROUND((SUM(M29:M33))/1,2)</f>
        <v>0</v>
      </c>
      <c r="I34" s="153">
        <f>ROUND((SUM(I29:I33))/1,2)</f>
        <v>0</v>
      </c>
      <c r="J34" s="150"/>
      <c r="K34" s="150"/>
      <c r="L34" s="150">
        <f>ROUND((SUM(L29:L33))/1,2)</f>
        <v>0</v>
      </c>
      <c r="M34" s="150">
        <f>ROUND((SUM(M29:M33))/1,2)</f>
        <v>0</v>
      </c>
      <c r="N34" s="150"/>
      <c r="O34" s="150"/>
      <c r="P34" s="175"/>
      <c r="Q34" s="150"/>
      <c r="R34" s="150"/>
      <c r="S34" s="175">
        <f>ROUND((SUM(S29:S33))/1,2)</f>
        <v>30.14</v>
      </c>
      <c r="T34" s="147"/>
      <c r="U34" s="147"/>
      <c r="V34" s="2">
        <f>ROUND((SUM(V29:V33))/1,2)</f>
        <v>0</v>
      </c>
      <c r="W34" s="147"/>
      <c r="X34" s="147"/>
      <c r="Y34" s="147"/>
      <c r="Z34" s="147"/>
    </row>
    <row r="35" spans="1:22" ht="15">
      <c r="A35" s="1"/>
      <c r="B35" s="1"/>
      <c r="C35" s="1"/>
      <c r="D35" s="1"/>
      <c r="E35" s="1"/>
      <c r="F35" s="160"/>
      <c r="G35" s="143"/>
      <c r="H35" s="143"/>
      <c r="I35" s="143"/>
      <c r="J35" s="1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ht="15">
      <c r="A36" s="150"/>
      <c r="B36" s="150"/>
      <c r="C36" s="165">
        <v>9</v>
      </c>
      <c r="D36" s="165" t="s">
        <v>83</v>
      </c>
      <c r="E36" s="150"/>
      <c r="F36" s="164"/>
      <c r="G36" s="151"/>
      <c r="H36" s="151"/>
      <c r="I36" s="151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47"/>
      <c r="U36" s="147"/>
      <c r="V36" s="150"/>
      <c r="W36" s="147"/>
      <c r="X36" s="147"/>
      <c r="Y36" s="147"/>
      <c r="Z36" s="147"/>
    </row>
    <row r="37" spans="1:26" ht="24.75" customHeight="1">
      <c r="A37" s="171"/>
      <c r="B37" s="166" t="s">
        <v>143</v>
      </c>
      <c r="C37" s="172" t="s">
        <v>159</v>
      </c>
      <c r="D37" s="166" t="s">
        <v>160</v>
      </c>
      <c r="E37" s="166" t="s">
        <v>136</v>
      </c>
      <c r="F37" s="167">
        <v>48</v>
      </c>
      <c r="G37" s="173"/>
      <c r="H37" s="173"/>
      <c r="I37" s="168">
        <f>ROUND(F37*(G37+H37),2)</f>
        <v>0</v>
      </c>
      <c r="J37" s="166">
        <f>ROUND(F37*(N37),2)</f>
        <v>0</v>
      </c>
      <c r="K37" s="169">
        <f>ROUND(F37*(O37),2)</f>
        <v>0</v>
      </c>
      <c r="L37" s="169">
        <f>ROUND(F37*(G37),2)</f>
        <v>0</v>
      </c>
      <c r="M37" s="169">
        <f>ROUND(F37*(H37),2)</f>
        <v>0</v>
      </c>
      <c r="N37" s="169">
        <v>0</v>
      </c>
      <c r="O37" s="169"/>
      <c r="P37" s="174">
        <v>0.164</v>
      </c>
      <c r="Q37" s="174"/>
      <c r="R37" s="174">
        <v>0.164</v>
      </c>
      <c r="S37" s="169">
        <f>ROUND(F37*(P37),3)</f>
        <v>7.872</v>
      </c>
      <c r="T37" s="170"/>
      <c r="U37" s="170"/>
      <c r="V37" s="174"/>
      <c r="Z37">
        <v>0</v>
      </c>
    </row>
    <row r="38" spans="1:26" ht="24.75" customHeight="1">
      <c r="A38" s="181"/>
      <c r="B38" s="176" t="s">
        <v>154</v>
      </c>
      <c r="C38" s="182" t="s">
        <v>161</v>
      </c>
      <c r="D38" s="176" t="s">
        <v>162</v>
      </c>
      <c r="E38" s="176" t="s">
        <v>163</v>
      </c>
      <c r="F38" s="177">
        <v>52.800000000000004</v>
      </c>
      <c r="G38" s="183"/>
      <c r="H38" s="183"/>
      <c r="I38" s="178">
        <f>ROUND(F38*(G38+H38),2)</f>
        <v>0</v>
      </c>
      <c r="J38" s="176">
        <f>ROUND(F38*(N38),2)</f>
        <v>0</v>
      </c>
      <c r="K38" s="179">
        <f>ROUND(F38*(O38),2)</f>
        <v>0</v>
      </c>
      <c r="L38" s="179">
        <f>ROUND(F38*(G38),2)</f>
        <v>0</v>
      </c>
      <c r="M38" s="179">
        <f>ROUND(F38*(H38),2)</f>
        <v>0</v>
      </c>
      <c r="N38" s="179">
        <v>0</v>
      </c>
      <c r="O38" s="179"/>
      <c r="P38" s="184">
        <v>0.028</v>
      </c>
      <c r="Q38" s="184"/>
      <c r="R38" s="184">
        <v>0.028</v>
      </c>
      <c r="S38" s="179">
        <f>ROUND(F38*(P38),3)</f>
        <v>1.478</v>
      </c>
      <c r="T38" s="180"/>
      <c r="U38" s="180"/>
      <c r="V38" s="184"/>
      <c r="Z38">
        <v>0</v>
      </c>
    </row>
    <row r="39" spans="1:26" ht="15">
      <c r="A39" s="150"/>
      <c r="B39" s="150"/>
      <c r="C39" s="165">
        <v>9</v>
      </c>
      <c r="D39" s="165" t="s">
        <v>83</v>
      </c>
      <c r="E39" s="150"/>
      <c r="F39" s="164"/>
      <c r="G39" s="153">
        <f>ROUND((SUM(L36:L38))/1,2)</f>
        <v>0</v>
      </c>
      <c r="H39" s="153">
        <f>ROUND((SUM(M36:M38))/1,2)</f>
        <v>0</v>
      </c>
      <c r="I39" s="153">
        <f>ROUND((SUM(I36:I38))/1,2)</f>
        <v>0</v>
      </c>
      <c r="J39" s="150"/>
      <c r="K39" s="150"/>
      <c r="L39" s="150">
        <f>ROUND((SUM(L36:L38))/1,2)</f>
        <v>0</v>
      </c>
      <c r="M39" s="150">
        <f>ROUND((SUM(M36:M38))/1,2)</f>
        <v>0</v>
      </c>
      <c r="N39" s="150"/>
      <c r="O39" s="150"/>
      <c r="P39" s="175"/>
      <c r="Q39" s="150"/>
      <c r="R39" s="150"/>
      <c r="S39" s="175">
        <f>ROUND((SUM(S36:S38))/1,2)</f>
        <v>9.35</v>
      </c>
      <c r="T39" s="147"/>
      <c r="U39" s="147"/>
      <c r="V39" s="2">
        <f>ROUND((SUM(V36:V38))/1,2)</f>
        <v>0</v>
      </c>
      <c r="W39" s="147"/>
      <c r="X39" s="147"/>
      <c r="Y39" s="147"/>
      <c r="Z39" s="147"/>
    </row>
    <row r="40" spans="1:22" ht="15">
      <c r="A40" s="1"/>
      <c r="B40" s="1"/>
      <c r="C40" s="1"/>
      <c r="D40" s="1"/>
      <c r="E40" s="1"/>
      <c r="F40" s="160"/>
      <c r="G40" s="143"/>
      <c r="H40" s="143"/>
      <c r="I40" s="143"/>
      <c r="J40" s="1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6" ht="15">
      <c r="A41" s="150"/>
      <c r="B41" s="150"/>
      <c r="C41" s="165">
        <v>99</v>
      </c>
      <c r="D41" s="165" t="s">
        <v>84</v>
      </c>
      <c r="E41" s="150"/>
      <c r="F41" s="164"/>
      <c r="G41" s="151"/>
      <c r="H41" s="151"/>
      <c r="I41" s="151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47"/>
      <c r="U41" s="147"/>
      <c r="V41" s="150"/>
      <c r="W41" s="147"/>
      <c r="X41" s="147"/>
      <c r="Y41" s="147"/>
      <c r="Z41" s="147"/>
    </row>
    <row r="42" spans="1:26" ht="24.75" customHeight="1">
      <c r="A42" s="171"/>
      <c r="B42" s="166" t="s">
        <v>143</v>
      </c>
      <c r="C42" s="172" t="s">
        <v>167</v>
      </c>
      <c r="D42" s="166" t="s">
        <v>168</v>
      </c>
      <c r="E42" s="166" t="s">
        <v>169</v>
      </c>
      <c r="F42" s="167">
        <v>40.5136</v>
      </c>
      <c r="G42" s="173"/>
      <c r="H42" s="173"/>
      <c r="I42" s="168">
        <f>ROUND(F42*(G42+H42),2)</f>
        <v>0</v>
      </c>
      <c r="J42" s="166">
        <f>ROUND(F42*(N42),2)</f>
        <v>0</v>
      </c>
      <c r="K42" s="169">
        <f>ROUND(F42*(O42),2)</f>
        <v>0</v>
      </c>
      <c r="L42" s="169">
        <f>ROUND(F42*(G42),2)</f>
        <v>0</v>
      </c>
      <c r="M42" s="169">
        <f>ROUND(F42*(H42),2)</f>
        <v>0</v>
      </c>
      <c r="N42" s="169">
        <v>0</v>
      </c>
      <c r="O42" s="169"/>
      <c r="P42" s="174"/>
      <c r="Q42" s="174"/>
      <c r="R42" s="174"/>
      <c r="S42" s="169">
        <f>ROUND(F42*(P42),3)</f>
        <v>0</v>
      </c>
      <c r="T42" s="170"/>
      <c r="U42" s="170"/>
      <c r="V42" s="174"/>
      <c r="Z42">
        <v>0</v>
      </c>
    </row>
    <row r="43" spans="1:22" ht="15">
      <c r="A43" s="150"/>
      <c r="B43" s="150"/>
      <c r="C43" s="165">
        <v>99</v>
      </c>
      <c r="D43" s="165" t="s">
        <v>84</v>
      </c>
      <c r="E43" s="150"/>
      <c r="F43" s="164"/>
      <c r="G43" s="153">
        <f>ROUND((SUM(L41:L42))/1,2)</f>
        <v>0</v>
      </c>
      <c r="H43" s="153">
        <f>ROUND((SUM(M41:M42))/1,2)</f>
        <v>0</v>
      </c>
      <c r="I43" s="153">
        <f>ROUND((SUM(I41:I42))/1,2)</f>
        <v>0</v>
      </c>
      <c r="J43" s="150"/>
      <c r="K43" s="150"/>
      <c r="L43" s="150">
        <f>ROUND((SUM(L41:L42))/1,2)</f>
        <v>0</v>
      </c>
      <c r="M43" s="150">
        <f>ROUND((SUM(M41:M42))/1,2)</f>
        <v>0</v>
      </c>
      <c r="N43" s="150"/>
      <c r="O43" s="150"/>
      <c r="P43" s="175"/>
      <c r="Q43" s="1"/>
      <c r="R43" s="1"/>
      <c r="S43" s="175">
        <f>ROUND((SUM(S41:S42))/1,2)</f>
        <v>0</v>
      </c>
      <c r="T43" s="185"/>
      <c r="U43" s="185"/>
      <c r="V43" s="2">
        <f>ROUND((SUM(V41:V42))/1,2)</f>
        <v>0</v>
      </c>
    </row>
    <row r="44" spans="1:22" ht="15">
      <c r="A44" s="1"/>
      <c r="B44" s="1"/>
      <c r="C44" s="1"/>
      <c r="D44" s="1"/>
      <c r="E44" s="1"/>
      <c r="F44" s="160"/>
      <c r="G44" s="143"/>
      <c r="H44" s="143"/>
      <c r="I44" s="143"/>
      <c r="J44" s="1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2" ht="15">
      <c r="A45" s="150"/>
      <c r="B45" s="150"/>
      <c r="C45" s="150"/>
      <c r="D45" s="2" t="s">
        <v>78</v>
      </c>
      <c r="E45" s="150"/>
      <c r="F45" s="164"/>
      <c r="G45" s="153">
        <f>ROUND((SUM(L9:L44))/2,2)</f>
        <v>0</v>
      </c>
      <c r="H45" s="153">
        <f>ROUND((SUM(M9:M44))/2,2)</f>
        <v>0</v>
      </c>
      <c r="I45" s="153">
        <f>ROUND((SUM(I9:I44))/2,2)</f>
        <v>0</v>
      </c>
      <c r="J45" s="150"/>
      <c r="K45" s="150"/>
      <c r="L45" s="150">
        <f>ROUND((SUM(L9:L44))/2,2)</f>
        <v>0</v>
      </c>
      <c r="M45" s="150">
        <f>ROUND((SUM(M9:M44))/2,2)</f>
        <v>0</v>
      </c>
      <c r="N45" s="150"/>
      <c r="O45" s="150"/>
      <c r="P45" s="175"/>
      <c r="Q45" s="1"/>
      <c r="R45" s="1"/>
      <c r="S45" s="175">
        <f>ROUND((SUM(S9:S44))/2,2)</f>
        <v>40.51</v>
      </c>
      <c r="V45" s="2">
        <f>ROUND((SUM(V9:V44))/2,2)</f>
        <v>0</v>
      </c>
    </row>
    <row r="46" spans="1:26" ht="15">
      <c r="A46" s="186"/>
      <c r="B46" s="186"/>
      <c r="C46" s="186"/>
      <c r="D46" s="186" t="s">
        <v>88</v>
      </c>
      <c r="E46" s="186"/>
      <c r="F46" s="187"/>
      <c r="G46" s="188">
        <f>ROUND((SUM(L9:L45))/3,2)</f>
        <v>0</v>
      </c>
      <c r="H46" s="188">
        <f>ROUND((SUM(M9:M45))/3,2)</f>
        <v>0</v>
      </c>
      <c r="I46" s="188">
        <f>ROUND((SUM(I9:I45))/3,2)</f>
        <v>0</v>
      </c>
      <c r="J46" s="186"/>
      <c r="K46" s="188">
        <f>ROUND((SUM(K9:K45))/3,2)</f>
        <v>0</v>
      </c>
      <c r="L46" s="186">
        <f>ROUND((SUM(L9:L45))/3,2)</f>
        <v>0</v>
      </c>
      <c r="M46" s="186">
        <f>ROUND((SUM(M9:M45))/3,2)</f>
        <v>0</v>
      </c>
      <c r="N46" s="186"/>
      <c r="O46" s="186"/>
      <c r="P46" s="187"/>
      <c r="Q46" s="186"/>
      <c r="R46" s="188"/>
      <c r="S46" s="187">
        <f>ROUND((SUM(S9:S45))/3,2)</f>
        <v>40.51</v>
      </c>
      <c r="T46" s="189"/>
      <c r="U46" s="189"/>
      <c r="V46" s="186">
        <f>ROUND((SUM(V9:V45))/3,2)</f>
        <v>0</v>
      </c>
      <c r="X46" s="13"/>
      <c r="Y46">
        <f>(SUM(Y9:Y45))</f>
        <v>0</v>
      </c>
      <c r="Z46">
        <f>(SUM(Z9:Z45))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Regenerácia vnútrobloku sidlíska vo Vranove nad Topľou parc.č.3006 2,8,21 až 25., 30006 46,72,76 / SO 03 - Multifunkčná plocha</oddHeader>
    <oddFooter xml:space="preserve">&amp;L&amp;7Spracované systémom Systematic® Kalkulus, tel.: 051 77 10 585&amp;RStrana &amp;P z &amp;N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7"/>
      <c r="C1" s="17"/>
      <c r="D1" s="17"/>
      <c r="E1" s="17"/>
      <c r="F1" s="18" t="s">
        <v>26</v>
      </c>
      <c r="G1" s="17"/>
      <c r="H1" s="17"/>
      <c r="I1" s="17"/>
      <c r="J1" s="17"/>
      <c r="W1">
        <v>30.126</v>
      </c>
    </row>
    <row r="2" spans="1:10" ht="30" customHeight="1" thickTop="1">
      <c r="A2" s="16"/>
      <c r="B2" s="213" t="s">
        <v>1</v>
      </c>
      <c r="C2" s="214"/>
      <c r="D2" s="214"/>
      <c r="E2" s="214"/>
      <c r="F2" s="214"/>
      <c r="G2" s="214"/>
      <c r="H2" s="214"/>
      <c r="I2" s="214"/>
      <c r="J2" s="215"/>
    </row>
    <row r="3" spans="1:10" ht="18" customHeight="1">
      <c r="A3" s="16"/>
      <c r="B3" s="37" t="s">
        <v>282</v>
      </c>
      <c r="C3" s="38"/>
      <c r="D3" s="39"/>
      <c r="E3" s="39"/>
      <c r="F3" s="39"/>
      <c r="G3" s="20"/>
      <c r="H3" s="20"/>
      <c r="I3" s="40" t="s">
        <v>27</v>
      </c>
      <c r="J3" s="33"/>
    </row>
    <row r="4" spans="1:10" ht="18" customHeight="1">
      <c r="A4" s="16"/>
      <c r="B4" s="26"/>
      <c r="C4" s="23"/>
      <c r="D4" s="20"/>
      <c r="E4" s="20"/>
      <c r="F4" s="20"/>
      <c r="G4" s="20"/>
      <c r="H4" s="20"/>
      <c r="I4" s="40" t="s">
        <v>29</v>
      </c>
      <c r="J4" s="33"/>
    </row>
    <row r="5" spans="1:10" ht="18" customHeight="1" thickBot="1">
      <c r="A5" s="16"/>
      <c r="B5" s="41" t="s">
        <v>30</v>
      </c>
      <c r="C5" s="23"/>
      <c r="D5" s="20"/>
      <c r="E5" s="20"/>
      <c r="F5" s="42" t="s">
        <v>31</v>
      </c>
      <c r="G5" s="20"/>
      <c r="H5" s="20"/>
      <c r="I5" s="40" t="s">
        <v>32</v>
      </c>
      <c r="J5" s="43" t="s">
        <v>33</v>
      </c>
    </row>
    <row r="6" spans="1:10" ht="19.5" customHeight="1" thickTop="1">
      <c r="A6" s="16"/>
      <c r="B6" s="207" t="s">
        <v>34</v>
      </c>
      <c r="C6" s="208"/>
      <c r="D6" s="208"/>
      <c r="E6" s="208"/>
      <c r="F6" s="208"/>
      <c r="G6" s="208"/>
      <c r="H6" s="208"/>
      <c r="I6" s="208"/>
      <c r="J6" s="209"/>
    </row>
    <row r="7" spans="1:10" ht="18" customHeight="1">
      <c r="A7" s="16"/>
      <c r="B7" s="52" t="s">
        <v>37</v>
      </c>
      <c r="C7" s="45"/>
      <c r="D7" s="21"/>
      <c r="E7" s="21"/>
      <c r="F7" s="21"/>
      <c r="G7" s="53" t="s">
        <v>38</v>
      </c>
      <c r="H7" s="21"/>
      <c r="I7" s="31"/>
      <c r="J7" s="46"/>
    </row>
    <row r="8" spans="1:10" ht="19.5" customHeight="1">
      <c r="A8" s="16"/>
      <c r="B8" s="210" t="s">
        <v>35</v>
      </c>
      <c r="C8" s="211"/>
      <c r="D8" s="211"/>
      <c r="E8" s="211"/>
      <c r="F8" s="211"/>
      <c r="G8" s="211"/>
      <c r="H8" s="211"/>
      <c r="I8" s="211"/>
      <c r="J8" s="212"/>
    </row>
    <row r="9" spans="1:10" ht="18" customHeight="1">
      <c r="A9" s="16"/>
      <c r="B9" s="41" t="s">
        <v>37</v>
      </c>
      <c r="C9" s="23"/>
      <c r="D9" s="20"/>
      <c r="E9" s="20"/>
      <c r="F9" s="20"/>
      <c r="G9" s="42" t="s">
        <v>38</v>
      </c>
      <c r="H9" s="20"/>
      <c r="I9" s="30"/>
      <c r="J9" s="33"/>
    </row>
    <row r="10" spans="1:10" ht="19.5" customHeight="1">
      <c r="A10" s="16"/>
      <c r="B10" s="210" t="s">
        <v>36</v>
      </c>
      <c r="C10" s="211"/>
      <c r="D10" s="211"/>
      <c r="E10" s="211"/>
      <c r="F10" s="211"/>
      <c r="G10" s="211"/>
      <c r="H10" s="211"/>
      <c r="I10" s="211"/>
      <c r="J10" s="212"/>
    </row>
    <row r="11" spans="1:10" ht="18" customHeight="1" thickBot="1">
      <c r="A11" s="16"/>
      <c r="B11" s="41" t="s">
        <v>37</v>
      </c>
      <c r="C11" s="23"/>
      <c r="D11" s="20"/>
      <c r="E11" s="20"/>
      <c r="F11" s="20"/>
      <c r="G11" s="42" t="s">
        <v>38</v>
      </c>
      <c r="H11" s="20"/>
      <c r="I11" s="30"/>
      <c r="J11" s="33"/>
    </row>
    <row r="12" spans="1:10" ht="18" customHeight="1" thickTop="1">
      <c r="A12" s="16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6"/>
      <c r="B13" s="44"/>
      <c r="C13" s="45"/>
      <c r="D13" s="21"/>
      <c r="E13" s="21"/>
      <c r="F13" s="21"/>
      <c r="G13" s="21"/>
      <c r="H13" s="21"/>
      <c r="I13" s="31"/>
      <c r="J13" s="46"/>
    </row>
    <row r="14" spans="1:10" ht="18" customHeight="1" thickTop="1">
      <c r="A14" s="16"/>
      <c r="B14" s="55" t="s">
        <v>39</v>
      </c>
      <c r="C14" s="83" t="s">
        <v>6</v>
      </c>
      <c r="D14" s="84" t="s">
        <v>67</v>
      </c>
      <c r="E14" s="85" t="s">
        <v>68</v>
      </c>
      <c r="F14" s="83" t="s">
        <v>69</v>
      </c>
      <c r="G14" s="55" t="s">
        <v>46</v>
      </c>
      <c r="H14" s="48"/>
      <c r="I14" s="50"/>
      <c r="J14" s="51"/>
    </row>
    <row r="15" spans="1:10" ht="18" customHeight="1">
      <c r="A15" s="16"/>
      <c r="B15" s="90">
        <v>1</v>
      </c>
      <c r="C15" s="91" t="s">
        <v>40</v>
      </c>
      <c r="D15" s="92">
        <f>'Rekap 18788'!B16</f>
        <v>0</v>
      </c>
      <c r="E15" s="93">
        <f>'Rekap 18788'!C16</f>
        <v>0</v>
      </c>
      <c r="F15" s="91">
        <f>'Rekap 18788'!D16</f>
        <v>0</v>
      </c>
      <c r="G15" s="56">
        <v>7</v>
      </c>
      <c r="H15" s="58" t="s">
        <v>47</v>
      </c>
      <c r="I15" s="31"/>
      <c r="J15" s="60">
        <v>0</v>
      </c>
    </row>
    <row r="16" spans="1:10" ht="18" customHeight="1">
      <c r="A16" s="16"/>
      <c r="B16" s="88">
        <v>2</v>
      </c>
      <c r="C16" s="89" t="s">
        <v>41</v>
      </c>
      <c r="D16" s="94">
        <f>'Rekap 18788'!B21</f>
        <v>0</v>
      </c>
      <c r="E16" s="95">
        <f>'Rekap 18788'!C21</f>
        <v>0</v>
      </c>
      <c r="F16" s="104">
        <f>'Rekap 18788'!D21</f>
        <v>0</v>
      </c>
      <c r="G16" s="107"/>
      <c r="H16" s="119"/>
      <c r="I16" s="121"/>
      <c r="J16" s="114"/>
    </row>
    <row r="17" spans="1:10" ht="18" customHeight="1">
      <c r="A17" s="16"/>
      <c r="B17" s="62">
        <v>3</v>
      </c>
      <c r="C17" s="65" t="s">
        <v>42</v>
      </c>
      <c r="D17" s="86"/>
      <c r="E17" s="87"/>
      <c r="F17" s="79"/>
      <c r="G17" s="56">
        <v>8</v>
      </c>
      <c r="H17" s="66" t="s">
        <v>48</v>
      </c>
      <c r="I17" s="121"/>
      <c r="J17" s="114">
        <f>'SO 18788'!Z60</f>
        <v>0</v>
      </c>
    </row>
    <row r="18" spans="1:10" ht="18" customHeight="1">
      <c r="A18" s="16"/>
      <c r="B18" s="56">
        <v>4</v>
      </c>
      <c r="C18" s="66" t="s">
        <v>43</v>
      </c>
      <c r="D18" s="70"/>
      <c r="E18" s="69"/>
      <c r="F18" s="72"/>
      <c r="G18" s="56">
        <v>9</v>
      </c>
      <c r="H18" s="66" t="s">
        <v>49</v>
      </c>
      <c r="I18" s="121"/>
      <c r="J18" s="114">
        <v>0</v>
      </c>
    </row>
    <row r="19" spans="1:10" ht="18" customHeight="1">
      <c r="A19" s="16"/>
      <c r="B19" s="56">
        <v>5</v>
      </c>
      <c r="C19" s="66" t="s">
        <v>44</v>
      </c>
      <c r="D19" s="70"/>
      <c r="E19" s="69"/>
      <c r="F19" s="72"/>
      <c r="G19" s="107"/>
      <c r="H19" s="119"/>
      <c r="I19" s="121"/>
      <c r="J19" s="120"/>
    </row>
    <row r="20" spans="1:10" ht="18" customHeight="1" thickBot="1">
      <c r="A20" s="16"/>
      <c r="B20" s="56">
        <v>6</v>
      </c>
      <c r="C20" s="67" t="s">
        <v>45</v>
      </c>
      <c r="D20" s="71"/>
      <c r="E20" s="99"/>
      <c r="F20" s="105">
        <f>SUM(F15:F19)</f>
        <v>0</v>
      </c>
      <c r="G20" s="56">
        <v>10</v>
      </c>
      <c r="H20" s="66" t="s">
        <v>45</v>
      </c>
      <c r="I20" s="123"/>
      <c r="J20" s="98">
        <f>SUM(J15:J19)</f>
        <v>0</v>
      </c>
    </row>
    <row r="21" spans="1:10" ht="18" customHeight="1" thickTop="1">
      <c r="A21" s="16"/>
      <c r="B21" s="61" t="s">
        <v>56</v>
      </c>
      <c r="C21" s="64" t="s">
        <v>57</v>
      </c>
      <c r="D21" s="68"/>
      <c r="E21" s="22"/>
      <c r="F21" s="97"/>
      <c r="G21" s="61" t="s">
        <v>63</v>
      </c>
      <c r="H21" s="57" t="s">
        <v>57</v>
      </c>
      <c r="I21" s="31"/>
      <c r="J21" s="124"/>
    </row>
    <row r="22" spans="1:26" ht="18" customHeight="1">
      <c r="A22" s="16"/>
      <c r="B22" s="62">
        <v>11</v>
      </c>
      <c r="C22" s="58" t="s">
        <v>58</v>
      </c>
      <c r="D22" s="78"/>
      <c r="E22" s="81" t="s">
        <v>61</v>
      </c>
      <c r="F22" s="79">
        <f>((F15*U22*0)+(F16*V22*0)+(F17*W22*0))/100</f>
        <v>0</v>
      </c>
      <c r="G22" s="62">
        <v>16</v>
      </c>
      <c r="H22" s="65" t="s">
        <v>64</v>
      </c>
      <c r="I22" s="122" t="s">
        <v>61</v>
      </c>
      <c r="J22" s="113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6"/>
      <c r="B23" s="56">
        <v>12</v>
      </c>
      <c r="C23" s="59" t="s">
        <v>59</v>
      </c>
      <c r="D23" s="63"/>
      <c r="E23" s="81" t="s">
        <v>62</v>
      </c>
      <c r="F23" s="72">
        <f>((F15*U23*0)+(F16*V23*0)+(F17*W23*0))/100</f>
        <v>0</v>
      </c>
      <c r="G23" s="56">
        <v>17</v>
      </c>
      <c r="H23" s="66" t="s">
        <v>65</v>
      </c>
      <c r="I23" s="122" t="s">
        <v>61</v>
      </c>
      <c r="J23" s="114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6"/>
      <c r="B24" s="56">
        <v>13</v>
      </c>
      <c r="C24" s="59" t="s">
        <v>60</v>
      </c>
      <c r="D24" s="63"/>
      <c r="E24" s="81" t="s">
        <v>61</v>
      </c>
      <c r="F24" s="72">
        <f>((F15*U24*0)+(F16*V24*0)+(F17*W24*0))/100</f>
        <v>0</v>
      </c>
      <c r="G24" s="56">
        <v>18</v>
      </c>
      <c r="H24" s="66" t="s">
        <v>66</v>
      </c>
      <c r="I24" s="122" t="s">
        <v>62</v>
      </c>
      <c r="J24" s="114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6"/>
      <c r="B25" s="56">
        <v>14</v>
      </c>
      <c r="C25" s="23"/>
      <c r="D25" s="63"/>
      <c r="E25" s="82"/>
      <c r="F25" s="80"/>
      <c r="G25" s="56">
        <v>19</v>
      </c>
      <c r="H25" s="119"/>
      <c r="I25" s="121"/>
      <c r="J25" s="120"/>
    </row>
    <row r="26" spans="1:10" ht="18" customHeight="1" thickBot="1">
      <c r="A26" s="16"/>
      <c r="B26" s="56">
        <v>15</v>
      </c>
      <c r="C26" s="59"/>
      <c r="D26" s="63"/>
      <c r="E26" s="63"/>
      <c r="F26" s="106"/>
      <c r="G26" s="56">
        <v>20</v>
      </c>
      <c r="H26" s="66" t="s">
        <v>45</v>
      </c>
      <c r="I26" s="123"/>
      <c r="J26" s="98">
        <f>SUM(J22:J25)+SUM(F22:F25)</f>
        <v>0</v>
      </c>
    </row>
    <row r="27" spans="1:10" ht="18" customHeight="1" thickTop="1">
      <c r="A27" s="16"/>
      <c r="B27" s="100"/>
      <c r="C27" s="135" t="s">
        <v>72</v>
      </c>
      <c r="D27" s="128"/>
      <c r="E27" s="101"/>
      <c r="F27" s="32"/>
      <c r="G27" s="108" t="s">
        <v>50</v>
      </c>
      <c r="H27" s="103" t="s">
        <v>51</v>
      </c>
      <c r="I27" s="31"/>
      <c r="J27" s="34"/>
    </row>
    <row r="28" spans="1:10" ht="18" customHeight="1">
      <c r="A28" s="16"/>
      <c r="B28" s="29"/>
      <c r="C28" s="126"/>
      <c r="D28" s="129"/>
      <c r="E28" s="25"/>
      <c r="F28" s="16"/>
      <c r="G28" s="88">
        <v>21</v>
      </c>
      <c r="H28" s="89" t="s">
        <v>52</v>
      </c>
      <c r="I28" s="116"/>
      <c r="J28" s="96">
        <f>F20+J20+F26+J26</f>
        <v>0</v>
      </c>
    </row>
    <row r="29" spans="1:10" ht="18" customHeight="1">
      <c r="A29" s="16"/>
      <c r="B29" s="73"/>
      <c r="C29" s="127"/>
      <c r="D29" s="130"/>
      <c r="E29" s="25"/>
      <c r="F29" s="16"/>
      <c r="G29" s="62">
        <v>22</v>
      </c>
      <c r="H29" s="65" t="s">
        <v>53</v>
      </c>
      <c r="I29" s="117">
        <f>J28-SUM('SO 18788'!K9:'SO 18788'!K59)</f>
        <v>0</v>
      </c>
      <c r="J29" s="113">
        <f>ROUND(((ROUND(I29,2)*20)*1/100),2)</f>
        <v>0</v>
      </c>
    </row>
    <row r="30" spans="1:10" ht="18" customHeight="1">
      <c r="A30" s="16"/>
      <c r="B30" s="26"/>
      <c r="C30" s="119"/>
      <c r="D30" s="121"/>
      <c r="E30" s="25"/>
      <c r="F30" s="16"/>
      <c r="G30" s="56">
        <v>23</v>
      </c>
      <c r="H30" s="66" t="s">
        <v>53</v>
      </c>
      <c r="I30" s="81">
        <f>SUM('SO 18788'!K9:'SO 18788'!K59)</f>
        <v>0</v>
      </c>
      <c r="J30" s="114">
        <f>ROUND(((ROUND(I30,2)*20)/100),2)</f>
        <v>0</v>
      </c>
    </row>
    <row r="31" spans="1:10" ht="18" customHeight="1">
      <c r="A31" s="16"/>
      <c r="B31" s="27"/>
      <c r="C31" s="131"/>
      <c r="D31" s="132"/>
      <c r="E31" s="25"/>
      <c r="F31" s="16"/>
      <c r="G31" s="88">
        <v>24</v>
      </c>
      <c r="H31" s="89" t="s">
        <v>54</v>
      </c>
      <c r="I31" s="111"/>
      <c r="J31" s="125">
        <f>SUM(J28:J30)</f>
        <v>0</v>
      </c>
    </row>
    <row r="32" spans="1:10" ht="18" customHeight="1" thickBot="1">
      <c r="A32" s="16"/>
      <c r="B32" s="44"/>
      <c r="C32" s="112"/>
      <c r="D32" s="118"/>
      <c r="E32" s="74"/>
      <c r="F32" s="75"/>
      <c r="G32" s="62" t="s">
        <v>55</v>
      </c>
      <c r="H32" s="112"/>
      <c r="I32" s="118"/>
      <c r="J32" s="115"/>
    </row>
    <row r="33" spans="1:10" ht="18" customHeight="1" thickTop="1">
      <c r="A33" s="16"/>
      <c r="B33" s="100"/>
      <c r="C33" s="101"/>
      <c r="D33" s="133" t="s">
        <v>70</v>
      </c>
      <c r="E33" s="77"/>
      <c r="F33" s="102"/>
      <c r="G33" s="109">
        <v>26</v>
      </c>
      <c r="H33" s="134" t="s">
        <v>71</v>
      </c>
      <c r="I33" s="32"/>
      <c r="J33" s="110"/>
    </row>
    <row r="34" spans="1:10" ht="18" customHeight="1">
      <c r="A34" s="16"/>
      <c r="B34" s="28"/>
      <c r="C34" s="24"/>
      <c r="D34" s="19"/>
      <c r="E34" s="19"/>
      <c r="F34" s="19"/>
      <c r="G34" s="19"/>
      <c r="H34" s="19"/>
      <c r="I34" s="32"/>
      <c r="J34" s="35"/>
    </row>
    <row r="35" spans="1:10" ht="18" customHeight="1">
      <c r="A35" s="16"/>
      <c r="B35" s="29"/>
      <c r="C35" s="25"/>
      <c r="D35" s="3"/>
      <c r="E35" s="3"/>
      <c r="F35" s="3"/>
      <c r="G35" s="3"/>
      <c r="H35" s="3"/>
      <c r="I35" s="16"/>
      <c r="J35" s="36"/>
    </row>
    <row r="36" spans="1:10" ht="18" customHeight="1">
      <c r="A36" s="16"/>
      <c r="B36" s="29"/>
      <c r="C36" s="25"/>
      <c r="D36" s="3"/>
      <c r="E36" s="3"/>
      <c r="F36" s="3"/>
      <c r="G36" s="3"/>
      <c r="H36" s="3"/>
      <c r="I36" s="16"/>
      <c r="J36" s="36"/>
    </row>
    <row r="37" spans="1:10" ht="18" customHeight="1">
      <c r="A37" s="16"/>
      <c r="B37" s="29"/>
      <c r="C37" s="25"/>
      <c r="D37" s="3"/>
      <c r="E37" s="3"/>
      <c r="F37" s="3"/>
      <c r="G37" s="3"/>
      <c r="H37" s="3"/>
      <c r="I37" s="16"/>
      <c r="J37" s="36"/>
    </row>
    <row r="38" spans="1:10" ht="18" customHeight="1">
      <c r="A38" s="16"/>
      <c r="B38" s="29"/>
      <c r="C38" s="25"/>
      <c r="D38" s="3"/>
      <c r="E38" s="3"/>
      <c r="F38" s="3"/>
      <c r="G38" s="3"/>
      <c r="H38" s="3"/>
      <c r="I38" s="16"/>
      <c r="J38" s="36"/>
    </row>
    <row r="39" spans="1:10" ht="18" customHeight="1">
      <c r="A39" s="16"/>
      <c r="B39" s="29"/>
      <c r="C39" s="25"/>
      <c r="D39" s="3"/>
      <c r="E39" s="3"/>
      <c r="F39" s="3"/>
      <c r="G39" s="3"/>
      <c r="H39" s="3"/>
      <c r="I39" s="16"/>
      <c r="J39" s="36"/>
    </row>
    <row r="40" spans="1:10" ht="18" customHeight="1" thickBot="1">
      <c r="A40" s="16"/>
      <c r="B40" s="73"/>
      <c r="C40" s="74"/>
      <c r="D40" s="17"/>
      <c r="E40" s="17"/>
      <c r="F40" s="17"/>
      <c r="G40" s="17"/>
      <c r="H40" s="17"/>
      <c r="I40" s="75"/>
      <c r="J40" s="76"/>
    </row>
    <row r="41" spans="1:10" ht="15.75" thickTop="1">
      <c r="A41" s="16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6" t="s">
        <v>34</v>
      </c>
      <c r="B1" s="217"/>
      <c r="C1" s="217"/>
      <c r="D1" s="218"/>
      <c r="E1" s="138" t="s">
        <v>31</v>
      </c>
      <c r="F1" s="137"/>
      <c r="W1">
        <v>30.126</v>
      </c>
    </row>
    <row r="2" spans="1:6" ht="19.5" customHeight="1">
      <c r="A2" s="216" t="s">
        <v>35</v>
      </c>
      <c r="B2" s="217"/>
      <c r="C2" s="217"/>
      <c r="D2" s="218"/>
      <c r="E2" s="138" t="s">
        <v>29</v>
      </c>
      <c r="F2" s="137"/>
    </row>
    <row r="3" spans="1:6" ht="19.5" customHeight="1">
      <c r="A3" s="216" t="s">
        <v>36</v>
      </c>
      <c r="B3" s="217"/>
      <c r="C3" s="217"/>
      <c r="D3" s="218"/>
      <c r="E3" s="138" t="s">
        <v>76</v>
      </c>
      <c r="F3" s="137"/>
    </row>
    <row r="4" spans="1:6" ht="15">
      <c r="A4" s="139" t="s">
        <v>1</v>
      </c>
      <c r="B4" s="136"/>
      <c r="C4" s="136"/>
      <c r="D4" s="136"/>
      <c r="E4" s="136"/>
      <c r="F4" s="136"/>
    </row>
    <row r="5" spans="1:6" ht="15">
      <c r="A5" s="139" t="s">
        <v>282</v>
      </c>
      <c r="B5" s="136"/>
      <c r="C5" s="136"/>
      <c r="D5" s="136"/>
      <c r="E5" s="136"/>
      <c r="F5" s="136"/>
    </row>
    <row r="6" spans="1:6" ht="15">
      <c r="A6" s="136"/>
      <c r="B6" s="136"/>
      <c r="C6" s="136"/>
      <c r="D6" s="136"/>
      <c r="E6" s="136"/>
      <c r="F6" s="136"/>
    </row>
    <row r="7" spans="1:6" ht="15">
      <c r="A7" s="136"/>
      <c r="B7" s="136"/>
      <c r="C7" s="136"/>
      <c r="D7" s="136"/>
      <c r="E7" s="136"/>
      <c r="F7" s="136"/>
    </row>
    <row r="8" spans="1:6" ht="15">
      <c r="A8" s="140" t="s">
        <v>77</v>
      </c>
      <c r="B8" s="136"/>
      <c r="C8" s="136"/>
      <c r="D8" s="136"/>
      <c r="E8" s="136"/>
      <c r="F8" s="136"/>
    </row>
    <row r="9" spans="1:6" ht="15">
      <c r="A9" s="141" t="s">
        <v>73</v>
      </c>
      <c r="B9" s="141" t="s">
        <v>67</v>
      </c>
      <c r="C9" s="141" t="s">
        <v>68</v>
      </c>
      <c r="D9" s="141" t="s">
        <v>45</v>
      </c>
      <c r="E9" s="141" t="s">
        <v>74</v>
      </c>
      <c r="F9" s="141" t="s">
        <v>75</v>
      </c>
    </row>
    <row r="10" spans="1:26" ht="15">
      <c r="A10" s="148" t="s">
        <v>78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">
      <c r="A11" s="150" t="s">
        <v>79</v>
      </c>
      <c r="B11" s="151">
        <f>'SO 18788'!L19</f>
        <v>0</v>
      </c>
      <c r="C11" s="151">
        <f>'SO 18788'!M19</f>
        <v>0</v>
      </c>
      <c r="D11" s="151">
        <f>'SO 18788'!I19</f>
        <v>0</v>
      </c>
      <c r="E11" s="152">
        <f>'SO 18788'!S19</f>
        <v>0</v>
      </c>
      <c r="F11" s="152">
        <f>'SO 18788'!V19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">
      <c r="A12" s="150" t="s">
        <v>80</v>
      </c>
      <c r="B12" s="151">
        <f>'SO 18788'!L25</f>
        <v>0</v>
      </c>
      <c r="C12" s="151">
        <f>'SO 18788'!M25</f>
        <v>0</v>
      </c>
      <c r="D12" s="151">
        <f>'SO 18788'!I25</f>
        <v>0</v>
      </c>
      <c r="E12" s="152">
        <f>'SO 18788'!S25</f>
        <v>7.68</v>
      </c>
      <c r="F12" s="152">
        <f>'SO 18788'!V25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">
      <c r="A13" s="150" t="s">
        <v>82</v>
      </c>
      <c r="B13" s="151">
        <f>'SO 18788'!L30</f>
        <v>0</v>
      </c>
      <c r="C13" s="151">
        <f>'SO 18788'!M30</f>
        <v>0</v>
      </c>
      <c r="D13" s="151">
        <f>'SO 18788'!I30</f>
        <v>0</v>
      </c>
      <c r="E13" s="152">
        <f>'SO 18788'!S30</f>
        <v>37.32</v>
      </c>
      <c r="F13" s="152">
        <f>'SO 18788'!V30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">
      <c r="A14" s="150" t="s">
        <v>83</v>
      </c>
      <c r="B14" s="151">
        <f>'SO 18788'!L35</f>
        <v>0</v>
      </c>
      <c r="C14" s="151">
        <f>'SO 18788'!M35</f>
        <v>0</v>
      </c>
      <c r="D14" s="151">
        <f>'SO 18788'!I35</f>
        <v>0</v>
      </c>
      <c r="E14" s="152">
        <f>'SO 18788'!S35</f>
        <v>9.25</v>
      </c>
      <c r="F14" s="152">
        <f>'SO 18788'!V35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5">
      <c r="A15" s="150" t="s">
        <v>84</v>
      </c>
      <c r="B15" s="151">
        <f>'SO 18788'!L39</f>
        <v>0</v>
      </c>
      <c r="C15" s="151">
        <f>'SO 18788'!M39</f>
        <v>0</v>
      </c>
      <c r="D15" s="151">
        <f>'SO 18788'!I39</f>
        <v>0</v>
      </c>
      <c r="E15" s="152">
        <f>'SO 18788'!S39</f>
        <v>0</v>
      </c>
      <c r="F15" s="152">
        <f>'SO 18788'!V39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ht="15">
      <c r="A16" s="2" t="s">
        <v>78</v>
      </c>
      <c r="B16" s="153">
        <f>'SO 18788'!L41</f>
        <v>0</v>
      </c>
      <c r="C16" s="153">
        <f>'SO 18788'!M41</f>
        <v>0</v>
      </c>
      <c r="D16" s="153">
        <f>'SO 18788'!I41</f>
        <v>0</v>
      </c>
      <c r="E16" s="154">
        <f>'SO 18788'!S41</f>
        <v>54.25</v>
      </c>
      <c r="F16" s="154">
        <f>'SO 18788'!V41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6" ht="15">
      <c r="A17" s="1"/>
      <c r="B17" s="143"/>
      <c r="C17" s="143"/>
      <c r="D17" s="143"/>
      <c r="E17" s="142"/>
      <c r="F17" s="142"/>
    </row>
    <row r="18" spans="1:26" ht="15">
      <c r="A18" s="2" t="s">
        <v>85</v>
      </c>
      <c r="B18" s="153"/>
      <c r="C18" s="151"/>
      <c r="D18" s="151"/>
      <c r="E18" s="152"/>
      <c r="F18" s="152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15">
      <c r="A19" s="150" t="s">
        <v>283</v>
      </c>
      <c r="B19" s="151">
        <f>'SO 18788'!L52</f>
        <v>0</v>
      </c>
      <c r="C19" s="151">
        <f>'SO 18788'!M52</f>
        <v>0</v>
      </c>
      <c r="D19" s="151">
        <f>'SO 18788'!I52</f>
        <v>0</v>
      </c>
      <c r="E19" s="152">
        <f>'SO 18788'!S52</f>
        <v>0.99</v>
      </c>
      <c r="F19" s="152">
        <f>'SO 18788'!V52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ht="15">
      <c r="A20" s="150" t="s">
        <v>284</v>
      </c>
      <c r="B20" s="151">
        <f>'SO 18788'!L57</f>
        <v>0</v>
      </c>
      <c r="C20" s="151">
        <f>'SO 18788'!M57</f>
        <v>0</v>
      </c>
      <c r="D20" s="151">
        <f>'SO 18788'!I57</f>
        <v>0</v>
      </c>
      <c r="E20" s="152">
        <f>'SO 18788'!S57</f>
        <v>0.04</v>
      </c>
      <c r="F20" s="152">
        <f>'SO 18788'!V57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ht="15">
      <c r="A21" s="2" t="s">
        <v>85</v>
      </c>
      <c r="B21" s="153">
        <f>'SO 18788'!L59</f>
        <v>0</v>
      </c>
      <c r="C21" s="153">
        <f>'SO 18788'!M59</f>
        <v>0</v>
      </c>
      <c r="D21" s="153">
        <f>'SO 18788'!I59</f>
        <v>0</v>
      </c>
      <c r="E21" s="154">
        <f>'SO 18788'!S59</f>
        <v>1.03</v>
      </c>
      <c r="F21" s="154">
        <f>'SO 18788'!V59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6" ht="15">
      <c r="A22" s="1"/>
      <c r="B22" s="143"/>
      <c r="C22" s="143"/>
      <c r="D22" s="143"/>
      <c r="E22" s="142"/>
      <c r="F22" s="142"/>
    </row>
    <row r="23" spans="1:26" ht="15">
      <c r="A23" s="2" t="s">
        <v>88</v>
      </c>
      <c r="B23" s="153">
        <f>'SO 18788'!L60</f>
        <v>0</v>
      </c>
      <c r="C23" s="153">
        <f>'SO 18788'!M60</f>
        <v>0</v>
      </c>
      <c r="D23" s="153">
        <f>'SO 18788'!I60</f>
        <v>0</v>
      </c>
      <c r="E23" s="154">
        <f>'SO 18788'!S60</f>
        <v>55.28</v>
      </c>
      <c r="F23" s="154">
        <f>'SO 18788'!V60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6" ht="15">
      <c r="A24" s="1"/>
      <c r="B24" s="143"/>
      <c r="C24" s="143"/>
      <c r="D24" s="143"/>
      <c r="E24" s="142"/>
      <c r="F24" s="142"/>
    </row>
    <row r="25" spans="1:6" ht="15">
      <c r="A25" s="1"/>
      <c r="B25" s="143"/>
      <c r="C25" s="143"/>
      <c r="D25" s="143"/>
      <c r="E25" s="142"/>
      <c r="F25" s="142"/>
    </row>
    <row r="26" spans="1:6" ht="15">
      <c r="A26" s="1"/>
      <c r="B26" s="143"/>
      <c r="C26" s="143"/>
      <c r="D26" s="143"/>
      <c r="E26" s="142"/>
      <c r="F26" s="142"/>
    </row>
    <row r="27" spans="1:6" ht="15">
      <c r="A27" s="1"/>
      <c r="B27" s="143"/>
      <c r="C27" s="143"/>
      <c r="D27" s="143"/>
      <c r="E27" s="142"/>
      <c r="F27" s="142"/>
    </row>
    <row r="28" spans="1:6" ht="15">
      <c r="A28" s="1"/>
      <c r="B28" s="143"/>
      <c r="C28" s="143"/>
      <c r="D28" s="143"/>
      <c r="E28" s="142"/>
      <c r="F28" s="142"/>
    </row>
    <row r="29" spans="1:6" ht="15">
      <c r="A29" s="1"/>
      <c r="B29" s="143"/>
      <c r="C29" s="143"/>
      <c r="D29" s="143"/>
      <c r="E29" s="142"/>
      <c r="F29" s="142"/>
    </row>
    <row r="30" spans="1:6" ht="15">
      <c r="A30" s="1"/>
      <c r="B30" s="143"/>
      <c r="C30" s="143"/>
      <c r="D30" s="143"/>
      <c r="E30" s="142"/>
      <c r="F30" s="142"/>
    </row>
    <row r="31" spans="1:6" ht="15">
      <c r="A31" s="1"/>
      <c r="B31" s="143"/>
      <c r="C31" s="143"/>
      <c r="D31" s="143"/>
      <c r="E31" s="142"/>
      <c r="F31" s="142"/>
    </row>
    <row r="32" spans="1:6" ht="15">
      <c r="A32" s="1"/>
      <c r="B32" s="143"/>
      <c r="C32" s="143"/>
      <c r="D32" s="143"/>
      <c r="E32" s="142"/>
      <c r="F32" s="142"/>
    </row>
    <row r="33" spans="1:6" ht="15">
      <c r="A33" s="1"/>
      <c r="B33" s="143"/>
      <c r="C33" s="143"/>
      <c r="D33" s="143"/>
      <c r="E33" s="142"/>
      <c r="F33" s="142"/>
    </row>
    <row r="34" spans="1:6" ht="15">
      <c r="A34" s="1"/>
      <c r="B34" s="143"/>
      <c r="C34" s="143"/>
      <c r="D34" s="143"/>
      <c r="E34" s="142"/>
      <c r="F34" s="142"/>
    </row>
    <row r="35" spans="1:6" ht="15">
      <c r="A35" s="1"/>
      <c r="B35" s="143"/>
      <c r="C35" s="143"/>
      <c r="D35" s="143"/>
      <c r="E35" s="142"/>
      <c r="F35" s="142"/>
    </row>
    <row r="36" spans="1:6" ht="15">
      <c r="A36" s="1"/>
      <c r="B36" s="143"/>
      <c r="C36" s="143"/>
      <c r="D36" s="143"/>
      <c r="E36" s="142"/>
      <c r="F36" s="142"/>
    </row>
    <row r="37" spans="1:6" ht="15">
      <c r="A37" s="1"/>
      <c r="B37" s="143"/>
      <c r="C37" s="143"/>
      <c r="D37" s="143"/>
      <c r="E37" s="142"/>
      <c r="F37" s="142"/>
    </row>
    <row r="38" spans="1:6" ht="15">
      <c r="A38" s="1"/>
      <c r="B38" s="143"/>
      <c r="C38" s="143"/>
      <c r="D38" s="143"/>
      <c r="E38" s="142"/>
      <c r="F38" s="142"/>
    </row>
    <row r="39" spans="1:6" ht="15">
      <c r="A39" s="1"/>
      <c r="B39" s="143"/>
      <c r="C39" s="143"/>
      <c r="D39" s="143"/>
      <c r="E39" s="142"/>
      <c r="F39" s="142"/>
    </row>
    <row r="40" spans="1:6" ht="15">
      <c r="A40" s="1"/>
      <c r="B40" s="143"/>
      <c r="C40" s="143"/>
      <c r="D40" s="143"/>
      <c r="E40" s="142"/>
      <c r="F40" s="142"/>
    </row>
    <row r="41" spans="1:6" ht="15">
      <c r="A41" s="1"/>
      <c r="B41" s="143"/>
      <c r="C41" s="143"/>
      <c r="D41" s="143"/>
      <c r="E41" s="142"/>
      <c r="F41" s="142"/>
    </row>
    <row r="42" spans="1:6" ht="15">
      <c r="A42" s="1"/>
      <c r="B42" s="143"/>
      <c r="C42" s="143"/>
      <c r="D42" s="143"/>
      <c r="E42" s="142"/>
      <c r="F42" s="142"/>
    </row>
    <row r="43" spans="1:6" ht="15">
      <c r="A43" s="1"/>
      <c r="B43" s="143"/>
      <c r="C43" s="143"/>
      <c r="D43" s="143"/>
      <c r="E43" s="142"/>
      <c r="F43" s="142"/>
    </row>
    <row r="44" spans="1:6" ht="15">
      <c r="A44" s="1"/>
      <c r="B44" s="143"/>
      <c r="C44" s="143"/>
      <c r="D44" s="143"/>
      <c r="E44" s="142"/>
      <c r="F44" s="142"/>
    </row>
    <row r="45" spans="1:6" ht="15">
      <c r="A45" s="1"/>
      <c r="B45" s="143"/>
      <c r="C45" s="143"/>
      <c r="D45" s="143"/>
      <c r="E45" s="142"/>
      <c r="F45" s="142"/>
    </row>
    <row r="46" spans="1:6" ht="15">
      <c r="A46" s="1"/>
      <c r="B46" s="143"/>
      <c r="C46" s="143"/>
      <c r="D46" s="143"/>
      <c r="E46" s="142"/>
      <c r="F46" s="142"/>
    </row>
    <row r="47" spans="1:6" ht="15">
      <c r="A47" s="1"/>
      <c r="B47" s="143"/>
      <c r="C47" s="143"/>
      <c r="D47" s="143"/>
      <c r="E47" s="142"/>
      <c r="F47" s="142"/>
    </row>
    <row r="48" spans="1:6" ht="15">
      <c r="A48" s="1"/>
      <c r="B48" s="143"/>
      <c r="C48" s="143"/>
      <c r="D48" s="143"/>
      <c r="E48" s="142"/>
      <c r="F48" s="142"/>
    </row>
    <row r="49" spans="1:6" ht="15">
      <c r="A49" s="1"/>
      <c r="B49" s="143"/>
      <c r="C49" s="143"/>
      <c r="D49" s="143"/>
      <c r="E49" s="142"/>
      <c r="F49" s="142"/>
    </row>
    <row r="50" spans="1:6" ht="15">
      <c r="A50" s="1"/>
      <c r="B50" s="143"/>
      <c r="C50" s="143"/>
      <c r="D50" s="143"/>
      <c r="E50" s="142"/>
      <c r="F50" s="142"/>
    </row>
    <row r="51" spans="1:6" ht="15">
      <c r="A51" s="1"/>
      <c r="B51" s="143"/>
      <c r="C51" s="143"/>
      <c r="D51" s="143"/>
      <c r="E51" s="142"/>
      <c r="F51" s="142"/>
    </row>
    <row r="52" spans="1:6" ht="15">
      <c r="A52" s="1"/>
      <c r="B52" s="143"/>
      <c r="C52" s="143"/>
      <c r="D52" s="143"/>
      <c r="E52" s="142"/>
      <c r="F52" s="142"/>
    </row>
    <row r="53" spans="1:6" ht="15">
      <c r="A53" s="1"/>
      <c r="B53" s="143"/>
      <c r="C53" s="143"/>
      <c r="D53" s="143"/>
      <c r="E53" s="142"/>
      <c r="F53" s="142"/>
    </row>
    <row r="54" spans="1:6" ht="15">
      <c r="A54" s="1"/>
      <c r="B54" s="143"/>
      <c r="C54" s="143"/>
      <c r="D54" s="143"/>
      <c r="E54" s="142"/>
      <c r="F54" s="142"/>
    </row>
    <row r="55" spans="1:6" ht="15">
      <c r="A55" s="1"/>
      <c r="B55" s="143"/>
      <c r="C55" s="143"/>
      <c r="D55" s="143"/>
      <c r="E55" s="142"/>
      <c r="F55" s="142"/>
    </row>
    <row r="56" spans="1:6" ht="15">
      <c r="A56" s="1"/>
      <c r="B56" s="143"/>
      <c r="C56" s="143"/>
      <c r="D56" s="143"/>
      <c r="E56" s="142"/>
      <c r="F56" s="142"/>
    </row>
    <row r="57" spans="1:6" ht="15">
      <c r="A57" s="1"/>
      <c r="B57" s="143"/>
      <c r="C57" s="143"/>
      <c r="D57" s="143"/>
      <c r="E57" s="142"/>
      <c r="F57" s="142"/>
    </row>
    <row r="58" spans="1:6" ht="15">
      <c r="A58" s="1"/>
      <c r="B58" s="143"/>
      <c r="C58" s="143"/>
      <c r="D58" s="143"/>
      <c r="E58" s="142"/>
      <c r="F58" s="142"/>
    </row>
    <row r="59" spans="1:6" ht="15">
      <c r="A59" s="1"/>
      <c r="B59" s="143"/>
      <c r="C59" s="143"/>
      <c r="D59" s="143"/>
      <c r="E59" s="142"/>
      <c r="F59" s="142"/>
    </row>
    <row r="60" spans="1:6" ht="15">
      <c r="A60" s="1"/>
      <c r="B60" s="143"/>
      <c r="C60" s="143"/>
      <c r="D60" s="143"/>
      <c r="E60" s="142"/>
      <c r="F60" s="142"/>
    </row>
    <row r="61" spans="1:6" ht="15">
      <c r="A61" s="1"/>
      <c r="B61" s="143"/>
      <c r="C61" s="143"/>
      <c r="D61" s="143"/>
      <c r="E61" s="142"/>
      <c r="F61" s="142"/>
    </row>
    <row r="62" spans="1:6" ht="15">
      <c r="A62" s="1"/>
      <c r="B62" s="143"/>
      <c r="C62" s="143"/>
      <c r="D62" s="143"/>
      <c r="E62" s="142"/>
      <c r="F62" s="142"/>
    </row>
    <row r="63" spans="1:6" ht="15">
      <c r="A63" s="1"/>
      <c r="B63" s="143"/>
      <c r="C63" s="143"/>
      <c r="D63" s="143"/>
      <c r="E63" s="142"/>
      <c r="F63" s="142"/>
    </row>
    <row r="64" spans="1:6" ht="15">
      <c r="A64" s="1"/>
      <c r="B64" s="143"/>
      <c r="C64" s="143"/>
      <c r="D64" s="143"/>
      <c r="E64" s="142"/>
      <c r="F64" s="142"/>
    </row>
    <row r="65" spans="1:6" ht="15">
      <c r="A65" s="1"/>
      <c r="B65" s="143"/>
      <c r="C65" s="143"/>
      <c r="D65" s="143"/>
      <c r="E65" s="142"/>
      <c r="F65" s="142"/>
    </row>
    <row r="66" spans="1:6" ht="15">
      <c r="A66" s="1"/>
      <c r="B66" s="143"/>
      <c r="C66" s="143"/>
      <c r="D66" s="143"/>
      <c r="E66" s="142"/>
      <c r="F66" s="142"/>
    </row>
    <row r="67" spans="1:6" ht="15">
      <c r="A67" s="1"/>
      <c r="B67" s="143"/>
      <c r="C67" s="143"/>
      <c r="D67" s="143"/>
      <c r="E67" s="142"/>
      <c r="F67" s="142"/>
    </row>
    <row r="68" spans="1:6" ht="15">
      <c r="A68" s="1"/>
      <c r="B68" s="143"/>
      <c r="C68" s="143"/>
      <c r="D68" s="143"/>
      <c r="E68" s="142"/>
      <c r="F68" s="142"/>
    </row>
    <row r="69" spans="1:6" ht="15">
      <c r="A69" s="1"/>
      <c r="B69" s="143"/>
      <c r="C69" s="143"/>
      <c r="D69" s="143"/>
      <c r="E69" s="142"/>
      <c r="F69" s="142"/>
    </row>
    <row r="70" spans="1:6" ht="15">
      <c r="A70" s="1"/>
      <c r="B70" s="143"/>
      <c r="C70" s="143"/>
      <c r="D70" s="143"/>
      <c r="E70" s="142"/>
      <c r="F70" s="142"/>
    </row>
    <row r="71" spans="1:6" ht="15">
      <c r="A71" s="1"/>
      <c r="B71" s="143"/>
      <c r="C71" s="143"/>
      <c r="D71" s="143"/>
      <c r="E71" s="142"/>
      <c r="F71" s="142"/>
    </row>
    <row r="72" spans="1:6" ht="15">
      <c r="A72" s="1"/>
      <c r="B72" s="143"/>
      <c r="C72" s="143"/>
      <c r="D72" s="143"/>
      <c r="E72" s="142"/>
      <c r="F72" s="142"/>
    </row>
    <row r="73" spans="1:6" ht="15">
      <c r="A73" s="1"/>
      <c r="B73" s="143"/>
      <c r="C73" s="143"/>
      <c r="D73" s="143"/>
      <c r="E73" s="142"/>
      <c r="F73" s="142"/>
    </row>
    <row r="74" spans="1:6" ht="15">
      <c r="A74" s="1"/>
      <c r="B74" s="143"/>
      <c r="C74" s="143"/>
      <c r="D74" s="143"/>
      <c r="E74" s="142"/>
      <c r="F74" s="142"/>
    </row>
    <row r="75" spans="1:6" ht="15">
      <c r="A75" s="1"/>
      <c r="B75" s="143"/>
      <c r="C75" s="143"/>
      <c r="D75" s="143"/>
      <c r="E75" s="142"/>
      <c r="F75" s="142"/>
    </row>
    <row r="76" spans="1:6" ht="15">
      <c r="A76" s="1"/>
      <c r="B76" s="143"/>
      <c r="C76" s="143"/>
      <c r="D76" s="143"/>
      <c r="E76" s="142"/>
      <c r="F76" s="142"/>
    </row>
    <row r="77" spans="1:6" ht="15">
      <c r="A77" s="1"/>
      <c r="B77" s="143"/>
      <c r="C77" s="143"/>
      <c r="D77" s="143"/>
      <c r="E77" s="142"/>
      <c r="F77" s="142"/>
    </row>
    <row r="78" spans="1:6" ht="15">
      <c r="A78" s="1"/>
      <c r="B78" s="143"/>
      <c r="C78" s="143"/>
      <c r="D78" s="143"/>
      <c r="E78" s="142"/>
      <c r="F78" s="142"/>
    </row>
    <row r="79" spans="1:6" ht="15">
      <c r="A79" s="1"/>
      <c r="B79" s="143"/>
      <c r="C79" s="143"/>
      <c r="D79" s="143"/>
      <c r="E79" s="142"/>
      <c r="F79" s="142"/>
    </row>
    <row r="80" spans="1:6" ht="15">
      <c r="A80" s="1"/>
      <c r="B80" s="143"/>
      <c r="C80" s="143"/>
      <c r="D80" s="143"/>
      <c r="E80" s="142"/>
      <c r="F80" s="142"/>
    </row>
    <row r="81" spans="1:6" ht="15">
      <c r="A81" s="1"/>
      <c r="B81" s="143"/>
      <c r="C81" s="143"/>
      <c r="D81" s="143"/>
      <c r="E81" s="142"/>
      <c r="F81" s="142"/>
    </row>
    <row r="82" spans="1:6" ht="15">
      <c r="A82" s="1"/>
      <c r="B82" s="143"/>
      <c r="C82" s="143"/>
      <c r="D82" s="143"/>
      <c r="E82" s="142"/>
      <c r="F82" s="142"/>
    </row>
    <row r="83" spans="1:6" ht="15">
      <c r="A83" s="1"/>
      <c r="B83" s="143"/>
      <c r="C83" s="143"/>
      <c r="D83" s="143"/>
      <c r="E83" s="142"/>
      <c r="F83" s="142"/>
    </row>
    <row r="84" spans="1:6" ht="15">
      <c r="A84" s="1"/>
      <c r="B84" s="143"/>
      <c r="C84" s="143"/>
      <c r="D84" s="143"/>
      <c r="E84" s="142"/>
      <c r="F84" s="142"/>
    </row>
    <row r="85" spans="1:6" ht="15">
      <c r="A85" s="1"/>
      <c r="B85" s="143"/>
      <c r="C85" s="143"/>
      <c r="D85" s="143"/>
      <c r="E85" s="142"/>
      <c r="F85" s="142"/>
    </row>
    <row r="86" spans="1:6" ht="15">
      <c r="A86" s="1"/>
      <c r="B86" s="143"/>
      <c r="C86" s="143"/>
      <c r="D86" s="143"/>
      <c r="E86" s="142"/>
      <c r="F86" s="142"/>
    </row>
    <row r="87" spans="1:6" ht="15">
      <c r="A87" s="1"/>
      <c r="B87" s="143"/>
      <c r="C87" s="143"/>
      <c r="D87" s="143"/>
      <c r="E87" s="142"/>
      <c r="F87" s="142"/>
    </row>
    <row r="88" spans="1:6" ht="15">
      <c r="A88" s="1"/>
      <c r="B88" s="143"/>
      <c r="C88" s="143"/>
      <c r="D88" s="143"/>
      <c r="E88" s="142"/>
      <c r="F88" s="142"/>
    </row>
    <row r="89" spans="1:6" ht="15">
      <c r="A89" s="1"/>
      <c r="B89" s="143"/>
      <c r="C89" s="143"/>
      <c r="D89" s="143"/>
      <c r="E89" s="142"/>
      <c r="F89" s="142"/>
    </row>
    <row r="90" spans="1:6" ht="15">
      <c r="A90" s="1"/>
      <c r="B90" s="143"/>
      <c r="C90" s="143"/>
      <c r="D90" s="143"/>
      <c r="E90" s="142"/>
      <c r="F90" s="142"/>
    </row>
    <row r="91" spans="1:6" ht="15">
      <c r="A91" s="1"/>
      <c r="B91" s="143"/>
      <c r="C91" s="143"/>
      <c r="D91" s="143"/>
      <c r="E91" s="142"/>
      <c r="F91" s="142"/>
    </row>
    <row r="92" spans="1:6" ht="15">
      <c r="A92" s="1"/>
      <c r="B92" s="143"/>
      <c r="C92" s="143"/>
      <c r="D92" s="143"/>
      <c r="E92" s="142"/>
      <c r="F92" s="142"/>
    </row>
    <row r="93" spans="1:6" ht="15">
      <c r="A93" s="1"/>
      <c r="B93" s="143"/>
      <c r="C93" s="143"/>
      <c r="D93" s="143"/>
      <c r="E93" s="142"/>
      <c r="F93" s="142"/>
    </row>
    <row r="94" spans="1:6" ht="15">
      <c r="A94" s="1"/>
      <c r="B94" s="143"/>
      <c r="C94" s="143"/>
      <c r="D94" s="143"/>
      <c r="E94" s="142"/>
      <c r="F94" s="142"/>
    </row>
    <row r="95" spans="1:6" ht="15">
      <c r="A95" s="1"/>
      <c r="B95" s="143"/>
      <c r="C95" s="143"/>
      <c r="D95" s="143"/>
      <c r="E95" s="142"/>
      <c r="F95" s="142"/>
    </row>
    <row r="96" spans="1:6" ht="15">
      <c r="A96" s="1"/>
      <c r="B96" s="143"/>
      <c r="C96" s="143"/>
      <c r="D96" s="143"/>
      <c r="E96" s="142"/>
      <c r="F96" s="142"/>
    </row>
    <row r="97" spans="1:6" ht="15">
      <c r="A97" s="1"/>
      <c r="B97" s="143"/>
      <c r="C97" s="143"/>
      <c r="D97" s="143"/>
      <c r="E97" s="142"/>
      <c r="F97" s="142"/>
    </row>
    <row r="98" spans="1:6" ht="15">
      <c r="A98" s="1"/>
      <c r="B98" s="143"/>
      <c r="C98" s="143"/>
      <c r="D98" s="143"/>
      <c r="E98" s="142"/>
      <c r="F98" s="142"/>
    </row>
    <row r="99" spans="1:6" ht="15">
      <c r="A99" s="1"/>
      <c r="B99" s="143"/>
      <c r="C99" s="143"/>
      <c r="D99" s="143"/>
      <c r="E99" s="142"/>
      <c r="F99" s="142"/>
    </row>
    <row r="100" spans="1:6" ht="15">
      <c r="A100" s="1"/>
      <c r="B100" s="143"/>
      <c r="C100" s="143"/>
      <c r="D100" s="143"/>
      <c r="E100" s="142"/>
      <c r="F100" s="142"/>
    </row>
    <row r="101" spans="1:6" ht="15">
      <c r="A101" s="1"/>
      <c r="B101" s="143"/>
      <c r="C101" s="143"/>
      <c r="D101" s="143"/>
      <c r="E101" s="142"/>
      <c r="F101" s="142"/>
    </row>
    <row r="102" spans="1:6" ht="15">
      <c r="A102" s="1"/>
      <c r="B102" s="143"/>
      <c r="C102" s="143"/>
      <c r="D102" s="143"/>
      <c r="E102" s="142"/>
      <c r="F102" s="142"/>
    </row>
    <row r="103" spans="1:6" ht="15">
      <c r="A103" s="1"/>
      <c r="B103" s="143"/>
      <c r="C103" s="143"/>
      <c r="D103" s="143"/>
      <c r="E103" s="142"/>
      <c r="F103" s="142"/>
    </row>
    <row r="104" spans="1:6" ht="15">
      <c r="A104" s="1"/>
      <c r="B104" s="143"/>
      <c r="C104" s="143"/>
      <c r="D104" s="143"/>
      <c r="E104" s="142"/>
      <c r="F104" s="142"/>
    </row>
    <row r="105" spans="1:6" ht="15">
      <c r="A105" s="1"/>
      <c r="B105" s="143"/>
      <c r="C105" s="143"/>
      <c r="D105" s="143"/>
      <c r="E105" s="142"/>
      <c r="F105" s="142"/>
    </row>
    <row r="106" spans="1:6" ht="15">
      <c r="A106" s="1"/>
      <c r="B106" s="143"/>
      <c r="C106" s="143"/>
      <c r="D106" s="143"/>
      <c r="E106" s="142"/>
      <c r="F106" s="142"/>
    </row>
    <row r="107" spans="1:6" ht="15">
      <c r="A107" s="1"/>
      <c r="B107" s="143"/>
      <c r="C107" s="143"/>
      <c r="D107" s="143"/>
      <c r="E107" s="142"/>
      <c r="F107" s="142"/>
    </row>
    <row r="108" spans="1:6" ht="15">
      <c r="A108" s="1"/>
      <c r="B108" s="143"/>
      <c r="C108" s="143"/>
      <c r="D108" s="143"/>
      <c r="E108" s="142"/>
      <c r="F108" s="142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"/>
      <c r="B1" s="219" t="s">
        <v>34</v>
      </c>
      <c r="C1" s="220"/>
      <c r="D1" s="220"/>
      <c r="E1" s="220"/>
      <c r="F1" s="220"/>
      <c r="G1" s="220"/>
      <c r="H1" s="221"/>
      <c r="I1" s="158" t="s">
        <v>31</v>
      </c>
      <c r="J1" s="15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5"/>
      <c r="B2" s="219" t="s">
        <v>35</v>
      </c>
      <c r="C2" s="220"/>
      <c r="D2" s="220"/>
      <c r="E2" s="220"/>
      <c r="F2" s="220"/>
      <c r="G2" s="220"/>
      <c r="H2" s="221"/>
      <c r="I2" s="158" t="s">
        <v>29</v>
      </c>
      <c r="J2" s="1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"/>
      <c r="B3" s="219" t="s">
        <v>36</v>
      </c>
      <c r="C3" s="220"/>
      <c r="D3" s="220"/>
      <c r="E3" s="220"/>
      <c r="F3" s="220"/>
      <c r="G3" s="220"/>
      <c r="H3" s="221"/>
      <c r="I3" s="158" t="s">
        <v>99</v>
      </c>
      <c r="J3" s="15"/>
      <c r="K3" s="3"/>
      <c r="L3" s="3"/>
      <c r="M3" s="3"/>
      <c r="N3" s="3"/>
      <c r="O3" s="3"/>
      <c r="P3" s="5" t="s">
        <v>33</v>
      </c>
      <c r="Q3" s="1"/>
      <c r="R3" s="1"/>
      <c r="S3" s="3"/>
      <c r="V3" s="3"/>
    </row>
    <row r="4" spans="1:22" ht="15">
      <c r="A4" s="3"/>
      <c r="B4" s="5" t="s">
        <v>100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9" t="s">
        <v>282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7"/>
      <c r="B7" s="18" t="s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7"/>
      <c r="V7" s="17"/>
    </row>
    <row r="8" spans="1:26" ht="15.75">
      <c r="A8" s="161" t="s">
        <v>89</v>
      </c>
      <c r="B8" s="161" t="s">
        <v>90</v>
      </c>
      <c r="C8" s="161" t="s">
        <v>91</v>
      </c>
      <c r="D8" s="161" t="s">
        <v>92</v>
      </c>
      <c r="E8" s="161" t="s">
        <v>93</v>
      </c>
      <c r="F8" s="161" t="s">
        <v>94</v>
      </c>
      <c r="G8" s="161" t="s">
        <v>67</v>
      </c>
      <c r="H8" s="161" t="s">
        <v>68</v>
      </c>
      <c r="I8" s="161" t="s">
        <v>95</v>
      </c>
      <c r="J8" s="161"/>
      <c r="K8" s="161"/>
      <c r="L8" s="161"/>
      <c r="M8" s="161"/>
      <c r="N8" s="161"/>
      <c r="O8" s="161"/>
      <c r="P8" s="161" t="s">
        <v>96</v>
      </c>
      <c r="Q8" s="156"/>
      <c r="R8" s="156"/>
      <c r="S8" s="161" t="s">
        <v>97</v>
      </c>
      <c r="T8" s="157"/>
      <c r="U8" s="157"/>
      <c r="V8" s="161" t="s">
        <v>98</v>
      </c>
      <c r="W8" s="155"/>
      <c r="X8" s="155"/>
      <c r="Y8" s="155"/>
      <c r="Z8" s="155"/>
    </row>
    <row r="9" spans="1:26" ht="15">
      <c r="A9" s="144"/>
      <c r="B9" s="144"/>
      <c r="C9" s="162"/>
      <c r="D9" s="148" t="s">
        <v>78</v>
      </c>
      <c r="E9" s="144"/>
      <c r="F9" s="163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50"/>
      <c r="R9" s="150"/>
      <c r="S9" s="144"/>
      <c r="T9" s="147"/>
      <c r="U9" s="147"/>
      <c r="V9" s="144"/>
      <c r="W9" s="147"/>
      <c r="X9" s="147"/>
      <c r="Y9" s="147"/>
      <c r="Z9" s="147"/>
    </row>
    <row r="10" spans="1:26" ht="15">
      <c r="A10" s="150"/>
      <c r="B10" s="150"/>
      <c r="C10" s="165">
        <v>1</v>
      </c>
      <c r="D10" s="165" t="s">
        <v>79</v>
      </c>
      <c r="E10" s="150"/>
      <c r="F10" s="164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47"/>
      <c r="U10" s="147"/>
      <c r="V10" s="150"/>
      <c r="W10" s="147"/>
      <c r="X10" s="147"/>
      <c r="Y10" s="147"/>
      <c r="Z10" s="147"/>
    </row>
    <row r="11" spans="1:26" ht="24.75" customHeight="1">
      <c r="A11" s="171"/>
      <c r="B11" s="166" t="s">
        <v>101</v>
      </c>
      <c r="C11" s="172" t="s">
        <v>248</v>
      </c>
      <c r="D11" s="166" t="s">
        <v>249</v>
      </c>
      <c r="E11" s="166" t="s">
        <v>104</v>
      </c>
      <c r="F11" s="167">
        <v>49.3965</v>
      </c>
      <c r="G11" s="173"/>
      <c r="H11" s="173"/>
      <c r="I11" s="168">
        <f aca="true" t="shared" si="0" ref="I11:I18">ROUND(F11*(G11+H11),2)</f>
        <v>0</v>
      </c>
      <c r="J11" s="166">
        <f aca="true" t="shared" si="1" ref="J11:J18">ROUND(F11*(N11),2)</f>
        <v>0</v>
      </c>
      <c r="K11" s="169">
        <f aca="true" t="shared" si="2" ref="K11:K18">ROUND(F11*(O11),2)</f>
        <v>0</v>
      </c>
      <c r="L11" s="169">
        <f aca="true" t="shared" si="3" ref="L11:L18">ROUND(F11*(G11),2)</f>
        <v>0</v>
      </c>
      <c r="M11" s="169">
        <f aca="true" t="shared" si="4" ref="M11:M18">ROUND(F11*(H11),2)</f>
        <v>0</v>
      </c>
      <c r="N11" s="169">
        <v>0</v>
      </c>
      <c r="O11" s="169"/>
      <c r="P11" s="174"/>
      <c r="Q11" s="174"/>
      <c r="R11" s="174"/>
      <c r="S11" s="169">
        <f aca="true" t="shared" si="5" ref="S11:S18">ROUND(F11*(P11),3)</f>
        <v>0</v>
      </c>
      <c r="T11" s="170"/>
      <c r="U11" s="170"/>
      <c r="V11" s="174"/>
      <c r="Z11">
        <v>0</v>
      </c>
    </row>
    <row r="12" spans="1:26" ht="24.75" customHeight="1">
      <c r="A12" s="171"/>
      <c r="B12" s="166" t="s">
        <v>101</v>
      </c>
      <c r="C12" s="172" t="s">
        <v>102</v>
      </c>
      <c r="D12" s="166" t="s">
        <v>103</v>
      </c>
      <c r="E12" s="166" t="s">
        <v>104</v>
      </c>
      <c r="F12" s="167">
        <v>52.5645</v>
      </c>
      <c r="G12" s="173"/>
      <c r="H12" s="173"/>
      <c r="I12" s="168">
        <f t="shared" si="0"/>
        <v>0</v>
      </c>
      <c r="J12" s="166">
        <f t="shared" si="1"/>
        <v>0</v>
      </c>
      <c r="K12" s="169">
        <f t="shared" si="2"/>
        <v>0</v>
      </c>
      <c r="L12" s="169">
        <f t="shared" si="3"/>
        <v>0</v>
      </c>
      <c r="M12" s="169">
        <f t="shared" si="4"/>
        <v>0</v>
      </c>
      <c r="N12" s="169">
        <v>0</v>
      </c>
      <c r="O12" s="169"/>
      <c r="P12" s="174"/>
      <c r="Q12" s="174"/>
      <c r="R12" s="174"/>
      <c r="S12" s="169">
        <f t="shared" si="5"/>
        <v>0</v>
      </c>
      <c r="T12" s="170"/>
      <c r="U12" s="170"/>
      <c r="V12" s="174"/>
      <c r="Z12">
        <v>0</v>
      </c>
    </row>
    <row r="13" spans="1:26" ht="24.75" customHeight="1">
      <c r="A13" s="171"/>
      <c r="B13" s="166" t="s">
        <v>101</v>
      </c>
      <c r="C13" s="172" t="s">
        <v>111</v>
      </c>
      <c r="D13" s="166" t="s">
        <v>112</v>
      </c>
      <c r="E13" s="166" t="s">
        <v>104</v>
      </c>
      <c r="F13" s="167">
        <v>52.5645</v>
      </c>
      <c r="G13" s="173"/>
      <c r="H13" s="173"/>
      <c r="I13" s="168">
        <f t="shared" si="0"/>
        <v>0</v>
      </c>
      <c r="J13" s="166">
        <f t="shared" si="1"/>
        <v>0</v>
      </c>
      <c r="K13" s="169">
        <f t="shared" si="2"/>
        <v>0</v>
      </c>
      <c r="L13" s="169">
        <f t="shared" si="3"/>
        <v>0</v>
      </c>
      <c r="M13" s="169">
        <f t="shared" si="4"/>
        <v>0</v>
      </c>
      <c r="N13" s="169">
        <v>0</v>
      </c>
      <c r="O13" s="169"/>
      <c r="P13" s="174"/>
      <c r="Q13" s="174"/>
      <c r="R13" s="174"/>
      <c r="S13" s="169">
        <f t="shared" si="5"/>
        <v>0</v>
      </c>
      <c r="T13" s="170"/>
      <c r="U13" s="170"/>
      <c r="V13" s="174"/>
      <c r="Z13">
        <v>0</v>
      </c>
    </row>
    <row r="14" spans="1:26" ht="24.75" customHeight="1">
      <c r="A14" s="171"/>
      <c r="B14" s="166" t="s">
        <v>101</v>
      </c>
      <c r="C14" s="172" t="s">
        <v>115</v>
      </c>
      <c r="D14" s="166" t="s">
        <v>116</v>
      </c>
      <c r="E14" s="166" t="s">
        <v>104</v>
      </c>
      <c r="F14" s="167">
        <v>52.5645</v>
      </c>
      <c r="G14" s="173"/>
      <c r="H14" s="173"/>
      <c r="I14" s="168">
        <f t="shared" si="0"/>
        <v>0</v>
      </c>
      <c r="J14" s="166">
        <f t="shared" si="1"/>
        <v>0</v>
      </c>
      <c r="K14" s="169">
        <f t="shared" si="2"/>
        <v>0</v>
      </c>
      <c r="L14" s="169">
        <f t="shared" si="3"/>
        <v>0</v>
      </c>
      <c r="M14" s="169">
        <f t="shared" si="4"/>
        <v>0</v>
      </c>
      <c r="N14" s="169">
        <v>0</v>
      </c>
      <c r="O14" s="169"/>
      <c r="P14" s="174"/>
      <c r="Q14" s="174"/>
      <c r="R14" s="174"/>
      <c r="S14" s="169">
        <f t="shared" si="5"/>
        <v>0</v>
      </c>
      <c r="T14" s="170"/>
      <c r="U14" s="170"/>
      <c r="V14" s="174"/>
      <c r="Z14">
        <v>0</v>
      </c>
    </row>
    <row r="15" spans="1:26" ht="24.75" customHeight="1">
      <c r="A15" s="171"/>
      <c r="B15" s="166" t="s">
        <v>101</v>
      </c>
      <c r="C15" s="172" t="s">
        <v>117</v>
      </c>
      <c r="D15" s="166" t="s">
        <v>118</v>
      </c>
      <c r="E15" s="166" t="s">
        <v>104</v>
      </c>
      <c r="F15" s="167">
        <v>52.5645</v>
      </c>
      <c r="G15" s="173"/>
      <c r="H15" s="173"/>
      <c r="I15" s="168">
        <f t="shared" si="0"/>
        <v>0</v>
      </c>
      <c r="J15" s="166">
        <f t="shared" si="1"/>
        <v>0</v>
      </c>
      <c r="K15" s="169">
        <f t="shared" si="2"/>
        <v>0</v>
      </c>
      <c r="L15" s="169">
        <f t="shared" si="3"/>
        <v>0</v>
      </c>
      <c r="M15" s="169">
        <f t="shared" si="4"/>
        <v>0</v>
      </c>
      <c r="N15" s="169">
        <v>0</v>
      </c>
      <c r="O15" s="169"/>
      <c r="P15" s="174"/>
      <c r="Q15" s="174"/>
      <c r="R15" s="174"/>
      <c r="S15" s="169">
        <f t="shared" si="5"/>
        <v>0</v>
      </c>
      <c r="T15" s="170"/>
      <c r="U15" s="170"/>
      <c r="V15" s="174"/>
      <c r="Z15">
        <v>0</v>
      </c>
    </row>
    <row r="16" spans="1:26" ht="24.75" customHeight="1">
      <c r="A16" s="171"/>
      <c r="B16" s="166" t="s">
        <v>101</v>
      </c>
      <c r="C16" s="172" t="s">
        <v>119</v>
      </c>
      <c r="D16" s="166" t="s">
        <v>120</v>
      </c>
      <c r="E16" s="166" t="s">
        <v>104</v>
      </c>
      <c r="F16" s="167">
        <v>52.5645</v>
      </c>
      <c r="G16" s="173"/>
      <c r="H16" s="173"/>
      <c r="I16" s="168">
        <f t="shared" si="0"/>
        <v>0</v>
      </c>
      <c r="J16" s="166">
        <f t="shared" si="1"/>
        <v>0</v>
      </c>
      <c r="K16" s="169">
        <f t="shared" si="2"/>
        <v>0</v>
      </c>
      <c r="L16" s="169">
        <f t="shared" si="3"/>
        <v>0</v>
      </c>
      <c r="M16" s="169">
        <f t="shared" si="4"/>
        <v>0</v>
      </c>
      <c r="N16" s="169">
        <v>0</v>
      </c>
      <c r="O16" s="169"/>
      <c r="P16" s="174"/>
      <c r="Q16" s="174"/>
      <c r="R16" s="174"/>
      <c r="S16" s="169">
        <f t="shared" si="5"/>
        <v>0</v>
      </c>
      <c r="T16" s="170"/>
      <c r="U16" s="170"/>
      <c r="V16" s="174"/>
      <c r="Z16">
        <v>0</v>
      </c>
    </row>
    <row r="17" spans="1:26" ht="24.75" customHeight="1">
      <c r="A17" s="171"/>
      <c r="B17" s="166" t="s">
        <v>101</v>
      </c>
      <c r="C17" s="172" t="s">
        <v>121</v>
      </c>
      <c r="D17" s="166" t="s">
        <v>122</v>
      </c>
      <c r="E17" s="166" t="s">
        <v>123</v>
      </c>
      <c r="F17" s="167">
        <v>66.655</v>
      </c>
      <c r="G17" s="173"/>
      <c r="H17" s="173"/>
      <c r="I17" s="168">
        <f t="shared" si="0"/>
        <v>0</v>
      </c>
      <c r="J17" s="166">
        <f t="shared" si="1"/>
        <v>0</v>
      </c>
      <c r="K17" s="169">
        <f t="shared" si="2"/>
        <v>0</v>
      </c>
      <c r="L17" s="169">
        <f t="shared" si="3"/>
        <v>0</v>
      </c>
      <c r="M17" s="169">
        <f t="shared" si="4"/>
        <v>0</v>
      </c>
      <c r="N17" s="169">
        <v>0</v>
      </c>
      <c r="O17" s="169"/>
      <c r="P17" s="174"/>
      <c r="Q17" s="174"/>
      <c r="R17" s="174"/>
      <c r="S17" s="169">
        <f t="shared" si="5"/>
        <v>0</v>
      </c>
      <c r="T17" s="170"/>
      <c r="U17" s="170"/>
      <c r="V17" s="174"/>
      <c r="Z17">
        <v>0</v>
      </c>
    </row>
    <row r="18" spans="1:26" ht="24.75" customHeight="1">
      <c r="A18" s="171"/>
      <c r="B18" s="166" t="s">
        <v>101</v>
      </c>
      <c r="C18" s="172" t="s">
        <v>285</v>
      </c>
      <c r="D18" s="166" t="s">
        <v>286</v>
      </c>
      <c r="E18" s="166" t="s">
        <v>104</v>
      </c>
      <c r="F18" s="167">
        <v>3.168</v>
      </c>
      <c r="G18" s="173"/>
      <c r="H18" s="173"/>
      <c r="I18" s="168">
        <f t="shared" si="0"/>
        <v>0</v>
      </c>
      <c r="J18" s="166">
        <f t="shared" si="1"/>
        <v>0</v>
      </c>
      <c r="K18" s="169">
        <f t="shared" si="2"/>
        <v>0</v>
      </c>
      <c r="L18" s="169">
        <f t="shared" si="3"/>
        <v>0</v>
      </c>
      <c r="M18" s="169">
        <f t="shared" si="4"/>
        <v>0</v>
      </c>
      <c r="N18" s="169">
        <v>0</v>
      </c>
      <c r="O18" s="169"/>
      <c r="P18" s="174"/>
      <c r="Q18" s="174"/>
      <c r="R18" s="174"/>
      <c r="S18" s="169">
        <f t="shared" si="5"/>
        <v>0</v>
      </c>
      <c r="T18" s="170"/>
      <c r="U18" s="170"/>
      <c r="V18" s="174"/>
      <c r="Z18">
        <v>0</v>
      </c>
    </row>
    <row r="19" spans="1:26" ht="15">
      <c r="A19" s="150"/>
      <c r="B19" s="150"/>
      <c r="C19" s="165">
        <v>1</v>
      </c>
      <c r="D19" s="165" t="s">
        <v>79</v>
      </c>
      <c r="E19" s="150"/>
      <c r="F19" s="164"/>
      <c r="G19" s="153">
        <f>ROUND((SUM(L10:L18))/1,2)</f>
        <v>0</v>
      </c>
      <c r="H19" s="153">
        <f>ROUND((SUM(M10:M18))/1,2)</f>
        <v>0</v>
      </c>
      <c r="I19" s="153">
        <f>ROUND((SUM(I10:I18))/1,2)</f>
        <v>0</v>
      </c>
      <c r="J19" s="150"/>
      <c r="K19" s="150"/>
      <c r="L19" s="150">
        <f>ROUND((SUM(L10:L18))/1,2)</f>
        <v>0</v>
      </c>
      <c r="M19" s="150">
        <f>ROUND((SUM(M10:M18))/1,2)</f>
        <v>0</v>
      </c>
      <c r="N19" s="150"/>
      <c r="O19" s="150"/>
      <c r="P19" s="175"/>
      <c r="Q19" s="150"/>
      <c r="R19" s="150"/>
      <c r="S19" s="175">
        <f>ROUND((SUM(S10:S18))/1,2)</f>
        <v>0</v>
      </c>
      <c r="T19" s="147"/>
      <c r="U19" s="147"/>
      <c r="V19" s="2">
        <f>ROUND((SUM(V10:V18))/1,2)</f>
        <v>0</v>
      </c>
      <c r="W19" s="147"/>
      <c r="X19" s="147"/>
      <c r="Y19" s="147"/>
      <c r="Z19" s="147"/>
    </row>
    <row r="20" spans="1:22" ht="15">
      <c r="A20" s="1"/>
      <c r="B20" s="1"/>
      <c r="C20" s="1"/>
      <c r="D20" s="1"/>
      <c r="E20" s="1"/>
      <c r="F20" s="160"/>
      <c r="G20" s="143"/>
      <c r="H20" s="143"/>
      <c r="I20" s="143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ht="15">
      <c r="A21" s="150"/>
      <c r="B21" s="150"/>
      <c r="C21" s="165">
        <v>2</v>
      </c>
      <c r="D21" s="165" t="s">
        <v>80</v>
      </c>
      <c r="E21" s="150"/>
      <c r="F21" s="164"/>
      <c r="G21" s="151"/>
      <c r="H21" s="151"/>
      <c r="I21" s="151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47"/>
      <c r="U21" s="147"/>
      <c r="V21" s="150"/>
      <c r="W21" s="147"/>
      <c r="X21" s="147"/>
      <c r="Y21" s="147"/>
      <c r="Z21" s="147"/>
    </row>
    <row r="22" spans="1:26" ht="24.75" customHeight="1">
      <c r="A22" s="181"/>
      <c r="B22" s="176" t="s">
        <v>124</v>
      </c>
      <c r="C22" s="182" t="s">
        <v>125</v>
      </c>
      <c r="D22" s="176" t="s">
        <v>126</v>
      </c>
      <c r="E22" s="176" t="s">
        <v>123</v>
      </c>
      <c r="F22" s="177">
        <v>70.35324999999999</v>
      </c>
      <c r="G22" s="183"/>
      <c r="H22" s="183"/>
      <c r="I22" s="178">
        <f>ROUND(F22*(G22+H22),2)</f>
        <v>0</v>
      </c>
      <c r="J22" s="176">
        <f>ROUND(F22*(N22),2)</f>
        <v>0</v>
      </c>
      <c r="K22" s="179">
        <f>ROUND(F22*(O22),2)</f>
        <v>0</v>
      </c>
      <c r="L22" s="179">
        <f>ROUND(F22*(G22),2)</f>
        <v>0</v>
      </c>
      <c r="M22" s="179">
        <f>ROUND(F22*(H22),2)</f>
        <v>0</v>
      </c>
      <c r="N22" s="179">
        <v>0</v>
      </c>
      <c r="O22" s="179"/>
      <c r="P22" s="184"/>
      <c r="Q22" s="184"/>
      <c r="R22" s="184"/>
      <c r="S22" s="179">
        <f>ROUND(F22*(P22),3)</f>
        <v>0</v>
      </c>
      <c r="T22" s="180"/>
      <c r="U22" s="180"/>
      <c r="V22" s="184"/>
      <c r="Z22">
        <v>0</v>
      </c>
    </row>
    <row r="23" spans="1:26" ht="24.75" customHeight="1">
      <c r="A23" s="171"/>
      <c r="B23" s="166" t="s">
        <v>130</v>
      </c>
      <c r="C23" s="172" t="s">
        <v>287</v>
      </c>
      <c r="D23" s="166" t="s">
        <v>288</v>
      </c>
      <c r="E23" s="166" t="s">
        <v>104</v>
      </c>
      <c r="F23" s="167">
        <v>3.168</v>
      </c>
      <c r="G23" s="173"/>
      <c r="H23" s="173"/>
      <c r="I23" s="168">
        <f>ROUND(F23*(G23+H23),2)</f>
        <v>0</v>
      </c>
      <c r="J23" s="166">
        <f>ROUND(F23*(N23),2)</f>
        <v>0</v>
      </c>
      <c r="K23" s="169">
        <f>ROUND(F23*(O23),2)</f>
        <v>0</v>
      </c>
      <c r="L23" s="169">
        <f>ROUND(F23*(G23),2)</f>
        <v>0</v>
      </c>
      <c r="M23" s="169">
        <f>ROUND(F23*(H23),2)</f>
        <v>0</v>
      </c>
      <c r="N23" s="169">
        <v>0</v>
      </c>
      <c r="O23" s="169"/>
      <c r="P23" s="174">
        <v>2.4179</v>
      </c>
      <c r="Q23" s="174"/>
      <c r="R23" s="174">
        <v>2.4179</v>
      </c>
      <c r="S23" s="169">
        <f>ROUND(F23*(P23),3)</f>
        <v>7.66</v>
      </c>
      <c r="T23" s="170"/>
      <c r="U23" s="170"/>
      <c r="V23" s="174"/>
      <c r="Z23">
        <v>0</v>
      </c>
    </row>
    <row r="24" spans="1:26" ht="24.75" customHeight="1">
      <c r="A24" s="171"/>
      <c r="B24" s="166" t="s">
        <v>127</v>
      </c>
      <c r="C24" s="172" t="s">
        <v>128</v>
      </c>
      <c r="D24" s="166" t="s">
        <v>129</v>
      </c>
      <c r="E24" s="166" t="s">
        <v>123</v>
      </c>
      <c r="F24" s="167">
        <v>66.655</v>
      </c>
      <c r="G24" s="173"/>
      <c r="H24" s="173"/>
      <c r="I24" s="168">
        <f>ROUND(F24*(G24+H24),2)</f>
        <v>0</v>
      </c>
      <c r="J24" s="166">
        <f>ROUND(F24*(N24),2)</f>
        <v>0</v>
      </c>
      <c r="K24" s="169">
        <f>ROUND(F24*(O24),2)</f>
        <v>0</v>
      </c>
      <c r="L24" s="169">
        <f>ROUND(F24*(G24),2)</f>
        <v>0</v>
      </c>
      <c r="M24" s="169">
        <f>ROUND(F24*(H24),2)</f>
        <v>0</v>
      </c>
      <c r="N24" s="169">
        <v>0</v>
      </c>
      <c r="O24" s="169"/>
      <c r="P24" s="174">
        <v>0.00028</v>
      </c>
      <c r="Q24" s="174"/>
      <c r="R24" s="174">
        <v>0.00028</v>
      </c>
      <c r="S24" s="169">
        <f>ROUND(F24*(P24),3)</f>
        <v>0.019</v>
      </c>
      <c r="T24" s="170"/>
      <c r="U24" s="170"/>
      <c r="V24" s="174"/>
      <c r="Z24">
        <v>0</v>
      </c>
    </row>
    <row r="25" spans="1:26" ht="15">
      <c r="A25" s="150"/>
      <c r="B25" s="150"/>
      <c r="C25" s="165">
        <v>2</v>
      </c>
      <c r="D25" s="165" t="s">
        <v>80</v>
      </c>
      <c r="E25" s="150"/>
      <c r="F25" s="164"/>
      <c r="G25" s="153">
        <f>ROUND((SUM(L21:L24))/1,2)</f>
        <v>0</v>
      </c>
      <c r="H25" s="153">
        <f>ROUND((SUM(M21:M24))/1,2)</f>
        <v>0</v>
      </c>
      <c r="I25" s="153">
        <f>ROUND((SUM(I21:I24))/1,2)</f>
        <v>0</v>
      </c>
      <c r="J25" s="150"/>
      <c r="K25" s="150"/>
      <c r="L25" s="150">
        <f>ROUND((SUM(L21:L24))/1,2)</f>
        <v>0</v>
      </c>
      <c r="M25" s="150">
        <f>ROUND((SUM(M21:M24))/1,2)</f>
        <v>0</v>
      </c>
      <c r="N25" s="150"/>
      <c r="O25" s="150"/>
      <c r="P25" s="175"/>
      <c r="Q25" s="150"/>
      <c r="R25" s="150"/>
      <c r="S25" s="175">
        <f>ROUND((SUM(S21:S24))/1,2)</f>
        <v>7.68</v>
      </c>
      <c r="T25" s="147"/>
      <c r="U25" s="147"/>
      <c r="V25" s="2">
        <f>ROUND((SUM(V21:V24))/1,2)</f>
        <v>0</v>
      </c>
      <c r="W25" s="147"/>
      <c r="X25" s="147"/>
      <c r="Y25" s="147"/>
      <c r="Z25" s="147"/>
    </row>
    <row r="26" spans="1:22" ht="15">
      <c r="A26" s="1"/>
      <c r="B26" s="1"/>
      <c r="C26" s="1"/>
      <c r="D26" s="1"/>
      <c r="E26" s="1"/>
      <c r="F26" s="160"/>
      <c r="G26" s="143"/>
      <c r="H26" s="143"/>
      <c r="I26" s="143"/>
      <c r="J26" s="1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ht="15">
      <c r="A27" s="150"/>
      <c r="B27" s="150"/>
      <c r="C27" s="165">
        <v>5</v>
      </c>
      <c r="D27" s="165" t="s">
        <v>82</v>
      </c>
      <c r="E27" s="150"/>
      <c r="F27" s="164"/>
      <c r="G27" s="151"/>
      <c r="H27" s="151"/>
      <c r="I27" s="151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47"/>
      <c r="U27" s="147"/>
      <c r="V27" s="150"/>
      <c r="W27" s="147"/>
      <c r="X27" s="147"/>
      <c r="Y27" s="147"/>
      <c r="Z27" s="147"/>
    </row>
    <row r="28" spans="1:26" ht="24.75" customHeight="1">
      <c r="A28" s="171"/>
      <c r="B28" s="166" t="s">
        <v>143</v>
      </c>
      <c r="C28" s="172" t="s">
        <v>289</v>
      </c>
      <c r="D28" s="166" t="s">
        <v>290</v>
      </c>
      <c r="E28" s="166" t="s">
        <v>123</v>
      </c>
      <c r="F28" s="167">
        <v>66.655</v>
      </c>
      <c r="G28" s="173"/>
      <c r="H28" s="173"/>
      <c r="I28" s="168">
        <f>ROUND(F28*(G28+H28),2)</f>
        <v>0</v>
      </c>
      <c r="J28" s="166">
        <f>ROUND(F28*(N28),2)</f>
        <v>0</v>
      </c>
      <c r="K28" s="169">
        <f>ROUND(F28*(O28),2)</f>
        <v>0</v>
      </c>
      <c r="L28" s="169">
        <f>ROUND(F28*(G28),2)</f>
        <v>0</v>
      </c>
      <c r="M28" s="169">
        <f>ROUND(F28*(H28),2)</f>
        <v>0</v>
      </c>
      <c r="N28" s="169">
        <v>0</v>
      </c>
      <c r="O28" s="169"/>
      <c r="P28" s="174">
        <v>0.27994</v>
      </c>
      <c r="Q28" s="174"/>
      <c r="R28" s="174">
        <v>0.27994</v>
      </c>
      <c r="S28" s="169">
        <f>ROUND(F28*(P28),3)</f>
        <v>18.659</v>
      </c>
      <c r="T28" s="170"/>
      <c r="U28" s="170"/>
      <c r="V28" s="174"/>
      <c r="Z28">
        <v>0</v>
      </c>
    </row>
    <row r="29" spans="1:26" ht="24.75" customHeight="1">
      <c r="A29" s="181"/>
      <c r="B29" s="176" t="s">
        <v>164</v>
      </c>
      <c r="C29" s="182" t="s">
        <v>291</v>
      </c>
      <c r="D29" s="176" t="s">
        <v>292</v>
      </c>
      <c r="E29" s="176" t="s">
        <v>123</v>
      </c>
      <c r="F29" s="177">
        <v>66.655</v>
      </c>
      <c r="G29" s="183"/>
      <c r="H29" s="183"/>
      <c r="I29" s="178">
        <f>ROUND(F29*(G29+H29),2)</f>
        <v>0</v>
      </c>
      <c r="J29" s="176">
        <f>ROUND(F29*(N29),2)</f>
        <v>0</v>
      </c>
      <c r="K29" s="179">
        <f>ROUND(F29*(O29),2)</f>
        <v>0</v>
      </c>
      <c r="L29" s="179">
        <f>ROUND(F29*(G29),2)</f>
        <v>0</v>
      </c>
      <c r="M29" s="179">
        <f>ROUND(F29*(H29),2)</f>
        <v>0</v>
      </c>
      <c r="N29" s="179">
        <v>0</v>
      </c>
      <c r="O29" s="179"/>
      <c r="P29" s="184">
        <v>0.2799</v>
      </c>
      <c r="Q29" s="184"/>
      <c r="R29" s="184">
        <v>0.2799</v>
      </c>
      <c r="S29" s="179">
        <f>ROUND(F29*(P29),3)</f>
        <v>18.657</v>
      </c>
      <c r="T29" s="180"/>
      <c r="U29" s="180"/>
      <c r="V29" s="184"/>
      <c r="Z29">
        <v>0</v>
      </c>
    </row>
    <row r="30" spans="1:26" ht="15">
      <c r="A30" s="150"/>
      <c r="B30" s="150"/>
      <c r="C30" s="165">
        <v>5</v>
      </c>
      <c r="D30" s="165" t="s">
        <v>82</v>
      </c>
      <c r="E30" s="150"/>
      <c r="F30" s="164"/>
      <c r="G30" s="153">
        <f>ROUND((SUM(L27:L29))/1,2)</f>
        <v>0</v>
      </c>
      <c r="H30" s="153">
        <f>ROUND((SUM(M27:M29))/1,2)</f>
        <v>0</v>
      </c>
      <c r="I30" s="153">
        <f>ROUND((SUM(I27:I29))/1,2)</f>
        <v>0</v>
      </c>
      <c r="J30" s="150"/>
      <c r="K30" s="150"/>
      <c r="L30" s="150">
        <f>ROUND((SUM(L27:L29))/1,2)</f>
        <v>0</v>
      </c>
      <c r="M30" s="150">
        <f>ROUND((SUM(M27:M29))/1,2)</f>
        <v>0</v>
      </c>
      <c r="N30" s="150"/>
      <c r="O30" s="150"/>
      <c r="P30" s="175"/>
      <c r="Q30" s="150"/>
      <c r="R30" s="150"/>
      <c r="S30" s="175">
        <f>ROUND((SUM(S27:S29))/1,2)</f>
        <v>37.32</v>
      </c>
      <c r="T30" s="147"/>
      <c r="U30" s="147"/>
      <c r="V30" s="2">
        <f>ROUND((SUM(V27:V29))/1,2)</f>
        <v>0</v>
      </c>
      <c r="W30" s="147"/>
      <c r="X30" s="147"/>
      <c r="Y30" s="147"/>
      <c r="Z30" s="147"/>
    </row>
    <row r="31" spans="1:22" ht="15">
      <c r="A31" s="1"/>
      <c r="B31" s="1"/>
      <c r="C31" s="1"/>
      <c r="D31" s="1"/>
      <c r="E31" s="1"/>
      <c r="F31" s="160"/>
      <c r="G31" s="143"/>
      <c r="H31" s="143"/>
      <c r="I31" s="143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ht="15">
      <c r="A32" s="150"/>
      <c r="B32" s="150"/>
      <c r="C32" s="165">
        <v>9</v>
      </c>
      <c r="D32" s="165" t="s">
        <v>83</v>
      </c>
      <c r="E32" s="150"/>
      <c r="F32" s="164"/>
      <c r="G32" s="151"/>
      <c r="H32" s="151"/>
      <c r="I32" s="151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47"/>
      <c r="U32" s="147"/>
      <c r="V32" s="150"/>
      <c r="W32" s="147"/>
      <c r="X32" s="147"/>
      <c r="Y32" s="147"/>
      <c r="Z32" s="147"/>
    </row>
    <row r="33" spans="1:26" ht="24.75" customHeight="1">
      <c r="A33" s="171"/>
      <c r="B33" s="166" t="s">
        <v>143</v>
      </c>
      <c r="C33" s="172" t="s">
        <v>159</v>
      </c>
      <c r="D33" s="166" t="s">
        <v>160</v>
      </c>
      <c r="E33" s="166" t="s">
        <v>136</v>
      </c>
      <c r="F33" s="167">
        <v>47.470000000000006</v>
      </c>
      <c r="G33" s="173"/>
      <c r="H33" s="173"/>
      <c r="I33" s="168">
        <f>ROUND(F33*(G33+H33),2)</f>
        <v>0</v>
      </c>
      <c r="J33" s="166">
        <f>ROUND(F33*(N33),2)</f>
        <v>0</v>
      </c>
      <c r="K33" s="169">
        <f>ROUND(F33*(O33),2)</f>
        <v>0</v>
      </c>
      <c r="L33" s="169">
        <f>ROUND(F33*(G33),2)</f>
        <v>0</v>
      </c>
      <c r="M33" s="169">
        <f>ROUND(F33*(H33),2)</f>
        <v>0</v>
      </c>
      <c r="N33" s="169">
        <v>0</v>
      </c>
      <c r="O33" s="169"/>
      <c r="P33" s="174">
        <v>0.164</v>
      </c>
      <c r="Q33" s="174"/>
      <c r="R33" s="174">
        <v>0.164</v>
      </c>
      <c r="S33" s="169">
        <f>ROUND(F33*(P33),3)</f>
        <v>7.785</v>
      </c>
      <c r="T33" s="170"/>
      <c r="U33" s="170"/>
      <c r="V33" s="174"/>
      <c r="Z33">
        <v>0</v>
      </c>
    </row>
    <row r="34" spans="1:26" ht="24.75" customHeight="1">
      <c r="A34" s="181"/>
      <c r="B34" s="176" t="s">
        <v>154</v>
      </c>
      <c r="C34" s="182" t="s">
        <v>161</v>
      </c>
      <c r="D34" s="176" t="s">
        <v>162</v>
      </c>
      <c r="E34" s="176" t="s">
        <v>163</v>
      </c>
      <c r="F34" s="177">
        <v>52.21700000000001</v>
      </c>
      <c r="G34" s="183"/>
      <c r="H34" s="183"/>
      <c r="I34" s="178">
        <f>ROUND(F34*(G34+H34),2)</f>
        <v>0</v>
      </c>
      <c r="J34" s="176">
        <f>ROUND(F34*(N34),2)</f>
        <v>0</v>
      </c>
      <c r="K34" s="179">
        <f>ROUND(F34*(O34),2)</f>
        <v>0</v>
      </c>
      <c r="L34" s="179">
        <f>ROUND(F34*(G34),2)</f>
        <v>0</v>
      </c>
      <c r="M34" s="179">
        <f>ROUND(F34*(H34),2)</f>
        <v>0</v>
      </c>
      <c r="N34" s="179">
        <v>0</v>
      </c>
      <c r="O34" s="179"/>
      <c r="P34" s="184">
        <v>0.028</v>
      </c>
      <c r="Q34" s="184"/>
      <c r="R34" s="184">
        <v>0.028</v>
      </c>
      <c r="S34" s="179">
        <f>ROUND(F34*(P34),3)</f>
        <v>1.462</v>
      </c>
      <c r="T34" s="180"/>
      <c r="U34" s="180"/>
      <c r="V34" s="184"/>
      <c r="Z34">
        <v>0</v>
      </c>
    </row>
    <row r="35" spans="1:26" ht="15">
      <c r="A35" s="150"/>
      <c r="B35" s="150"/>
      <c r="C35" s="165">
        <v>9</v>
      </c>
      <c r="D35" s="165" t="s">
        <v>83</v>
      </c>
      <c r="E35" s="150"/>
      <c r="F35" s="164"/>
      <c r="G35" s="153">
        <f>ROUND((SUM(L32:L34))/1,2)</f>
        <v>0</v>
      </c>
      <c r="H35" s="153">
        <f>ROUND((SUM(M32:M34))/1,2)</f>
        <v>0</v>
      </c>
      <c r="I35" s="153">
        <f>ROUND((SUM(I32:I34))/1,2)</f>
        <v>0</v>
      </c>
      <c r="J35" s="150"/>
      <c r="K35" s="150"/>
      <c r="L35" s="150">
        <f>ROUND((SUM(L32:L34))/1,2)</f>
        <v>0</v>
      </c>
      <c r="M35" s="150">
        <f>ROUND((SUM(M32:M34))/1,2)</f>
        <v>0</v>
      </c>
      <c r="N35" s="150"/>
      <c r="O35" s="150"/>
      <c r="P35" s="175"/>
      <c r="Q35" s="150"/>
      <c r="R35" s="150"/>
      <c r="S35" s="175">
        <f>ROUND((SUM(S32:S34))/1,2)</f>
        <v>9.25</v>
      </c>
      <c r="T35" s="147"/>
      <c r="U35" s="147"/>
      <c r="V35" s="2">
        <f>ROUND((SUM(V32:V34))/1,2)</f>
        <v>0</v>
      </c>
      <c r="W35" s="147"/>
      <c r="X35" s="147"/>
      <c r="Y35" s="147"/>
      <c r="Z35" s="147"/>
    </row>
    <row r="36" spans="1:22" ht="15">
      <c r="A36" s="1"/>
      <c r="B36" s="1"/>
      <c r="C36" s="1"/>
      <c r="D36" s="1"/>
      <c r="E36" s="1"/>
      <c r="F36" s="160"/>
      <c r="G36" s="143"/>
      <c r="H36" s="143"/>
      <c r="I36" s="143"/>
      <c r="J36" s="1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6" ht="15">
      <c r="A37" s="150"/>
      <c r="B37" s="150"/>
      <c r="C37" s="165">
        <v>99</v>
      </c>
      <c r="D37" s="165" t="s">
        <v>84</v>
      </c>
      <c r="E37" s="150"/>
      <c r="F37" s="164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47"/>
      <c r="U37" s="147"/>
      <c r="V37" s="150"/>
      <c r="W37" s="147"/>
      <c r="X37" s="147"/>
      <c r="Y37" s="147"/>
      <c r="Z37" s="147"/>
    </row>
    <row r="38" spans="1:26" ht="24.75" customHeight="1">
      <c r="A38" s="171"/>
      <c r="B38" s="166" t="s">
        <v>143</v>
      </c>
      <c r="C38" s="172" t="s">
        <v>167</v>
      </c>
      <c r="D38" s="166" t="s">
        <v>168</v>
      </c>
      <c r="E38" s="166" t="s">
        <v>169</v>
      </c>
      <c r="F38" s="167">
        <v>54.2418618</v>
      </c>
      <c r="G38" s="173"/>
      <c r="H38" s="173"/>
      <c r="I38" s="168">
        <f>ROUND(F38*(G38+H38),2)</f>
        <v>0</v>
      </c>
      <c r="J38" s="166">
        <f>ROUND(F38*(N38),2)</f>
        <v>0</v>
      </c>
      <c r="K38" s="169">
        <f>ROUND(F38*(O38),2)</f>
        <v>0</v>
      </c>
      <c r="L38" s="169">
        <f>ROUND(F38*(G38),2)</f>
        <v>0</v>
      </c>
      <c r="M38" s="169">
        <f>ROUND(F38*(H38),2)</f>
        <v>0</v>
      </c>
      <c r="N38" s="169">
        <v>0</v>
      </c>
      <c r="O38" s="169"/>
      <c r="P38" s="174"/>
      <c r="Q38" s="174"/>
      <c r="R38" s="174"/>
      <c r="S38" s="169">
        <f>ROUND(F38*(P38),3)</f>
        <v>0</v>
      </c>
      <c r="T38" s="170"/>
      <c r="U38" s="170"/>
      <c r="V38" s="174"/>
      <c r="Z38">
        <v>0</v>
      </c>
    </row>
    <row r="39" spans="1:26" ht="15">
      <c r="A39" s="150"/>
      <c r="B39" s="150"/>
      <c r="C39" s="165">
        <v>99</v>
      </c>
      <c r="D39" s="165" t="s">
        <v>84</v>
      </c>
      <c r="E39" s="150"/>
      <c r="F39" s="164"/>
      <c r="G39" s="153">
        <f>ROUND((SUM(L37:L38))/1,2)</f>
        <v>0</v>
      </c>
      <c r="H39" s="153">
        <f>ROUND((SUM(M37:M38))/1,2)</f>
        <v>0</v>
      </c>
      <c r="I39" s="153">
        <f>ROUND((SUM(I37:I38))/1,2)</f>
        <v>0</v>
      </c>
      <c r="J39" s="150"/>
      <c r="K39" s="150"/>
      <c r="L39" s="150">
        <f>ROUND((SUM(L37:L38))/1,2)</f>
        <v>0</v>
      </c>
      <c r="M39" s="150">
        <f>ROUND((SUM(M37:M38))/1,2)</f>
        <v>0</v>
      </c>
      <c r="N39" s="150"/>
      <c r="O39" s="150"/>
      <c r="P39" s="175"/>
      <c r="Q39" s="150"/>
      <c r="R39" s="150"/>
      <c r="S39" s="175">
        <f>ROUND((SUM(S37:S38))/1,2)</f>
        <v>0</v>
      </c>
      <c r="T39" s="147"/>
      <c r="U39" s="147"/>
      <c r="V39" s="2">
        <f>ROUND((SUM(V37:V38))/1,2)</f>
        <v>0</v>
      </c>
      <c r="W39" s="147"/>
      <c r="X39" s="147"/>
      <c r="Y39" s="147"/>
      <c r="Z39" s="147"/>
    </row>
    <row r="40" spans="1:22" ht="15">
      <c r="A40" s="1"/>
      <c r="B40" s="1"/>
      <c r="C40" s="1"/>
      <c r="D40" s="1"/>
      <c r="E40" s="1"/>
      <c r="F40" s="160"/>
      <c r="G40" s="143"/>
      <c r="H40" s="143"/>
      <c r="I40" s="143"/>
      <c r="J40" s="1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2" ht="15">
      <c r="A41" s="150"/>
      <c r="B41" s="150"/>
      <c r="C41" s="150"/>
      <c r="D41" s="2" t="s">
        <v>78</v>
      </c>
      <c r="E41" s="150"/>
      <c r="F41" s="164"/>
      <c r="G41" s="153">
        <f>ROUND((SUM(L9:L40))/2,2)</f>
        <v>0</v>
      </c>
      <c r="H41" s="153">
        <f>ROUND((SUM(M9:M40))/2,2)</f>
        <v>0</v>
      </c>
      <c r="I41" s="153">
        <f>ROUND((SUM(I9:I40))/2,2)</f>
        <v>0</v>
      </c>
      <c r="J41" s="151"/>
      <c r="K41" s="150"/>
      <c r="L41" s="151">
        <f>ROUND((SUM(L9:L40))/2,2)</f>
        <v>0</v>
      </c>
      <c r="M41" s="151">
        <f>ROUND((SUM(M9:M40))/2,2)</f>
        <v>0</v>
      </c>
      <c r="N41" s="150"/>
      <c r="O41" s="150"/>
      <c r="P41" s="175"/>
      <c r="Q41" s="150"/>
      <c r="R41" s="150"/>
      <c r="S41" s="175">
        <f>ROUND((SUM(S9:S40))/2,2)</f>
        <v>54.25</v>
      </c>
      <c r="T41" s="147"/>
      <c r="U41" s="147"/>
      <c r="V41" s="2">
        <f>ROUND((SUM(V9:V40))/2,2)</f>
        <v>0</v>
      </c>
    </row>
    <row r="42" spans="1:22" ht="15">
      <c r="A42" s="1"/>
      <c r="B42" s="1"/>
      <c r="C42" s="1"/>
      <c r="D42" s="1"/>
      <c r="E42" s="1"/>
      <c r="F42" s="160"/>
      <c r="G42" s="143"/>
      <c r="H42" s="143"/>
      <c r="I42" s="143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 ht="15">
      <c r="A43" s="150"/>
      <c r="B43" s="150"/>
      <c r="C43" s="150"/>
      <c r="D43" s="2" t="s">
        <v>85</v>
      </c>
      <c r="E43" s="150"/>
      <c r="F43" s="164"/>
      <c r="G43" s="151"/>
      <c r="H43" s="151"/>
      <c r="I43" s="151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47"/>
      <c r="U43" s="147"/>
      <c r="V43" s="150"/>
      <c r="W43" s="147"/>
      <c r="X43" s="147"/>
      <c r="Y43" s="147"/>
      <c r="Z43" s="147"/>
    </row>
    <row r="44" spans="1:26" ht="15">
      <c r="A44" s="150"/>
      <c r="B44" s="150"/>
      <c r="C44" s="165">
        <v>762</v>
      </c>
      <c r="D44" s="165" t="s">
        <v>283</v>
      </c>
      <c r="E44" s="150"/>
      <c r="F44" s="164"/>
      <c r="G44" s="151"/>
      <c r="H44" s="151"/>
      <c r="I44" s="151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47"/>
      <c r="U44" s="147"/>
      <c r="V44" s="150"/>
      <c r="W44" s="147"/>
      <c r="X44" s="147"/>
      <c r="Y44" s="147"/>
      <c r="Z44" s="147"/>
    </row>
    <row r="45" spans="1:26" ht="24.75" customHeight="1">
      <c r="A45" s="171"/>
      <c r="B45" s="166" t="s">
        <v>293</v>
      </c>
      <c r="C45" s="172" t="s">
        <v>294</v>
      </c>
      <c r="D45" s="166" t="s">
        <v>295</v>
      </c>
      <c r="E45" s="166" t="s">
        <v>163</v>
      </c>
      <c r="F45" s="167">
        <v>8</v>
      </c>
      <c r="G45" s="173"/>
      <c r="H45" s="173"/>
      <c r="I45" s="168">
        <f aca="true" t="shared" si="6" ref="I45:I51">ROUND(F45*(G45+H45),2)</f>
        <v>0</v>
      </c>
      <c r="J45" s="166">
        <f aca="true" t="shared" si="7" ref="J45:J51">ROUND(F45*(N45),2)</f>
        <v>0</v>
      </c>
      <c r="K45" s="169">
        <f aca="true" t="shared" si="8" ref="K45:K51">ROUND(F45*(O45),2)</f>
        <v>0</v>
      </c>
      <c r="L45" s="169">
        <f aca="true" t="shared" si="9" ref="L45:L51">ROUND(F45*(G45),2)</f>
        <v>0</v>
      </c>
      <c r="M45" s="169">
        <f aca="true" t="shared" si="10" ref="M45:M51">ROUND(F45*(H45),2)</f>
        <v>0</v>
      </c>
      <c r="N45" s="169">
        <v>0</v>
      </c>
      <c r="O45" s="169"/>
      <c r="P45" s="174"/>
      <c r="Q45" s="174"/>
      <c r="R45" s="174"/>
      <c r="S45" s="169">
        <f aca="true" t="shared" si="11" ref="S45:S51">ROUND(F45*(P45),3)</f>
        <v>0</v>
      </c>
      <c r="T45" s="170"/>
      <c r="U45" s="170"/>
      <c r="V45" s="174"/>
      <c r="Z45">
        <v>0</v>
      </c>
    </row>
    <row r="46" spans="1:26" ht="24.75" customHeight="1">
      <c r="A46" s="171"/>
      <c r="B46" s="166" t="s">
        <v>293</v>
      </c>
      <c r="C46" s="172" t="s">
        <v>296</v>
      </c>
      <c r="D46" s="166" t="s">
        <v>297</v>
      </c>
      <c r="E46" s="166" t="s">
        <v>136</v>
      </c>
      <c r="F46" s="167">
        <v>76</v>
      </c>
      <c r="G46" s="173"/>
      <c r="H46" s="173"/>
      <c r="I46" s="168">
        <f t="shared" si="6"/>
        <v>0</v>
      </c>
      <c r="J46" s="166">
        <f t="shared" si="7"/>
        <v>0</v>
      </c>
      <c r="K46" s="169">
        <f t="shared" si="8"/>
        <v>0</v>
      </c>
      <c r="L46" s="169">
        <f t="shared" si="9"/>
        <v>0</v>
      </c>
      <c r="M46" s="169">
        <f t="shared" si="10"/>
        <v>0</v>
      </c>
      <c r="N46" s="169">
        <v>0</v>
      </c>
      <c r="O46" s="169"/>
      <c r="P46" s="174">
        <v>0.00021</v>
      </c>
      <c r="Q46" s="174"/>
      <c r="R46" s="174">
        <v>0.00021</v>
      </c>
      <c r="S46" s="169">
        <f t="shared" si="11"/>
        <v>0.016</v>
      </c>
      <c r="T46" s="170"/>
      <c r="U46" s="170"/>
      <c r="V46" s="174"/>
      <c r="Z46">
        <v>0</v>
      </c>
    </row>
    <row r="47" spans="1:26" ht="24.75" customHeight="1">
      <c r="A47" s="171"/>
      <c r="B47" s="166" t="s">
        <v>293</v>
      </c>
      <c r="C47" s="172" t="s">
        <v>298</v>
      </c>
      <c r="D47" s="166" t="s">
        <v>299</v>
      </c>
      <c r="E47" s="166" t="s">
        <v>104</v>
      </c>
      <c r="F47" s="167">
        <v>1.67</v>
      </c>
      <c r="G47" s="173"/>
      <c r="H47" s="173"/>
      <c r="I47" s="168">
        <f t="shared" si="6"/>
        <v>0</v>
      </c>
      <c r="J47" s="166">
        <f t="shared" si="7"/>
        <v>0</v>
      </c>
      <c r="K47" s="169">
        <f t="shared" si="8"/>
        <v>0</v>
      </c>
      <c r="L47" s="169">
        <f t="shared" si="9"/>
        <v>0</v>
      </c>
      <c r="M47" s="169">
        <f t="shared" si="10"/>
        <v>0</v>
      </c>
      <c r="N47" s="169">
        <v>0</v>
      </c>
      <c r="O47" s="169"/>
      <c r="P47" s="174">
        <v>0.0273</v>
      </c>
      <c r="Q47" s="174"/>
      <c r="R47" s="174">
        <v>0.0273</v>
      </c>
      <c r="S47" s="169">
        <f t="shared" si="11"/>
        <v>0.046</v>
      </c>
      <c r="T47" s="170"/>
      <c r="U47" s="170"/>
      <c r="V47" s="174"/>
      <c r="Z47">
        <v>0</v>
      </c>
    </row>
    <row r="48" spans="1:26" ht="24.75" customHeight="1">
      <c r="A48" s="171"/>
      <c r="B48" s="166" t="s">
        <v>293</v>
      </c>
      <c r="C48" s="172" t="s">
        <v>300</v>
      </c>
      <c r="D48" s="166" t="s">
        <v>301</v>
      </c>
      <c r="E48" s="166" t="s">
        <v>136</v>
      </c>
      <c r="F48" s="167">
        <v>41.6</v>
      </c>
      <c r="G48" s="173"/>
      <c r="H48" s="173"/>
      <c r="I48" s="168">
        <f t="shared" si="6"/>
        <v>0</v>
      </c>
      <c r="J48" s="166">
        <f t="shared" si="7"/>
        <v>0</v>
      </c>
      <c r="K48" s="169">
        <f t="shared" si="8"/>
        <v>0</v>
      </c>
      <c r="L48" s="169">
        <f t="shared" si="9"/>
        <v>0</v>
      </c>
      <c r="M48" s="169">
        <f t="shared" si="10"/>
        <v>0</v>
      </c>
      <c r="N48" s="169">
        <v>0</v>
      </c>
      <c r="O48" s="169"/>
      <c r="P48" s="174">
        <v>0.00021</v>
      </c>
      <c r="Q48" s="174"/>
      <c r="R48" s="174">
        <v>0.00021</v>
      </c>
      <c r="S48" s="169">
        <f t="shared" si="11"/>
        <v>0.009</v>
      </c>
      <c r="T48" s="170"/>
      <c r="U48" s="170"/>
      <c r="V48" s="174"/>
      <c r="Z48">
        <v>0</v>
      </c>
    </row>
    <row r="49" spans="1:26" ht="24.75" customHeight="1">
      <c r="A49" s="171"/>
      <c r="B49" s="166" t="s">
        <v>293</v>
      </c>
      <c r="C49" s="172" t="s">
        <v>302</v>
      </c>
      <c r="D49" s="166" t="s">
        <v>303</v>
      </c>
      <c r="E49" s="166" t="s">
        <v>182</v>
      </c>
      <c r="F49" s="167">
        <v>5.2</v>
      </c>
      <c r="G49" s="173"/>
      <c r="H49" s="173"/>
      <c r="I49" s="168">
        <f t="shared" si="6"/>
        <v>0</v>
      </c>
      <c r="J49" s="166">
        <f t="shared" si="7"/>
        <v>0</v>
      </c>
      <c r="K49" s="169">
        <f t="shared" si="8"/>
        <v>0</v>
      </c>
      <c r="L49" s="169">
        <f t="shared" si="9"/>
        <v>0</v>
      </c>
      <c r="M49" s="169">
        <f t="shared" si="10"/>
        <v>0</v>
      </c>
      <c r="N49" s="169">
        <v>0</v>
      </c>
      <c r="O49" s="169"/>
      <c r="P49" s="174"/>
      <c r="Q49" s="174"/>
      <c r="R49" s="174"/>
      <c r="S49" s="169">
        <f t="shared" si="11"/>
        <v>0</v>
      </c>
      <c r="T49" s="170"/>
      <c r="U49" s="170"/>
      <c r="V49" s="174"/>
      <c r="Z49">
        <v>0</v>
      </c>
    </row>
    <row r="50" spans="1:26" ht="24.75" customHeight="1">
      <c r="A50" s="181"/>
      <c r="B50" s="176" t="s">
        <v>304</v>
      </c>
      <c r="C50" s="182" t="s">
        <v>305</v>
      </c>
      <c r="D50" s="176" t="s">
        <v>306</v>
      </c>
      <c r="E50" s="176" t="s">
        <v>104</v>
      </c>
      <c r="F50" s="177">
        <v>1.1231999999999998</v>
      </c>
      <c r="G50" s="183"/>
      <c r="H50" s="183"/>
      <c r="I50" s="178">
        <f t="shared" si="6"/>
        <v>0</v>
      </c>
      <c r="J50" s="176">
        <f t="shared" si="7"/>
        <v>0</v>
      </c>
      <c r="K50" s="179">
        <f t="shared" si="8"/>
        <v>0</v>
      </c>
      <c r="L50" s="179">
        <f t="shared" si="9"/>
        <v>0</v>
      </c>
      <c r="M50" s="179">
        <f t="shared" si="10"/>
        <v>0</v>
      </c>
      <c r="N50" s="179">
        <v>0</v>
      </c>
      <c r="O50" s="179"/>
      <c r="P50" s="184">
        <v>0.55</v>
      </c>
      <c r="Q50" s="184"/>
      <c r="R50" s="184">
        <v>0.55</v>
      </c>
      <c r="S50" s="179">
        <f t="shared" si="11"/>
        <v>0.618</v>
      </c>
      <c r="T50" s="180"/>
      <c r="U50" s="180"/>
      <c r="V50" s="184"/>
      <c r="Z50">
        <v>0</v>
      </c>
    </row>
    <row r="51" spans="1:26" ht="24.75" customHeight="1">
      <c r="A51" s="181"/>
      <c r="B51" s="176" t="s">
        <v>304</v>
      </c>
      <c r="C51" s="182" t="s">
        <v>307</v>
      </c>
      <c r="D51" s="176" t="s">
        <v>308</v>
      </c>
      <c r="E51" s="176" t="s">
        <v>104</v>
      </c>
      <c r="F51" s="177">
        <v>0.5471999999999999</v>
      </c>
      <c r="G51" s="183"/>
      <c r="H51" s="183"/>
      <c r="I51" s="178">
        <f t="shared" si="6"/>
        <v>0</v>
      </c>
      <c r="J51" s="176">
        <f t="shared" si="7"/>
        <v>0</v>
      </c>
      <c r="K51" s="179">
        <f t="shared" si="8"/>
        <v>0</v>
      </c>
      <c r="L51" s="179">
        <f t="shared" si="9"/>
        <v>0</v>
      </c>
      <c r="M51" s="179">
        <f t="shared" si="10"/>
        <v>0</v>
      </c>
      <c r="N51" s="179">
        <v>0</v>
      </c>
      <c r="O51" s="179"/>
      <c r="P51" s="184">
        <v>0.55</v>
      </c>
      <c r="Q51" s="184"/>
      <c r="R51" s="184">
        <v>0.55</v>
      </c>
      <c r="S51" s="179">
        <f t="shared" si="11"/>
        <v>0.301</v>
      </c>
      <c r="T51" s="180"/>
      <c r="U51" s="180"/>
      <c r="V51" s="184"/>
      <c r="Z51">
        <v>0</v>
      </c>
    </row>
    <row r="52" spans="1:26" ht="15">
      <c r="A52" s="150"/>
      <c r="B52" s="150"/>
      <c r="C52" s="165">
        <v>762</v>
      </c>
      <c r="D52" s="165" t="s">
        <v>283</v>
      </c>
      <c r="E52" s="150"/>
      <c r="F52" s="164"/>
      <c r="G52" s="153">
        <f>ROUND((SUM(L44:L51))/1,2)</f>
        <v>0</v>
      </c>
      <c r="H52" s="153">
        <f>ROUND((SUM(M44:M51))/1,2)</f>
        <v>0</v>
      </c>
      <c r="I52" s="153">
        <f>ROUND((SUM(I44:I51))/1,2)</f>
        <v>0</v>
      </c>
      <c r="J52" s="150"/>
      <c r="K52" s="150"/>
      <c r="L52" s="150">
        <f>ROUND((SUM(L44:L51))/1,2)</f>
        <v>0</v>
      </c>
      <c r="M52" s="150">
        <f>ROUND((SUM(M44:M51))/1,2)</f>
        <v>0</v>
      </c>
      <c r="N52" s="150"/>
      <c r="O52" s="150"/>
      <c r="P52" s="175"/>
      <c r="Q52" s="150"/>
      <c r="R52" s="150"/>
      <c r="S52" s="175">
        <f>ROUND((SUM(S44:S51))/1,2)</f>
        <v>0.99</v>
      </c>
      <c r="T52" s="147"/>
      <c r="U52" s="147"/>
      <c r="V52" s="2">
        <f>ROUND((SUM(V44:V51))/1,2)</f>
        <v>0</v>
      </c>
      <c r="W52" s="147"/>
      <c r="X52" s="147"/>
      <c r="Y52" s="147"/>
      <c r="Z52" s="147"/>
    </row>
    <row r="53" spans="1:22" ht="15">
      <c r="A53" s="1"/>
      <c r="B53" s="1"/>
      <c r="C53" s="1"/>
      <c r="D53" s="1"/>
      <c r="E53" s="1"/>
      <c r="F53" s="160"/>
      <c r="G53" s="143"/>
      <c r="H53" s="143"/>
      <c r="I53" s="143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</row>
    <row r="54" spans="1:26" ht="15">
      <c r="A54" s="150"/>
      <c r="B54" s="150"/>
      <c r="C54" s="165">
        <v>783</v>
      </c>
      <c r="D54" s="165" t="s">
        <v>284</v>
      </c>
      <c r="E54" s="150"/>
      <c r="F54" s="164"/>
      <c r="G54" s="151"/>
      <c r="H54" s="151"/>
      <c r="I54" s="151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47"/>
      <c r="U54" s="147"/>
      <c r="V54" s="150"/>
      <c r="W54" s="147"/>
      <c r="X54" s="147"/>
      <c r="Y54" s="147"/>
      <c r="Z54" s="147"/>
    </row>
    <row r="55" spans="1:26" ht="24.75" customHeight="1">
      <c r="A55" s="171"/>
      <c r="B55" s="166" t="s">
        <v>309</v>
      </c>
      <c r="C55" s="172" t="s">
        <v>310</v>
      </c>
      <c r="D55" s="166" t="s">
        <v>311</v>
      </c>
      <c r="E55" s="166" t="s">
        <v>123</v>
      </c>
      <c r="F55" s="167">
        <v>59.92</v>
      </c>
      <c r="G55" s="173"/>
      <c r="H55" s="173"/>
      <c r="I55" s="168">
        <f>ROUND(F55*(G55+H55),2)</f>
        <v>0</v>
      </c>
      <c r="J55" s="166">
        <f>ROUND(F55*(N55),2)</f>
        <v>0</v>
      </c>
      <c r="K55" s="169">
        <f>ROUND(F55*(O55),2)</f>
        <v>0</v>
      </c>
      <c r="L55" s="169">
        <f>ROUND(F55*(G55),2)</f>
        <v>0</v>
      </c>
      <c r="M55" s="169">
        <f>ROUND(F55*(H55),2)</f>
        <v>0</v>
      </c>
      <c r="N55" s="169">
        <v>0</v>
      </c>
      <c r="O55" s="169"/>
      <c r="P55" s="174">
        <v>0.00031999999999999997</v>
      </c>
      <c r="Q55" s="174"/>
      <c r="R55" s="174">
        <v>0.00031999999999999997</v>
      </c>
      <c r="S55" s="169">
        <f>ROUND(F55*(P55),3)</f>
        <v>0.019</v>
      </c>
      <c r="T55" s="170"/>
      <c r="U55" s="170"/>
      <c r="V55" s="174"/>
      <c r="Z55">
        <v>0</v>
      </c>
    </row>
    <row r="56" spans="1:26" ht="24.75" customHeight="1">
      <c r="A56" s="171"/>
      <c r="B56" s="166" t="s">
        <v>309</v>
      </c>
      <c r="C56" s="172" t="s">
        <v>312</v>
      </c>
      <c r="D56" s="166" t="s">
        <v>313</v>
      </c>
      <c r="E56" s="166" t="s">
        <v>123</v>
      </c>
      <c r="F56" s="167">
        <v>59.92</v>
      </c>
      <c r="G56" s="173"/>
      <c r="H56" s="173"/>
      <c r="I56" s="168">
        <f>ROUND(F56*(G56+H56),2)</f>
        <v>0</v>
      </c>
      <c r="J56" s="166">
        <f>ROUND(F56*(N56),2)</f>
        <v>0</v>
      </c>
      <c r="K56" s="169">
        <f>ROUND(F56*(O56),2)</f>
        <v>0</v>
      </c>
      <c r="L56" s="169">
        <f>ROUND(F56*(G56),2)</f>
        <v>0</v>
      </c>
      <c r="M56" s="169">
        <f>ROUND(F56*(H56),2)</f>
        <v>0</v>
      </c>
      <c r="N56" s="169">
        <v>0</v>
      </c>
      <c r="O56" s="169"/>
      <c r="P56" s="174">
        <v>0.00031999999999999997</v>
      </c>
      <c r="Q56" s="174"/>
      <c r="R56" s="174">
        <v>0.00031999999999999997</v>
      </c>
      <c r="S56" s="169">
        <f>ROUND(F56*(P56),3)</f>
        <v>0.019</v>
      </c>
      <c r="T56" s="170"/>
      <c r="U56" s="170"/>
      <c r="V56" s="174"/>
      <c r="Z56">
        <v>0</v>
      </c>
    </row>
    <row r="57" spans="1:22" ht="15">
      <c r="A57" s="150"/>
      <c r="B57" s="150"/>
      <c r="C57" s="165">
        <v>783</v>
      </c>
      <c r="D57" s="165" t="s">
        <v>284</v>
      </c>
      <c r="E57" s="150"/>
      <c r="F57" s="164"/>
      <c r="G57" s="153">
        <f>ROUND((SUM(L54:L56))/1,2)</f>
        <v>0</v>
      </c>
      <c r="H57" s="153">
        <f>ROUND((SUM(M54:M56))/1,2)</f>
        <v>0</v>
      </c>
      <c r="I57" s="153">
        <f>ROUND((SUM(I54:I56))/1,2)</f>
        <v>0</v>
      </c>
      <c r="J57" s="150"/>
      <c r="K57" s="150"/>
      <c r="L57" s="150">
        <f>ROUND((SUM(L54:L56))/1,2)</f>
        <v>0</v>
      </c>
      <c r="M57" s="150">
        <f>ROUND((SUM(M54:M56))/1,2)</f>
        <v>0</v>
      </c>
      <c r="N57" s="150"/>
      <c r="O57" s="150"/>
      <c r="P57" s="175"/>
      <c r="Q57" s="1"/>
      <c r="R57" s="1"/>
      <c r="S57" s="175">
        <f>ROUND((SUM(S54:S56))/1,2)</f>
        <v>0.04</v>
      </c>
      <c r="T57" s="185"/>
      <c r="U57" s="185"/>
      <c r="V57" s="2">
        <f>ROUND((SUM(V54:V56))/1,2)</f>
        <v>0</v>
      </c>
    </row>
    <row r="58" spans="1:22" ht="15">
      <c r="A58" s="1"/>
      <c r="B58" s="1"/>
      <c r="C58" s="1"/>
      <c r="D58" s="1"/>
      <c r="E58" s="1"/>
      <c r="F58" s="160"/>
      <c r="G58" s="143"/>
      <c r="H58" s="143"/>
      <c r="I58" s="143"/>
      <c r="J58" s="1"/>
      <c r="K58" s="1"/>
      <c r="L58" s="1"/>
      <c r="M58" s="1"/>
      <c r="N58" s="1"/>
      <c r="O58" s="1"/>
      <c r="P58" s="1"/>
      <c r="Q58" s="1"/>
      <c r="R58" s="1"/>
      <c r="S58" s="1"/>
      <c r="V58" s="1"/>
    </row>
    <row r="59" spans="1:22" ht="15">
      <c r="A59" s="150"/>
      <c r="B59" s="150"/>
      <c r="C59" s="150"/>
      <c r="D59" s="2" t="s">
        <v>85</v>
      </c>
      <c r="E59" s="150"/>
      <c r="F59" s="164"/>
      <c r="G59" s="153">
        <f>ROUND((SUM(L43:L58))/2,2)</f>
        <v>0</v>
      </c>
      <c r="H59" s="153">
        <f>ROUND((SUM(M43:M58))/2,2)</f>
        <v>0</v>
      </c>
      <c r="I59" s="153">
        <f>ROUND((SUM(I43:I58))/2,2)</f>
        <v>0</v>
      </c>
      <c r="J59" s="150"/>
      <c r="K59" s="150"/>
      <c r="L59" s="150">
        <f>ROUND((SUM(L43:L58))/2,2)</f>
        <v>0</v>
      </c>
      <c r="M59" s="150">
        <f>ROUND((SUM(M43:M58))/2,2)</f>
        <v>0</v>
      </c>
      <c r="N59" s="150"/>
      <c r="O59" s="150"/>
      <c r="P59" s="175"/>
      <c r="Q59" s="1"/>
      <c r="R59" s="1"/>
      <c r="S59" s="175">
        <f>ROUND((SUM(S43:S58))/2,2)</f>
        <v>1.03</v>
      </c>
      <c r="V59" s="2">
        <f>ROUND((SUM(V43:V58))/2,2)</f>
        <v>0</v>
      </c>
    </row>
    <row r="60" spans="1:26" ht="15">
      <c r="A60" s="186"/>
      <c r="B60" s="186"/>
      <c r="C60" s="186"/>
      <c r="D60" s="186" t="s">
        <v>88</v>
      </c>
      <c r="E60" s="186"/>
      <c r="F60" s="187"/>
      <c r="G60" s="188">
        <f>ROUND((SUM(L9:L59))/3,2)</f>
        <v>0</v>
      </c>
      <c r="H60" s="188">
        <f>ROUND((SUM(M9:M59))/3,2)</f>
        <v>0</v>
      </c>
      <c r="I60" s="188">
        <f>ROUND((SUM(I9:I59))/3,2)</f>
        <v>0</v>
      </c>
      <c r="J60" s="186"/>
      <c r="K60" s="188">
        <f>ROUND((SUM(K9:K59))/3,2)</f>
        <v>0</v>
      </c>
      <c r="L60" s="186">
        <f>ROUND((SUM(L9:L59))/3,2)</f>
        <v>0</v>
      </c>
      <c r="M60" s="186">
        <f>ROUND((SUM(M9:M59))/3,2)</f>
        <v>0</v>
      </c>
      <c r="N60" s="186"/>
      <c r="O60" s="186"/>
      <c r="P60" s="187"/>
      <c r="Q60" s="186"/>
      <c r="R60" s="188"/>
      <c r="S60" s="187">
        <f>ROUND((SUM(S9:S59))/3,2)</f>
        <v>55.28</v>
      </c>
      <c r="T60" s="189"/>
      <c r="U60" s="189"/>
      <c r="V60" s="186">
        <f>ROUND((SUM(V9:V59))/3,2)</f>
        <v>0</v>
      </c>
      <c r="X60" s="13"/>
      <c r="Y60">
        <f>(SUM(Y9:Y59))</f>
        <v>0</v>
      </c>
      <c r="Z60">
        <f>(SUM(Z9:Z59))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Regenerácia vnútrobloku sidlíska vo Vranove nad Topľou parc.č.3006 2,8,21 až 25., 30006 46,72,76 / SO 04 - Pergola "1"</oddHeader>
    <oddFooter xml:space="preserve">&amp;L&amp;7Spracované systémom Systematic® Kalkulus, tel.: 051 77 10 585&amp;RStrana &amp;P z &amp;N  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7"/>
      <c r="C1" s="17"/>
      <c r="D1" s="17"/>
      <c r="E1" s="17"/>
      <c r="F1" s="18" t="s">
        <v>26</v>
      </c>
      <c r="G1" s="17"/>
      <c r="H1" s="17"/>
      <c r="I1" s="17"/>
      <c r="J1" s="17"/>
      <c r="W1">
        <v>30.126</v>
      </c>
    </row>
    <row r="2" spans="1:10" ht="30" customHeight="1" thickTop="1">
      <c r="A2" s="16"/>
      <c r="B2" s="213" t="s">
        <v>1</v>
      </c>
      <c r="C2" s="214"/>
      <c r="D2" s="214"/>
      <c r="E2" s="214"/>
      <c r="F2" s="214"/>
      <c r="G2" s="214"/>
      <c r="H2" s="214"/>
      <c r="I2" s="214"/>
      <c r="J2" s="215"/>
    </row>
    <row r="3" spans="1:10" ht="18" customHeight="1">
      <c r="A3" s="16"/>
      <c r="B3" s="37" t="s">
        <v>314</v>
      </c>
      <c r="C3" s="38"/>
      <c r="D3" s="39"/>
      <c r="E3" s="39"/>
      <c r="F3" s="39"/>
      <c r="G3" s="20"/>
      <c r="H3" s="20"/>
      <c r="I3" s="40" t="s">
        <v>27</v>
      </c>
      <c r="J3" s="33"/>
    </row>
    <row r="4" spans="1:10" ht="18" customHeight="1">
      <c r="A4" s="16"/>
      <c r="B4" s="26"/>
      <c r="C4" s="23"/>
      <c r="D4" s="20"/>
      <c r="E4" s="20"/>
      <c r="F4" s="20"/>
      <c r="G4" s="20"/>
      <c r="H4" s="20"/>
      <c r="I4" s="40" t="s">
        <v>29</v>
      </c>
      <c r="J4" s="33"/>
    </row>
    <row r="5" spans="1:10" ht="18" customHeight="1" thickBot="1">
      <c r="A5" s="16"/>
      <c r="B5" s="41" t="s">
        <v>30</v>
      </c>
      <c r="C5" s="23"/>
      <c r="D5" s="20"/>
      <c r="E5" s="20"/>
      <c r="F5" s="42" t="s">
        <v>31</v>
      </c>
      <c r="G5" s="20"/>
      <c r="H5" s="20"/>
      <c r="I5" s="40" t="s">
        <v>32</v>
      </c>
      <c r="J5" s="43" t="s">
        <v>33</v>
      </c>
    </row>
    <row r="6" spans="1:10" ht="19.5" customHeight="1" thickTop="1">
      <c r="A6" s="16"/>
      <c r="B6" s="207" t="s">
        <v>34</v>
      </c>
      <c r="C6" s="208"/>
      <c r="D6" s="208"/>
      <c r="E6" s="208"/>
      <c r="F6" s="208"/>
      <c r="G6" s="208"/>
      <c r="H6" s="208"/>
      <c r="I6" s="208"/>
      <c r="J6" s="209"/>
    </row>
    <row r="7" spans="1:10" ht="18" customHeight="1">
      <c r="A7" s="16"/>
      <c r="B7" s="52" t="s">
        <v>37</v>
      </c>
      <c r="C7" s="45"/>
      <c r="D7" s="21"/>
      <c r="E7" s="21"/>
      <c r="F7" s="21"/>
      <c r="G7" s="53" t="s">
        <v>38</v>
      </c>
      <c r="H7" s="21"/>
      <c r="I7" s="31"/>
      <c r="J7" s="46"/>
    </row>
    <row r="8" spans="1:10" ht="19.5" customHeight="1">
      <c r="A8" s="16"/>
      <c r="B8" s="210" t="s">
        <v>35</v>
      </c>
      <c r="C8" s="211"/>
      <c r="D8" s="211"/>
      <c r="E8" s="211"/>
      <c r="F8" s="211"/>
      <c r="G8" s="211"/>
      <c r="H8" s="211"/>
      <c r="I8" s="211"/>
      <c r="J8" s="212"/>
    </row>
    <row r="9" spans="1:10" ht="18" customHeight="1">
      <c r="A9" s="16"/>
      <c r="B9" s="41" t="s">
        <v>37</v>
      </c>
      <c r="C9" s="23"/>
      <c r="D9" s="20"/>
      <c r="E9" s="20"/>
      <c r="F9" s="20"/>
      <c r="G9" s="42" t="s">
        <v>38</v>
      </c>
      <c r="H9" s="20"/>
      <c r="I9" s="30"/>
      <c r="J9" s="33"/>
    </row>
    <row r="10" spans="1:10" ht="19.5" customHeight="1">
      <c r="A10" s="16"/>
      <c r="B10" s="210" t="s">
        <v>36</v>
      </c>
      <c r="C10" s="211"/>
      <c r="D10" s="211"/>
      <c r="E10" s="211"/>
      <c r="F10" s="211"/>
      <c r="G10" s="211"/>
      <c r="H10" s="211"/>
      <c r="I10" s="211"/>
      <c r="J10" s="212"/>
    </row>
    <row r="11" spans="1:10" ht="18" customHeight="1" thickBot="1">
      <c r="A11" s="16"/>
      <c r="B11" s="41" t="s">
        <v>37</v>
      </c>
      <c r="C11" s="23"/>
      <c r="D11" s="20"/>
      <c r="E11" s="20"/>
      <c r="F11" s="20"/>
      <c r="G11" s="42" t="s">
        <v>38</v>
      </c>
      <c r="H11" s="20"/>
      <c r="I11" s="30"/>
      <c r="J11" s="33"/>
    </row>
    <row r="12" spans="1:10" ht="18" customHeight="1" thickTop="1">
      <c r="A12" s="16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6"/>
      <c r="B13" s="44"/>
      <c r="C13" s="45"/>
      <c r="D13" s="21"/>
      <c r="E13" s="21"/>
      <c r="F13" s="21"/>
      <c r="G13" s="21"/>
      <c r="H13" s="21"/>
      <c r="I13" s="31"/>
      <c r="J13" s="46"/>
    </row>
    <row r="14" spans="1:10" ht="18" customHeight="1" thickTop="1">
      <c r="A14" s="16"/>
      <c r="B14" s="55" t="s">
        <v>39</v>
      </c>
      <c r="C14" s="83" t="s">
        <v>6</v>
      </c>
      <c r="D14" s="84" t="s">
        <v>67</v>
      </c>
      <c r="E14" s="85" t="s">
        <v>68</v>
      </c>
      <c r="F14" s="83" t="s">
        <v>69</v>
      </c>
      <c r="G14" s="55" t="s">
        <v>46</v>
      </c>
      <c r="H14" s="48"/>
      <c r="I14" s="50"/>
      <c r="J14" s="51"/>
    </row>
    <row r="15" spans="1:10" ht="18" customHeight="1">
      <c r="A15" s="16"/>
      <c r="B15" s="90">
        <v>1</v>
      </c>
      <c r="C15" s="91" t="s">
        <v>40</v>
      </c>
      <c r="D15" s="92">
        <f>'Rekap 18789'!B16</f>
        <v>0</v>
      </c>
      <c r="E15" s="93">
        <f>'Rekap 18789'!C16</f>
        <v>0</v>
      </c>
      <c r="F15" s="91">
        <f>'Rekap 18789'!D16</f>
        <v>0</v>
      </c>
      <c r="G15" s="56">
        <v>7</v>
      </c>
      <c r="H15" s="58" t="s">
        <v>47</v>
      </c>
      <c r="I15" s="31"/>
      <c r="J15" s="60">
        <v>0</v>
      </c>
    </row>
    <row r="16" spans="1:10" ht="18" customHeight="1">
      <c r="A16" s="16"/>
      <c r="B16" s="88">
        <v>2</v>
      </c>
      <c r="C16" s="89" t="s">
        <v>41</v>
      </c>
      <c r="D16" s="94">
        <f>'Rekap 18789'!B21</f>
        <v>0</v>
      </c>
      <c r="E16" s="95">
        <f>'Rekap 18789'!C21</f>
        <v>0</v>
      </c>
      <c r="F16" s="104">
        <f>'Rekap 18789'!D21</f>
        <v>0</v>
      </c>
      <c r="G16" s="107"/>
      <c r="H16" s="119"/>
      <c r="I16" s="121"/>
      <c r="J16" s="114"/>
    </row>
    <row r="17" spans="1:10" ht="18" customHeight="1">
      <c r="A17" s="16"/>
      <c r="B17" s="62">
        <v>3</v>
      </c>
      <c r="C17" s="65" t="s">
        <v>42</v>
      </c>
      <c r="D17" s="86"/>
      <c r="E17" s="87"/>
      <c r="F17" s="79"/>
      <c r="G17" s="56">
        <v>8</v>
      </c>
      <c r="H17" s="66" t="s">
        <v>48</v>
      </c>
      <c r="I17" s="121"/>
      <c r="J17" s="114">
        <f>'SO 18789'!Z60</f>
        <v>0</v>
      </c>
    </row>
    <row r="18" spans="1:10" ht="18" customHeight="1">
      <c r="A18" s="16"/>
      <c r="B18" s="56">
        <v>4</v>
      </c>
      <c r="C18" s="66" t="s">
        <v>43</v>
      </c>
      <c r="D18" s="70"/>
      <c r="E18" s="69"/>
      <c r="F18" s="72"/>
      <c r="G18" s="56">
        <v>9</v>
      </c>
      <c r="H18" s="66" t="s">
        <v>49</v>
      </c>
      <c r="I18" s="121"/>
      <c r="J18" s="114">
        <v>0</v>
      </c>
    </row>
    <row r="19" spans="1:10" ht="18" customHeight="1">
      <c r="A19" s="16"/>
      <c r="B19" s="56">
        <v>5</v>
      </c>
      <c r="C19" s="66" t="s">
        <v>44</v>
      </c>
      <c r="D19" s="70"/>
      <c r="E19" s="69"/>
      <c r="F19" s="72"/>
      <c r="G19" s="107"/>
      <c r="H19" s="119"/>
      <c r="I19" s="121"/>
      <c r="J19" s="120"/>
    </row>
    <row r="20" spans="1:10" ht="18" customHeight="1" thickBot="1">
      <c r="A20" s="16"/>
      <c r="B20" s="56">
        <v>6</v>
      </c>
      <c r="C20" s="67" t="s">
        <v>45</v>
      </c>
      <c r="D20" s="71"/>
      <c r="E20" s="99"/>
      <c r="F20" s="105">
        <f>SUM(F15:F19)</f>
        <v>0</v>
      </c>
      <c r="G20" s="56">
        <v>10</v>
      </c>
      <c r="H20" s="66" t="s">
        <v>45</v>
      </c>
      <c r="I20" s="123"/>
      <c r="J20" s="98">
        <f>SUM(J15:J19)</f>
        <v>0</v>
      </c>
    </row>
    <row r="21" spans="1:10" ht="18" customHeight="1" thickTop="1">
      <c r="A21" s="16"/>
      <c r="B21" s="61" t="s">
        <v>56</v>
      </c>
      <c r="C21" s="64" t="s">
        <v>57</v>
      </c>
      <c r="D21" s="68"/>
      <c r="E21" s="22"/>
      <c r="F21" s="97"/>
      <c r="G21" s="61" t="s">
        <v>63</v>
      </c>
      <c r="H21" s="57" t="s">
        <v>57</v>
      </c>
      <c r="I21" s="31"/>
      <c r="J21" s="124"/>
    </row>
    <row r="22" spans="1:26" ht="18" customHeight="1">
      <c r="A22" s="16"/>
      <c r="B22" s="62">
        <v>11</v>
      </c>
      <c r="C22" s="58" t="s">
        <v>58</v>
      </c>
      <c r="D22" s="78"/>
      <c r="E22" s="81" t="s">
        <v>61</v>
      </c>
      <c r="F22" s="79">
        <f>((F15*U22*0)+(F16*V22*0)+(F17*W22*0))/100</f>
        <v>0</v>
      </c>
      <c r="G22" s="62">
        <v>16</v>
      </c>
      <c r="H22" s="65" t="s">
        <v>64</v>
      </c>
      <c r="I22" s="122" t="s">
        <v>61</v>
      </c>
      <c r="J22" s="113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6"/>
      <c r="B23" s="56">
        <v>12</v>
      </c>
      <c r="C23" s="59" t="s">
        <v>59</v>
      </c>
      <c r="D23" s="63"/>
      <c r="E23" s="81" t="s">
        <v>62</v>
      </c>
      <c r="F23" s="72">
        <f>((F15*U23*0)+(F16*V23*0)+(F17*W23*0))/100</f>
        <v>0</v>
      </c>
      <c r="G23" s="56">
        <v>17</v>
      </c>
      <c r="H23" s="66" t="s">
        <v>65</v>
      </c>
      <c r="I23" s="122" t="s">
        <v>61</v>
      </c>
      <c r="J23" s="114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6"/>
      <c r="B24" s="56">
        <v>13</v>
      </c>
      <c r="C24" s="59" t="s">
        <v>60</v>
      </c>
      <c r="D24" s="63"/>
      <c r="E24" s="81" t="s">
        <v>61</v>
      </c>
      <c r="F24" s="72">
        <f>((F15*U24*0)+(F16*V24*0)+(F17*W24*0))/100</f>
        <v>0</v>
      </c>
      <c r="G24" s="56">
        <v>18</v>
      </c>
      <c r="H24" s="66" t="s">
        <v>66</v>
      </c>
      <c r="I24" s="122" t="s">
        <v>62</v>
      </c>
      <c r="J24" s="114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6"/>
      <c r="B25" s="56">
        <v>14</v>
      </c>
      <c r="C25" s="23"/>
      <c r="D25" s="63"/>
      <c r="E25" s="82"/>
      <c r="F25" s="80"/>
      <c r="G25" s="56">
        <v>19</v>
      </c>
      <c r="H25" s="119"/>
      <c r="I25" s="121"/>
      <c r="J25" s="120"/>
    </row>
    <row r="26" spans="1:10" ht="18" customHeight="1" thickBot="1">
      <c r="A26" s="16"/>
      <c r="B26" s="56">
        <v>15</v>
      </c>
      <c r="C26" s="59"/>
      <c r="D26" s="63"/>
      <c r="E26" s="63"/>
      <c r="F26" s="106"/>
      <c r="G26" s="56">
        <v>20</v>
      </c>
      <c r="H26" s="66" t="s">
        <v>45</v>
      </c>
      <c r="I26" s="123"/>
      <c r="J26" s="98">
        <f>SUM(J22:J25)+SUM(F22:F25)</f>
        <v>0</v>
      </c>
    </row>
    <row r="27" spans="1:10" ht="18" customHeight="1" thickTop="1">
      <c r="A27" s="16"/>
      <c r="B27" s="100"/>
      <c r="C27" s="135" t="s">
        <v>72</v>
      </c>
      <c r="D27" s="128"/>
      <c r="E27" s="101"/>
      <c r="F27" s="32"/>
      <c r="G27" s="108" t="s">
        <v>50</v>
      </c>
      <c r="H27" s="103" t="s">
        <v>51</v>
      </c>
      <c r="I27" s="31"/>
      <c r="J27" s="34"/>
    </row>
    <row r="28" spans="1:10" ht="18" customHeight="1">
      <c r="A28" s="16"/>
      <c r="B28" s="29"/>
      <c r="C28" s="126"/>
      <c r="D28" s="129"/>
      <c r="E28" s="25"/>
      <c r="F28" s="16"/>
      <c r="G28" s="88">
        <v>21</v>
      </c>
      <c r="H28" s="89" t="s">
        <v>52</v>
      </c>
      <c r="I28" s="116"/>
      <c r="J28" s="96">
        <f>F20+J20+F26+J26</f>
        <v>0</v>
      </c>
    </row>
    <row r="29" spans="1:10" ht="18" customHeight="1">
      <c r="A29" s="16"/>
      <c r="B29" s="73"/>
      <c r="C29" s="127"/>
      <c r="D29" s="130"/>
      <c r="E29" s="25"/>
      <c r="F29" s="16"/>
      <c r="G29" s="62">
        <v>22</v>
      </c>
      <c r="H29" s="65" t="s">
        <v>53</v>
      </c>
      <c r="I29" s="117">
        <f>J28-SUM('SO 18789'!K9:'SO 18789'!K59)</f>
        <v>0</v>
      </c>
      <c r="J29" s="113">
        <f>ROUND(((ROUND(I29,2)*20)*1/100),2)</f>
        <v>0</v>
      </c>
    </row>
    <row r="30" spans="1:10" ht="18" customHeight="1">
      <c r="A30" s="16"/>
      <c r="B30" s="26"/>
      <c r="C30" s="119"/>
      <c r="D30" s="121"/>
      <c r="E30" s="25"/>
      <c r="F30" s="16"/>
      <c r="G30" s="56">
        <v>23</v>
      </c>
      <c r="H30" s="66" t="s">
        <v>53</v>
      </c>
      <c r="I30" s="81">
        <f>SUM('SO 18789'!K9:'SO 18789'!K59)</f>
        <v>0</v>
      </c>
      <c r="J30" s="114">
        <f>ROUND(((ROUND(I30,2)*20)/100),2)</f>
        <v>0</v>
      </c>
    </row>
    <row r="31" spans="1:10" ht="18" customHeight="1">
      <c r="A31" s="16"/>
      <c r="B31" s="27"/>
      <c r="C31" s="131"/>
      <c r="D31" s="132"/>
      <c r="E31" s="25"/>
      <c r="F31" s="16"/>
      <c r="G31" s="88">
        <v>24</v>
      </c>
      <c r="H31" s="89" t="s">
        <v>54</v>
      </c>
      <c r="I31" s="111"/>
      <c r="J31" s="125">
        <f>SUM(J28:J30)</f>
        <v>0</v>
      </c>
    </row>
    <row r="32" spans="1:10" ht="18" customHeight="1" thickBot="1">
      <c r="A32" s="16"/>
      <c r="B32" s="44"/>
      <c r="C32" s="112"/>
      <c r="D32" s="118"/>
      <c r="E32" s="74"/>
      <c r="F32" s="75"/>
      <c r="G32" s="62" t="s">
        <v>55</v>
      </c>
      <c r="H32" s="112"/>
      <c r="I32" s="118"/>
      <c r="J32" s="115"/>
    </row>
    <row r="33" spans="1:10" ht="18" customHeight="1" thickTop="1">
      <c r="A33" s="16"/>
      <c r="B33" s="100"/>
      <c r="C33" s="101"/>
      <c r="D33" s="133" t="s">
        <v>70</v>
      </c>
      <c r="E33" s="77"/>
      <c r="F33" s="102"/>
      <c r="G33" s="109">
        <v>26</v>
      </c>
      <c r="H33" s="134" t="s">
        <v>71</v>
      </c>
      <c r="I33" s="32"/>
      <c r="J33" s="110"/>
    </row>
    <row r="34" spans="1:10" ht="18" customHeight="1">
      <c r="A34" s="16"/>
      <c r="B34" s="28"/>
      <c r="C34" s="24"/>
      <c r="D34" s="19"/>
      <c r="E34" s="19"/>
      <c r="F34" s="19"/>
      <c r="G34" s="19"/>
      <c r="H34" s="19"/>
      <c r="I34" s="32"/>
      <c r="J34" s="35"/>
    </row>
    <row r="35" spans="1:10" ht="18" customHeight="1">
      <c r="A35" s="16"/>
      <c r="B35" s="29"/>
      <c r="C35" s="25"/>
      <c r="D35" s="3"/>
      <c r="E35" s="3"/>
      <c r="F35" s="3"/>
      <c r="G35" s="3"/>
      <c r="H35" s="3"/>
      <c r="I35" s="16"/>
      <c r="J35" s="36"/>
    </row>
    <row r="36" spans="1:10" ht="18" customHeight="1">
      <c r="A36" s="16"/>
      <c r="B36" s="29"/>
      <c r="C36" s="25"/>
      <c r="D36" s="3"/>
      <c r="E36" s="3"/>
      <c r="F36" s="3"/>
      <c r="G36" s="3"/>
      <c r="H36" s="3"/>
      <c r="I36" s="16"/>
      <c r="J36" s="36"/>
    </row>
    <row r="37" spans="1:10" ht="18" customHeight="1">
      <c r="A37" s="16"/>
      <c r="B37" s="29"/>
      <c r="C37" s="25"/>
      <c r="D37" s="3"/>
      <c r="E37" s="3"/>
      <c r="F37" s="3"/>
      <c r="G37" s="3"/>
      <c r="H37" s="3"/>
      <c r="I37" s="16"/>
      <c r="J37" s="36"/>
    </row>
    <row r="38" spans="1:10" ht="18" customHeight="1">
      <c r="A38" s="16"/>
      <c r="B38" s="29"/>
      <c r="C38" s="25"/>
      <c r="D38" s="3"/>
      <c r="E38" s="3"/>
      <c r="F38" s="3"/>
      <c r="G38" s="3"/>
      <c r="H38" s="3"/>
      <c r="I38" s="16"/>
      <c r="J38" s="36"/>
    </row>
    <row r="39" spans="1:10" ht="18" customHeight="1">
      <c r="A39" s="16"/>
      <c r="B39" s="29"/>
      <c r="C39" s="25"/>
      <c r="D39" s="3"/>
      <c r="E39" s="3"/>
      <c r="F39" s="3"/>
      <c r="G39" s="3"/>
      <c r="H39" s="3"/>
      <c r="I39" s="16"/>
      <c r="J39" s="36"/>
    </row>
    <row r="40" spans="1:10" ht="18" customHeight="1" thickBot="1">
      <c r="A40" s="16"/>
      <c r="B40" s="73"/>
      <c r="C40" s="74"/>
      <c r="D40" s="17"/>
      <c r="E40" s="17"/>
      <c r="F40" s="17"/>
      <c r="G40" s="17"/>
      <c r="H40" s="17"/>
      <c r="I40" s="75"/>
      <c r="J40" s="76"/>
    </row>
    <row r="41" spans="1:10" ht="15.75" thickTop="1">
      <c r="A41" s="16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6" t="s">
        <v>34</v>
      </c>
      <c r="B1" s="217"/>
      <c r="C1" s="217"/>
      <c r="D1" s="218"/>
      <c r="E1" s="138" t="s">
        <v>31</v>
      </c>
      <c r="F1" s="137"/>
      <c r="W1">
        <v>30.126</v>
      </c>
    </row>
    <row r="2" spans="1:6" ht="19.5" customHeight="1">
      <c r="A2" s="216" t="s">
        <v>35</v>
      </c>
      <c r="B2" s="217"/>
      <c r="C2" s="217"/>
      <c r="D2" s="218"/>
      <c r="E2" s="138" t="s">
        <v>29</v>
      </c>
      <c r="F2" s="137"/>
    </row>
    <row r="3" spans="1:6" ht="19.5" customHeight="1">
      <c r="A3" s="216" t="s">
        <v>36</v>
      </c>
      <c r="B3" s="217"/>
      <c r="C3" s="217"/>
      <c r="D3" s="218"/>
      <c r="E3" s="138" t="s">
        <v>76</v>
      </c>
      <c r="F3" s="137"/>
    </row>
    <row r="4" spans="1:6" ht="15">
      <c r="A4" s="139" t="s">
        <v>1</v>
      </c>
      <c r="B4" s="136"/>
      <c r="C4" s="136"/>
      <c r="D4" s="136"/>
      <c r="E4" s="136"/>
      <c r="F4" s="136"/>
    </row>
    <row r="5" spans="1:6" ht="15">
      <c r="A5" s="139" t="s">
        <v>314</v>
      </c>
      <c r="B5" s="136"/>
      <c r="C5" s="136"/>
      <c r="D5" s="136"/>
      <c r="E5" s="136"/>
      <c r="F5" s="136"/>
    </row>
    <row r="6" spans="1:6" ht="15">
      <c r="A6" s="136"/>
      <c r="B6" s="136"/>
      <c r="C6" s="136"/>
      <c r="D6" s="136"/>
      <c r="E6" s="136"/>
      <c r="F6" s="136"/>
    </row>
    <row r="7" spans="1:6" ht="15">
      <c r="A7" s="136"/>
      <c r="B7" s="136"/>
      <c r="C7" s="136"/>
      <c r="D7" s="136"/>
      <c r="E7" s="136"/>
      <c r="F7" s="136"/>
    </row>
    <row r="8" spans="1:6" ht="15">
      <c r="A8" s="140" t="s">
        <v>77</v>
      </c>
      <c r="B8" s="136"/>
      <c r="C8" s="136"/>
      <c r="D8" s="136"/>
      <c r="E8" s="136"/>
      <c r="F8" s="136"/>
    </row>
    <row r="9" spans="1:6" ht="15">
      <c r="A9" s="141" t="s">
        <v>73</v>
      </c>
      <c r="B9" s="141" t="s">
        <v>67</v>
      </c>
      <c r="C9" s="141" t="s">
        <v>68</v>
      </c>
      <c r="D9" s="141" t="s">
        <v>45</v>
      </c>
      <c r="E9" s="141" t="s">
        <v>74</v>
      </c>
      <c r="F9" s="141" t="s">
        <v>75</v>
      </c>
    </row>
    <row r="10" spans="1:26" ht="15">
      <c r="A10" s="148" t="s">
        <v>78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">
      <c r="A11" s="150" t="s">
        <v>79</v>
      </c>
      <c r="B11" s="151">
        <f>'SO 18789'!L19</f>
        <v>0</v>
      </c>
      <c r="C11" s="151">
        <f>'SO 18789'!M19</f>
        <v>0</v>
      </c>
      <c r="D11" s="151">
        <f>'SO 18789'!I19</f>
        <v>0</v>
      </c>
      <c r="E11" s="152">
        <f>'SO 18789'!S19</f>
        <v>0</v>
      </c>
      <c r="F11" s="152">
        <f>'SO 18789'!V19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">
      <c r="A12" s="150" t="s">
        <v>80</v>
      </c>
      <c r="B12" s="151">
        <f>'SO 18789'!L25</f>
        <v>0</v>
      </c>
      <c r="C12" s="151">
        <f>'SO 18789'!M25</f>
        <v>0</v>
      </c>
      <c r="D12" s="151">
        <f>'SO 18789'!I25</f>
        <v>0</v>
      </c>
      <c r="E12" s="152">
        <f>'SO 18789'!S25</f>
        <v>7.68</v>
      </c>
      <c r="F12" s="152">
        <f>'SO 18789'!V25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">
      <c r="A13" s="150" t="s">
        <v>82</v>
      </c>
      <c r="B13" s="151">
        <f>'SO 18789'!L30</f>
        <v>0</v>
      </c>
      <c r="C13" s="151">
        <f>'SO 18789'!M30</f>
        <v>0</v>
      </c>
      <c r="D13" s="151">
        <f>'SO 18789'!I30</f>
        <v>0</v>
      </c>
      <c r="E13" s="152">
        <f>'SO 18789'!S30</f>
        <v>35.22</v>
      </c>
      <c r="F13" s="152">
        <f>'SO 18789'!V30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">
      <c r="A14" s="150" t="s">
        <v>83</v>
      </c>
      <c r="B14" s="151">
        <f>'SO 18789'!L35</f>
        <v>0</v>
      </c>
      <c r="C14" s="151">
        <f>'SO 18789'!M35</f>
        <v>0</v>
      </c>
      <c r="D14" s="151">
        <f>'SO 18789'!I35</f>
        <v>0</v>
      </c>
      <c r="E14" s="152">
        <f>'SO 18789'!S35</f>
        <v>8.46</v>
      </c>
      <c r="F14" s="152">
        <f>'SO 18789'!V35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5">
      <c r="A15" s="150" t="s">
        <v>84</v>
      </c>
      <c r="B15" s="151">
        <f>'SO 18789'!L39</f>
        <v>0</v>
      </c>
      <c r="C15" s="151">
        <f>'SO 18789'!M39</f>
        <v>0</v>
      </c>
      <c r="D15" s="151">
        <f>'SO 18789'!I39</f>
        <v>0</v>
      </c>
      <c r="E15" s="152">
        <f>'SO 18789'!S39</f>
        <v>0</v>
      </c>
      <c r="F15" s="152">
        <f>'SO 18789'!V39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ht="15">
      <c r="A16" s="2" t="s">
        <v>78</v>
      </c>
      <c r="B16" s="153">
        <f>'SO 18789'!L41</f>
        <v>0</v>
      </c>
      <c r="C16" s="153">
        <f>'SO 18789'!M41</f>
        <v>0</v>
      </c>
      <c r="D16" s="153">
        <f>'SO 18789'!I41</f>
        <v>0</v>
      </c>
      <c r="E16" s="154">
        <f>'SO 18789'!S41</f>
        <v>51.36</v>
      </c>
      <c r="F16" s="154">
        <f>'SO 18789'!V41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6" ht="15">
      <c r="A17" s="1"/>
      <c r="B17" s="143"/>
      <c r="C17" s="143"/>
      <c r="D17" s="143"/>
      <c r="E17" s="142"/>
      <c r="F17" s="142"/>
    </row>
    <row r="18" spans="1:26" ht="15">
      <c r="A18" s="2" t="s">
        <v>85</v>
      </c>
      <c r="B18" s="153"/>
      <c r="C18" s="151"/>
      <c r="D18" s="151"/>
      <c r="E18" s="152"/>
      <c r="F18" s="152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15">
      <c r="A19" s="150" t="s">
        <v>283</v>
      </c>
      <c r="B19" s="151">
        <f>'SO 18789'!L52</f>
        <v>0</v>
      </c>
      <c r="C19" s="151">
        <f>'SO 18789'!M52</f>
        <v>0</v>
      </c>
      <c r="D19" s="151">
        <f>'SO 18789'!I52</f>
        <v>0</v>
      </c>
      <c r="E19" s="152">
        <f>'SO 18789'!S52</f>
        <v>0.99</v>
      </c>
      <c r="F19" s="152">
        <f>'SO 18789'!V52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ht="15">
      <c r="A20" s="150" t="s">
        <v>284</v>
      </c>
      <c r="B20" s="151">
        <f>'SO 18789'!L57</f>
        <v>0</v>
      </c>
      <c r="C20" s="151">
        <f>'SO 18789'!M57</f>
        <v>0</v>
      </c>
      <c r="D20" s="151">
        <f>'SO 18789'!I57</f>
        <v>0</v>
      </c>
      <c r="E20" s="152">
        <f>'SO 18789'!S57</f>
        <v>0.04</v>
      </c>
      <c r="F20" s="152">
        <f>'SO 18789'!V57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ht="15">
      <c r="A21" s="2" t="s">
        <v>85</v>
      </c>
      <c r="B21" s="153">
        <f>'SO 18789'!L59</f>
        <v>0</v>
      </c>
      <c r="C21" s="153">
        <f>'SO 18789'!M59</f>
        <v>0</v>
      </c>
      <c r="D21" s="153">
        <f>'SO 18789'!I59</f>
        <v>0</v>
      </c>
      <c r="E21" s="154">
        <f>'SO 18789'!S59</f>
        <v>1.03</v>
      </c>
      <c r="F21" s="154">
        <f>'SO 18789'!V59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6" ht="15">
      <c r="A22" s="1"/>
      <c r="B22" s="143"/>
      <c r="C22" s="143"/>
      <c r="D22" s="143"/>
      <c r="E22" s="142"/>
      <c r="F22" s="142"/>
    </row>
    <row r="23" spans="1:26" ht="15">
      <c r="A23" s="2" t="s">
        <v>88</v>
      </c>
      <c r="B23" s="153">
        <f>'SO 18789'!L60</f>
        <v>0</v>
      </c>
      <c r="C23" s="153">
        <f>'SO 18789'!M60</f>
        <v>0</v>
      </c>
      <c r="D23" s="153">
        <f>'SO 18789'!I60</f>
        <v>0</v>
      </c>
      <c r="E23" s="154">
        <f>'SO 18789'!S60</f>
        <v>52.39</v>
      </c>
      <c r="F23" s="154">
        <f>'SO 18789'!V60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6" ht="15">
      <c r="A24" s="1"/>
      <c r="B24" s="143"/>
      <c r="C24" s="143"/>
      <c r="D24" s="143"/>
      <c r="E24" s="142"/>
      <c r="F24" s="142"/>
    </row>
    <row r="25" spans="1:6" ht="15">
      <c r="A25" s="1"/>
      <c r="B25" s="143"/>
      <c r="C25" s="143"/>
      <c r="D25" s="143"/>
      <c r="E25" s="142"/>
      <c r="F25" s="142"/>
    </row>
    <row r="26" spans="1:6" ht="15">
      <c r="A26" s="1"/>
      <c r="B26" s="143"/>
      <c r="C26" s="143"/>
      <c r="D26" s="143"/>
      <c r="E26" s="142"/>
      <c r="F26" s="142"/>
    </row>
    <row r="27" spans="1:6" ht="15">
      <c r="A27" s="1"/>
      <c r="B27" s="143"/>
      <c r="C27" s="143"/>
      <c r="D27" s="143"/>
      <c r="E27" s="142"/>
      <c r="F27" s="142"/>
    </row>
    <row r="28" spans="1:6" ht="15">
      <c r="A28" s="1"/>
      <c r="B28" s="143"/>
      <c r="C28" s="143"/>
      <c r="D28" s="143"/>
      <c r="E28" s="142"/>
      <c r="F28" s="142"/>
    </row>
    <row r="29" spans="1:6" ht="15">
      <c r="A29" s="1"/>
      <c r="B29" s="143"/>
      <c r="C29" s="143"/>
      <c r="D29" s="143"/>
      <c r="E29" s="142"/>
      <c r="F29" s="142"/>
    </row>
    <row r="30" spans="1:6" ht="15">
      <c r="A30" s="1"/>
      <c r="B30" s="143"/>
      <c r="C30" s="143"/>
      <c r="D30" s="143"/>
      <c r="E30" s="142"/>
      <c r="F30" s="142"/>
    </row>
    <row r="31" spans="1:6" ht="15">
      <c r="A31" s="1"/>
      <c r="B31" s="143"/>
      <c r="C31" s="143"/>
      <c r="D31" s="143"/>
      <c r="E31" s="142"/>
      <c r="F31" s="142"/>
    </row>
    <row r="32" spans="1:6" ht="15">
      <c r="A32" s="1"/>
      <c r="B32" s="143"/>
      <c r="C32" s="143"/>
      <c r="D32" s="143"/>
      <c r="E32" s="142"/>
      <c r="F32" s="142"/>
    </row>
    <row r="33" spans="1:6" ht="15">
      <c r="A33" s="1"/>
      <c r="B33" s="143"/>
      <c r="C33" s="143"/>
      <c r="D33" s="143"/>
      <c r="E33" s="142"/>
      <c r="F33" s="142"/>
    </row>
    <row r="34" spans="1:6" ht="15">
      <c r="A34" s="1"/>
      <c r="B34" s="143"/>
      <c r="C34" s="143"/>
      <c r="D34" s="143"/>
      <c r="E34" s="142"/>
      <c r="F34" s="142"/>
    </row>
    <row r="35" spans="1:6" ht="15">
      <c r="A35" s="1"/>
      <c r="B35" s="143"/>
      <c r="C35" s="143"/>
      <c r="D35" s="143"/>
      <c r="E35" s="142"/>
      <c r="F35" s="142"/>
    </row>
    <row r="36" spans="1:6" ht="15">
      <c r="A36" s="1"/>
      <c r="B36" s="143"/>
      <c r="C36" s="143"/>
      <c r="D36" s="143"/>
      <c r="E36" s="142"/>
      <c r="F36" s="142"/>
    </row>
    <row r="37" spans="1:6" ht="15">
      <c r="A37" s="1"/>
      <c r="B37" s="143"/>
      <c r="C37" s="143"/>
      <c r="D37" s="143"/>
      <c r="E37" s="142"/>
      <c r="F37" s="142"/>
    </row>
    <row r="38" spans="1:6" ht="15">
      <c r="A38" s="1"/>
      <c r="B38" s="143"/>
      <c r="C38" s="143"/>
      <c r="D38" s="143"/>
      <c r="E38" s="142"/>
      <c r="F38" s="142"/>
    </row>
    <row r="39" spans="1:6" ht="15">
      <c r="A39" s="1"/>
      <c r="B39" s="143"/>
      <c r="C39" s="143"/>
      <c r="D39" s="143"/>
      <c r="E39" s="142"/>
      <c r="F39" s="142"/>
    </row>
    <row r="40" spans="1:6" ht="15">
      <c r="A40" s="1"/>
      <c r="B40" s="143"/>
      <c r="C40" s="143"/>
      <c r="D40" s="143"/>
      <c r="E40" s="142"/>
      <c r="F40" s="142"/>
    </row>
    <row r="41" spans="1:6" ht="15">
      <c r="A41" s="1"/>
      <c r="B41" s="143"/>
      <c r="C41" s="143"/>
      <c r="D41" s="143"/>
      <c r="E41" s="142"/>
      <c r="F41" s="142"/>
    </row>
    <row r="42" spans="1:6" ht="15">
      <c r="A42" s="1"/>
      <c r="B42" s="143"/>
      <c r="C42" s="143"/>
      <c r="D42" s="143"/>
      <c r="E42" s="142"/>
      <c r="F42" s="142"/>
    </row>
    <row r="43" spans="1:6" ht="15">
      <c r="A43" s="1"/>
      <c r="B43" s="143"/>
      <c r="C43" s="143"/>
      <c r="D43" s="143"/>
      <c r="E43" s="142"/>
      <c r="F43" s="142"/>
    </row>
    <row r="44" spans="1:6" ht="15">
      <c r="A44" s="1"/>
      <c r="B44" s="143"/>
      <c r="C44" s="143"/>
      <c r="D44" s="143"/>
      <c r="E44" s="142"/>
      <c r="F44" s="142"/>
    </row>
    <row r="45" spans="1:6" ht="15">
      <c r="A45" s="1"/>
      <c r="B45" s="143"/>
      <c r="C45" s="143"/>
      <c r="D45" s="143"/>
      <c r="E45" s="142"/>
      <c r="F45" s="142"/>
    </row>
    <row r="46" spans="1:6" ht="15">
      <c r="A46" s="1"/>
      <c r="B46" s="143"/>
      <c r="C46" s="143"/>
      <c r="D46" s="143"/>
      <c r="E46" s="142"/>
      <c r="F46" s="142"/>
    </row>
    <row r="47" spans="1:6" ht="15">
      <c r="A47" s="1"/>
      <c r="B47" s="143"/>
      <c r="C47" s="143"/>
      <c r="D47" s="143"/>
      <c r="E47" s="142"/>
      <c r="F47" s="142"/>
    </row>
    <row r="48" spans="1:6" ht="15">
      <c r="A48" s="1"/>
      <c r="B48" s="143"/>
      <c r="C48" s="143"/>
      <c r="D48" s="143"/>
      <c r="E48" s="142"/>
      <c r="F48" s="142"/>
    </row>
    <row r="49" spans="1:6" ht="15">
      <c r="A49" s="1"/>
      <c r="B49" s="143"/>
      <c r="C49" s="143"/>
      <c r="D49" s="143"/>
      <c r="E49" s="142"/>
      <c r="F49" s="142"/>
    </row>
    <row r="50" spans="1:6" ht="15">
      <c r="A50" s="1"/>
      <c r="B50" s="143"/>
      <c r="C50" s="143"/>
      <c r="D50" s="143"/>
      <c r="E50" s="142"/>
      <c r="F50" s="142"/>
    </row>
    <row r="51" spans="1:6" ht="15">
      <c r="A51" s="1"/>
      <c r="B51" s="143"/>
      <c r="C51" s="143"/>
      <c r="D51" s="143"/>
      <c r="E51" s="142"/>
      <c r="F51" s="142"/>
    </row>
    <row r="52" spans="1:6" ht="15">
      <c r="A52" s="1"/>
      <c r="B52" s="143"/>
      <c r="C52" s="143"/>
      <c r="D52" s="143"/>
      <c r="E52" s="142"/>
      <c r="F52" s="142"/>
    </row>
    <row r="53" spans="1:6" ht="15">
      <c r="A53" s="1"/>
      <c r="B53" s="143"/>
      <c r="C53" s="143"/>
      <c r="D53" s="143"/>
      <c r="E53" s="142"/>
      <c r="F53" s="142"/>
    </row>
    <row r="54" spans="1:6" ht="15">
      <c r="A54" s="1"/>
      <c r="B54" s="143"/>
      <c r="C54" s="143"/>
      <c r="D54" s="143"/>
      <c r="E54" s="142"/>
      <c r="F54" s="142"/>
    </row>
    <row r="55" spans="1:6" ht="15">
      <c r="A55" s="1"/>
      <c r="B55" s="143"/>
      <c r="C55" s="143"/>
      <c r="D55" s="143"/>
      <c r="E55" s="142"/>
      <c r="F55" s="142"/>
    </row>
    <row r="56" spans="1:6" ht="15">
      <c r="A56" s="1"/>
      <c r="B56" s="143"/>
      <c r="C56" s="143"/>
      <c r="D56" s="143"/>
      <c r="E56" s="142"/>
      <c r="F56" s="142"/>
    </row>
    <row r="57" spans="1:6" ht="15">
      <c r="A57" s="1"/>
      <c r="B57" s="143"/>
      <c r="C57" s="143"/>
      <c r="D57" s="143"/>
      <c r="E57" s="142"/>
      <c r="F57" s="142"/>
    </row>
    <row r="58" spans="1:6" ht="15">
      <c r="A58" s="1"/>
      <c r="B58" s="143"/>
      <c r="C58" s="143"/>
      <c r="D58" s="143"/>
      <c r="E58" s="142"/>
      <c r="F58" s="142"/>
    </row>
    <row r="59" spans="1:6" ht="15">
      <c r="A59" s="1"/>
      <c r="B59" s="143"/>
      <c r="C59" s="143"/>
      <c r="D59" s="143"/>
      <c r="E59" s="142"/>
      <c r="F59" s="142"/>
    </row>
    <row r="60" spans="1:6" ht="15">
      <c r="A60" s="1"/>
      <c r="B60" s="143"/>
      <c r="C60" s="143"/>
      <c r="D60" s="143"/>
      <c r="E60" s="142"/>
      <c r="F60" s="142"/>
    </row>
    <row r="61" spans="1:6" ht="15">
      <c r="A61" s="1"/>
      <c r="B61" s="143"/>
      <c r="C61" s="143"/>
      <c r="D61" s="143"/>
      <c r="E61" s="142"/>
      <c r="F61" s="142"/>
    </row>
    <row r="62" spans="1:6" ht="15">
      <c r="A62" s="1"/>
      <c r="B62" s="143"/>
      <c r="C62" s="143"/>
      <c r="D62" s="143"/>
      <c r="E62" s="142"/>
      <c r="F62" s="142"/>
    </row>
    <row r="63" spans="1:6" ht="15">
      <c r="A63" s="1"/>
      <c r="B63" s="143"/>
      <c r="C63" s="143"/>
      <c r="D63" s="143"/>
      <c r="E63" s="142"/>
      <c r="F63" s="142"/>
    </row>
    <row r="64" spans="1:6" ht="15">
      <c r="A64" s="1"/>
      <c r="B64" s="143"/>
      <c r="C64" s="143"/>
      <c r="D64" s="143"/>
      <c r="E64" s="142"/>
      <c r="F64" s="142"/>
    </row>
    <row r="65" spans="1:6" ht="15">
      <c r="A65" s="1"/>
      <c r="B65" s="143"/>
      <c r="C65" s="143"/>
      <c r="D65" s="143"/>
      <c r="E65" s="142"/>
      <c r="F65" s="142"/>
    </row>
    <row r="66" spans="1:6" ht="15">
      <c r="A66" s="1"/>
      <c r="B66" s="143"/>
      <c r="C66" s="143"/>
      <c r="D66" s="143"/>
      <c r="E66" s="142"/>
      <c r="F66" s="142"/>
    </row>
    <row r="67" spans="1:6" ht="15">
      <c r="A67" s="1"/>
      <c r="B67" s="143"/>
      <c r="C67" s="143"/>
      <c r="D67" s="143"/>
      <c r="E67" s="142"/>
      <c r="F67" s="142"/>
    </row>
    <row r="68" spans="1:6" ht="15">
      <c r="A68" s="1"/>
      <c r="B68" s="143"/>
      <c r="C68" s="143"/>
      <c r="D68" s="143"/>
      <c r="E68" s="142"/>
      <c r="F68" s="142"/>
    </row>
    <row r="69" spans="1:6" ht="15">
      <c r="A69" s="1"/>
      <c r="B69" s="143"/>
      <c r="C69" s="143"/>
      <c r="D69" s="143"/>
      <c r="E69" s="142"/>
      <c r="F69" s="142"/>
    </row>
    <row r="70" spans="1:6" ht="15">
      <c r="A70" s="1"/>
      <c r="B70" s="143"/>
      <c r="C70" s="143"/>
      <c r="D70" s="143"/>
      <c r="E70" s="142"/>
      <c r="F70" s="142"/>
    </row>
    <row r="71" spans="1:6" ht="15">
      <c r="A71" s="1"/>
      <c r="B71" s="143"/>
      <c r="C71" s="143"/>
      <c r="D71" s="143"/>
      <c r="E71" s="142"/>
      <c r="F71" s="142"/>
    </row>
    <row r="72" spans="1:6" ht="15">
      <c r="A72" s="1"/>
      <c r="B72" s="143"/>
      <c r="C72" s="143"/>
      <c r="D72" s="143"/>
      <c r="E72" s="142"/>
      <c r="F72" s="142"/>
    </row>
    <row r="73" spans="1:6" ht="15">
      <c r="A73" s="1"/>
      <c r="B73" s="143"/>
      <c r="C73" s="143"/>
      <c r="D73" s="143"/>
      <c r="E73" s="142"/>
      <c r="F73" s="142"/>
    </row>
    <row r="74" spans="1:6" ht="15">
      <c r="A74" s="1"/>
      <c r="B74" s="143"/>
      <c r="C74" s="143"/>
      <c r="D74" s="143"/>
      <c r="E74" s="142"/>
      <c r="F74" s="142"/>
    </row>
    <row r="75" spans="1:6" ht="15">
      <c r="A75" s="1"/>
      <c r="B75" s="143"/>
      <c r="C75" s="143"/>
      <c r="D75" s="143"/>
      <c r="E75" s="142"/>
      <c r="F75" s="142"/>
    </row>
    <row r="76" spans="1:6" ht="15">
      <c r="A76" s="1"/>
      <c r="B76" s="143"/>
      <c r="C76" s="143"/>
      <c r="D76" s="143"/>
      <c r="E76" s="142"/>
      <c r="F76" s="142"/>
    </row>
    <row r="77" spans="1:6" ht="15">
      <c r="A77" s="1"/>
      <c r="B77" s="143"/>
      <c r="C77" s="143"/>
      <c r="D77" s="143"/>
      <c r="E77" s="142"/>
      <c r="F77" s="142"/>
    </row>
    <row r="78" spans="1:6" ht="15">
      <c r="A78" s="1"/>
      <c r="B78" s="143"/>
      <c r="C78" s="143"/>
      <c r="D78" s="143"/>
      <c r="E78" s="142"/>
      <c r="F78" s="142"/>
    </row>
    <row r="79" spans="1:6" ht="15">
      <c r="A79" s="1"/>
      <c r="B79" s="143"/>
      <c r="C79" s="143"/>
      <c r="D79" s="143"/>
      <c r="E79" s="142"/>
      <c r="F79" s="142"/>
    </row>
    <row r="80" spans="1:6" ht="15">
      <c r="A80" s="1"/>
      <c r="B80" s="143"/>
      <c r="C80" s="143"/>
      <c r="D80" s="143"/>
      <c r="E80" s="142"/>
      <c r="F80" s="142"/>
    </row>
    <row r="81" spans="1:6" ht="15">
      <c r="A81" s="1"/>
      <c r="B81" s="143"/>
      <c r="C81" s="143"/>
      <c r="D81" s="143"/>
      <c r="E81" s="142"/>
      <c r="F81" s="142"/>
    </row>
    <row r="82" spans="1:6" ht="15">
      <c r="A82" s="1"/>
      <c r="B82" s="143"/>
      <c r="C82" s="143"/>
      <c r="D82" s="143"/>
      <c r="E82" s="142"/>
      <c r="F82" s="142"/>
    </row>
    <row r="83" spans="1:6" ht="15">
      <c r="A83" s="1"/>
      <c r="B83" s="143"/>
      <c r="C83" s="143"/>
      <c r="D83" s="143"/>
      <c r="E83" s="142"/>
      <c r="F83" s="142"/>
    </row>
    <row r="84" spans="1:6" ht="15">
      <c r="A84" s="1"/>
      <c r="B84" s="143"/>
      <c r="C84" s="143"/>
      <c r="D84" s="143"/>
      <c r="E84" s="142"/>
      <c r="F84" s="142"/>
    </row>
    <row r="85" spans="1:6" ht="15">
      <c r="A85" s="1"/>
      <c r="B85" s="143"/>
      <c r="C85" s="143"/>
      <c r="D85" s="143"/>
      <c r="E85" s="142"/>
      <c r="F85" s="142"/>
    </row>
    <row r="86" spans="1:6" ht="15">
      <c r="A86" s="1"/>
      <c r="B86" s="143"/>
      <c r="C86" s="143"/>
      <c r="D86" s="143"/>
      <c r="E86" s="142"/>
      <c r="F86" s="142"/>
    </row>
    <row r="87" spans="1:6" ht="15">
      <c r="A87" s="1"/>
      <c r="B87" s="143"/>
      <c r="C87" s="143"/>
      <c r="D87" s="143"/>
      <c r="E87" s="142"/>
      <c r="F87" s="142"/>
    </row>
    <row r="88" spans="1:6" ht="15">
      <c r="A88" s="1"/>
      <c r="B88" s="143"/>
      <c r="C88" s="143"/>
      <c r="D88" s="143"/>
      <c r="E88" s="142"/>
      <c r="F88" s="142"/>
    </row>
    <row r="89" spans="1:6" ht="15">
      <c r="A89" s="1"/>
      <c r="B89" s="143"/>
      <c r="C89" s="143"/>
      <c r="D89" s="143"/>
      <c r="E89" s="142"/>
      <c r="F89" s="142"/>
    </row>
    <row r="90" spans="1:6" ht="15">
      <c r="A90" s="1"/>
      <c r="B90" s="143"/>
      <c r="C90" s="143"/>
      <c r="D90" s="143"/>
      <c r="E90" s="142"/>
      <c r="F90" s="142"/>
    </row>
    <row r="91" spans="1:6" ht="15">
      <c r="A91" s="1"/>
      <c r="B91" s="143"/>
      <c r="C91" s="143"/>
      <c r="D91" s="143"/>
      <c r="E91" s="142"/>
      <c r="F91" s="142"/>
    </row>
    <row r="92" spans="1:6" ht="15">
      <c r="A92" s="1"/>
      <c r="B92" s="143"/>
      <c r="C92" s="143"/>
      <c r="D92" s="143"/>
      <c r="E92" s="142"/>
      <c r="F92" s="142"/>
    </row>
    <row r="93" spans="1:6" ht="15">
      <c r="A93" s="1"/>
      <c r="B93" s="143"/>
      <c r="C93" s="143"/>
      <c r="D93" s="143"/>
      <c r="E93" s="142"/>
      <c r="F93" s="142"/>
    </row>
    <row r="94" spans="1:6" ht="15">
      <c r="A94" s="1"/>
      <c r="B94" s="143"/>
      <c r="C94" s="143"/>
      <c r="D94" s="143"/>
      <c r="E94" s="142"/>
      <c r="F94" s="142"/>
    </row>
    <row r="95" spans="1:6" ht="15">
      <c r="A95" s="1"/>
      <c r="B95" s="143"/>
      <c r="C95" s="143"/>
      <c r="D95" s="143"/>
      <c r="E95" s="142"/>
      <c r="F95" s="142"/>
    </row>
    <row r="96" spans="1:6" ht="15">
      <c r="A96" s="1"/>
      <c r="B96" s="143"/>
      <c r="C96" s="143"/>
      <c r="D96" s="143"/>
      <c r="E96" s="142"/>
      <c r="F96" s="142"/>
    </row>
    <row r="97" spans="1:6" ht="15">
      <c r="A97" s="1"/>
      <c r="B97" s="143"/>
      <c r="C97" s="143"/>
      <c r="D97" s="143"/>
      <c r="E97" s="142"/>
      <c r="F97" s="142"/>
    </row>
    <row r="98" spans="1:6" ht="15">
      <c r="A98" s="1"/>
      <c r="B98" s="143"/>
      <c r="C98" s="143"/>
      <c r="D98" s="143"/>
      <c r="E98" s="142"/>
      <c r="F98" s="142"/>
    </row>
    <row r="99" spans="1:6" ht="15">
      <c r="A99" s="1"/>
      <c r="B99" s="143"/>
      <c r="C99" s="143"/>
      <c r="D99" s="143"/>
      <c r="E99" s="142"/>
      <c r="F99" s="142"/>
    </row>
    <row r="100" spans="1:6" ht="15">
      <c r="A100" s="1"/>
      <c r="B100" s="143"/>
      <c r="C100" s="143"/>
      <c r="D100" s="143"/>
      <c r="E100" s="142"/>
      <c r="F100" s="142"/>
    </row>
    <row r="101" spans="1:6" ht="15">
      <c r="A101" s="1"/>
      <c r="B101" s="143"/>
      <c r="C101" s="143"/>
      <c r="D101" s="143"/>
      <c r="E101" s="142"/>
      <c r="F101" s="142"/>
    </row>
    <row r="102" spans="1:6" ht="15">
      <c r="A102" s="1"/>
      <c r="B102" s="143"/>
      <c r="C102" s="143"/>
      <c r="D102" s="143"/>
      <c r="E102" s="142"/>
      <c r="F102" s="142"/>
    </row>
    <row r="103" spans="1:6" ht="15">
      <c r="A103" s="1"/>
      <c r="B103" s="143"/>
      <c r="C103" s="143"/>
      <c r="D103" s="143"/>
      <c r="E103" s="142"/>
      <c r="F103" s="142"/>
    </row>
    <row r="104" spans="1:6" ht="15">
      <c r="A104" s="1"/>
      <c r="B104" s="143"/>
      <c r="C104" s="143"/>
      <c r="D104" s="143"/>
      <c r="E104" s="142"/>
      <c r="F104" s="142"/>
    </row>
    <row r="105" spans="1:6" ht="15">
      <c r="A105" s="1"/>
      <c r="B105" s="143"/>
      <c r="C105" s="143"/>
      <c r="D105" s="143"/>
      <c r="E105" s="142"/>
      <c r="F105" s="142"/>
    </row>
    <row r="106" spans="1:6" ht="15">
      <c r="A106" s="1"/>
      <c r="B106" s="143"/>
      <c r="C106" s="143"/>
      <c r="D106" s="143"/>
      <c r="E106" s="142"/>
      <c r="F106" s="142"/>
    </row>
    <row r="107" spans="1:6" ht="15">
      <c r="A107" s="1"/>
      <c r="B107" s="143"/>
      <c r="C107" s="143"/>
      <c r="D107" s="143"/>
      <c r="E107" s="142"/>
      <c r="F107" s="142"/>
    </row>
    <row r="108" spans="1:6" ht="15">
      <c r="A108" s="1"/>
      <c r="B108" s="143"/>
      <c r="C108" s="143"/>
      <c r="D108" s="143"/>
      <c r="E108" s="142"/>
      <c r="F108" s="142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"/>
      <c r="B1" s="219" t="s">
        <v>34</v>
      </c>
      <c r="C1" s="220"/>
      <c r="D1" s="220"/>
      <c r="E1" s="220"/>
      <c r="F1" s="220"/>
      <c r="G1" s="220"/>
      <c r="H1" s="221"/>
      <c r="I1" s="158" t="s">
        <v>31</v>
      </c>
      <c r="J1" s="15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5"/>
      <c r="B2" s="219" t="s">
        <v>35</v>
      </c>
      <c r="C2" s="220"/>
      <c r="D2" s="220"/>
      <c r="E2" s="220"/>
      <c r="F2" s="220"/>
      <c r="G2" s="220"/>
      <c r="H2" s="221"/>
      <c r="I2" s="158" t="s">
        <v>29</v>
      </c>
      <c r="J2" s="1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"/>
      <c r="B3" s="219" t="s">
        <v>36</v>
      </c>
      <c r="C3" s="220"/>
      <c r="D3" s="220"/>
      <c r="E3" s="220"/>
      <c r="F3" s="220"/>
      <c r="G3" s="220"/>
      <c r="H3" s="221"/>
      <c r="I3" s="158" t="s">
        <v>99</v>
      </c>
      <c r="J3" s="15"/>
      <c r="K3" s="3"/>
      <c r="L3" s="3"/>
      <c r="M3" s="3"/>
      <c r="N3" s="3"/>
      <c r="O3" s="3"/>
      <c r="P3" s="5" t="s">
        <v>33</v>
      </c>
      <c r="Q3" s="1"/>
      <c r="R3" s="1"/>
      <c r="S3" s="3"/>
      <c r="V3" s="3"/>
    </row>
    <row r="4" spans="1:22" ht="15">
      <c r="A4" s="3"/>
      <c r="B4" s="5" t="s">
        <v>100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9" t="s">
        <v>314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7"/>
      <c r="B7" s="18" t="s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7"/>
      <c r="V7" s="17"/>
    </row>
    <row r="8" spans="1:26" ht="15.75">
      <c r="A8" s="161" t="s">
        <v>89</v>
      </c>
      <c r="B8" s="161" t="s">
        <v>90</v>
      </c>
      <c r="C8" s="161" t="s">
        <v>91</v>
      </c>
      <c r="D8" s="161" t="s">
        <v>92</v>
      </c>
      <c r="E8" s="161" t="s">
        <v>93</v>
      </c>
      <c r="F8" s="161" t="s">
        <v>94</v>
      </c>
      <c r="G8" s="161" t="s">
        <v>67</v>
      </c>
      <c r="H8" s="161" t="s">
        <v>68</v>
      </c>
      <c r="I8" s="161" t="s">
        <v>95</v>
      </c>
      <c r="J8" s="161"/>
      <c r="K8" s="161"/>
      <c r="L8" s="161"/>
      <c r="M8" s="161"/>
      <c r="N8" s="161"/>
      <c r="O8" s="161"/>
      <c r="P8" s="161" t="s">
        <v>96</v>
      </c>
      <c r="Q8" s="156"/>
      <c r="R8" s="156"/>
      <c r="S8" s="161" t="s">
        <v>97</v>
      </c>
      <c r="T8" s="157"/>
      <c r="U8" s="157"/>
      <c r="V8" s="161" t="s">
        <v>98</v>
      </c>
      <c r="W8" s="155"/>
      <c r="X8" s="155"/>
      <c r="Y8" s="155"/>
      <c r="Z8" s="155"/>
    </row>
    <row r="9" spans="1:26" ht="15">
      <c r="A9" s="144"/>
      <c r="B9" s="144"/>
      <c r="C9" s="162"/>
      <c r="D9" s="148" t="s">
        <v>78</v>
      </c>
      <c r="E9" s="144"/>
      <c r="F9" s="163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50"/>
      <c r="R9" s="150"/>
      <c r="S9" s="144"/>
      <c r="T9" s="147"/>
      <c r="U9" s="147"/>
      <c r="V9" s="144"/>
      <c r="W9" s="147"/>
      <c r="X9" s="147"/>
      <c r="Y9" s="147"/>
      <c r="Z9" s="147"/>
    </row>
    <row r="10" spans="1:26" ht="15">
      <c r="A10" s="150"/>
      <c r="B10" s="150"/>
      <c r="C10" s="165">
        <v>1</v>
      </c>
      <c r="D10" s="165" t="s">
        <v>79</v>
      </c>
      <c r="E10" s="150"/>
      <c r="F10" s="164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47"/>
      <c r="U10" s="147"/>
      <c r="V10" s="150"/>
      <c r="W10" s="147"/>
      <c r="X10" s="147"/>
      <c r="Y10" s="147"/>
      <c r="Z10" s="147"/>
    </row>
    <row r="11" spans="1:26" ht="24.75" customHeight="1">
      <c r="A11" s="171"/>
      <c r="B11" s="166" t="s">
        <v>101</v>
      </c>
      <c r="C11" s="172" t="s">
        <v>102</v>
      </c>
      <c r="D11" s="166" t="s">
        <v>103</v>
      </c>
      <c r="E11" s="166" t="s">
        <v>104</v>
      </c>
      <c r="F11" s="167">
        <v>51.4395</v>
      </c>
      <c r="G11" s="173"/>
      <c r="H11" s="173"/>
      <c r="I11" s="168">
        <f aca="true" t="shared" si="0" ref="I11:I18">ROUND(F11*(G11+H11),2)</f>
        <v>0</v>
      </c>
      <c r="J11" s="166">
        <f aca="true" t="shared" si="1" ref="J11:J18">ROUND(F11*(N11),2)</f>
        <v>0</v>
      </c>
      <c r="K11" s="169">
        <f aca="true" t="shared" si="2" ref="K11:K18">ROUND(F11*(O11),2)</f>
        <v>0</v>
      </c>
      <c r="L11" s="169">
        <f aca="true" t="shared" si="3" ref="L11:L18">ROUND(F11*(G11),2)</f>
        <v>0</v>
      </c>
      <c r="M11" s="169">
        <f aca="true" t="shared" si="4" ref="M11:M18">ROUND(F11*(H11),2)</f>
        <v>0</v>
      </c>
      <c r="N11" s="169">
        <v>0</v>
      </c>
      <c r="O11" s="169"/>
      <c r="P11" s="174"/>
      <c r="Q11" s="174"/>
      <c r="R11" s="174"/>
      <c r="S11" s="169">
        <f aca="true" t="shared" si="5" ref="S11:S18">ROUND(F11*(P11),3)</f>
        <v>0</v>
      </c>
      <c r="T11" s="170"/>
      <c r="U11" s="170"/>
      <c r="V11" s="174"/>
      <c r="Z11">
        <v>0</v>
      </c>
    </row>
    <row r="12" spans="1:26" ht="24.75" customHeight="1">
      <c r="A12" s="171"/>
      <c r="B12" s="166" t="s">
        <v>101</v>
      </c>
      <c r="C12" s="172" t="s">
        <v>248</v>
      </c>
      <c r="D12" s="166" t="s">
        <v>249</v>
      </c>
      <c r="E12" s="166" t="s">
        <v>104</v>
      </c>
      <c r="F12" s="167">
        <v>48.2715</v>
      </c>
      <c r="G12" s="173"/>
      <c r="H12" s="173"/>
      <c r="I12" s="168">
        <f t="shared" si="0"/>
        <v>0</v>
      </c>
      <c r="J12" s="166">
        <f t="shared" si="1"/>
        <v>0</v>
      </c>
      <c r="K12" s="169">
        <f t="shared" si="2"/>
        <v>0</v>
      </c>
      <c r="L12" s="169">
        <f t="shared" si="3"/>
        <v>0</v>
      </c>
      <c r="M12" s="169">
        <f t="shared" si="4"/>
        <v>0</v>
      </c>
      <c r="N12" s="169">
        <v>0</v>
      </c>
      <c r="O12" s="169"/>
      <c r="P12" s="174"/>
      <c r="Q12" s="174"/>
      <c r="R12" s="174"/>
      <c r="S12" s="169">
        <f t="shared" si="5"/>
        <v>0</v>
      </c>
      <c r="T12" s="170"/>
      <c r="U12" s="170"/>
      <c r="V12" s="174"/>
      <c r="Z12">
        <v>0</v>
      </c>
    </row>
    <row r="13" spans="1:26" ht="24.75" customHeight="1">
      <c r="A13" s="171"/>
      <c r="B13" s="166" t="s">
        <v>101</v>
      </c>
      <c r="C13" s="172" t="s">
        <v>111</v>
      </c>
      <c r="D13" s="166" t="s">
        <v>112</v>
      </c>
      <c r="E13" s="166" t="s">
        <v>104</v>
      </c>
      <c r="F13" s="167">
        <v>51.4395</v>
      </c>
      <c r="G13" s="173"/>
      <c r="H13" s="173"/>
      <c r="I13" s="168">
        <f t="shared" si="0"/>
        <v>0</v>
      </c>
      <c r="J13" s="166">
        <f t="shared" si="1"/>
        <v>0</v>
      </c>
      <c r="K13" s="169">
        <f t="shared" si="2"/>
        <v>0</v>
      </c>
      <c r="L13" s="169">
        <f t="shared" si="3"/>
        <v>0</v>
      </c>
      <c r="M13" s="169">
        <f t="shared" si="4"/>
        <v>0</v>
      </c>
      <c r="N13" s="169">
        <v>0</v>
      </c>
      <c r="O13" s="169"/>
      <c r="P13" s="174"/>
      <c r="Q13" s="174"/>
      <c r="R13" s="174"/>
      <c r="S13" s="169">
        <f t="shared" si="5"/>
        <v>0</v>
      </c>
      <c r="T13" s="170"/>
      <c r="U13" s="170"/>
      <c r="V13" s="174"/>
      <c r="Z13">
        <v>0</v>
      </c>
    </row>
    <row r="14" spans="1:26" ht="24.75" customHeight="1">
      <c r="A14" s="171"/>
      <c r="B14" s="166" t="s">
        <v>101</v>
      </c>
      <c r="C14" s="172" t="s">
        <v>115</v>
      </c>
      <c r="D14" s="166" t="s">
        <v>116</v>
      </c>
      <c r="E14" s="166" t="s">
        <v>104</v>
      </c>
      <c r="F14" s="167">
        <v>51.4395</v>
      </c>
      <c r="G14" s="173"/>
      <c r="H14" s="173"/>
      <c r="I14" s="168">
        <f t="shared" si="0"/>
        <v>0</v>
      </c>
      <c r="J14" s="166">
        <f t="shared" si="1"/>
        <v>0</v>
      </c>
      <c r="K14" s="169">
        <f t="shared" si="2"/>
        <v>0</v>
      </c>
      <c r="L14" s="169">
        <f t="shared" si="3"/>
        <v>0</v>
      </c>
      <c r="M14" s="169">
        <f t="shared" si="4"/>
        <v>0</v>
      </c>
      <c r="N14" s="169">
        <v>0</v>
      </c>
      <c r="O14" s="169"/>
      <c r="P14" s="174"/>
      <c r="Q14" s="174"/>
      <c r="R14" s="174"/>
      <c r="S14" s="169">
        <f t="shared" si="5"/>
        <v>0</v>
      </c>
      <c r="T14" s="170"/>
      <c r="U14" s="170"/>
      <c r="V14" s="174"/>
      <c r="Z14">
        <v>0</v>
      </c>
    </row>
    <row r="15" spans="1:26" ht="24.75" customHeight="1">
      <c r="A15" s="171"/>
      <c r="B15" s="166" t="s">
        <v>101</v>
      </c>
      <c r="C15" s="172" t="s">
        <v>119</v>
      </c>
      <c r="D15" s="166" t="s">
        <v>120</v>
      </c>
      <c r="E15" s="166" t="s">
        <v>104</v>
      </c>
      <c r="F15" s="167">
        <v>51.4395</v>
      </c>
      <c r="G15" s="173"/>
      <c r="H15" s="173"/>
      <c r="I15" s="168">
        <f t="shared" si="0"/>
        <v>0</v>
      </c>
      <c r="J15" s="166">
        <f t="shared" si="1"/>
        <v>0</v>
      </c>
      <c r="K15" s="169">
        <f t="shared" si="2"/>
        <v>0</v>
      </c>
      <c r="L15" s="169">
        <f t="shared" si="3"/>
        <v>0</v>
      </c>
      <c r="M15" s="169">
        <f t="shared" si="4"/>
        <v>0</v>
      </c>
      <c r="N15" s="169">
        <v>0</v>
      </c>
      <c r="O15" s="169"/>
      <c r="P15" s="174"/>
      <c r="Q15" s="174"/>
      <c r="R15" s="174"/>
      <c r="S15" s="169">
        <f t="shared" si="5"/>
        <v>0</v>
      </c>
      <c r="T15" s="170"/>
      <c r="U15" s="170"/>
      <c r="V15" s="174"/>
      <c r="Z15">
        <v>0</v>
      </c>
    </row>
    <row r="16" spans="1:26" ht="24.75" customHeight="1">
      <c r="A16" s="171"/>
      <c r="B16" s="166" t="s">
        <v>101</v>
      </c>
      <c r="C16" s="172" t="s">
        <v>121</v>
      </c>
      <c r="D16" s="166" t="s">
        <v>122</v>
      </c>
      <c r="E16" s="166" t="s">
        <v>123</v>
      </c>
      <c r="F16" s="167">
        <v>62.905</v>
      </c>
      <c r="G16" s="173"/>
      <c r="H16" s="173"/>
      <c r="I16" s="168">
        <f t="shared" si="0"/>
        <v>0</v>
      </c>
      <c r="J16" s="166">
        <f t="shared" si="1"/>
        <v>0</v>
      </c>
      <c r="K16" s="169">
        <f t="shared" si="2"/>
        <v>0</v>
      </c>
      <c r="L16" s="169">
        <f t="shared" si="3"/>
        <v>0</v>
      </c>
      <c r="M16" s="169">
        <f t="shared" si="4"/>
        <v>0</v>
      </c>
      <c r="N16" s="169">
        <v>0</v>
      </c>
      <c r="O16" s="169"/>
      <c r="P16" s="174"/>
      <c r="Q16" s="174"/>
      <c r="R16" s="174"/>
      <c r="S16" s="169">
        <f t="shared" si="5"/>
        <v>0</v>
      </c>
      <c r="T16" s="170"/>
      <c r="U16" s="170"/>
      <c r="V16" s="174"/>
      <c r="Z16">
        <v>0</v>
      </c>
    </row>
    <row r="17" spans="1:26" ht="24.75" customHeight="1">
      <c r="A17" s="171"/>
      <c r="B17" s="166" t="s">
        <v>101</v>
      </c>
      <c r="C17" s="172" t="s">
        <v>117</v>
      </c>
      <c r="D17" s="166" t="s">
        <v>118</v>
      </c>
      <c r="E17" s="166" t="s">
        <v>104</v>
      </c>
      <c r="F17" s="167">
        <v>51.4395</v>
      </c>
      <c r="G17" s="173"/>
      <c r="H17" s="173"/>
      <c r="I17" s="168">
        <f t="shared" si="0"/>
        <v>0</v>
      </c>
      <c r="J17" s="166">
        <f t="shared" si="1"/>
        <v>0</v>
      </c>
      <c r="K17" s="169">
        <f t="shared" si="2"/>
        <v>0</v>
      </c>
      <c r="L17" s="169">
        <f t="shared" si="3"/>
        <v>0</v>
      </c>
      <c r="M17" s="169">
        <f t="shared" si="4"/>
        <v>0</v>
      </c>
      <c r="N17" s="169">
        <v>0</v>
      </c>
      <c r="O17" s="169"/>
      <c r="P17" s="174"/>
      <c r="Q17" s="174"/>
      <c r="R17" s="174"/>
      <c r="S17" s="169">
        <f t="shared" si="5"/>
        <v>0</v>
      </c>
      <c r="T17" s="170"/>
      <c r="U17" s="170"/>
      <c r="V17" s="174"/>
      <c r="Z17">
        <v>0</v>
      </c>
    </row>
    <row r="18" spans="1:26" ht="24.75" customHeight="1">
      <c r="A18" s="171"/>
      <c r="B18" s="166" t="s">
        <v>101</v>
      </c>
      <c r="C18" s="172" t="s">
        <v>285</v>
      </c>
      <c r="D18" s="166" t="s">
        <v>286</v>
      </c>
      <c r="E18" s="166" t="s">
        <v>104</v>
      </c>
      <c r="F18" s="167">
        <v>3.168</v>
      </c>
      <c r="G18" s="173"/>
      <c r="H18" s="173"/>
      <c r="I18" s="168">
        <f t="shared" si="0"/>
        <v>0</v>
      </c>
      <c r="J18" s="166">
        <f t="shared" si="1"/>
        <v>0</v>
      </c>
      <c r="K18" s="169">
        <f t="shared" si="2"/>
        <v>0</v>
      </c>
      <c r="L18" s="169">
        <f t="shared" si="3"/>
        <v>0</v>
      </c>
      <c r="M18" s="169">
        <f t="shared" si="4"/>
        <v>0</v>
      </c>
      <c r="N18" s="169">
        <v>0</v>
      </c>
      <c r="O18" s="169"/>
      <c r="P18" s="174"/>
      <c r="Q18" s="174"/>
      <c r="R18" s="174"/>
      <c r="S18" s="169">
        <f t="shared" si="5"/>
        <v>0</v>
      </c>
      <c r="T18" s="170"/>
      <c r="U18" s="170"/>
      <c r="V18" s="174"/>
      <c r="Z18">
        <v>0</v>
      </c>
    </row>
    <row r="19" spans="1:26" ht="15">
      <c r="A19" s="150"/>
      <c r="B19" s="150"/>
      <c r="C19" s="165">
        <v>1</v>
      </c>
      <c r="D19" s="165" t="s">
        <v>79</v>
      </c>
      <c r="E19" s="150"/>
      <c r="F19" s="164"/>
      <c r="G19" s="153">
        <f>ROUND((SUM(L10:L18))/1,2)</f>
        <v>0</v>
      </c>
      <c r="H19" s="153">
        <f>ROUND((SUM(M10:M18))/1,2)</f>
        <v>0</v>
      </c>
      <c r="I19" s="153">
        <f>ROUND((SUM(I10:I18))/1,2)</f>
        <v>0</v>
      </c>
      <c r="J19" s="150"/>
      <c r="K19" s="150"/>
      <c r="L19" s="150">
        <f>ROUND((SUM(L10:L18))/1,2)</f>
        <v>0</v>
      </c>
      <c r="M19" s="150">
        <f>ROUND((SUM(M10:M18))/1,2)</f>
        <v>0</v>
      </c>
      <c r="N19" s="150"/>
      <c r="O19" s="150"/>
      <c r="P19" s="175"/>
      <c r="Q19" s="150"/>
      <c r="R19" s="150"/>
      <c r="S19" s="175">
        <f>ROUND((SUM(S10:S18))/1,2)</f>
        <v>0</v>
      </c>
      <c r="T19" s="147"/>
      <c r="U19" s="147"/>
      <c r="V19" s="2">
        <f>ROUND((SUM(V10:V18))/1,2)</f>
        <v>0</v>
      </c>
      <c r="W19" s="147"/>
      <c r="X19" s="147"/>
      <c r="Y19" s="147"/>
      <c r="Z19" s="147"/>
    </row>
    <row r="20" spans="1:22" ht="15">
      <c r="A20" s="1"/>
      <c r="B20" s="1"/>
      <c r="C20" s="1"/>
      <c r="D20" s="1"/>
      <c r="E20" s="1"/>
      <c r="F20" s="160"/>
      <c r="G20" s="143"/>
      <c r="H20" s="143"/>
      <c r="I20" s="143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ht="15">
      <c r="A21" s="150"/>
      <c r="B21" s="150"/>
      <c r="C21" s="165">
        <v>2</v>
      </c>
      <c r="D21" s="165" t="s">
        <v>80</v>
      </c>
      <c r="E21" s="150"/>
      <c r="F21" s="164"/>
      <c r="G21" s="151"/>
      <c r="H21" s="151"/>
      <c r="I21" s="151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47"/>
      <c r="U21" s="147"/>
      <c r="V21" s="150"/>
      <c r="W21" s="147"/>
      <c r="X21" s="147"/>
      <c r="Y21" s="147"/>
      <c r="Z21" s="147"/>
    </row>
    <row r="22" spans="1:26" ht="24.75" customHeight="1">
      <c r="A22" s="181"/>
      <c r="B22" s="176" t="s">
        <v>124</v>
      </c>
      <c r="C22" s="182" t="s">
        <v>125</v>
      </c>
      <c r="D22" s="176" t="s">
        <v>126</v>
      </c>
      <c r="E22" s="176" t="s">
        <v>123</v>
      </c>
      <c r="F22" s="177">
        <v>66.04074999999999</v>
      </c>
      <c r="G22" s="183"/>
      <c r="H22" s="183"/>
      <c r="I22" s="178">
        <f>ROUND(F22*(G22+H22),2)</f>
        <v>0</v>
      </c>
      <c r="J22" s="176">
        <f>ROUND(F22*(N22),2)</f>
        <v>0</v>
      </c>
      <c r="K22" s="179">
        <f>ROUND(F22*(O22),2)</f>
        <v>0</v>
      </c>
      <c r="L22" s="179">
        <f>ROUND(F22*(G22),2)</f>
        <v>0</v>
      </c>
      <c r="M22" s="179">
        <f>ROUND(F22*(H22),2)</f>
        <v>0</v>
      </c>
      <c r="N22" s="179">
        <v>0</v>
      </c>
      <c r="O22" s="179"/>
      <c r="P22" s="184"/>
      <c r="Q22" s="184"/>
      <c r="R22" s="184"/>
      <c r="S22" s="179">
        <f>ROUND(F22*(P22),3)</f>
        <v>0</v>
      </c>
      <c r="T22" s="180"/>
      <c r="U22" s="180"/>
      <c r="V22" s="184"/>
      <c r="Z22">
        <v>0</v>
      </c>
    </row>
    <row r="23" spans="1:26" ht="24.75" customHeight="1">
      <c r="A23" s="171"/>
      <c r="B23" s="166" t="s">
        <v>130</v>
      </c>
      <c r="C23" s="172" t="s">
        <v>287</v>
      </c>
      <c r="D23" s="166" t="s">
        <v>288</v>
      </c>
      <c r="E23" s="166" t="s">
        <v>315</v>
      </c>
      <c r="F23" s="167">
        <v>3.168</v>
      </c>
      <c r="G23" s="173"/>
      <c r="H23" s="173"/>
      <c r="I23" s="168">
        <f>ROUND(F23*(G23+H23),2)</f>
        <v>0</v>
      </c>
      <c r="J23" s="166">
        <f>ROUND(F23*(N23),2)</f>
        <v>0</v>
      </c>
      <c r="K23" s="169">
        <f>ROUND(F23*(O23),2)</f>
        <v>0</v>
      </c>
      <c r="L23" s="169">
        <f>ROUND(F23*(G23),2)</f>
        <v>0</v>
      </c>
      <c r="M23" s="169">
        <f>ROUND(F23*(H23),2)</f>
        <v>0</v>
      </c>
      <c r="N23" s="169">
        <v>0</v>
      </c>
      <c r="O23" s="169"/>
      <c r="P23" s="174">
        <v>2.4179</v>
      </c>
      <c r="Q23" s="174"/>
      <c r="R23" s="174">
        <v>2.4179</v>
      </c>
      <c r="S23" s="169">
        <f>ROUND(F23*(P23),3)</f>
        <v>7.66</v>
      </c>
      <c r="T23" s="170"/>
      <c r="U23" s="170"/>
      <c r="V23" s="174"/>
      <c r="Z23">
        <v>0</v>
      </c>
    </row>
    <row r="24" spans="1:26" ht="24.75" customHeight="1">
      <c r="A24" s="171"/>
      <c r="B24" s="166" t="s">
        <v>127</v>
      </c>
      <c r="C24" s="172" t="s">
        <v>128</v>
      </c>
      <c r="D24" s="166" t="s">
        <v>129</v>
      </c>
      <c r="E24" s="166" t="s">
        <v>123</v>
      </c>
      <c r="F24" s="167">
        <v>62.905</v>
      </c>
      <c r="G24" s="173"/>
      <c r="H24" s="173"/>
      <c r="I24" s="168">
        <f>ROUND(F24*(G24+H24),2)</f>
        <v>0</v>
      </c>
      <c r="J24" s="166">
        <f>ROUND(F24*(N24),2)</f>
        <v>0</v>
      </c>
      <c r="K24" s="169">
        <f>ROUND(F24*(O24),2)</f>
        <v>0</v>
      </c>
      <c r="L24" s="169">
        <f>ROUND(F24*(G24),2)</f>
        <v>0</v>
      </c>
      <c r="M24" s="169">
        <f>ROUND(F24*(H24),2)</f>
        <v>0</v>
      </c>
      <c r="N24" s="169">
        <v>0</v>
      </c>
      <c r="O24" s="169"/>
      <c r="P24" s="174">
        <v>0.00028</v>
      </c>
      <c r="Q24" s="174"/>
      <c r="R24" s="174">
        <v>0.00028</v>
      </c>
      <c r="S24" s="169">
        <f>ROUND(F24*(P24),3)</f>
        <v>0.018</v>
      </c>
      <c r="T24" s="170"/>
      <c r="U24" s="170"/>
      <c r="V24" s="174"/>
      <c r="Z24">
        <v>0</v>
      </c>
    </row>
    <row r="25" spans="1:26" ht="15">
      <c r="A25" s="150"/>
      <c r="B25" s="150"/>
      <c r="C25" s="165">
        <v>2</v>
      </c>
      <c r="D25" s="165" t="s">
        <v>80</v>
      </c>
      <c r="E25" s="150"/>
      <c r="F25" s="164"/>
      <c r="G25" s="153">
        <f>ROUND((SUM(L21:L24))/1,2)</f>
        <v>0</v>
      </c>
      <c r="H25" s="153">
        <f>ROUND((SUM(M21:M24))/1,2)</f>
        <v>0</v>
      </c>
      <c r="I25" s="153">
        <f>ROUND((SUM(I21:I24))/1,2)</f>
        <v>0</v>
      </c>
      <c r="J25" s="150"/>
      <c r="K25" s="150"/>
      <c r="L25" s="150">
        <f>ROUND((SUM(L21:L24))/1,2)</f>
        <v>0</v>
      </c>
      <c r="M25" s="150">
        <f>ROUND((SUM(M21:M24))/1,2)</f>
        <v>0</v>
      </c>
      <c r="N25" s="150"/>
      <c r="O25" s="150"/>
      <c r="P25" s="175"/>
      <c r="Q25" s="150"/>
      <c r="R25" s="150"/>
      <c r="S25" s="175">
        <f>ROUND((SUM(S21:S24))/1,2)</f>
        <v>7.68</v>
      </c>
      <c r="T25" s="147"/>
      <c r="U25" s="147"/>
      <c r="V25" s="2">
        <f>ROUND((SUM(V21:V24))/1,2)</f>
        <v>0</v>
      </c>
      <c r="W25" s="147"/>
      <c r="X25" s="147"/>
      <c r="Y25" s="147"/>
      <c r="Z25" s="147"/>
    </row>
    <row r="26" spans="1:22" ht="15">
      <c r="A26" s="1"/>
      <c r="B26" s="1"/>
      <c r="C26" s="1"/>
      <c r="D26" s="1"/>
      <c r="E26" s="1"/>
      <c r="F26" s="160"/>
      <c r="G26" s="143"/>
      <c r="H26" s="143"/>
      <c r="I26" s="143"/>
      <c r="J26" s="1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ht="15">
      <c r="A27" s="150"/>
      <c r="B27" s="150"/>
      <c r="C27" s="165">
        <v>5</v>
      </c>
      <c r="D27" s="165" t="s">
        <v>82</v>
      </c>
      <c r="E27" s="150"/>
      <c r="F27" s="164"/>
      <c r="G27" s="151"/>
      <c r="H27" s="151"/>
      <c r="I27" s="151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47"/>
      <c r="U27" s="147"/>
      <c r="V27" s="150"/>
      <c r="W27" s="147"/>
      <c r="X27" s="147"/>
      <c r="Y27" s="147"/>
      <c r="Z27" s="147"/>
    </row>
    <row r="28" spans="1:26" ht="24.75" customHeight="1">
      <c r="A28" s="181"/>
      <c r="B28" s="176" t="s">
        <v>164</v>
      </c>
      <c r="C28" s="182" t="s">
        <v>291</v>
      </c>
      <c r="D28" s="176" t="s">
        <v>292</v>
      </c>
      <c r="E28" s="176" t="s">
        <v>316</v>
      </c>
      <c r="F28" s="177">
        <v>62.905</v>
      </c>
      <c r="G28" s="183"/>
      <c r="H28" s="183"/>
      <c r="I28" s="178">
        <f>ROUND(F28*(G28+H28),2)</f>
        <v>0</v>
      </c>
      <c r="J28" s="176">
        <f>ROUND(F28*(N28),2)</f>
        <v>0</v>
      </c>
      <c r="K28" s="179">
        <f>ROUND(F28*(O28),2)</f>
        <v>0</v>
      </c>
      <c r="L28" s="179">
        <f>ROUND(F28*(G28),2)</f>
        <v>0</v>
      </c>
      <c r="M28" s="179">
        <f>ROUND(F28*(H28),2)</f>
        <v>0</v>
      </c>
      <c r="N28" s="179">
        <v>0</v>
      </c>
      <c r="O28" s="179"/>
      <c r="P28" s="184">
        <v>0.2799</v>
      </c>
      <c r="Q28" s="184"/>
      <c r="R28" s="184">
        <v>0.2799</v>
      </c>
      <c r="S28" s="179">
        <f>ROUND(F28*(P28),3)</f>
        <v>17.607</v>
      </c>
      <c r="T28" s="180"/>
      <c r="U28" s="180"/>
      <c r="V28" s="184"/>
      <c r="Z28">
        <v>0</v>
      </c>
    </row>
    <row r="29" spans="1:26" ht="24.75" customHeight="1">
      <c r="A29" s="171"/>
      <c r="B29" s="166" t="s">
        <v>143</v>
      </c>
      <c r="C29" s="172" t="s">
        <v>289</v>
      </c>
      <c r="D29" s="166" t="s">
        <v>290</v>
      </c>
      <c r="E29" s="166" t="s">
        <v>123</v>
      </c>
      <c r="F29" s="167">
        <v>62.905</v>
      </c>
      <c r="G29" s="173"/>
      <c r="H29" s="173"/>
      <c r="I29" s="168">
        <f>ROUND(F29*(G29+H29),2)</f>
        <v>0</v>
      </c>
      <c r="J29" s="166">
        <f>ROUND(F29*(N29),2)</f>
        <v>0</v>
      </c>
      <c r="K29" s="169">
        <f>ROUND(F29*(O29),2)</f>
        <v>0</v>
      </c>
      <c r="L29" s="169">
        <f>ROUND(F29*(G29),2)</f>
        <v>0</v>
      </c>
      <c r="M29" s="169">
        <f>ROUND(F29*(H29),2)</f>
        <v>0</v>
      </c>
      <c r="N29" s="169">
        <v>0</v>
      </c>
      <c r="O29" s="169"/>
      <c r="P29" s="174">
        <v>0.27994</v>
      </c>
      <c r="Q29" s="174"/>
      <c r="R29" s="174">
        <v>0.27994</v>
      </c>
      <c r="S29" s="169">
        <f>ROUND(F29*(P29),3)</f>
        <v>17.61</v>
      </c>
      <c r="T29" s="170"/>
      <c r="U29" s="170"/>
      <c r="V29" s="174"/>
      <c r="Z29">
        <v>0</v>
      </c>
    </row>
    <row r="30" spans="1:26" ht="15">
      <c r="A30" s="150"/>
      <c r="B30" s="150"/>
      <c r="C30" s="165">
        <v>5</v>
      </c>
      <c r="D30" s="165" t="s">
        <v>82</v>
      </c>
      <c r="E30" s="150"/>
      <c r="F30" s="164"/>
      <c r="G30" s="153">
        <f>ROUND((SUM(L27:L29))/1,2)</f>
        <v>0</v>
      </c>
      <c r="H30" s="153">
        <f>ROUND((SUM(M27:M29))/1,2)</f>
        <v>0</v>
      </c>
      <c r="I30" s="153">
        <f>ROUND((SUM(I27:I29))/1,2)</f>
        <v>0</v>
      </c>
      <c r="J30" s="150"/>
      <c r="K30" s="150"/>
      <c r="L30" s="150">
        <f>ROUND((SUM(L27:L29))/1,2)</f>
        <v>0</v>
      </c>
      <c r="M30" s="150">
        <f>ROUND((SUM(M27:M29))/1,2)</f>
        <v>0</v>
      </c>
      <c r="N30" s="150"/>
      <c r="O30" s="150"/>
      <c r="P30" s="175"/>
      <c r="Q30" s="150"/>
      <c r="R30" s="150"/>
      <c r="S30" s="175">
        <f>ROUND((SUM(S27:S29))/1,2)</f>
        <v>35.22</v>
      </c>
      <c r="T30" s="147"/>
      <c r="U30" s="147"/>
      <c r="V30" s="2">
        <f>ROUND((SUM(V27:V29))/1,2)</f>
        <v>0</v>
      </c>
      <c r="W30" s="147"/>
      <c r="X30" s="147"/>
      <c r="Y30" s="147"/>
      <c r="Z30" s="147"/>
    </row>
    <row r="31" spans="1:22" ht="15">
      <c r="A31" s="1"/>
      <c r="B31" s="1"/>
      <c r="C31" s="1"/>
      <c r="D31" s="1"/>
      <c r="E31" s="1"/>
      <c r="F31" s="160"/>
      <c r="G31" s="143"/>
      <c r="H31" s="143"/>
      <c r="I31" s="143"/>
      <c r="J31" s="1"/>
      <c r="K31" s="1"/>
      <c r="L31" s="1"/>
      <c r="M31" s="1"/>
      <c r="N31" s="1"/>
      <c r="O31" s="1"/>
      <c r="P31" s="1"/>
      <c r="Q31" s="1"/>
      <c r="R31" s="1"/>
      <c r="S31" s="1"/>
      <c r="V31" s="1"/>
    </row>
    <row r="32" spans="1:26" ht="15">
      <c r="A32" s="150"/>
      <c r="B32" s="150"/>
      <c r="C32" s="165">
        <v>9</v>
      </c>
      <c r="D32" s="165" t="s">
        <v>83</v>
      </c>
      <c r="E32" s="150"/>
      <c r="F32" s="164"/>
      <c r="G32" s="151"/>
      <c r="H32" s="151"/>
      <c r="I32" s="151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47"/>
      <c r="U32" s="147"/>
      <c r="V32" s="150"/>
      <c r="W32" s="147"/>
      <c r="X32" s="147"/>
      <c r="Y32" s="147"/>
      <c r="Z32" s="147"/>
    </row>
    <row r="33" spans="1:26" ht="24.75" customHeight="1">
      <c r="A33" s="171"/>
      <c r="B33" s="166" t="s">
        <v>143</v>
      </c>
      <c r="C33" s="172" t="s">
        <v>159</v>
      </c>
      <c r="D33" s="166" t="s">
        <v>160</v>
      </c>
      <c r="E33" s="166" t="s">
        <v>136</v>
      </c>
      <c r="F33" s="167">
        <v>43.4</v>
      </c>
      <c r="G33" s="173"/>
      <c r="H33" s="173"/>
      <c r="I33" s="168">
        <f>ROUND(F33*(G33+H33),2)</f>
        <v>0</v>
      </c>
      <c r="J33" s="166">
        <f>ROUND(F33*(N33),2)</f>
        <v>0</v>
      </c>
      <c r="K33" s="169">
        <f>ROUND(F33*(O33),2)</f>
        <v>0</v>
      </c>
      <c r="L33" s="169">
        <f>ROUND(F33*(G33),2)</f>
        <v>0</v>
      </c>
      <c r="M33" s="169">
        <f>ROUND(F33*(H33),2)</f>
        <v>0</v>
      </c>
      <c r="N33" s="169">
        <v>0</v>
      </c>
      <c r="O33" s="169"/>
      <c r="P33" s="174">
        <v>0.164</v>
      </c>
      <c r="Q33" s="174"/>
      <c r="R33" s="174">
        <v>0.164</v>
      </c>
      <c r="S33" s="169">
        <f>ROUND(F33*(P33),3)</f>
        <v>7.118</v>
      </c>
      <c r="T33" s="170"/>
      <c r="U33" s="170"/>
      <c r="V33" s="174"/>
      <c r="Z33">
        <v>0</v>
      </c>
    </row>
    <row r="34" spans="1:26" ht="24.75" customHeight="1">
      <c r="A34" s="181"/>
      <c r="B34" s="176" t="s">
        <v>154</v>
      </c>
      <c r="C34" s="182" t="s">
        <v>161</v>
      </c>
      <c r="D34" s="176" t="s">
        <v>162</v>
      </c>
      <c r="E34" s="176" t="s">
        <v>163</v>
      </c>
      <c r="F34" s="177">
        <v>47.74</v>
      </c>
      <c r="G34" s="183"/>
      <c r="H34" s="183"/>
      <c r="I34" s="178">
        <f>ROUND(F34*(G34+H34),2)</f>
        <v>0</v>
      </c>
      <c r="J34" s="176">
        <f>ROUND(F34*(N34),2)</f>
        <v>0</v>
      </c>
      <c r="K34" s="179">
        <f>ROUND(F34*(O34),2)</f>
        <v>0</v>
      </c>
      <c r="L34" s="179">
        <f>ROUND(F34*(G34),2)</f>
        <v>0</v>
      </c>
      <c r="M34" s="179">
        <f>ROUND(F34*(H34),2)</f>
        <v>0</v>
      </c>
      <c r="N34" s="179">
        <v>0</v>
      </c>
      <c r="O34" s="179"/>
      <c r="P34" s="184">
        <v>0.028</v>
      </c>
      <c r="Q34" s="184"/>
      <c r="R34" s="184">
        <v>0.028</v>
      </c>
      <c r="S34" s="179">
        <f>ROUND(F34*(P34),3)</f>
        <v>1.337</v>
      </c>
      <c r="T34" s="180"/>
      <c r="U34" s="180"/>
      <c r="V34" s="184"/>
      <c r="Z34">
        <v>0</v>
      </c>
    </row>
    <row r="35" spans="1:26" ht="15">
      <c r="A35" s="150"/>
      <c r="B35" s="150"/>
      <c r="C35" s="165">
        <v>9</v>
      </c>
      <c r="D35" s="165" t="s">
        <v>83</v>
      </c>
      <c r="E35" s="150"/>
      <c r="F35" s="164"/>
      <c r="G35" s="153">
        <f>ROUND((SUM(L32:L34))/1,2)</f>
        <v>0</v>
      </c>
      <c r="H35" s="153">
        <f>ROUND((SUM(M32:M34))/1,2)</f>
        <v>0</v>
      </c>
      <c r="I35" s="153">
        <f>ROUND((SUM(I32:I34))/1,2)</f>
        <v>0</v>
      </c>
      <c r="J35" s="150"/>
      <c r="K35" s="150"/>
      <c r="L35" s="150">
        <f>ROUND((SUM(L32:L34))/1,2)</f>
        <v>0</v>
      </c>
      <c r="M35" s="150">
        <f>ROUND((SUM(M32:M34))/1,2)</f>
        <v>0</v>
      </c>
      <c r="N35" s="150"/>
      <c r="O35" s="150"/>
      <c r="P35" s="175"/>
      <c r="Q35" s="150"/>
      <c r="R35" s="150"/>
      <c r="S35" s="175">
        <f>ROUND((SUM(S32:S34))/1,2)</f>
        <v>8.46</v>
      </c>
      <c r="T35" s="147"/>
      <c r="U35" s="147"/>
      <c r="V35" s="2">
        <f>ROUND((SUM(V32:V34))/1,2)</f>
        <v>0</v>
      </c>
      <c r="W35" s="147"/>
      <c r="X35" s="147"/>
      <c r="Y35" s="147"/>
      <c r="Z35" s="147"/>
    </row>
    <row r="36" spans="1:22" ht="15">
      <c r="A36" s="1"/>
      <c r="B36" s="1"/>
      <c r="C36" s="1"/>
      <c r="D36" s="1"/>
      <c r="E36" s="1"/>
      <c r="F36" s="160"/>
      <c r="G36" s="143"/>
      <c r="H36" s="143"/>
      <c r="I36" s="143"/>
      <c r="J36" s="1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6" ht="15">
      <c r="A37" s="150"/>
      <c r="B37" s="150"/>
      <c r="C37" s="165">
        <v>99</v>
      </c>
      <c r="D37" s="165" t="s">
        <v>84</v>
      </c>
      <c r="E37" s="150"/>
      <c r="F37" s="164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47"/>
      <c r="U37" s="147"/>
      <c r="V37" s="150"/>
      <c r="W37" s="147"/>
      <c r="X37" s="147"/>
      <c r="Y37" s="147"/>
      <c r="Z37" s="147"/>
    </row>
    <row r="38" spans="1:26" ht="24.75" customHeight="1">
      <c r="A38" s="171"/>
      <c r="B38" s="166" t="s">
        <v>143</v>
      </c>
      <c r="C38" s="172" t="s">
        <v>167</v>
      </c>
      <c r="D38" s="166" t="s">
        <v>168</v>
      </c>
      <c r="E38" s="166" t="s">
        <v>169</v>
      </c>
      <c r="F38" s="167">
        <v>51.348575800000006</v>
      </c>
      <c r="G38" s="173"/>
      <c r="H38" s="173"/>
      <c r="I38" s="168">
        <f>ROUND(F38*(G38+H38),2)</f>
        <v>0</v>
      </c>
      <c r="J38" s="166">
        <f>ROUND(F38*(N38),2)</f>
        <v>0</v>
      </c>
      <c r="K38" s="169">
        <f>ROUND(F38*(O38),2)</f>
        <v>0</v>
      </c>
      <c r="L38" s="169">
        <f>ROUND(F38*(G38),2)</f>
        <v>0</v>
      </c>
      <c r="M38" s="169">
        <f>ROUND(F38*(H38),2)</f>
        <v>0</v>
      </c>
      <c r="N38" s="169">
        <v>0</v>
      </c>
      <c r="O38" s="169"/>
      <c r="P38" s="174"/>
      <c r="Q38" s="174"/>
      <c r="R38" s="174"/>
      <c r="S38" s="169">
        <f>ROUND(F38*(P38),3)</f>
        <v>0</v>
      </c>
      <c r="T38" s="170"/>
      <c r="U38" s="170"/>
      <c r="V38" s="174"/>
      <c r="Z38">
        <v>0</v>
      </c>
    </row>
    <row r="39" spans="1:26" ht="15">
      <c r="A39" s="150"/>
      <c r="B39" s="150"/>
      <c r="C39" s="165">
        <v>99</v>
      </c>
      <c r="D39" s="165" t="s">
        <v>84</v>
      </c>
      <c r="E39" s="150"/>
      <c r="F39" s="164"/>
      <c r="G39" s="153">
        <f>ROUND((SUM(L37:L38))/1,2)</f>
        <v>0</v>
      </c>
      <c r="H39" s="153">
        <f>ROUND((SUM(M37:M38))/1,2)</f>
        <v>0</v>
      </c>
      <c r="I39" s="153">
        <f>ROUND((SUM(I37:I38))/1,2)</f>
        <v>0</v>
      </c>
      <c r="J39" s="150"/>
      <c r="K39" s="150"/>
      <c r="L39" s="150">
        <f>ROUND((SUM(L37:L38))/1,2)</f>
        <v>0</v>
      </c>
      <c r="M39" s="150">
        <f>ROUND((SUM(M37:M38))/1,2)</f>
        <v>0</v>
      </c>
      <c r="N39" s="150"/>
      <c r="O39" s="150"/>
      <c r="P39" s="175"/>
      <c r="Q39" s="150"/>
      <c r="R39" s="150"/>
      <c r="S39" s="175">
        <f>ROUND((SUM(S37:S38))/1,2)</f>
        <v>0</v>
      </c>
      <c r="T39" s="147"/>
      <c r="U39" s="147"/>
      <c r="V39" s="2">
        <f>ROUND((SUM(V37:V38))/1,2)</f>
        <v>0</v>
      </c>
      <c r="W39" s="147"/>
      <c r="X39" s="147"/>
      <c r="Y39" s="147"/>
      <c r="Z39" s="147"/>
    </row>
    <row r="40" spans="1:22" ht="15">
      <c r="A40" s="1"/>
      <c r="B40" s="1"/>
      <c r="C40" s="1"/>
      <c r="D40" s="1"/>
      <c r="E40" s="1"/>
      <c r="F40" s="160"/>
      <c r="G40" s="143"/>
      <c r="H40" s="143"/>
      <c r="I40" s="143"/>
      <c r="J40" s="1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2" ht="15">
      <c r="A41" s="150"/>
      <c r="B41" s="150"/>
      <c r="C41" s="150"/>
      <c r="D41" s="2" t="s">
        <v>78</v>
      </c>
      <c r="E41" s="150"/>
      <c r="F41" s="164"/>
      <c r="G41" s="153">
        <f>ROUND((SUM(L9:L40))/2,2)</f>
        <v>0</v>
      </c>
      <c r="H41" s="153">
        <f>ROUND((SUM(M9:M40))/2,2)</f>
        <v>0</v>
      </c>
      <c r="I41" s="153">
        <f>ROUND((SUM(I9:I40))/2,2)</f>
        <v>0</v>
      </c>
      <c r="J41" s="151"/>
      <c r="K41" s="150"/>
      <c r="L41" s="151">
        <f>ROUND((SUM(L9:L40))/2,2)</f>
        <v>0</v>
      </c>
      <c r="M41" s="151">
        <f>ROUND((SUM(M9:M40))/2,2)</f>
        <v>0</v>
      </c>
      <c r="N41" s="150"/>
      <c r="O41" s="150"/>
      <c r="P41" s="175"/>
      <c r="Q41" s="150"/>
      <c r="R41" s="150"/>
      <c r="S41" s="175">
        <f>ROUND((SUM(S9:S40))/2,2)</f>
        <v>51.36</v>
      </c>
      <c r="T41" s="147"/>
      <c r="U41" s="147"/>
      <c r="V41" s="2">
        <f>ROUND((SUM(V9:V40))/2,2)</f>
        <v>0</v>
      </c>
    </row>
    <row r="42" spans="1:22" ht="15">
      <c r="A42" s="1"/>
      <c r="B42" s="1"/>
      <c r="C42" s="1"/>
      <c r="D42" s="1"/>
      <c r="E42" s="1"/>
      <c r="F42" s="160"/>
      <c r="G42" s="143"/>
      <c r="H42" s="143"/>
      <c r="I42" s="143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6" ht="15">
      <c r="A43" s="150"/>
      <c r="B43" s="150"/>
      <c r="C43" s="150"/>
      <c r="D43" s="2" t="s">
        <v>85</v>
      </c>
      <c r="E43" s="150"/>
      <c r="F43" s="164"/>
      <c r="G43" s="151"/>
      <c r="H43" s="151"/>
      <c r="I43" s="151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47"/>
      <c r="U43" s="147"/>
      <c r="V43" s="150"/>
      <c r="W43" s="147"/>
      <c r="X43" s="147"/>
      <c r="Y43" s="147"/>
      <c r="Z43" s="147"/>
    </row>
    <row r="44" spans="1:26" ht="15">
      <c r="A44" s="150"/>
      <c r="B44" s="150"/>
      <c r="C44" s="165">
        <v>762</v>
      </c>
      <c r="D44" s="165" t="s">
        <v>283</v>
      </c>
      <c r="E44" s="150"/>
      <c r="F44" s="164"/>
      <c r="G44" s="151"/>
      <c r="H44" s="151"/>
      <c r="I44" s="151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47"/>
      <c r="U44" s="147"/>
      <c r="V44" s="150"/>
      <c r="W44" s="147"/>
      <c r="X44" s="147"/>
      <c r="Y44" s="147"/>
      <c r="Z44" s="147"/>
    </row>
    <row r="45" spans="1:26" ht="24.75" customHeight="1">
      <c r="A45" s="171"/>
      <c r="B45" s="166" t="s">
        <v>293</v>
      </c>
      <c r="C45" s="172" t="s">
        <v>294</v>
      </c>
      <c r="D45" s="166" t="s">
        <v>295</v>
      </c>
      <c r="E45" s="166" t="s">
        <v>317</v>
      </c>
      <c r="F45" s="167">
        <v>8</v>
      </c>
      <c r="G45" s="173"/>
      <c r="H45" s="173"/>
      <c r="I45" s="168">
        <f aca="true" t="shared" si="6" ref="I45:I51">ROUND(F45*(G45+H45),2)</f>
        <v>0</v>
      </c>
      <c r="J45" s="166">
        <f aca="true" t="shared" si="7" ref="J45:J51">ROUND(F45*(N45),2)</f>
        <v>0</v>
      </c>
      <c r="K45" s="169">
        <f aca="true" t="shared" si="8" ref="K45:K51">ROUND(F45*(O45),2)</f>
        <v>0</v>
      </c>
      <c r="L45" s="169">
        <f aca="true" t="shared" si="9" ref="L45:L51">ROUND(F45*(G45),2)</f>
        <v>0</v>
      </c>
      <c r="M45" s="169">
        <f aca="true" t="shared" si="10" ref="M45:M51">ROUND(F45*(H45),2)</f>
        <v>0</v>
      </c>
      <c r="N45" s="169">
        <v>0</v>
      </c>
      <c r="O45" s="169"/>
      <c r="P45" s="174"/>
      <c r="Q45" s="174"/>
      <c r="R45" s="174"/>
      <c r="S45" s="169">
        <f aca="true" t="shared" si="11" ref="S45:S51">ROUND(F45*(P45),3)</f>
        <v>0</v>
      </c>
      <c r="T45" s="170"/>
      <c r="U45" s="170"/>
      <c r="V45" s="174"/>
      <c r="Z45">
        <v>0</v>
      </c>
    </row>
    <row r="46" spans="1:26" ht="24.75" customHeight="1">
      <c r="A46" s="171"/>
      <c r="B46" s="166" t="s">
        <v>293</v>
      </c>
      <c r="C46" s="172" t="s">
        <v>298</v>
      </c>
      <c r="D46" s="166" t="s">
        <v>299</v>
      </c>
      <c r="E46" s="166" t="s">
        <v>104</v>
      </c>
      <c r="F46" s="167">
        <v>1.67</v>
      </c>
      <c r="G46" s="173"/>
      <c r="H46" s="173"/>
      <c r="I46" s="168">
        <f t="shared" si="6"/>
        <v>0</v>
      </c>
      <c r="J46" s="166">
        <f t="shared" si="7"/>
        <v>0</v>
      </c>
      <c r="K46" s="169">
        <f t="shared" si="8"/>
        <v>0</v>
      </c>
      <c r="L46" s="169">
        <f t="shared" si="9"/>
        <v>0</v>
      </c>
      <c r="M46" s="169">
        <f t="shared" si="10"/>
        <v>0</v>
      </c>
      <c r="N46" s="169">
        <v>0</v>
      </c>
      <c r="O46" s="169"/>
      <c r="P46" s="174">
        <v>0.0273</v>
      </c>
      <c r="Q46" s="174"/>
      <c r="R46" s="174">
        <v>0.0273</v>
      </c>
      <c r="S46" s="169">
        <f t="shared" si="11"/>
        <v>0.046</v>
      </c>
      <c r="T46" s="170"/>
      <c r="U46" s="170"/>
      <c r="V46" s="174"/>
      <c r="Z46">
        <v>0</v>
      </c>
    </row>
    <row r="47" spans="1:26" ht="24.75" customHeight="1">
      <c r="A47" s="171"/>
      <c r="B47" s="166" t="s">
        <v>293</v>
      </c>
      <c r="C47" s="172" t="s">
        <v>300</v>
      </c>
      <c r="D47" s="166" t="s">
        <v>301</v>
      </c>
      <c r="E47" s="166" t="s">
        <v>136</v>
      </c>
      <c r="F47" s="167">
        <v>41.6</v>
      </c>
      <c r="G47" s="173"/>
      <c r="H47" s="173"/>
      <c r="I47" s="168">
        <f t="shared" si="6"/>
        <v>0</v>
      </c>
      <c r="J47" s="166">
        <f t="shared" si="7"/>
        <v>0</v>
      </c>
      <c r="K47" s="169">
        <f t="shared" si="8"/>
        <v>0</v>
      </c>
      <c r="L47" s="169">
        <f t="shared" si="9"/>
        <v>0</v>
      </c>
      <c r="M47" s="169">
        <f t="shared" si="10"/>
        <v>0</v>
      </c>
      <c r="N47" s="169">
        <v>0</v>
      </c>
      <c r="O47" s="169"/>
      <c r="P47" s="174">
        <v>0.00021</v>
      </c>
      <c r="Q47" s="174"/>
      <c r="R47" s="174">
        <v>0.00021</v>
      </c>
      <c r="S47" s="169">
        <f t="shared" si="11"/>
        <v>0.009</v>
      </c>
      <c r="T47" s="170"/>
      <c r="U47" s="170"/>
      <c r="V47" s="174"/>
      <c r="Z47">
        <v>0</v>
      </c>
    </row>
    <row r="48" spans="1:26" ht="24.75" customHeight="1">
      <c r="A48" s="171"/>
      <c r="B48" s="166" t="s">
        <v>293</v>
      </c>
      <c r="C48" s="172" t="s">
        <v>296</v>
      </c>
      <c r="D48" s="166" t="s">
        <v>297</v>
      </c>
      <c r="E48" s="166" t="s">
        <v>136</v>
      </c>
      <c r="F48" s="167">
        <v>76</v>
      </c>
      <c r="G48" s="173"/>
      <c r="H48" s="173"/>
      <c r="I48" s="168">
        <f t="shared" si="6"/>
        <v>0</v>
      </c>
      <c r="J48" s="166">
        <f t="shared" si="7"/>
        <v>0</v>
      </c>
      <c r="K48" s="169">
        <f t="shared" si="8"/>
        <v>0</v>
      </c>
      <c r="L48" s="169">
        <f t="shared" si="9"/>
        <v>0</v>
      </c>
      <c r="M48" s="169">
        <f t="shared" si="10"/>
        <v>0</v>
      </c>
      <c r="N48" s="169">
        <v>0</v>
      </c>
      <c r="O48" s="169"/>
      <c r="P48" s="174">
        <v>0.00021</v>
      </c>
      <c r="Q48" s="174"/>
      <c r="R48" s="174">
        <v>0.00021</v>
      </c>
      <c r="S48" s="169">
        <f t="shared" si="11"/>
        <v>0.016</v>
      </c>
      <c r="T48" s="170"/>
      <c r="U48" s="170"/>
      <c r="V48" s="174"/>
      <c r="Z48">
        <v>0</v>
      </c>
    </row>
    <row r="49" spans="1:26" ht="24.75" customHeight="1">
      <c r="A49" s="171"/>
      <c r="B49" s="166" t="s">
        <v>293</v>
      </c>
      <c r="C49" s="172" t="s">
        <v>302</v>
      </c>
      <c r="D49" s="166" t="s">
        <v>303</v>
      </c>
      <c r="E49" s="166" t="s">
        <v>182</v>
      </c>
      <c r="F49" s="167">
        <v>5.2</v>
      </c>
      <c r="G49" s="173"/>
      <c r="H49" s="173"/>
      <c r="I49" s="168">
        <f t="shared" si="6"/>
        <v>0</v>
      </c>
      <c r="J49" s="166">
        <f t="shared" si="7"/>
        <v>0</v>
      </c>
      <c r="K49" s="169">
        <f t="shared" si="8"/>
        <v>0</v>
      </c>
      <c r="L49" s="169">
        <f t="shared" si="9"/>
        <v>0</v>
      </c>
      <c r="M49" s="169">
        <f t="shared" si="10"/>
        <v>0</v>
      </c>
      <c r="N49" s="169">
        <v>0</v>
      </c>
      <c r="O49" s="169"/>
      <c r="P49" s="174"/>
      <c r="Q49" s="174"/>
      <c r="R49" s="174"/>
      <c r="S49" s="169">
        <f t="shared" si="11"/>
        <v>0</v>
      </c>
      <c r="T49" s="170"/>
      <c r="U49" s="170"/>
      <c r="V49" s="174"/>
      <c r="Z49">
        <v>0</v>
      </c>
    </row>
    <row r="50" spans="1:26" ht="24.75" customHeight="1">
      <c r="A50" s="181"/>
      <c r="B50" s="176" t="s">
        <v>304</v>
      </c>
      <c r="C50" s="182" t="s">
        <v>305</v>
      </c>
      <c r="D50" s="176" t="s">
        <v>306</v>
      </c>
      <c r="E50" s="176" t="s">
        <v>104</v>
      </c>
      <c r="F50" s="177">
        <v>1.1232</v>
      </c>
      <c r="G50" s="183"/>
      <c r="H50" s="183"/>
      <c r="I50" s="178">
        <f t="shared" si="6"/>
        <v>0</v>
      </c>
      <c r="J50" s="176">
        <f t="shared" si="7"/>
        <v>0</v>
      </c>
      <c r="K50" s="179">
        <f t="shared" si="8"/>
        <v>0</v>
      </c>
      <c r="L50" s="179">
        <f t="shared" si="9"/>
        <v>0</v>
      </c>
      <c r="M50" s="179">
        <f t="shared" si="10"/>
        <v>0</v>
      </c>
      <c r="N50" s="179">
        <v>0</v>
      </c>
      <c r="O50" s="179"/>
      <c r="P50" s="184">
        <v>0.55</v>
      </c>
      <c r="Q50" s="184"/>
      <c r="R50" s="184">
        <v>0.55</v>
      </c>
      <c r="S50" s="179">
        <f t="shared" si="11"/>
        <v>0.618</v>
      </c>
      <c r="T50" s="180"/>
      <c r="U50" s="180"/>
      <c r="V50" s="184"/>
      <c r="Z50">
        <v>0</v>
      </c>
    </row>
    <row r="51" spans="1:26" ht="24.75" customHeight="1">
      <c r="A51" s="181"/>
      <c r="B51" s="176" t="s">
        <v>304</v>
      </c>
      <c r="C51" s="182" t="s">
        <v>307</v>
      </c>
      <c r="D51" s="176" t="s">
        <v>308</v>
      </c>
      <c r="E51" s="176" t="s">
        <v>104</v>
      </c>
      <c r="F51" s="177">
        <v>0.5472</v>
      </c>
      <c r="G51" s="183"/>
      <c r="H51" s="183"/>
      <c r="I51" s="178">
        <f t="shared" si="6"/>
        <v>0</v>
      </c>
      <c r="J51" s="176">
        <f t="shared" si="7"/>
        <v>0</v>
      </c>
      <c r="K51" s="179">
        <f t="shared" si="8"/>
        <v>0</v>
      </c>
      <c r="L51" s="179">
        <f t="shared" si="9"/>
        <v>0</v>
      </c>
      <c r="M51" s="179">
        <f t="shared" si="10"/>
        <v>0</v>
      </c>
      <c r="N51" s="179">
        <v>0</v>
      </c>
      <c r="O51" s="179"/>
      <c r="P51" s="184">
        <v>0.55</v>
      </c>
      <c r="Q51" s="184"/>
      <c r="R51" s="184">
        <v>0.55</v>
      </c>
      <c r="S51" s="179">
        <f t="shared" si="11"/>
        <v>0.301</v>
      </c>
      <c r="T51" s="180"/>
      <c r="U51" s="180"/>
      <c r="V51" s="184"/>
      <c r="Z51">
        <v>0</v>
      </c>
    </row>
    <row r="52" spans="1:26" ht="15">
      <c r="A52" s="150"/>
      <c r="B52" s="150"/>
      <c r="C52" s="165">
        <v>762</v>
      </c>
      <c r="D52" s="165" t="s">
        <v>283</v>
      </c>
      <c r="E52" s="150"/>
      <c r="F52" s="164"/>
      <c r="G52" s="153">
        <f>ROUND((SUM(L44:L51))/1,2)</f>
        <v>0</v>
      </c>
      <c r="H52" s="153">
        <f>ROUND((SUM(M44:M51))/1,2)</f>
        <v>0</v>
      </c>
      <c r="I52" s="153">
        <f>ROUND((SUM(I44:I51))/1,2)</f>
        <v>0</v>
      </c>
      <c r="J52" s="150"/>
      <c r="K52" s="150"/>
      <c r="L52" s="150">
        <f>ROUND((SUM(L44:L51))/1,2)</f>
        <v>0</v>
      </c>
      <c r="M52" s="150">
        <f>ROUND((SUM(M44:M51))/1,2)</f>
        <v>0</v>
      </c>
      <c r="N52" s="150"/>
      <c r="O52" s="150"/>
      <c r="P52" s="175"/>
      <c r="Q52" s="150"/>
      <c r="R52" s="150"/>
      <c r="S52" s="175">
        <f>ROUND((SUM(S44:S51))/1,2)</f>
        <v>0.99</v>
      </c>
      <c r="T52" s="147"/>
      <c r="U52" s="147"/>
      <c r="V52" s="2">
        <f>ROUND((SUM(V44:V51))/1,2)</f>
        <v>0</v>
      </c>
      <c r="W52" s="147"/>
      <c r="X52" s="147"/>
      <c r="Y52" s="147"/>
      <c r="Z52" s="147"/>
    </row>
    <row r="53" spans="1:22" ht="15">
      <c r="A53" s="1"/>
      <c r="B53" s="1"/>
      <c r="C53" s="1"/>
      <c r="D53" s="1"/>
      <c r="E53" s="1"/>
      <c r="F53" s="160"/>
      <c r="G53" s="143"/>
      <c r="H53" s="143"/>
      <c r="I53" s="143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</row>
    <row r="54" spans="1:26" ht="15">
      <c r="A54" s="150"/>
      <c r="B54" s="150"/>
      <c r="C54" s="165">
        <v>783</v>
      </c>
      <c r="D54" s="165" t="s">
        <v>284</v>
      </c>
      <c r="E54" s="150"/>
      <c r="F54" s="164"/>
      <c r="G54" s="151"/>
      <c r="H54" s="151"/>
      <c r="I54" s="151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47"/>
      <c r="U54" s="147"/>
      <c r="V54" s="150"/>
      <c r="W54" s="147"/>
      <c r="X54" s="147"/>
      <c r="Y54" s="147"/>
      <c r="Z54" s="147"/>
    </row>
    <row r="55" spans="1:26" ht="24.75" customHeight="1">
      <c r="A55" s="171"/>
      <c r="B55" s="166" t="s">
        <v>309</v>
      </c>
      <c r="C55" s="172" t="s">
        <v>310</v>
      </c>
      <c r="D55" s="166" t="s">
        <v>311</v>
      </c>
      <c r="E55" s="166" t="s">
        <v>123</v>
      </c>
      <c r="F55" s="167">
        <v>59.92</v>
      </c>
      <c r="G55" s="173"/>
      <c r="H55" s="173"/>
      <c r="I55" s="168">
        <f>ROUND(F55*(G55+H55),2)</f>
        <v>0</v>
      </c>
      <c r="J55" s="166">
        <f>ROUND(F55*(N55),2)</f>
        <v>0</v>
      </c>
      <c r="K55" s="169">
        <f>ROUND(F55*(O55),2)</f>
        <v>0</v>
      </c>
      <c r="L55" s="169">
        <f>ROUND(F55*(G55),2)</f>
        <v>0</v>
      </c>
      <c r="M55" s="169">
        <f>ROUND(F55*(H55),2)</f>
        <v>0</v>
      </c>
      <c r="N55" s="169">
        <v>0</v>
      </c>
      <c r="O55" s="169"/>
      <c r="P55" s="174">
        <v>0.00032</v>
      </c>
      <c r="Q55" s="174"/>
      <c r="R55" s="174">
        <v>0.00032</v>
      </c>
      <c r="S55" s="169">
        <f>ROUND(F55*(P55),3)</f>
        <v>0.019</v>
      </c>
      <c r="T55" s="170"/>
      <c r="U55" s="170"/>
      <c r="V55" s="174"/>
      <c r="Z55">
        <v>0</v>
      </c>
    </row>
    <row r="56" spans="1:26" ht="24.75" customHeight="1">
      <c r="A56" s="171"/>
      <c r="B56" s="166" t="s">
        <v>309</v>
      </c>
      <c r="C56" s="172" t="s">
        <v>312</v>
      </c>
      <c r="D56" s="166" t="s">
        <v>313</v>
      </c>
      <c r="E56" s="166" t="s">
        <v>123</v>
      </c>
      <c r="F56" s="167">
        <v>59.92</v>
      </c>
      <c r="G56" s="173"/>
      <c r="H56" s="173"/>
      <c r="I56" s="168">
        <f>ROUND(F56*(G56+H56),2)</f>
        <v>0</v>
      </c>
      <c r="J56" s="166">
        <f>ROUND(F56*(N56),2)</f>
        <v>0</v>
      </c>
      <c r="K56" s="169">
        <f>ROUND(F56*(O56),2)</f>
        <v>0</v>
      </c>
      <c r="L56" s="169">
        <f>ROUND(F56*(G56),2)</f>
        <v>0</v>
      </c>
      <c r="M56" s="169">
        <f>ROUND(F56*(H56),2)</f>
        <v>0</v>
      </c>
      <c r="N56" s="169">
        <v>0</v>
      </c>
      <c r="O56" s="169"/>
      <c r="P56" s="174">
        <v>0.00032</v>
      </c>
      <c r="Q56" s="174"/>
      <c r="R56" s="174">
        <v>0.00032</v>
      </c>
      <c r="S56" s="169">
        <f>ROUND(F56*(P56),3)</f>
        <v>0.019</v>
      </c>
      <c r="T56" s="170"/>
      <c r="U56" s="170"/>
      <c r="V56" s="174"/>
      <c r="Z56">
        <v>0</v>
      </c>
    </row>
    <row r="57" spans="1:22" ht="15">
      <c r="A57" s="150"/>
      <c r="B57" s="150"/>
      <c r="C57" s="165">
        <v>783</v>
      </c>
      <c r="D57" s="165" t="s">
        <v>284</v>
      </c>
      <c r="E57" s="150"/>
      <c r="F57" s="164"/>
      <c r="G57" s="153">
        <f>ROUND((SUM(L54:L56))/1,2)</f>
        <v>0</v>
      </c>
      <c r="H57" s="153">
        <f>ROUND((SUM(M54:M56))/1,2)</f>
        <v>0</v>
      </c>
      <c r="I57" s="153">
        <f>ROUND((SUM(I54:I56))/1,2)</f>
        <v>0</v>
      </c>
      <c r="J57" s="150"/>
      <c r="K57" s="150"/>
      <c r="L57" s="150">
        <f>ROUND((SUM(L54:L56))/1,2)</f>
        <v>0</v>
      </c>
      <c r="M57" s="150">
        <f>ROUND((SUM(M54:M56))/1,2)</f>
        <v>0</v>
      </c>
      <c r="N57" s="150"/>
      <c r="O57" s="150"/>
      <c r="P57" s="175"/>
      <c r="Q57" s="1"/>
      <c r="R57" s="1"/>
      <c r="S57" s="175">
        <f>ROUND((SUM(S54:S56))/1,2)</f>
        <v>0.04</v>
      </c>
      <c r="T57" s="185"/>
      <c r="U57" s="185"/>
      <c r="V57" s="2">
        <f>ROUND((SUM(V54:V56))/1,2)</f>
        <v>0</v>
      </c>
    </row>
    <row r="58" spans="1:22" ht="15">
      <c r="A58" s="1"/>
      <c r="B58" s="1"/>
      <c r="C58" s="1"/>
      <c r="D58" s="1"/>
      <c r="E58" s="1"/>
      <c r="F58" s="160"/>
      <c r="G58" s="143"/>
      <c r="H58" s="143"/>
      <c r="I58" s="143"/>
      <c r="J58" s="1"/>
      <c r="K58" s="1"/>
      <c r="L58" s="1"/>
      <c r="M58" s="1"/>
      <c r="N58" s="1"/>
      <c r="O58" s="1"/>
      <c r="P58" s="1"/>
      <c r="Q58" s="1"/>
      <c r="R58" s="1"/>
      <c r="S58" s="1"/>
      <c r="V58" s="1"/>
    </row>
    <row r="59" spans="1:22" ht="15">
      <c r="A59" s="150"/>
      <c r="B59" s="150"/>
      <c r="C59" s="150"/>
      <c r="D59" s="2" t="s">
        <v>85</v>
      </c>
      <c r="E59" s="150"/>
      <c r="F59" s="164"/>
      <c r="G59" s="153">
        <f>ROUND((SUM(L43:L58))/2,2)</f>
        <v>0</v>
      </c>
      <c r="H59" s="153">
        <f>ROUND((SUM(M43:M58))/2,2)</f>
        <v>0</v>
      </c>
      <c r="I59" s="153">
        <f>ROUND((SUM(I43:I58))/2,2)</f>
        <v>0</v>
      </c>
      <c r="J59" s="150"/>
      <c r="K59" s="150"/>
      <c r="L59" s="150">
        <f>ROUND((SUM(L43:L58))/2,2)</f>
        <v>0</v>
      </c>
      <c r="M59" s="150">
        <f>ROUND((SUM(M43:M58))/2,2)</f>
        <v>0</v>
      </c>
      <c r="N59" s="150"/>
      <c r="O59" s="150"/>
      <c r="P59" s="175"/>
      <c r="Q59" s="1"/>
      <c r="R59" s="1"/>
      <c r="S59" s="175">
        <f>ROUND((SUM(S43:S58))/2,2)</f>
        <v>1.03</v>
      </c>
      <c r="V59" s="2">
        <f>ROUND((SUM(V43:V58))/2,2)</f>
        <v>0</v>
      </c>
    </row>
    <row r="60" spans="1:26" ht="15">
      <c r="A60" s="186"/>
      <c r="B60" s="186"/>
      <c r="C60" s="186"/>
      <c r="D60" s="186" t="s">
        <v>88</v>
      </c>
      <c r="E60" s="186"/>
      <c r="F60" s="187"/>
      <c r="G60" s="188">
        <f>ROUND((SUM(L9:L59))/3,2)</f>
        <v>0</v>
      </c>
      <c r="H60" s="188">
        <f>ROUND((SUM(M9:M59))/3,2)</f>
        <v>0</v>
      </c>
      <c r="I60" s="188">
        <f>ROUND((SUM(I9:I59))/3,2)</f>
        <v>0</v>
      </c>
      <c r="J60" s="186"/>
      <c r="K60" s="188">
        <f>ROUND((SUM(K9:K59))/3,2)</f>
        <v>0</v>
      </c>
      <c r="L60" s="186">
        <f>ROUND((SUM(L9:L59))/3,2)</f>
        <v>0</v>
      </c>
      <c r="M60" s="186">
        <f>ROUND((SUM(M9:M59))/3,2)</f>
        <v>0</v>
      </c>
      <c r="N60" s="186"/>
      <c r="O60" s="186"/>
      <c r="P60" s="187"/>
      <c r="Q60" s="186"/>
      <c r="R60" s="188"/>
      <c r="S60" s="187">
        <f>ROUND((SUM(S9:S59))/3,2)</f>
        <v>52.39</v>
      </c>
      <c r="T60" s="189"/>
      <c r="U60" s="189"/>
      <c r="V60" s="186">
        <f>ROUND((SUM(V9:V59))/3,2)</f>
        <v>0</v>
      </c>
      <c r="X60" s="13"/>
      <c r="Y60">
        <f>(SUM(Y9:Y59))</f>
        <v>0</v>
      </c>
      <c r="Z60">
        <f>(SUM(Z9:Z59))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Regenerácia vnútrobloku sidlíska vo Vranove nad Topľou parc.č.3006 2,8,21 až 25., 30006 46,72,76 / SO 05 - Pergola "2"</oddHeader>
    <oddFooter xml:space="preserve">&amp;L&amp;7Spracované systémom Systematic® Kalkulus, tel.: 051 77 10 585&amp;RStrana &amp;P z &amp;N  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7"/>
      <c r="C1" s="17"/>
      <c r="D1" s="17"/>
      <c r="E1" s="17"/>
      <c r="F1" s="18" t="s">
        <v>26</v>
      </c>
      <c r="G1" s="17"/>
      <c r="H1" s="17"/>
      <c r="I1" s="17"/>
      <c r="J1" s="17"/>
      <c r="W1">
        <v>30.126</v>
      </c>
    </row>
    <row r="2" spans="1:10" ht="30" customHeight="1" thickTop="1">
      <c r="A2" s="16"/>
      <c r="B2" s="213" t="s">
        <v>1</v>
      </c>
      <c r="C2" s="214"/>
      <c r="D2" s="214"/>
      <c r="E2" s="214"/>
      <c r="F2" s="214"/>
      <c r="G2" s="214"/>
      <c r="H2" s="214"/>
      <c r="I2" s="214"/>
      <c r="J2" s="215"/>
    </row>
    <row r="3" spans="1:10" ht="18" customHeight="1">
      <c r="A3" s="16"/>
      <c r="B3" s="37" t="s">
        <v>318</v>
      </c>
      <c r="C3" s="38"/>
      <c r="D3" s="39"/>
      <c r="E3" s="39"/>
      <c r="F3" s="39"/>
      <c r="G3" s="20"/>
      <c r="H3" s="20"/>
      <c r="I3" s="40" t="s">
        <v>27</v>
      </c>
      <c r="J3" s="33"/>
    </row>
    <row r="4" spans="1:10" ht="18" customHeight="1">
      <c r="A4" s="16"/>
      <c r="B4" s="26"/>
      <c r="C4" s="23"/>
      <c r="D4" s="20"/>
      <c r="E4" s="20"/>
      <c r="F4" s="20"/>
      <c r="G4" s="20"/>
      <c r="H4" s="20"/>
      <c r="I4" s="40" t="s">
        <v>29</v>
      </c>
      <c r="J4" s="33"/>
    </row>
    <row r="5" spans="1:10" ht="18" customHeight="1" thickBot="1">
      <c r="A5" s="16"/>
      <c r="B5" s="41" t="s">
        <v>30</v>
      </c>
      <c r="C5" s="23"/>
      <c r="D5" s="20"/>
      <c r="E5" s="20"/>
      <c r="F5" s="42" t="s">
        <v>31</v>
      </c>
      <c r="G5" s="20"/>
      <c r="H5" s="20"/>
      <c r="I5" s="40" t="s">
        <v>32</v>
      </c>
      <c r="J5" s="43" t="s">
        <v>33</v>
      </c>
    </row>
    <row r="6" spans="1:10" ht="19.5" customHeight="1" thickTop="1">
      <c r="A6" s="16"/>
      <c r="B6" s="207" t="s">
        <v>34</v>
      </c>
      <c r="C6" s="208"/>
      <c r="D6" s="208"/>
      <c r="E6" s="208"/>
      <c r="F6" s="208"/>
      <c r="G6" s="208"/>
      <c r="H6" s="208"/>
      <c r="I6" s="208"/>
      <c r="J6" s="209"/>
    </row>
    <row r="7" spans="1:10" ht="18" customHeight="1">
      <c r="A7" s="16"/>
      <c r="B7" s="52" t="s">
        <v>37</v>
      </c>
      <c r="C7" s="45"/>
      <c r="D7" s="21"/>
      <c r="E7" s="21"/>
      <c r="F7" s="21"/>
      <c r="G7" s="53" t="s">
        <v>38</v>
      </c>
      <c r="H7" s="21"/>
      <c r="I7" s="31"/>
      <c r="J7" s="46"/>
    </row>
    <row r="8" spans="1:10" ht="19.5" customHeight="1">
      <c r="A8" s="16"/>
      <c r="B8" s="210" t="s">
        <v>35</v>
      </c>
      <c r="C8" s="211"/>
      <c r="D8" s="211"/>
      <c r="E8" s="211"/>
      <c r="F8" s="211"/>
      <c r="G8" s="211"/>
      <c r="H8" s="211"/>
      <c r="I8" s="211"/>
      <c r="J8" s="212"/>
    </row>
    <row r="9" spans="1:10" ht="18" customHeight="1">
      <c r="A9" s="16"/>
      <c r="B9" s="41" t="s">
        <v>37</v>
      </c>
      <c r="C9" s="23"/>
      <c r="D9" s="20"/>
      <c r="E9" s="20"/>
      <c r="F9" s="20"/>
      <c r="G9" s="42" t="s">
        <v>38</v>
      </c>
      <c r="H9" s="20"/>
      <c r="I9" s="30"/>
      <c r="J9" s="33"/>
    </row>
    <row r="10" spans="1:10" ht="19.5" customHeight="1">
      <c r="A10" s="16"/>
      <c r="B10" s="210" t="s">
        <v>36</v>
      </c>
      <c r="C10" s="211"/>
      <c r="D10" s="211"/>
      <c r="E10" s="211"/>
      <c r="F10" s="211"/>
      <c r="G10" s="211"/>
      <c r="H10" s="211"/>
      <c r="I10" s="211"/>
      <c r="J10" s="212"/>
    </row>
    <row r="11" spans="1:10" ht="18" customHeight="1" thickBot="1">
      <c r="A11" s="16"/>
      <c r="B11" s="41" t="s">
        <v>37</v>
      </c>
      <c r="C11" s="23"/>
      <c r="D11" s="20"/>
      <c r="E11" s="20"/>
      <c r="F11" s="20"/>
      <c r="G11" s="42" t="s">
        <v>38</v>
      </c>
      <c r="H11" s="20"/>
      <c r="I11" s="30"/>
      <c r="J11" s="33"/>
    </row>
    <row r="12" spans="1:10" ht="18" customHeight="1" thickTop="1">
      <c r="A12" s="16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6"/>
      <c r="B13" s="44"/>
      <c r="C13" s="45"/>
      <c r="D13" s="21"/>
      <c r="E13" s="21"/>
      <c r="F13" s="21"/>
      <c r="G13" s="21"/>
      <c r="H13" s="21"/>
      <c r="I13" s="31"/>
      <c r="J13" s="46"/>
    </row>
    <row r="14" spans="1:10" ht="18" customHeight="1" thickTop="1">
      <c r="A14" s="16"/>
      <c r="B14" s="55" t="s">
        <v>39</v>
      </c>
      <c r="C14" s="83" t="s">
        <v>6</v>
      </c>
      <c r="D14" s="84" t="s">
        <v>67</v>
      </c>
      <c r="E14" s="85" t="s">
        <v>68</v>
      </c>
      <c r="F14" s="83" t="s">
        <v>69</v>
      </c>
      <c r="G14" s="55" t="s">
        <v>46</v>
      </c>
      <c r="H14" s="48"/>
      <c r="I14" s="50"/>
      <c r="J14" s="51"/>
    </row>
    <row r="15" spans="1:10" ht="18" customHeight="1">
      <c r="A15" s="16"/>
      <c r="B15" s="90">
        <v>1</v>
      </c>
      <c r="C15" s="91" t="s">
        <v>40</v>
      </c>
      <c r="D15" s="92">
        <f>'Rekap 18790'!B15</f>
        <v>0</v>
      </c>
      <c r="E15" s="93">
        <f>'Rekap 18790'!C15</f>
        <v>0</v>
      </c>
      <c r="F15" s="91">
        <f>'Rekap 18790'!D15</f>
        <v>0</v>
      </c>
      <c r="G15" s="56">
        <v>7</v>
      </c>
      <c r="H15" s="58" t="s">
        <v>47</v>
      </c>
      <c r="I15" s="31"/>
      <c r="J15" s="60">
        <v>0</v>
      </c>
    </row>
    <row r="16" spans="1:10" ht="18" customHeight="1">
      <c r="A16" s="16"/>
      <c r="B16" s="88">
        <v>2</v>
      </c>
      <c r="C16" s="89" t="s">
        <v>41</v>
      </c>
      <c r="D16" s="94"/>
      <c r="E16" s="95"/>
      <c r="F16" s="104"/>
      <c r="G16" s="107"/>
      <c r="H16" s="119"/>
      <c r="I16" s="121"/>
      <c r="J16" s="114"/>
    </row>
    <row r="17" spans="1:10" ht="18" customHeight="1">
      <c r="A17" s="16"/>
      <c r="B17" s="62">
        <v>3</v>
      </c>
      <c r="C17" s="65" t="s">
        <v>42</v>
      </c>
      <c r="D17" s="86"/>
      <c r="E17" s="87"/>
      <c r="F17" s="79"/>
      <c r="G17" s="56">
        <v>8</v>
      </c>
      <c r="H17" s="66" t="s">
        <v>48</v>
      </c>
      <c r="I17" s="121"/>
      <c r="J17" s="114">
        <f>'SO 18790'!Z38</f>
        <v>0</v>
      </c>
    </row>
    <row r="18" spans="1:10" ht="18" customHeight="1">
      <c r="A18" s="16"/>
      <c r="B18" s="56">
        <v>4</v>
      </c>
      <c r="C18" s="66" t="s">
        <v>43</v>
      </c>
      <c r="D18" s="70"/>
      <c r="E18" s="69"/>
      <c r="F18" s="72"/>
      <c r="G18" s="56">
        <v>9</v>
      </c>
      <c r="H18" s="66" t="s">
        <v>49</v>
      </c>
      <c r="I18" s="121"/>
      <c r="J18" s="114">
        <v>0</v>
      </c>
    </row>
    <row r="19" spans="1:10" ht="18" customHeight="1">
      <c r="A19" s="16"/>
      <c r="B19" s="56">
        <v>5</v>
      </c>
      <c r="C19" s="66" t="s">
        <v>44</v>
      </c>
      <c r="D19" s="70"/>
      <c r="E19" s="69"/>
      <c r="F19" s="72"/>
      <c r="G19" s="107"/>
      <c r="H19" s="119"/>
      <c r="I19" s="121"/>
      <c r="J19" s="120"/>
    </row>
    <row r="20" spans="1:10" ht="18" customHeight="1" thickBot="1">
      <c r="A20" s="16"/>
      <c r="B20" s="56">
        <v>6</v>
      </c>
      <c r="C20" s="67" t="s">
        <v>45</v>
      </c>
      <c r="D20" s="71"/>
      <c r="E20" s="99"/>
      <c r="F20" s="105">
        <f>SUM(F15:F19)</f>
        <v>0</v>
      </c>
      <c r="G20" s="56">
        <v>10</v>
      </c>
      <c r="H20" s="66" t="s">
        <v>45</v>
      </c>
      <c r="I20" s="123"/>
      <c r="J20" s="98">
        <f>SUM(J15:J19)</f>
        <v>0</v>
      </c>
    </row>
    <row r="21" spans="1:10" ht="18" customHeight="1" thickTop="1">
      <c r="A21" s="16"/>
      <c r="B21" s="61" t="s">
        <v>56</v>
      </c>
      <c r="C21" s="64" t="s">
        <v>57</v>
      </c>
      <c r="D21" s="68"/>
      <c r="E21" s="22"/>
      <c r="F21" s="97"/>
      <c r="G21" s="61" t="s">
        <v>63</v>
      </c>
      <c r="H21" s="57" t="s">
        <v>57</v>
      </c>
      <c r="I21" s="31"/>
      <c r="J21" s="124"/>
    </row>
    <row r="22" spans="1:26" ht="18" customHeight="1">
      <c r="A22" s="16"/>
      <c r="B22" s="62">
        <v>11</v>
      </c>
      <c r="C22" s="58" t="s">
        <v>58</v>
      </c>
      <c r="D22" s="78"/>
      <c r="E22" s="81" t="s">
        <v>61</v>
      </c>
      <c r="F22" s="79">
        <f>((F15*U22*0)+(F16*V22*0)+(F17*W22*0))/100</f>
        <v>0</v>
      </c>
      <c r="G22" s="62">
        <v>16</v>
      </c>
      <c r="H22" s="65" t="s">
        <v>64</v>
      </c>
      <c r="I22" s="122" t="s">
        <v>61</v>
      </c>
      <c r="J22" s="113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6"/>
      <c r="B23" s="56">
        <v>12</v>
      </c>
      <c r="C23" s="59" t="s">
        <v>59</v>
      </c>
      <c r="D23" s="63"/>
      <c r="E23" s="81" t="s">
        <v>62</v>
      </c>
      <c r="F23" s="72">
        <f>((F15*U23*0)+(F16*V23*0)+(F17*W23*0))/100</f>
        <v>0</v>
      </c>
      <c r="G23" s="56">
        <v>17</v>
      </c>
      <c r="H23" s="66" t="s">
        <v>65</v>
      </c>
      <c r="I23" s="122" t="s">
        <v>61</v>
      </c>
      <c r="J23" s="114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6"/>
      <c r="B24" s="56">
        <v>13</v>
      </c>
      <c r="C24" s="59" t="s">
        <v>60</v>
      </c>
      <c r="D24" s="63"/>
      <c r="E24" s="81" t="s">
        <v>61</v>
      </c>
      <c r="F24" s="72">
        <f>((F15*U24*0)+(F16*V24*0)+(F17*W24*0))/100</f>
        <v>0</v>
      </c>
      <c r="G24" s="56">
        <v>18</v>
      </c>
      <c r="H24" s="66" t="s">
        <v>66</v>
      </c>
      <c r="I24" s="122" t="s">
        <v>62</v>
      </c>
      <c r="J24" s="114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6"/>
      <c r="B25" s="56">
        <v>14</v>
      </c>
      <c r="C25" s="23"/>
      <c r="D25" s="63"/>
      <c r="E25" s="82"/>
      <c r="F25" s="80"/>
      <c r="G25" s="56">
        <v>19</v>
      </c>
      <c r="H25" s="119"/>
      <c r="I25" s="121"/>
      <c r="J25" s="120"/>
    </row>
    <row r="26" spans="1:10" ht="18" customHeight="1" thickBot="1">
      <c r="A26" s="16"/>
      <c r="B26" s="56">
        <v>15</v>
      </c>
      <c r="C26" s="59"/>
      <c r="D26" s="63"/>
      <c r="E26" s="63"/>
      <c r="F26" s="106"/>
      <c r="G26" s="56">
        <v>20</v>
      </c>
      <c r="H26" s="66" t="s">
        <v>45</v>
      </c>
      <c r="I26" s="123"/>
      <c r="J26" s="98">
        <f>SUM(J22:J25)+SUM(F22:F25)</f>
        <v>0</v>
      </c>
    </row>
    <row r="27" spans="1:10" ht="18" customHeight="1" thickTop="1">
      <c r="A27" s="16"/>
      <c r="B27" s="100"/>
      <c r="C27" s="135" t="s">
        <v>72</v>
      </c>
      <c r="D27" s="128"/>
      <c r="E27" s="101"/>
      <c r="F27" s="32"/>
      <c r="G27" s="108" t="s">
        <v>50</v>
      </c>
      <c r="H27" s="103" t="s">
        <v>51</v>
      </c>
      <c r="I27" s="31"/>
      <c r="J27" s="34"/>
    </row>
    <row r="28" spans="1:10" ht="18" customHeight="1">
      <c r="A28" s="16"/>
      <c r="B28" s="29"/>
      <c r="C28" s="126"/>
      <c r="D28" s="129"/>
      <c r="E28" s="25"/>
      <c r="F28" s="16"/>
      <c r="G28" s="88">
        <v>21</v>
      </c>
      <c r="H28" s="89" t="s">
        <v>52</v>
      </c>
      <c r="I28" s="116"/>
      <c r="J28" s="96">
        <f>F20+J20+F26+J26</f>
        <v>0</v>
      </c>
    </row>
    <row r="29" spans="1:10" ht="18" customHeight="1">
      <c r="A29" s="16"/>
      <c r="B29" s="73"/>
      <c r="C29" s="127"/>
      <c r="D29" s="130"/>
      <c r="E29" s="25"/>
      <c r="F29" s="16"/>
      <c r="G29" s="62">
        <v>22</v>
      </c>
      <c r="H29" s="65" t="s">
        <v>53</v>
      </c>
      <c r="I29" s="117">
        <f>J28-SUM('SO 18790'!K9:'SO 18790'!K37)</f>
        <v>0</v>
      </c>
      <c r="J29" s="113">
        <f>ROUND(((ROUND(I29,2)*20)*1/100),2)</f>
        <v>0</v>
      </c>
    </row>
    <row r="30" spans="1:10" ht="18" customHeight="1">
      <c r="A30" s="16"/>
      <c r="B30" s="26"/>
      <c r="C30" s="119"/>
      <c r="D30" s="121"/>
      <c r="E30" s="25"/>
      <c r="F30" s="16"/>
      <c r="G30" s="56">
        <v>23</v>
      </c>
      <c r="H30" s="66" t="s">
        <v>53</v>
      </c>
      <c r="I30" s="81">
        <f>SUM('SO 18790'!K9:'SO 18790'!K37)</f>
        <v>0</v>
      </c>
      <c r="J30" s="114">
        <f>ROUND(((ROUND(I30,2)*20)/100),2)</f>
        <v>0</v>
      </c>
    </row>
    <row r="31" spans="1:10" ht="18" customHeight="1">
      <c r="A31" s="16"/>
      <c r="B31" s="27"/>
      <c r="C31" s="131"/>
      <c r="D31" s="132"/>
      <c r="E31" s="25"/>
      <c r="F31" s="16"/>
      <c r="G31" s="88">
        <v>24</v>
      </c>
      <c r="H31" s="89" t="s">
        <v>54</v>
      </c>
      <c r="I31" s="111"/>
      <c r="J31" s="125">
        <f>SUM(J28:J30)</f>
        <v>0</v>
      </c>
    </row>
    <row r="32" spans="1:10" ht="18" customHeight="1" thickBot="1">
      <c r="A32" s="16"/>
      <c r="B32" s="44"/>
      <c r="C32" s="112"/>
      <c r="D32" s="118"/>
      <c r="E32" s="74"/>
      <c r="F32" s="75"/>
      <c r="G32" s="62" t="s">
        <v>55</v>
      </c>
      <c r="H32" s="112"/>
      <c r="I32" s="118"/>
      <c r="J32" s="115"/>
    </row>
    <row r="33" spans="1:10" ht="18" customHeight="1" thickTop="1">
      <c r="A33" s="16"/>
      <c r="B33" s="100"/>
      <c r="C33" s="101"/>
      <c r="D33" s="133" t="s">
        <v>70</v>
      </c>
      <c r="E33" s="77"/>
      <c r="F33" s="102"/>
      <c r="G33" s="109">
        <v>26</v>
      </c>
      <c r="H33" s="134" t="s">
        <v>71</v>
      </c>
      <c r="I33" s="32"/>
      <c r="J33" s="110"/>
    </row>
    <row r="34" spans="1:10" ht="18" customHeight="1">
      <c r="A34" s="16"/>
      <c r="B34" s="28"/>
      <c r="C34" s="24"/>
      <c r="D34" s="19"/>
      <c r="E34" s="19"/>
      <c r="F34" s="19"/>
      <c r="G34" s="19"/>
      <c r="H34" s="19"/>
      <c r="I34" s="32"/>
      <c r="J34" s="35"/>
    </row>
    <row r="35" spans="1:10" ht="18" customHeight="1">
      <c r="A35" s="16"/>
      <c r="B35" s="29"/>
      <c r="C35" s="25"/>
      <c r="D35" s="3"/>
      <c r="E35" s="3"/>
      <c r="F35" s="3"/>
      <c r="G35" s="3"/>
      <c r="H35" s="3"/>
      <c r="I35" s="16"/>
      <c r="J35" s="36"/>
    </row>
    <row r="36" spans="1:10" ht="18" customHeight="1">
      <c r="A36" s="16"/>
      <c r="B36" s="29"/>
      <c r="C36" s="25"/>
      <c r="D36" s="3"/>
      <c r="E36" s="3"/>
      <c r="F36" s="3"/>
      <c r="G36" s="3"/>
      <c r="H36" s="3"/>
      <c r="I36" s="16"/>
      <c r="J36" s="36"/>
    </row>
    <row r="37" spans="1:10" ht="18" customHeight="1">
      <c r="A37" s="16"/>
      <c r="B37" s="29"/>
      <c r="C37" s="25"/>
      <c r="D37" s="3"/>
      <c r="E37" s="3"/>
      <c r="F37" s="3"/>
      <c r="G37" s="3"/>
      <c r="H37" s="3"/>
      <c r="I37" s="16"/>
      <c r="J37" s="36"/>
    </row>
    <row r="38" spans="1:10" ht="18" customHeight="1">
      <c r="A38" s="16"/>
      <c r="B38" s="29"/>
      <c r="C38" s="25"/>
      <c r="D38" s="3"/>
      <c r="E38" s="3"/>
      <c r="F38" s="3"/>
      <c r="G38" s="3"/>
      <c r="H38" s="3"/>
      <c r="I38" s="16"/>
      <c r="J38" s="36"/>
    </row>
    <row r="39" spans="1:10" ht="18" customHeight="1">
      <c r="A39" s="16"/>
      <c r="B39" s="29"/>
      <c r="C39" s="25"/>
      <c r="D39" s="3"/>
      <c r="E39" s="3"/>
      <c r="F39" s="3"/>
      <c r="G39" s="3"/>
      <c r="H39" s="3"/>
      <c r="I39" s="16"/>
      <c r="J39" s="36"/>
    </row>
    <row r="40" spans="1:10" ht="18" customHeight="1" thickBot="1">
      <c r="A40" s="16"/>
      <c r="B40" s="73"/>
      <c r="C40" s="74"/>
      <c r="D40" s="17"/>
      <c r="E40" s="17"/>
      <c r="F40" s="17"/>
      <c r="G40" s="17"/>
      <c r="H40" s="17"/>
      <c r="I40" s="75"/>
      <c r="J40" s="76"/>
    </row>
    <row r="41" spans="1:10" ht="15.75" thickTop="1">
      <c r="A41" s="16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6" t="s">
        <v>34</v>
      </c>
      <c r="B1" s="217"/>
      <c r="C1" s="217"/>
      <c r="D1" s="218"/>
      <c r="E1" s="138" t="s">
        <v>31</v>
      </c>
      <c r="F1" s="137"/>
      <c r="W1">
        <v>30.126</v>
      </c>
    </row>
    <row r="2" spans="1:6" ht="19.5" customHeight="1">
      <c r="A2" s="216" t="s">
        <v>35</v>
      </c>
      <c r="B2" s="217"/>
      <c r="C2" s="217"/>
      <c r="D2" s="218"/>
      <c r="E2" s="138" t="s">
        <v>29</v>
      </c>
      <c r="F2" s="137"/>
    </row>
    <row r="3" spans="1:6" ht="19.5" customHeight="1">
      <c r="A3" s="216" t="s">
        <v>36</v>
      </c>
      <c r="B3" s="217"/>
      <c r="C3" s="217"/>
      <c r="D3" s="218"/>
      <c r="E3" s="138" t="s">
        <v>76</v>
      </c>
      <c r="F3" s="137"/>
    </row>
    <row r="4" spans="1:6" ht="15">
      <c r="A4" s="139" t="s">
        <v>1</v>
      </c>
      <c r="B4" s="136"/>
      <c r="C4" s="136"/>
      <c r="D4" s="136"/>
      <c r="E4" s="136"/>
      <c r="F4" s="136"/>
    </row>
    <row r="5" spans="1:6" ht="15">
      <c r="A5" s="139" t="s">
        <v>318</v>
      </c>
      <c r="B5" s="136"/>
      <c r="C5" s="136"/>
      <c r="D5" s="136"/>
      <c r="E5" s="136"/>
      <c r="F5" s="136"/>
    </row>
    <row r="6" spans="1:6" ht="15">
      <c r="A6" s="136"/>
      <c r="B6" s="136"/>
      <c r="C6" s="136"/>
      <c r="D6" s="136"/>
      <c r="E6" s="136"/>
      <c r="F6" s="136"/>
    </row>
    <row r="7" spans="1:6" ht="15">
      <c r="A7" s="136"/>
      <c r="B7" s="136"/>
      <c r="C7" s="136"/>
      <c r="D7" s="136"/>
      <c r="E7" s="136"/>
      <c r="F7" s="136"/>
    </row>
    <row r="8" spans="1:6" ht="15">
      <c r="A8" s="140" t="s">
        <v>77</v>
      </c>
      <c r="B8" s="136"/>
      <c r="C8" s="136"/>
      <c r="D8" s="136"/>
      <c r="E8" s="136"/>
      <c r="F8" s="136"/>
    </row>
    <row r="9" spans="1:6" ht="15">
      <c r="A9" s="141" t="s">
        <v>73</v>
      </c>
      <c r="B9" s="141" t="s">
        <v>67</v>
      </c>
      <c r="C9" s="141" t="s">
        <v>68</v>
      </c>
      <c r="D9" s="141" t="s">
        <v>45</v>
      </c>
      <c r="E9" s="141" t="s">
        <v>74</v>
      </c>
      <c r="F9" s="141" t="s">
        <v>75</v>
      </c>
    </row>
    <row r="10" spans="1:26" ht="15">
      <c r="A10" s="148" t="s">
        <v>78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">
      <c r="A11" s="150" t="s">
        <v>79</v>
      </c>
      <c r="B11" s="151">
        <f>'SO 18790'!L20</f>
        <v>0</v>
      </c>
      <c r="C11" s="151">
        <f>'SO 18790'!M20</f>
        <v>0</v>
      </c>
      <c r="D11" s="151">
        <f>'SO 18790'!I20</f>
        <v>0</v>
      </c>
      <c r="E11" s="152">
        <f>'SO 18790'!S20</f>
        <v>0</v>
      </c>
      <c r="F11" s="152">
        <f>'SO 18790'!V20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">
      <c r="A12" s="150" t="s">
        <v>81</v>
      </c>
      <c r="B12" s="151">
        <f>'SO 18790'!L25</f>
        <v>0</v>
      </c>
      <c r="C12" s="151">
        <f>'SO 18790'!M25</f>
        <v>0</v>
      </c>
      <c r="D12" s="151">
        <f>'SO 18790'!I25</f>
        <v>0</v>
      </c>
      <c r="E12" s="152">
        <f>'SO 18790'!S25</f>
        <v>0</v>
      </c>
      <c r="F12" s="152">
        <f>'SO 18790'!V25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">
      <c r="A13" s="150" t="s">
        <v>82</v>
      </c>
      <c r="B13" s="151">
        <f>'SO 18790'!L31</f>
        <v>0</v>
      </c>
      <c r="C13" s="151">
        <f>'SO 18790'!M31</f>
        <v>0</v>
      </c>
      <c r="D13" s="151">
        <f>'SO 18790'!I31</f>
        <v>0</v>
      </c>
      <c r="E13" s="152">
        <f>'SO 18790'!S31</f>
        <v>4.86</v>
      </c>
      <c r="F13" s="152">
        <f>'SO 18790'!V31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">
      <c r="A14" s="150" t="s">
        <v>84</v>
      </c>
      <c r="B14" s="151">
        <f>'SO 18790'!L35</f>
        <v>0</v>
      </c>
      <c r="C14" s="151">
        <f>'SO 18790'!M35</f>
        <v>0</v>
      </c>
      <c r="D14" s="151">
        <f>'SO 18790'!I35</f>
        <v>0</v>
      </c>
      <c r="E14" s="152">
        <f>'SO 18790'!S35</f>
        <v>0</v>
      </c>
      <c r="F14" s="152">
        <f>'SO 18790'!V35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5">
      <c r="A15" s="2" t="s">
        <v>78</v>
      </c>
      <c r="B15" s="153">
        <f>'SO 18790'!L37</f>
        <v>0</v>
      </c>
      <c r="C15" s="153">
        <f>'SO 18790'!M37</f>
        <v>0</v>
      </c>
      <c r="D15" s="153">
        <f>'SO 18790'!I37</f>
        <v>0</v>
      </c>
      <c r="E15" s="154">
        <f>'SO 18790'!S37</f>
        <v>4.86</v>
      </c>
      <c r="F15" s="154">
        <f>'SO 18790'!V37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6" ht="15">
      <c r="A16" s="1"/>
      <c r="B16" s="143"/>
      <c r="C16" s="143"/>
      <c r="D16" s="143"/>
      <c r="E16" s="142"/>
      <c r="F16" s="142"/>
    </row>
    <row r="17" spans="1:26" ht="15">
      <c r="A17" s="2" t="s">
        <v>88</v>
      </c>
      <c r="B17" s="153">
        <f>'SO 18790'!L38</f>
        <v>0</v>
      </c>
      <c r="C17" s="153">
        <f>'SO 18790'!M38</f>
        <v>0</v>
      </c>
      <c r="D17" s="153">
        <f>'SO 18790'!I38</f>
        <v>0</v>
      </c>
      <c r="E17" s="154">
        <f>'SO 18790'!S38</f>
        <v>4.86</v>
      </c>
      <c r="F17" s="154">
        <f>'SO 18790'!V38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6" ht="15">
      <c r="A18" s="1"/>
      <c r="B18" s="143"/>
      <c r="C18" s="143"/>
      <c r="D18" s="143"/>
      <c r="E18" s="142"/>
      <c r="F18" s="142"/>
    </row>
    <row r="19" spans="1:6" ht="15">
      <c r="A19" s="1"/>
      <c r="B19" s="143"/>
      <c r="C19" s="143"/>
      <c r="D19" s="143"/>
      <c r="E19" s="142"/>
      <c r="F19" s="142"/>
    </row>
    <row r="20" spans="1:6" ht="15">
      <c r="A20" s="1"/>
      <c r="B20" s="143"/>
      <c r="C20" s="143"/>
      <c r="D20" s="143"/>
      <c r="E20" s="142"/>
      <c r="F20" s="142"/>
    </row>
    <row r="21" spans="1:6" ht="15">
      <c r="A21" s="1"/>
      <c r="B21" s="143"/>
      <c r="C21" s="143"/>
      <c r="D21" s="143"/>
      <c r="E21" s="142"/>
      <c r="F21" s="142"/>
    </row>
    <row r="22" spans="1:6" ht="15">
      <c r="A22" s="1"/>
      <c r="B22" s="143"/>
      <c r="C22" s="143"/>
      <c r="D22" s="143"/>
      <c r="E22" s="142"/>
      <c r="F22" s="142"/>
    </row>
    <row r="23" spans="1:6" ht="15">
      <c r="A23" s="1"/>
      <c r="B23" s="143"/>
      <c r="C23" s="143"/>
      <c r="D23" s="143"/>
      <c r="E23" s="142"/>
      <c r="F23" s="142"/>
    </row>
    <row r="24" spans="1:6" ht="15">
      <c r="A24" s="1"/>
      <c r="B24" s="143"/>
      <c r="C24" s="143"/>
      <c r="D24" s="143"/>
      <c r="E24" s="142"/>
      <c r="F24" s="142"/>
    </row>
    <row r="25" spans="1:6" ht="15">
      <c r="A25" s="1"/>
      <c r="B25" s="143"/>
      <c r="C25" s="143"/>
      <c r="D25" s="143"/>
      <c r="E25" s="142"/>
      <c r="F25" s="142"/>
    </row>
    <row r="26" spans="1:6" ht="15">
      <c r="A26" s="1"/>
      <c r="B26" s="143"/>
      <c r="C26" s="143"/>
      <c r="D26" s="143"/>
      <c r="E26" s="142"/>
      <c r="F26" s="142"/>
    </row>
    <row r="27" spans="1:6" ht="15">
      <c r="A27" s="1"/>
      <c r="B27" s="143"/>
      <c r="C27" s="143"/>
      <c r="D27" s="143"/>
      <c r="E27" s="142"/>
      <c r="F27" s="142"/>
    </row>
    <row r="28" spans="1:6" ht="15">
      <c r="A28" s="1"/>
      <c r="B28" s="143"/>
      <c r="C28" s="143"/>
      <c r="D28" s="143"/>
      <c r="E28" s="142"/>
      <c r="F28" s="142"/>
    </row>
    <row r="29" spans="1:6" ht="15">
      <c r="A29" s="1"/>
      <c r="B29" s="143"/>
      <c r="C29" s="143"/>
      <c r="D29" s="143"/>
      <c r="E29" s="142"/>
      <c r="F29" s="142"/>
    </row>
    <row r="30" spans="1:6" ht="15">
      <c r="A30" s="1"/>
      <c r="B30" s="143"/>
      <c r="C30" s="143"/>
      <c r="D30" s="143"/>
      <c r="E30" s="142"/>
      <c r="F30" s="142"/>
    </row>
    <row r="31" spans="1:6" ht="15">
      <c r="A31" s="1"/>
      <c r="B31" s="143"/>
      <c r="C31" s="143"/>
      <c r="D31" s="143"/>
      <c r="E31" s="142"/>
      <c r="F31" s="142"/>
    </row>
    <row r="32" spans="1:6" ht="15">
      <c r="A32" s="1"/>
      <c r="B32" s="143"/>
      <c r="C32" s="143"/>
      <c r="D32" s="143"/>
      <c r="E32" s="142"/>
      <c r="F32" s="142"/>
    </row>
    <row r="33" spans="1:6" ht="15">
      <c r="A33" s="1"/>
      <c r="B33" s="143"/>
      <c r="C33" s="143"/>
      <c r="D33" s="143"/>
      <c r="E33" s="142"/>
      <c r="F33" s="142"/>
    </row>
    <row r="34" spans="1:6" ht="15">
      <c r="A34" s="1"/>
      <c r="B34" s="143"/>
      <c r="C34" s="143"/>
      <c r="D34" s="143"/>
      <c r="E34" s="142"/>
      <c r="F34" s="142"/>
    </row>
    <row r="35" spans="1:6" ht="15">
      <c r="A35" s="1"/>
      <c r="B35" s="143"/>
      <c r="C35" s="143"/>
      <c r="D35" s="143"/>
      <c r="E35" s="142"/>
      <c r="F35" s="142"/>
    </row>
    <row r="36" spans="1:6" ht="15">
      <c r="A36" s="1"/>
      <c r="B36" s="143"/>
      <c r="C36" s="143"/>
      <c r="D36" s="143"/>
      <c r="E36" s="142"/>
      <c r="F36" s="142"/>
    </row>
    <row r="37" spans="1:6" ht="15">
      <c r="A37" s="1"/>
      <c r="B37" s="143"/>
      <c r="C37" s="143"/>
      <c r="D37" s="143"/>
      <c r="E37" s="142"/>
      <c r="F37" s="142"/>
    </row>
    <row r="38" spans="1:6" ht="15">
      <c r="A38" s="1"/>
      <c r="B38" s="143"/>
      <c r="C38" s="143"/>
      <c r="D38" s="143"/>
      <c r="E38" s="142"/>
      <c r="F38" s="142"/>
    </row>
    <row r="39" spans="1:6" ht="15">
      <c r="A39" s="1"/>
      <c r="B39" s="143"/>
      <c r="C39" s="143"/>
      <c r="D39" s="143"/>
      <c r="E39" s="142"/>
      <c r="F39" s="142"/>
    </row>
    <row r="40" spans="1:6" ht="15">
      <c r="A40" s="1"/>
      <c r="B40" s="143"/>
      <c r="C40" s="143"/>
      <c r="D40" s="143"/>
      <c r="E40" s="142"/>
      <c r="F40" s="142"/>
    </row>
    <row r="41" spans="1:6" ht="15">
      <c r="A41" s="1"/>
      <c r="B41" s="143"/>
      <c r="C41" s="143"/>
      <c r="D41" s="143"/>
      <c r="E41" s="142"/>
      <c r="F41" s="142"/>
    </row>
    <row r="42" spans="1:6" ht="15">
      <c r="A42" s="1"/>
      <c r="B42" s="143"/>
      <c r="C42" s="143"/>
      <c r="D42" s="143"/>
      <c r="E42" s="142"/>
      <c r="F42" s="142"/>
    </row>
    <row r="43" spans="1:6" ht="15">
      <c r="A43" s="1"/>
      <c r="B43" s="143"/>
      <c r="C43" s="143"/>
      <c r="D43" s="143"/>
      <c r="E43" s="142"/>
      <c r="F43" s="142"/>
    </row>
    <row r="44" spans="1:6" ht="15">
      <c r="A44" s="1"/>
      <c r="B44" s="143"/>
      <c r="C44" s="143"/>
      <c r="D44" s="143"/>
      <c r="E44" s="142"/>
      <c r="F44" s="142"/>
    </row>
    <row r="45" spans="1:6" ht="15">
      <c r="A45" s="1"/>
      <c r="B45" s="143"/>
      <c r="C45" s="143"/>
      <c r="D45" s="143"/>
      <c r="E45" s="142"/>
      <c r="F45" s="142"/>
    </row>
    <row r="46" spans="1:6" ht="15">
      <c r="A46" s="1"/>
      <c r="B46" s="143"/>
      <c r="C46" s="143"/>
      <c r="D46" s="143"/>
      <c r="E46" s="142"/>
      <c r="F46" s="142"/>
    </row>
    <row r="47" spans="1:6" ht="15">
      <c r="A47" s="1"/>
      <c r="B47" s="143"/>
      <c r="C47" s="143"/>
      <c r="D47" s="143"/>
      <c r="E47" s="142"/>
      <c r="F47" s="142"/>
    </row>
    <row r="48" spans="1:6" ht="15">
      <c r="A48" s="1"/>
      <c r="B48" s="143"/>
      <c r="C48" s="143"/>
      <c r="D48" s="143"/>
      <c r="E48" s="142"/>
      <c r="F48" s="142"/>
    </row>
    <row r="49" spans="1:6" ht="15">
      <c r="A49" s="1"/>
      <c r="B49" s="143"/>
      <c r="C49" s="143"/>
      <c r="D49" s="143"/>
      <c r="E49" s="142"/>
      <c r="F49" s="142"/>
    </row>
    <row r="50" spans="1:6" ht="15">
      <c r="A50" s="1"/>
      <c r="B50" s="143"/>
      <c r="C50" s="143"/>
      <c r="D50" s="143"/>
      <c r="E50" s="142"/>
      <c r="F50" s="142"/>
    </row>
    <row r="51" spans="1:6" ht="15">
      <c r="A51" s="1"/>
      <c r="B51" s="143"/>
      <c r="C51" s="143"/>
      <c r="D51" s="143"/>
      <c r="E51" s="142"/>
      <c r="F51" s="142"/>
    </row>
    <row r="52" spans="1:6" ht="15">
      <c r="A52" s="1"/>
      <c r="B52" s="143"/>
      <c r="C52" s="143"/>
      <c r="D52" s="143"/>
      <c r="E52" s="142"/>
      <c r="F52" s="142"/>
    </row>
    <row r="53" spans="1:6" ht="15">
      <c r="A53" s="1"/>
      <c r="B53" s="143"/>
      <c r="C53" s="143"/>
      <c r="D53" s="143"/>
      <c r="E53" s="142"/>
      <c r="F53" s="142"/>
    </row>
    <row r="54" spans="1:6" ht="15">
      <c r="A54" s="1"/>
      <c r="B54" s="143"/>
      <c r="C54" s="143"/>
      <c r="D54" s="143"/>
      <c r="E54" s="142"/>
      <c r="F54" s="142"/>
    </row>
    <row r="55" spans="1:6" ht="15">
      <c r="A55" s="1"/>
      <c r="B55" s="143"/>
      <c r="C55" s="143"/>
      <c r="D55" s="143"/>
      <c r="E55" s="142"/>
      <c r="F55" s="142"/>
    </row>
    <row r="56" spans="1:6" ht="15">
      <c r="A56" s="1"/>
      <c r="B56" s="143"/>
      <c r="C56" s="143"/>
      <c r="D56" s="143"/>
      <c r="E56" s="142"/>
      <c r="F56" s="142"/>
    </row>
    <row r="57" spans="1:6" ht="15">
      <c r="A57" s="1"/>
      <c r="B57" s="143"/>
      <c r="C57" s="143"/>
      <c r="D57" s="143"/>
      <c r="E57" s="142"/>
      <c r="F57" s="142"/>
    </row>
    <row r="58" spans="1:6" ht="15">
      <c r="A58" s="1"/>
      <c r="B58" s="143"/>
      <c r="C58" s="143"/>
      <c r="D58" s="143"/>
      <c r="E58" s="142"/>
      <c r="F58" s="142"/>
    </row>
    <row r="59" spans="1:6" ht="15">
      <c r="A59" s="1"/>
      <c r="B59" s="143"/>
      <c r="C59" s="143"/>
      <c r="D59" s="143"/>
      <c r="E59" s="142"/>
      <c r="F59" s="142"/>
    </row>
    <row r="60" spans="1:6" ht="15">
      <c r="A60" s="1"/>
      <c r="B60" s="143"/>
      <c r="C60" s="143"/>
      <c r="D60" s="143"/>
      <c r="E60" s="142"/>
      <c r="F60" s="142"/>
    </row>
    <row r="61" spans="1:6" ht="15">
      <c r="A61" s="1"/>
      <c r="B61" s="143"/>
      <c r="C61" s="143"/>
      <c r="D61" s="143"/>
      <c r="E61" s="142"/>
      <c r="F61" s="142"/>
    </row>
    <row r="62" spans="1:6" ht="15">
      <c r="A62" s="1"/>
      <c r="B62" s="143"/>
      <c r="C62" s="143"/>
      <c r="D62" s="143"/>
      <c r="E62" s="142"/>
      <c r="F62" s="142"/>
    </row>
    <row r="63" spans="1:6" ht="15">
      <c r="A63" s="1"/>
      <c r="B63" s="143"/>
      <c r="C63" s="143"/>
      <c r="D63" s="143"/>
      <c r="E63" s="142"/>
      <c r="F63" s="142"/>
    </row>
    <row r="64" spans="1:6" ht="15">
      <c r="A64" s="1"/>
      <c r="B64" s="143"/>
      <c r="C64" s="143"/>
      <c r="D64" s="143"/>
      <c r="E64" s="142"/>
      <c r="F64" s="142"/>
    </row>
    <row r="65" spans="1:6" ht="15">
      <c r="A65" s="1"/>
      <c r="B65" s="143"/>
      <c r="C65" s="143"/>
      <c r="D65" s="143"/>
      <c r="E65" s="142"/>
      <c r="F65" s="142"/>
    </row>
    <row r="66" spans="1:6" ht="15">
      <c r="A66" s="1"/>
      <c r="B66" s="143"/>
      <c r="C66" s="143"/>
      <c r="D66" s="143"/>
      <c r="E66" s="142"/>
      <c r="F66" s="142"/>
    </row>
    <row r="67" spans="1:6" ht="15">
      <c r="A67" s="1"/>
      <c r="B67" s="143"/>
      <c r="C67" s="143"/>
      <c r="D67" s="143"/>
      <c r="E67" s="142"/>
      <c r="F67" s="142"/>
    </row>
    <row r="68" spans="1:6" ht="15">
      <c r="A68" s="1"/>
      <c r="B68" s="143"/>
      <c r="C68" s="143"/>
      <c r="D68" s="143"/>
      <c r="E68" s="142"/>
      <c r="F68" s="142"/>
    </row>
    <row r="69" spans="1:6" ht="15">
      <c r="A69" s="1"/>
      <c r="B69" s="143"/>
      <c r="C69" s="143"/>
      <c r="D69" s="143"/>
      <c r="E69" s="142"/>
      <c r="F69" s="142"/>
    </row>
    <row r="70" spans="1:6" ht="15">
      <c r="A70" s="1"/>
      <c r="B70" s="143"/>
      <c r="C70" s="143"/>
      <c r="D70" s="143"/>
      <c r="E70" s="142"/>
      <c r="F70" s="142"/>
    </row>
    <row r="71" spans="1:6" ht="15">
      <c r="A71" s="1"/>
      <c r="B71" s="143"/>
      <c r="C71" s="143"/>
      <c r="D71" s="143"/>
      <c r="E71" s="142"/>
      <c r="F71" s="142"/>
    </row>
    <row r="72" spans="1:6" ht="15">
      <c r="A72" s="1"/>
      <c r="B72" s="143"/>
      <c r="C72" s="143"/>
      <c r="D72" s="143"/>
      <c r="E72" s="142"/>
      <c r="F72" s="142"/>
    </row>
    <row r="73" spans="1:6" ht="15">
      <c r="A73" s="1"/>
      <c r="B73" s="143"/>
      <c r="C73" s="143"/>
      <c r="D73" s="143"/>
      <c r="E73" s="142"/>
      <c r="F73" s="142"/>
    </row>
    <row r="74" spans="1:6" ht="15">
      <c r="A74" s="1"/>
      <c r="B74" s="143"/>
      <c r="C74" s="143"/>
      <c r="D74" s="143"/>
      <c r="E74" s="142"/>
      <c r="F74" s="142"/>
    </row>
    <row r="75" spans="1:6" ht="15">
      <c r="A75" s="1"/>
      <c r="B75" s="143"/>
      <c r="C75" s="143"/>
      <c r="D75" s="143"/>
      <c r="E75" s="142"/>
      <c r="F75" s="142"/>
    </row>
    <row r="76" spans="1:6" ht="15">
      <c r="A76" s="1"/>
      <c r="B76" s="143"/>
      <c r="C76" s="143"/>
      <c r="D76" s="143"/>
      <c r="E76" s="142"/>
      <c r="F76" s="142"/>
    </row>
    <row r="77" spans="1:6" ht="15">
      <c r="A77" s="1"/>
      <c r="B77" s="143"/>
      <c r="C77" s="143"/>
      <c r="D77" s="143"/>
      <c r="E77" s="142"/>
      <c r="F77" s="142"/>
    </row>
    <row r="78" spans="1:6" ht="15">
      <c r="A78" s="1"/>
      <c r="B78" s="143"/>
      <c r="C78" s="143"/>
      <c r="D78" s="143"/>
      <c r="E78" s="142"/>
      <c r="F78" s="142"/>
    </row>
    <row r="79" spans="1:6" ht="15">
      <c r="A79" s="1"/>
      <c r="B79" s="143"/>
      <c r="C79" s="143"/>
      <c r="D79" s="143"/>
      <c r="E79" s="142"/>
      <c r="F79" s="142"/>
    </row>
    <row r="80" spans="1:6" ht="15">
      <c r="A80" s="1"/>
      <c r="B80" s="143"/>
      <c r="C80" s="143"/>
      <c r="D80" s="143"/>
      <c r="E80" s="142"/>
      <c r="F80" s="142"/>
    </row>
    <row r="81" spans="1:6" ht="15">
      <c r="A81" s="1"/>
      <c r="B81" s="143"/>
      <c r="C81" s="143"/>
      <c r="D81" s="143"/>
      <c r="E81" s="142"/>
      <c r="F81" s="142"/>
    </row>
    <row r="82" spans="1:6" ht="15">
      <c r="A82" s="1"/>
      <c r="B82" s="143"/>
      <c r="C82" s="143"/>
      <c r="D82" s="143"/>
      <c r="E82" s="142"/>
      <c r="F82" s="142"/>
    </row>
    <row r="83" spans="1:6" ht="15">
      <c r="A83" s="1"/>
      <c r="B83" s="143"/>
      <c r="C83" s="143"/>
      <c r="D83" s="143"/>
      <c r="E83" s="142"/>
      <c r="F83" s="142"/>
    </row>
    <row r="84" spans="1:6" ht="15">
      <c r="A84" s="1"/>
      <c r="B84" s="143"/>
      <c r="C84" s="143"/>
      <c r="D84" s="143"/>
      <c r="E84" s="142"/>
      <c r="F84" s="142"/>
    </row>
    <row r="85" spans="1:6" ht="15">
      <c r="A85" s="1"/>
      <c r="B85" s="143"/>
      <c r="C85" s="143"/>
      <c r="D85" s="143"/>
      <c r="E85" s="142"/>
      <c r="F85" s="142"/>
    </row>
    <row r="86" spans="1:6" ht="15">
      <c r="A86" s="1"/>
      <c r="B86" s="143"/>
      <c r="C86" s="143"/>
      <c r="D86" s="143"/>
      <c r="E86" s="142"/>
      <c r="F86" s="142"/>
    </row>
    <row r="87" spans="1:6" ht="15">
      <c r="A87" s="1"/>
      <c r="B87" s="143"/>
      <c r="C87" s="143"/>
      <c r="D87" s="143"/>
      <c r="E87" s="142"/>
      <c r="F87" s="142"/>
    </row>
    <row r="88" spans="1:6" ht="15">
      <c r="A88" s="1"/>
      <c r="B88" s="143"/>
      <c r="C88" s="143"/>
      <c r="D88" s="143"/>
      <c r="E88" s="142"/>
      <c r="F88" s="142"/>
    </row>
    <row r="89" spans="1:6" ht="15">
      <c r="A89" s="1"/>
      <c r="B89" s="143"/>
      <c r="C89" s="143"/>
      <c r="D89" s="143"/>
      <c r="E89" s="142"/>
      <c r="F89" s="142"/>
    </row>
    <row r="90" spans="1:6" ht="15">
      <c r="A90" s="1"/>
      <c r="B90" s="143"/>
      <c r="C90" s="143"/>
      <c r="D90" s="143"/>
      <c r="E90" s="142"/>
      <c r="F90" s="142"/>
    </row>
    <row r="91" spans="1:6" ht="15">
      <c r="A91" s="1"/>
      <c r="B91" s="143"/>
      <c r="C91" s="143"/>
      <c r="D91" s="143"/>
      <c r="E91" s="142"/>
      <c r="F91" s="142"/>
    </row>
    <row r="92" spans="1:6" ht="15">
      <c r="A92" s="1"/>
      <c r="B92" s="143"/>
      <c r="C92" s="143"/>
      <c r="D92" s="143"/>
      <c r="E92" s="142"/>
      <c r="F92" s="142"/>
    </row>
    <row r="93" spans="1:6" ht="15">
      <c r="A93" s="1"/>
      <c r="B93" s="143"/>
      <c r="C93" s="143"/>
      <c r="D93" s="143"/>
      <c r="E93" s="142"/>
      <c r="F93" s="142"/>
    </row>
    <row r="94" spans="1:6" ht="15">
      <c r="A94" s="1"/>
      <c r="B94" s="143"/>
      <c r="C94" s="143"/>
      <c r="D94" s="143"/>
      <c r="E94" s="142"/>
      <c r="F94" s="142"/>
    </row>
    <row r="95" spans="1:6" ht="15">
      <c r="A95" s="1"/>
      <c r="B95" s="143"/>
      <c r="C95" s="143"/>
      <c r="D95" s="143"/>
      <c r="E95" s="142"/>
      <c r="F95" s="142"/>
    </row>
    <row r="96" spans="1:6" ht="15">
      <c r="A96" s="1"/>
      <c r="B96" s="143"/>
      <c r="C96" s="143"/>
      <c r="D96" s="143"/>
      <c r="E96" s="142"/>
      <c r="F96" s="142"/>
    </row>
    <row r="97" spans="1:6" ht="15">
      <c r="A97" s="1"/>
      <c r="B97" s="143"/>
      <c r="C97" s="143"/>
      <c r="D97" s="143"/>
      <c r="E97" s="142"/>
      <c r="F97" s="142"/>
    </row>
    <row r="98" spans="1:6" ht="15">
      <c r="A98" s="1"/>
      <c r="B98" s="143"/>
      <c r="C98" s="143"/>
      <c r="D98" s="143"/>
      <c r="E98" s="142"/>
      <c r="F98" s="142"/>
    </row>
    <row r="99" spans="1:6" ht="15">
      <c r="A99" s="1"/>
      <c r="B99" s="143"/>
      <c r="C99" s="143"/>
      <c r="D99" s="143"/>
      <c r="E99" s="142"/>
      <c r="F99" s="142"/>
    </row>
    <row r="100" spans="1:6" ht="15">
      <c r="A100" s="1"/>
      <c r="B100" s="143"/>
      <c r="C100" s="143"/>
      <c r="D100" s="143"/>
      <c r="E100" s="142"/>
      <c r="F100" s="142"/>
    </row>
    <row r="101" spans="1:6" ht="15">
      <c r="A101" s="1"/>
      <c r="B101" s="143"/>
      <c r="C101" s="143"/>
      <c r="D101" s="143"/>
      <c r="E101" s="142"/>
      <c r="F101" s="142"/>
    </row>
    <row r="102" spans="1:6" ht="15">
      <c r="A102" s="1"/>
      <c r="B102" s="143"/>
      <c r="C102" s="143"/>
      <c r="D102" s="143"/>
      <c r="E102" s="142"/>
      <c r="F102" s="142"/>
    </row>
    <row r="103" spans="1:6" ht="15">
      <c r="A103" s="1"/>
      <c r="B103" s="143"/>
      <c r="C103" s="143"/>
      <c r="D103" s="143"/>
      <c r="E103" s="142"/>
      <c r="F103" s="142"/>
    </row>
    <row r="104" spans="1:6" ht="15">
      <c r="A104" s="1"/>
      <c r="B104" s="143"/>
      <c r="C104" s="143"/>
      <c r="D104" s="143"/>
      <c r="E104" s="142"/>
      <c r="F104" s="142"/>
    </row>
    <row r="105" spans="1:6" ht="15">
      <c r="A105" s="1"/>
      <c r="B105" s="143"/>
      <c r="C105" s="143"/>
      <c r="D105" s="143"/>
      <c r="E105" s="142"/>
      <c r="F105" s="142"/>
    </row>
    <row r="106" spans="1:6" ht="15">
      <c r="A106" s="1"/>
      <c r="B106" s="143"/>
      <c r="C106" s="143"/>
      <c r="D106" s="143"/>
      <c r="E106" s="142"/>
      <c r="F106" s="142"/>
    </row>
    <row r="107" spans="1:6" ht="15">
      <c r="A107" s="1"/>
      <c r="B107" s="143"/>
      <c r="C107" s="143"/>
      <c r="D107" s="143"/>
      <c r="E107" s="142"/>
      <c r="F107" s="142"/>
    </row>
    <row r="108" spans="1:6" ht="15">
      <c r="A108" s="1"/>
      <c r="B108" s="143"/>
      <c r="C108" s="143"/>
      <c r="D108" s="143"/>
      <c r="E108" s="142"/>
      <c r="F108" s="142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7"/>
      <c r="C1" s="17"/>
      <c r="D1" s="17"/>
      <c r="E1" s="17"/>
      <c r="F1" s="18" t="s">
        <v>481</v>
      </c>
      <c r="G1" s="17"/>
      <c r="H1" s="17"/>
      <c r="I1" s="17"/>
      <c r="J1" s="17"/>
      <c r="W1">
        <v>30.126</v>
      </c>
    </row>
    <row r="2" spans="1:10" ht="30" customHeight="1" thickTop="1">
      <c r="A2" s="16"/>
      <c r="B2" s="204" t="s">
        <v>1</v>
      </c>
      <c r="C2" s="205"/>
      <c r="D2" s="205"/>
      <c r="E2" s="205"/>
      <c r="F2" s="205"/>
      <c r="G2" s="205"/>
      <c r="H2" s="205"/>
      <c r="I2" s="205"/>
      <c r="J2" s="206"/>
    </row>
    <row r="3" spans="1:10" ht="18" customHeight="1">
      <c r="A3" s="16"/>
      <c r="B3" s="26"/>
      <c r="C3" s="23"/>
      <c r="D3" s="20"/>
      <c r="E3" s="20"/>
      <c r="F3" s="20"/>
      <c r="G3" s="20"/>
      <c r="H3" s="20"/>
      <c r="I3" s="40" t="s">
        <v>27</v>
      </c>
      <c r="J3" s="33"/>
    </row>
    <row r="4" spans="1:10" ht="18" customHeight="1">
      <c r="A4" s="16"/>
      <c r="B4" s="26"/>
      <c r="C4" s="23"/>
      <c r="D4" s="20"/>
      <c r="E4" s="20"/>
      <c r="F4" s="20"/>
      <c r="G4" s="20"/>
      <c r="H4" s="20"/>
      <c r="I4" s="40" t="s">
        <v>29</v>
      </c>
      <c r="J4" s="33"/>
    </row>
    <row r="5" spans="1:10" ht="18" customHeight="1" thickBot="1">
      <c r="A5" s="16"/>
      <c r="B5" s="41" t="s">
        <v>30</v>
      </c>
      <c r="C5" s="23"/>
      <c r="D5" s="20"/>
      <c r="E5" s="20"/>
      <c r="F5" s="42" t="s">
        <v>31</v>
      </c>
      <c r="G5" s="20"/>
      <c r="H5" s="20"/>
      <c r="I5" s="40" t="s">
        <v>32</v>
      </c>
      <c r="J5" s="43" t="s">
        <v>33</v>
      </c>
    </row>
    <row r="6" spans="1:10" ht="19.5" customHeight="1" thickTop="1">
      <c r="A6" s="16"/>
      <c r="B6" s="207" t="s">
        <v>34</v>
      </c>
      <c r="C6" s="208"/>
      <c r="D6" s="208"/>
      <c r="E6" s="208"/>
      <c r="F6" s="208"/>
      <c r="G6" s="208"/>
      <c r="H6" s="208"/>
      <c r="I6" s="208"/>
      <c r="J6" s="209"/>
    </row>
    <row r="7" spans="1:10" ht="18" customHeight="1">
      <c r="A7" s="16"/>
      <c r="B7" s="52" t="s">
        <v>37</v>
      </c>
      <c r="C7" s="45"/>
      <c r="D7" s="21"/>
      <c r="E7" s="21"/>
      <c r="F7" s="21"/>
      <c r="G7" s="53" t="s">
        <v>38</v>
      </c>
      <c r="H7" s="21"/>
      <c r="I7" s="31"/>
      <c r="J7" s="46"/>
    </row>
    <row r="8" spans="1:10" ht="19.5" customHeight="1">
      <c r="A8" s="16"/>
      <c r="B8" s="210" t="s">
        <v>35</v>
      </c>
      <c r="C8" s="211"/>
      <c r="D8" s="211"/>
      <c r="E8" s="211"/>
      <c r="F8" s="211"/>
      <c r="G8" s="211"/>
      <c r="H8" s="211"/>
      <c r="I8" s="211"/>
      <c r="J8" s="212"/>
    </row>
    <row r="9" spans="1:10" ht="18" customHeight="1">
      <c r="A9" s="16"/>
      <c r="B9" s="41" t="s">
        <v>37</v>
      </c>
      <c r="C9" s="23"/>
      <c r="D9" s="20"/>
      <c r="E9" s="20"/>
      <c r="F9" s="20"/>
      <c r="G9" s="42" t="s">
        <v>38</v>
      </c>
      <c r="H9" s="20"/>
      <c r="I9" s="30"/>
      <c r="J9" s="33"/>
    </row>
    <row r="10" spans="1:10" ht="19.5" customHeight="1">
      <c r="A10" s="16"/>
      <c r="B10" s="210" t="s">
        <v>36</v>
      </c>
      <c r="C10" s="211"/>
      <c r="D10" s="211"/>
      <c r="E10" s="211"/>
      <c r="F10" s="211"/>
      <c r="G10" s="211"/>
      <c r="H10" s="211"/>
      <c r="I10" s="211"/>
      <c r="J10" s="212"/>
    </row>
    <row r="11" spans="1:10" ht="18" customHeight="1" thickBot="1">
      <c r="A11" s="16"/>
      <c r="B11" s="41" t="s">
        <v>37</v>
      </c>
      <c r="C11" s="23"/>
      <c r="D11" s="20"/>
      <c r="E11" s="20"/>
      <c r="F11" s="20"/>
      <c r="G11" s="42" t="s">
        <v>38</v>
      </c>
      <c r="H11" s="20"/>
      <c r="I11" s="30"/>
      <c r="J11" s="33"/>
    </row>
    <row r="12" spans="1:10" ht="18" customHeight="1" thickTop="1">
      <c r="A12" s="16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6"/>
      <c r="B13" s="44"/>
      <c r="C13" s="45"/>
      <c r="D13" s="21"/>
      <c r="E13" s="21"/>
      <c r="F13" s="21"/>
      <c r="G13" s="21"/>
      <c r="H13" s="21"/>
      <c r="I13" s="31"/>
      <c r="J13" s="46"/>
    </row>
    <row r="14" spans="1:10" ht="18" customHeight="1" thickTop="1">
      <c r="A14" s="16"/>
      <c r="B14" s="55" t="s">
        <v>39</v>
      </c>
      <c r="C14" s="197"/>
      <c r="D14" s="84" t="s">
        <v>67</v>
      </c>
      <c r="E14" s="85" t="s">
        <v>68</v>
      </c>
      <c r="F14" s="83" t="s">
        <v>69</v>
      </c>
      <c r="G14" s="54" t="s">
        <v>46</v>
      </c>
      <c r="H14" s="48"/>
      <c r="I14" s="50"/>
      <c r="J14" s="51"/>
    </row>
    <row r="15" spans="1:10" ht="18" customHeight="1">
      <c r="A15" s="16"/>
      <c r="B15" s="90">
        <v>1</v>
      </c>
      <c r="C15" s="91" t="s">
        <v>40</v>
      </c>
      <c r="D15" s="92">
        <f>'Kryci_list 18698'!D15+'Kryci_list 18786'!D15+'Kryci_list 18787'!D15+'Kryci_list 18788'!D15+'Kryci_list 18789'!D15+'Kryci_list 18790'!D15+'Kryci_list 18792'!D15+'Kryci_list 18793'!D15+'Kryci_list 18794'!D15+'Kryci_list 18795'!D15+'Kryci_list 18796'!D15+'Kryci_list 18797'!D15+'Kryci_list 18798'!D15</f>
        <v>0</v>
      </c>
      <c r="E15" s="93">
        <f>'Kryci_list 18698'!E15+'Kryci_list 18786'!E15+'Kryci_list 18787'!E15+'Kryci_list 18788'!E15+'Kryci_list 18789'!E15+'Kryci_list 18790'!E15+'Kryci_list 18792'!E15+'Kryci_list 18793'!E15+'Kryci_list 18794'!E15+'Kryci_list 18795'!E15+'Kryci_list 18796'!E15+'Kryci_list 18797'!E15+'Kryci_list 18798'!E15</f>
        <v>0</v>
      </c>
      <c r="F15" s="91">
        <f>'Kryci_list 18698'!F15+'Kryci_list 18786'!F15+'Kryci_list 18787'!F15+'Kryci_list 18788'!F15+'Kryci_list 18789'!F15+'Kryci_list 18790'!F15+'Kryci_list 18792'!F15+'Kryci_list 18793'!F15+'Kryci_list 18794'!F15+'Kryci_list 18795'!F15+'Kryci_list 18796'!F15+'Kryci_list 18797'!F15+'Kryci_list 18798'!F15</f>
        <v>0</v>
      </c>
      <c r="G15" s="56">
        <v>7</v>
      </c>
      <c r="H15" s="58" t="s">
        <v>10</v>
      </c>
      <c r="I15" s="31"/>
      <c r="J15" s="60">
        <f>'Kryci_list 18698'!J15+'Kryci_list 18786'!J15+'Kryci_list 18787'!J15+'Kryci_list 18788'!J15+'Kryci_list 18789'!J15+'Kryci_list 18790'!J15+'Kryci_list 18792'!J15+'Kryci_list 18793'!J15+'Kryci_list 18794'!J15+'Kryci_list 18795'!J15+'Kryci_list 18796'!J15+'Kryci_list 18797'!J15+'Kryci_list 18798'!J15</f>
        <v>0</v>
      </c>
    </row>
    <row r="16" spans="1:10" ht="18" customHeight="1">
      <c r="A16" s="16"/>
      <c r="B16" s="88">
        <v>2</v>
      </c>
      <c r="C16" s="89" t="s">
        <v>41</v>
      </c>
      <c r="D16" s="94">
        <f>'Kryci_list 18698'!D16+'Kryci_list 18786'!D16+'Kryci_list 18787'!D16+'Kryci_list 18788'!D16+'Kryci_list 18789'!D16+'Kryci_list 18790'!D16+'Kryci_list 18792'!D16+'Kryci_list 18793'!D16+'Kryci_list 18794'!D16+'Kryci_list 18795'!D16+'Kryci_list 18796'!D16+'Kryci_list 18797'!D16+'Kryci_list 18798'!D16</f>
        <v>0</v>
      </c>
      <c r="E16" s="95">
        <f>'Kryci_list 18698'!E16+'Kryci_list 18786'!E16+'Kryci_list 18787'!E16+'Kryci_list 18788'!E16+'Kryci_list 18789'!E16+'Kryci_list 18790'!E16+'Kryci_list 18792'!E16+'Kryci_list 18793'!E16+'Kryci_list 18794'!E16+'Kryci_list 18795'!E16+'Kryci_list 18796'!E16+'Kryci_list 18797'!E16+'Kryci_list 18798'!E16</f>
        <v>0</v>
      </c>
      <c r="F16" s="104">
        <f>'Kryci_list 18698'!F16+'Kryci_list 18786'!F16+'Kryci_list 18787'!F16+'Kryci_list 18788'!F16+'Kryci_list 18789'!F16+'Kryci_list 18790'!F16+'Kryci_list 18792'!F16+'Kryci_list 18793'!F16+'Kryci_list 18794'!F16+'Kryci_list 18795'!F16+'Kryci_list 18796'!F16+'Kryci_list 18797'!F16+'Kryci_list 18798'!F16</f>
        <v>0</v>
      </c>
      <c r="G16" s="107"/>
      <c r="H16" s="119"/>
      <c r="I16" s="121"/>
      <c r="J16" s="114"/>
    </row>
    <row r="17" spans="1:10" ht="18" customHeight="1">
      <c r="A17" s="16"/>
      <c r="B17" s="62">
        <v>3</v>
      </c>
      <c r="C17" s="65" t="s">
        <v>42</v>
      </c>
      <c r="D17" s="86">
        <f>'Kryci_list 18698'!D17+'Kryci_list 18786'!D17+'Kryci_list 18787'!D17+'Kryci_list 18788'!D17+'Kryci_list 18789'!D17+'Kryci_list 18790'!D17+'Kryci_list 18792'!D17+'Kryci_list 18793'!D17+'Kryci_list 18794'!D17+'Kryci_list 18795'!D17+'Kryci_list 18796'!D17+'Kryci_list 18797'!D17+'Kryci_list 18798'!D17</f>
        <v>0</v>
      </c>
      <c r="E17" s="87">
        <f>'Kryci_list 18698'!E17+'Kryci_list 18786'!E17+'Kryci_list 18787'!E17+'Kryci_list 18788'!E17+'Kryci_list 18789'!E17+'Kryci_list 18790'!E17+'Kryci_list 18792'!E17+'Kryci_list 18793'!E17+'Kryci_list 18794'!E17+'Kryci_list 18795'!E17+'Kryci_list 18796'!E17+'Kryci_list 18797'!E17+'Kryci_list 18798'!E17</f>
        <v>0</v>
      </c>
      <c r="F17" s="79">
        <f>'Kryci_list 18698'!F17+'Kryci_list 18786'!F17+'Kryci_list 18787'!F17+'Kryci_list 18788'!F17+'Kryci_list 18789'!F17+'Kryci_list 18790'!F17+'Kryci_list 18792'!F17+'Kryci_list 18793'!F17+'Kryci_list 18794'!F17+'Kryci_list 18795'!F17+'Kryci_list 18796'!F17+'Kryci_list 18797'!F17+'Kryci_list 18798'!F17</f>
        <v>0</v>
      </c>
      <c r="G17" s="56">
        <v>8</v>
      </c>
      <c r="H17" s="66" t="s">
        <v>48</v>
      </c>
      <c r="I17" s="121"/>
      <c r="J17" s="114">
        <f>Rekapitulácia!E21</f>
        <v>0</v>
      </c>
    </row>
    <row r="18" spans="1:10" ht="18" customHeight="1">
      <c r="A18" s="16"/>
      <c r="B18" s="56">
        <v>4</v>
      </c>
      <c r="C18" s="66" t="s">
        <v>482</v>
      </c>
      <c r="D18" s="70">
        <f>'Kryci_list 18698'!D18+'Kryci_list 18786'!D18+'Kryci_list 18787'!D18+'Kryci_list 18788'!D18+'Kryci_list 18789'!D18+'Kryci_list 18790'!D18+'Kryci_list 18792'!D18+'Kryci_list 18793'!D18+'Kryci_list 18794'!D18+'Kryci_list 18795'!D18+'Kryci_list 18796'!D18+'Kryci_list 18797'!D18+'Kryci_list 18798'!D18</f>
        <v>0</v>
      </c>
      <c r="E18" s="69">
        <f>'Kryci_list 18698'!E18+'Kryci_list 18786'!E18+'Kryci_list 18787'!E18+'Kryci_list 18788'!E18+'Kryci_list 18789'!E18+'Kryci_list 18790'!E18+'Kryci_list 18792'!E18+'Kryci_list 18793'!E18+'Kryci_list 18794'!E18+'Kryci_list 18795'!E18+'Kryci_list 18796'!E18+'Kryci_list 18797'!E18+'Kryci_list 18798'!E18</f>
        <v>0</v>
      </c>
      <c r="F18" s="72">
        <f>'Kryci_list 18698'!F18+'Kryci_list 18786'!F18+'Kryci_list 18787'!F18+'Kryci_list 18788'!F18+'Kryci_list 18789'!F18+'Kryci_list 18790'!F18+'Kryci_list 18792'!F18+'Kryci_list 18793'!F18+'Kryci_list 18794'!F18+'Kryci_list 18795'!F18+'Kryci_list 18796'!F18+'Kryci_list 18797'!F18+'Kryci_list 18798'!F18</f>
        <v>0</v>
      </c>
      <c r="G18" s="56">
        <v>9</v>
      </c>
      <c r="H18" s="66" t="s">
        <v>49</v>
      </c>
      <c r="I18" s="121"/>
      <c r="J18" s="114">
        <f>Rekapitulácia!D21</f>
        <v>0</v>
      </c>
    </row>
    <row r="19" spans="1:10" ht="18" customHeight="1">
      <c r="A19" s="16"/>
      <c r="B19" s="56">
        <v>5</v>
      </c>
      <c r="C19" s="66" t="s">
        <v>44</v>
      </c>
      <c r="D19" s="70">
        <f>'Kryci_list 18698'!D19+'Kryci_list 18786'!D19+'Kryci_list 18787'!D19+'Kryci_list 18788'!D19+'Kryci_list 18789'!D19+'Kryci_list 18790'!D19+'Kryci_list 18792'!D19+'Kryci_list 18793'!D19+'Kryci_list 18794'!D19+'Kryci_list 18795'!D19+'Kryci_list 18796'!D19+'Kryci_list 18797'!D19+'Kryci_list 18798'!D19</f>
        <v>0</v>
      </c>
      <c r="E19" s="69">
        <f>'Kryci_list 18698'!E19+'Kryci_list 18786'!E19+'Kryci_list 18787'!E19+'Kryci_list 18788'!E19+'Kryci_list 18789'!E19+'Kryci_list 18790'!E19+'Kryci_list 18792'!E19+'Kryci_list 18793'!E19+'Kryci_list 18794'!E19+'Kryci_list 18795'!E19+'Kryci_list 18796'!E19+'Kryci_list 18797'!E19+'Kryci_list 18798'!E19</f>
        <v>0</v>
      </c>
      <c r="F19" s="72">
        <f>'Kryci_list 18698'!F19+'Kryci_list 18786'!F19+'Kryci_list 18787'!F19+'Kryci_list 18788'!F19+'Kryci_list 18789'!F19+'Kryci_list 18790'!F19+'Kryci_list 18792'!F19+'Kryci_list 18793'!F19+'Kryci_list 18794'!F19+'Kryci_list 18795'!F19+'Kryci_list 18796'!F19+'Kryci_list 18797'!F19+'Kryci_list 18798'!F19</f>
        <v>0</v>
      </c>
      <c r="G19" s="107"/>
      <c r="H19" s="119"/>
      <c r="I19" s="121"/>
      <c r="J19" s="120"/>
    </row>
    <row r="20" spans="1:10" ht="18" customHeight="1" thickBot="1">
      <c r="A20" s="16"/>
      <c r="B20" s="56">
        <v>6</v>
      </c>
      <c r="C20" s="67" t="s">
        <v>45</v>
      </c>
      <c r="D20" s="71"/>
      <c r="E20" s="99"/>
      <c r="F20" s="105">
        <f>SUM(F15:F19)</f>
        <v>0</v>
      </c>
      <c r="G20" s="56">
        <v>10</v>
      </c>
      <c r="H20" s="66" t="s">
        <v>45</v>
      </c>
      <c r="I20" s="123"/>
      <c r="J20" s="98">
        <f>SUM(J16:J19)</f>
        <v>0</v>
      </c>
    </row>
    <row r="21" spans="1:10" ht="18" customHeight="1" thickTop="1">
      <c r="A21" s="16"/>
      <c r="B21" s="61" t="s">
        <v>56</v>
      </c>
      <c r="C21" s="64" t="s">
        <v>57</v>
      </c>
      <c r="D21" s="68"/>
      <c r="E21" s="22"/>
      <c r="F21" s="97"/>
      <c r="G21" s="61" t="s">
        <v>63</v>
      </c>
      <c r="H21" s="57" t="s">
        <v>57</v>
      </c>
      <c r="I21" s="31"/>
      <c r="J21" s="124"/>
    </row>
    <row r="22" spans="1:10" ht="18" customHeight="1">
      <c r="A22" s="16"/>
      <c r="B22" s="62">
        <v>11</v>
      </c>
      <c r="C22" s="58" t="s">
        <v>58</v>
      </c>
      <c r="D22" s="78"/>
      <c r="E22" s="82"/>
      <c r="F22" s="79">
        <f>'Kryci_list 18698'!F22+'Kryci_list 18786'!F22+'Kryci_list 18787'!F22+'Kryci_list 18788'!F22+'Kryci_list 18789'!F22+'Kryci_list 18790'!F22+'Kryci_list 18792'!F22+'Kryci_list 18793'!F22+'Kryci_list 18794'!F22+'Kryci_list 18795'!F22+'Kryci_list 18796'!F22+'Kryci_list 18797'!F22+'Kryci_list 18798'!F22</f>
        <v>0</v>
      </c>
      <c r="G22" s="62">
        <v>16</v>
      </c>
      <c r="H22" s="65" t="s">
        <v>64</v>
      </c>
      <c r="I22" s="121"/>
      <c r="J22" s="113">
        <f>'Kryci_list 18698'!J22+'Kryci_list 18786'!J22+'Kryci_list 18787'!J22+'Kryci_list 18788'!J22+'Kryci_list 18789'!J22+'Kryci_list 18790'!J22+'Kryci_list 18792'!J22+'Kryci_list 18793'!J22+'Kryci_list 18794'!J22+'Kryci_list 18795'!J22+'Kryci_list 18796'!J22+'Kryci_list 18797'!J22+'Kryci_list 18798'!J22</f>
        <v>0</v>
      </c>
    </row>
    <row r="23" spans="1:10" ht="18" customHeight="1">
      <c r="A23" s="16"/>
      <c r="B23" s="56">
        <v>12</v>
      </c>
      <c r="C23" s="59" t="s">
        <v>59</v>
      </c>
      <c r="D23" s="63"/>
      <c r="E23" s="82"/>
      <c r="F23" s="72">
        <f>'Kryci_list 18698'!F23+'Kryci_list 18786'!F23+'Kryci_list 18787'!F23+'Kryci_list 18788'!F23+'Kryci_list 18789'!F23+'Kryci_list 18790'!F23+'Kryci_list 18792'!F23+'Kryci_list 18793'!F23+'Kryci_list 18794'!F23+'Kryci_list 18795'!F23+'Kryci_list 18796'!F23+'Kryci_list 18797'!F23+'Kryci_list 18798'!F23</f>
        <v>0</v>
      </c>
      <c r="G23" s="56">
        <v>17</v>
      </c>
      <c r="H23" s="66" t="s">
        <v>65</v>
      </c>
      <c r="I23" s="121"/>
      <c r="J23" s="114">
        <f>'Kryci_list 18698'!J23+'Kryci_list 18786'!J23+'Kryci_list 18787'!J23+'Kryci_list 18788'!J23+'Kryci_list 18789'!J23+'Kryci_list 18790'!J23+'Kryci_list 18792'!J23+'Kryci_list 18793'!J23+'Kryci_list 18794'!J23+'Kryci_list 18795'!J23+'Kryci_list 18796'!J23+'Kryci_list 18797'!J23+'Kryci_list 18798'!J23</f>
        <v>0</v>
      </c>
    </row>
    <row r="24" spans="1:10" ht="18" customHeight="1">
      <c r="A24" s="16"/>
      <c r="B24" s="56">
        <v>13</v>
      </c>
      <c r="C24" s="59" t="s">
        <v>60</v>
      </c>
      <c r="D24" s="63"/>
      <c r="E24" s="82"/>
      <c r="F24" s="72">
        <f>'Kryci_list 18698'!F24+'Kryci_list 18786'!F24+'Kryci_list 18787'!F24+'Kryci_list 18788'!F24+'Kryci_list 18789'!F24+'Kryci_list 18790'!F24+'Kryci_list 18792'!F24+'Kryci_list 18793'!F24+'Kryci_list 18794'!F24+'Kryci_list 18795'!F24+'Kryci_list 18796'!F24+'Kryci_list 18797'!F24+'Kryci_list 18798'!F24</f>
        <v>0</v>
      </c>
      <c r="G24" s="56">
        <v>18</v>
      </c>
      <c r="H24" s="66" t="s">
        <v>66</v>
      </c>
      <c r="I24" s="121"/>
      <c r="J24" s="114">
        <f>'Kryci_list 18698'!J24+'Kryci_list 18786'!J24+'Kryci_list 18787'!J24+'Kryci_list 18788'!J24+'Kryci_list 18789'!J24+'Kryci_list 18790'!J24+'Kryci_list 18792'!J24+'Kryci_list 18793'!J24+'Kryci_list 18794'!J24+'Kryci_list 18795'!J24+'Kryci_list 18796'!J24+'Kryci_list 18797'!J24+'Kryci_list 18798'!J24</f>
        <v>0</v>
      </c>
    </row>
    <row r="25" spans="1:10" ht="18" customHeight="1">
      <c r="A25" s="16"/>
      <c r="B25" s="56">
        <v>14</v>
      </c>
      <c r="C25" s="23"/>
      <c r="D25" s="63"/>
      <c r="E25" s="82"/>
      <c r="F25" s="80"/>
      <c r="G25" s="56">
        <v>19</v>
      </c>
      <c r="H25" s="119"/>
      <c r="I25" s="121"/>
      <c r="J25" s="114"/>
    </row>
    <row r="26" spans="1:10" ht="18" customHeight="1" thickBot="1">
      <c r="A26" s="16"/>
      <c r="B26" s="56">
        <v>15</v>
      </c>
      <c r="C26" s="59"/>
      <c r="D26" s="63"/>
      <c r="E26" s="63"/>
      <c r="F26" s="106"/>
      <c r="G26" s="56">
        <v>20</v>
      </c>
      <c r="H26" s="66" t="s">
        <v>45</v>
      </c>
      <c r="I26" s="123"/>
      <c r="J26" s="98">
        <f>SUM(J22:J25)+SUM(F22:F25)</f>
        <v>0</v>
      </c>
    </row>
    <row r="27" spans="1:10" ht="18" customHeight="1" thickTop="1">
      <c r="A27" s="16"/>
      <c r="B27" s="100"/>
      <c r="C27" s="135" t="s">
        <v>72</v>
      </c>
      <c r="D27" s="128"/>
      <c r="E27" s="101"/>
      <c r="F27" s="32"/>
      <c r="G27" s="108" t="s">
        <v>50</v>
      </c>
      <c r="H27" s="103" t="s">
        <v>51</v>
      </c>
      <c r="I27" s="31"/>
      <c r="J27" s="34"/>
    </row>
    <row r="28" spans="1:10" ht="18" customHeight="1">
      <c r="A28" s="16"/>
      <c r="B28" s="29"/>
      <c r="C28" s="126"/>
      <c r="D28" s="129"/>
      <c r="E28" s="25"/>
      <c r="F28" s="16"/>
      <c r="G28" s="88">
        <v>21</v>
      </c>
      <c r="H28" s="89" t="s">
        <v>52</v>
      </c>
      <c r="I28" s="116"/>
      <c r="J28" s="96">
        <f>F20+J20+F26+J26</f>
        <v>0</v>
      </c>
    </row>
    <row r="29" spans="1:10" ht="18" customHeight="1">
      <c r="A29" s="16"/>
      <c r="B29" s="73"/>
      <c r="C29" s="127"/>
      <c r="D29" s="130"/>
      <c r="E29" s="25"/>
      <c r="F29" s="16"/>
      <c r="G29" s="62">
        <v>22</v>
      </c>
      <c r="H29" s="65" t="s">
        <v>53</v>
      </c>
      <c r="I29" s="117">
        <f>Rekapitulácia!B22</f>
        <v>0</v>
      </c>
      <c r="J29" s="113">
        <f>ROUND(((ROUND(I29,2)*20)/100),2)*1</f>
        <v>0</v>
      </c>
    </row>
    <row r="30" spans="1:10" ht="18" customHeight="1">
      <c r="A30" s="16"/>
      <c r="B30" s="26"/>
      <c r="C30" s="119"/>
      <c r="D30" s="121"/>
      <c r="E30" s="25"/>
      <c r="F30" s="16"/>
      <c r="G30" s="56">
        <v>23</v>
      </c>
      <c r="H30" s="66" t="s">
        <v>53</v>
      </c>
      <c r="I30" s="81">
        <f>Rekapitulácia!B23</f>
        <v>0</v>
      </c>
      <c r="J30" s="114">
        <f>ROUND(((ROUND(I30,2)*20)/100),2)</f>
        <v>0</v>
      </c>
    </row>
    <row r="31" spans="1:10" ht="18" customHeight="1">
      <c r="A31" s="16"/>
      <c r="B31" s="27"/>
      <c r="C31" s="131"/>
      <c r="D31" s="132"/>
      <c r="E31" s="25"/>
      <c r="F31" s="16"/>
      <c r="G31" s="56">
        <v>24</v>
      </c>
      <c r="H31" s="66" t="s">
        <v>54</v>
      </c>
      <c r="I31" s="30"/>
      <c r="J31" s="202">
        <f>SUM(J28:J30)</f>
        <v>0</v>
      </c>
    </row>
    <row r="32" spans="1:10" ht="18" customHeight="1" thickBot="1">
      <c r="A32" s="16"/>
      <c r="B32" s="44"/>
      <c r="C32" s="112"/>
      <c r="D32" s="118"/>
      <c r="E32" s="74"/>
      <c r="F32" s="75"/>
      <c r="G32" s="198" t="s">
        <v>55</v>
      </c>
      <c r="H32" s="199"/>
      <c r="I32" s="200"/>
      <c r="J32" s="201"/>
    </row>
    <row r="33" spans="1:10" ht="18" customHeight="1" thickTop="1">
      <c r="A33" s="16"/>
      <c r="B33" s="100"/>
      <c r="C33" s="101"/>
      <c r="D33" s="133" t="s">
        <v>70</v>
      </c>
      <c r="E33" s="77"/>
      <c r="F33" s="77"/>
      <c r="G33" s="19"/>
      <c r="H33" s="133" t="s">
        <v>71</v>
      </c>
      <c r="I33" s="32"/>
      <c r="J33" s="35"/>
    </row>
    <row r="34" spans="1:10" ht="18" customHeight="1">
      <c r="A34" s="16"/>
      <c r="B34" s="28"/>
      <c r="C34" s="24"/>
      <c r="D34" s="19"/>
      <c r="E34" s="19"/>
      <c r="F34" s="19"/>
      <c r="G34" s="19"/>
      <c r="H34" s="19"/>
      <c r="I34" s="32"/>
      <c r="J34" s="35"/>
    </row>
    <row r="35" spans="1:10" ht="18" customHeight="1">
      <c r="A35" s="16"/>
      <c r="B35" s="29"/>
      <c r="C35" s="25"/>
      <c r="D35" s="3"/>
      <c r="E35" s="3"/>
      <c r="F35" s="3"/>
      <c r="G35" s="3"/>
      <c r="H35" s="3"/>
      <c r="I35" s="16"/>
      <c r="J35" s="36"/>
    </row>
    <row r="36" spans="1:10" ht="18" customHeight="1">
      <c r="A36" s="16"/>
      <c r="B36" s="29"/>
      <c r="C36" s="25"/>
      <c r="D36" s="3"/>
      <c r="E36" s="3"/>
      <c r="F36" s="3"/>
      <c r="G36" s="3"/>
      <c r="H36" s="3"/>
      <c r="I36" s="16"/>
      <c r="J36" s="36"/>
    </row>
    <row r="37" spans="1:10" ht="18" customHeight="1">
      <c r="A37" s="16"/>
      <c r="B37" s="29"/>
      <c r="C37" s="25"/>
      <c r="D37" s="3"/>
      <c r="E37" s="3"/>
      <c r="F37" s="3"/>
      <c r="G37" s="3"/>
      <c r="H37" s="3"/>
      <c r="I37" s="16"/>
      <c r="J37" s="36"/>
    </row>
    <row r="38" spans="1:10" ht="18" customHeight="1">
      <c r="A38" s="16"/>
      <c r="B38" s="29"/>
      <c r="C38" s="25"/>
      <c r="D38" s="3"/>
      <c r="E38" s="3"/>
      <c r="F38" s="3"/>
      <c r="G38" s="3"/>
      <c r="H38" s="3"/>
      <c r="I38" s="16"/>
      <c r="J38" s="36"/>
    </row>
    <row r="39" spans="1:10" ht="18" customHeight="1">
      <c r="A39" s="16"/>
      <c r="B39" s="29"/>
      <c r="C39" s="25"/>
      <c r="D39" s="3"/>
      <c r="E39" s="3"/>
      <c r="F39" s="3"/>
      <c r="G39" s="3"/>
      <c r="H39" s="3"/>
      <c r="I39" s="16"/>
      <c r="J39" s="36"/>
    </row>
    <row r="40" spans="1:10" ht="18" customHeight="1" thickBot="1">
      <c r="A40" s="16"/>
      <c r="B40" s="73"/>
      <c r="C40" s="74"/>
      <c r="D40" s="17"/>
      <c r="E40" s="17"/>
      <c r="F40" s="17"/>
      <c r="G40" s="17"/>
      <c r="H40" s="17"/>
      <c r="I40" s="75"/>
      <c r="J40" s="76"/>
    </row>
    <row r="41" spans="1:10" ht="15.75" thickTop="1">
      <c r="A41" s="16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"/>
      <c r="B1" s="219" t="s">
        <v>34</v>
      </c>
      <c r="C1" s="220"/>
      <c r="D1" s="220"/>
      <c r="E1" s="220"/>
      <c r="F1" s="220"/>
      <c r="G1" s="220"/>
      <c r="H1" s="221"/>
      <c r="I1" s="158" t="s">
        <v>31</v>
      </c>
      <c r="J1" s="15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5"/>
      <c r="B2" s="219" t="s">
        <v>35</v>
      </c>
      <c r="C2" s="220"/>
      <c r="D2" s="220"/>
      <c r="E2" s="220"/>
      <c r="F2" s="220"/>
      <c r="G2" s="220"/>
      <c r="H2" s="221"/>
      <c r="I2" s="158" t="s">
        <v>29</v>
      </c>
      <c r="J2" s="1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"/>
      <c r="B3" s="219" t="s">
        <v>36</v>
      </c>
      <c r="C3" s="220"/>
      <c r="D3" s="220"/>
      <c r="E3" s="220"/>
      <c r="F3" s="220"/>
      <c r="G3" s="220"/>
      <c r="H3" s="221"/>
      <c r="I3" s="158" t="s">
        <v>99</v>
      </c>
      <c r="J3" s="15"/>
      <c r="K3" s="3"/>
      <c r="L3" s="3"/>
      <c r="M3" s="3"/>
      <c r="N3" s="3"/>
      <c r="O3" s="3"/>
      <c r="P3" s="5" t="s">
        <v>33</v>
      </c>
      <c r="Q3" s="1"/>
      <c r="R3" s="1"/>
      <c r="S3" s="3"/>
      <c r="V3" s="3"/>
    </row>
    <row r="4" spans="1:22" ht="15">
      <c r="A4" s="3"/>
      <c r="B4" s="5" t="s">
        <v>100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9" t="s">
        <v>318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7"/>
      <c r="B7" s="18" t="s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7"/>
      <c r="V7" s="17"/>
    </row>
    <row r="8" spans="1:26" ht="15.75">
      <c r="A8" s="161" t="s">
        <v>89</v>
      </c>
      <c r="B8" s="161" t="s">
        <v>90</v>
      </c>
      <c r="C8" s="161" t="s">
        <v>91</v>
      </c>
      <c r="D8" s="161" t="s">
        <v>92</v>
      </c>
      <c r="E8" s="161" t="s">
        <v>93</v>
      </c>
      <c r="F8" s="161" t="s">
        <v>94</v>
      </c>
      <c r="G8" s="161" t="s">
        <v>67</v>
      </c>
      <c r="H8" s="161" t="s">
        <v>68</v>
      </c>
      <c r="I8" s="161" t="s">
        <v>95</v>
      </c>
      <c r="J8" s="161"/>
      <c r="K8" s="161"/>
      <c r="L8" s="161"/>
      <c r="M8" s="161"/>
      <c r="N8" s="161"/>
      <c r="O8" s="161"/>
      <c r="P8" s="161" t="s">
        <v>96</v>
      </c>
      <c r="Q8" s="156"/>
      <c r="R8" s="156"/>
      <c r="S8" s="161" t="s">
        <v>97</v>
      </c>
      <c r="T8" s="157"/>
      <c r="U8" s="157"/>
      <c r="V8" s="161" t="s">
        <v>98</v>
      </c>
      <c r="W8" s="155"/>
      <c r="X8" s="155"/>
      <c r="Y8" s="155"/>
      <c r="Z8" s="155"/>
    </row>
    <row r="9" spans="1:26" ht="15">
      <c r="A9" s="144"/>
      <c r="B9" s="144"/>
      <c r="C9" s="162"/>
      <c r="D9" s="148" t="s">
        <v>78</v>
      </c>
      <c r="E9" s="144"/>
      <c r="F9" s="163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50"/>
      <c r="R9" s="150"/>
      <c r="S9" s="144"/>
      <c r="T9" s="147"/>
      <c r="U9" s="147"/>
      <c r="V9" s="144"/>
      <c r="W9" s="147"/>
      <c r="X9" s="147"/>
      <c r="Y9" s="147"/>
      <c r="Z9" s="147"/>
    </row>
    <row r="10" spans="1:26" ht="15">
      <c r="A10" s="150"/>
      <c r="B10" s="150"/>
      <c r="C10" s="165">
        <v>1</v>
      </c>
      <c r="D10" s="165" t="s">
        <v>79</v>
      </c>
      <c r="E10" s="150"/>
      <c r="F10" s="164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47"/>
      <c r="U10" s="147"/>
      <c r="V10" s="150"/>
      <c r="W10" s="147"/>
      <c r="X10" s="147"/>
      <c r="Y10" s="147"/>
      <c r="Z10" s="147"/>
    </row>
    <row r="11" spans="1:26" ht="24.75" customHeight="1">
      <c r="A11" s="171"/>
      <c r="B11" s="166" t="s">
        <v>101</v>
      </c>
      <c r="C11" s="172" t="s">
        <v>248</v>
      </c>
      <c r="D11" s="166" t="s">
        <v>249</v>
      </c>
      <c r="E11" s="166" t="s">
        <v>104</v>
      </c>
      <c r="F11" s="167">
        <v>5.6</v>
      </c>
      <c r="G11" s="173"/>
      <c r="H11" s="173"/>
      <c r="I11" s="168">
        <f aca="true" t="shared" si="0" ref="I11:I19">ROUND(F11*(G11+H11),2)</f>
        <v>0</v>
      </c>
      <c r="J11" s="166">
        <f aca="true" t="shared" si="1" ref="J11:J19">ROUND(F11*(N11),2)</f>
        <v>0</v>
      </c>
      <c r="K11" s="169">
        <f aca="true" t="shared" si="2" ref="K11:K19">ROUND(F11*(O11),2)</f>
        <v>0</v>
      </c>
      <c r="L11" s="169">
        <f aca="true" t="shared" si="3" ref="L11:L19">ROUND(F11*(G11),2)</f>
        <v>0</v>
      </c>
      <c r="M11" s="169">
        <f aca="true" t="shared" si="4" ref="M11:M19">ROUND(F11*(H11),2)</f>
        <v>0</v>
      </c>
      <c r="N11" s="169">
        <v>0</v>
      </c>
      <c r="O11" s="169"/>
      <c r="P11" s="174"/>
      <c r="Q11" s="174"/>
      <c r="R11" s="174"/>
      <c r="S11" s="169">
        <f aca="true" t="shared" si="5" ref="S11:S19">ROUND(F11*(P11),3)</f>
        <v>0</v>
      </c>
      <c r="T11" s="170"/>
      <c r="U11" s="170"/>
      <c r="V11" s="174"/>
      <c r="Z11">
        <v>0</v>
      </c>
    </row>
    <row r="12" spans="1:26" ht="24.75" customHeight="1">
      <c r="A12" s="171"/>
      <c r="B12" s="166" t="s">
        <v>101</v>
      </c>
      <c r="C12" s="172" t="s">
        <v>250</v>
      </c>
      <c r="D12" s="166" t="s">
        <v>251</v>
      </c>
      <c r="E12" s="166" t="s">
        <v>104</v>
      </c>
      <c r="F12" s="167">
        <v>8.16</v>
      </c>
      <c r="G12" s="173"/>
      <c r="H12" s="173"/>
      <c r="I12" s="168">
        <f t="shared" si="0"/>
        <v>0</v>
      </c>
      <c r="J12" s="166">
        <f t="shared" si="1"/>
        <v>0</v>
      </c>
      <c r="K12" s="169">
        <f t="shared" si="2"/>
        <v>0</v>
      </c>
      <c r="L12" s="169">
        <f t="shared" si="3"/>
        <v>0</v>
      </c>
      <c r="M12" s="169">
        <f t="shared" si="4"/>
        <v>0</v>
      </c>
      <c r="N12" s="169">
        <v>0</v>
      </c>
      <c r="O12" s="169"/>
      <c r="P12" s="174"/>
      <c r="Q12" s="174"/>
      <c r="R12" s="174"/>
      <c r="S12" s="169">
        <f t="shared" si="5"/>
        <v>0</v>
      </c>
      <c r="T12" s="170"/>
      <c r="U12" s="170"/>
      <c r="V12" s="174"/>
      <c r="Z12">
        <v>0</v>
      </c>
    </row>
    <row r="13" spans="1:26" ht="24.75" customHeight="1">
      <c r="A13" s="171"/>
      <c r="B13" s="166" t="s">
        <v>101</v>
      </c>
      <c r="C13" s="172" t="s">
        <v>319</v>
      </c>
      <c r="D13" s="166" t="s">
        <v>320</v>
      </c>
      <c r="E13" s="166" t="s">
        <v>104</v>
      </c>
      <c r="F13" s="167">
        <v>2.56</v>
      </c>
      <c r="G13" s="173"/>
      <c r="H13" s="173"/>
      <c r="I13" s="168">
        <f t="shared" si="0"/>
        <v>0</v>
      </c>
      <c r="J13" s="166">
        <f t="shared" si="1"/>
        <v>0</v>
      </c>
      <c r="K13" s="169">
        <f t="shared" si="2"/>
        <v>0</v>
      </c>
      <c r="L13" s="169">
        <f t="shared" si="3"/>
        <v>0</v>
      </c>
      <c r="M13" s="169">
        <f t="shared" si="4"/>
        <v>0</v>
      </c>
      <c r="N13" s="169">
        <v>0</v>
      </c>
      <c r="O13" s="169"/>
      <c r="P13" s="174"/>
      <c r="Q13" s="174"/>
      <c r="R13" s="174"/>
      <c r="S13" s="169">
        <f t="shared" si="5"/>
        <v>0</v>
      </c>
      <c r="T13" s="170"/>
      <c r="U13" s="170"/>
      <c r="V13" s="174"/>
      <c r="Z13">
        <v>0</v>
      </c>
    </row>
    <row r="14" spans="1:26" ht="24.75" customHeight="1">
      <c r="A14" s="171"/>
      <c r="B14" s="166" t="s">
        <v>101</v>
      </c>
      <c r="C14" s="172" t="s">
        <v>111</v>
      </c>
      <c r="D14" s="166" t="s">
        <v>112</v>
      </c>
      <c r="E14" s="166" t="s">
        <v>104</v>
      </c>
      <c r="F14" s="167">
        <v>8.16</v>
      </c>
      <c r="G14" s="173"/>
      <c r="H14" s="173"/>
      <c r="I14" s="168">
        <f t="shared" si="0"/>
        <v>0</v>
      </c>
      <c r="J14" s="166">
        <f t="shared" si="1"/>
        <v>0</v>
      </c>
      <c r="K14" s="169">
        <f t="shared" si="2"/>
        <v>0</v>
      </c>
      <c r="L14" s="169">
        <f t="shared" si="3"/>
        <v>0</v>
      </c>
      <c r="M14" s="169">
        <f t="shared" si="4"/>
        <v>0</v>
      </c>
      <c r="N14" s="169">
        <v>0</v>
      </c>
      <c r="O14" s="169"/>
      <c r="P14" s="174"/>
      <c r="Q14" s="174"/>
      <c r="R14" s="174"/>
      <c r="S14" s="169">
        <f t="shared" si="5"/>
        <v>0</v>
      </c>
      <c r="T14" s="170"/>
      <c r="U14" s="170"/>
      <c r="V14" s="174"/>
      <c r="Z14">
        <v>0</v>
      </c>
    </row>
    <row r="15" spans="1:26" ht="24.75" customHeight="1">
      <c r="A15" s="171"/>
      <c r="B15" s="166" t="s">
        <v>101</v>
      </c>
      <c r="C15" s="172" t="s">
        <v>252</v>
      </c>
      <c r="D15" s="166" t="s">
        <v>253</v>
      </c>
      <c r="E15" s="166" t="s">
        <v>104</v>
      </c>
      <c r="F15" s="167">
        <v>8.16</v>
      </c>
      <c r="G15" s="173"/>
      <c r="H15" s="173"/>
      <c r="I15" s="168">
        <f t="shared" si="0"/>
        <v>0</v>
      </c>
      <c r="J15" s="166">
        <f t="shared" si="1"/>
        <v>0</v>
      </c>
      <c r="K15" s="169">
        <f t="shared" si="2"/>
        <v>0</v>
      </c>
      <c r="L15" s="169">
        <f t="shared" si="3"/>
        <v>0</v>
      </c>
      <c r="M15" s="169">
        <f t="shared" si="4"/>
        <v>0</v>
      </c>
      <c r="N15" s="169">
        <v>0</v>
      </c>
      <c r="O15" s="169"/>
      <c r="P15" s="174"/>
      <c r="Q15" s="174"/>
      <c r="R15" s="174"/>
      <c r="S15" s="169">
        <f t="shared" si="5"/>
        <v>0</v>
      </c>
      <c r="T15" s="170"/>
      <c r="U15" s="170"/>
      <c r="V15" s="174"/>
      <c r="Z15">
        <v>0</v>
      </c>
    </row>
    <row r="16" spans="1:26" ht="24.75" customHeight="1">
      <c r="A16" s="171"/>
      <c r="B16" s="166" t="s">
        <v>101</v>
      </c>
      <c r="C16" s="172" t="s">
        <v>255</v>
      </c>
      <c r="D16" s="166" t="s">
        <v>256</v>
      </c>
      <c r="E16" s="166" t="s">
        <v>104</v>
      </c>
      <c r="F16" s="167">
        <v>8.16</v>
      </c>
      <c r="G16" s="173"/>
      <c r="H16" s="173"/>
      <c r="I16" s="168">
        <f t="shared" si="0"/>
        <v>0</v>
      </c>
      <c r="J16" s="166">
        <f t="shared" si="1"/>
        <v>0</v>
      </c>
      <c r="K16" s="169">
        <f t="shared" si="2"/>
        <v>0</v>
      </c>
      <c r="L16" s="169">
        <f t="shared" si="3"/>
        <v>0</v>
      </c>
      <c r="M16" s="169">
        <f t="shared" si="4"/>
        <v>0</v>
      </c>
      <c r="N16" s="169">
        <v>0</v>
      </c>
      <c r="O16" s="169"/>
      <c r="P16" s="174"/>
      <c r="Q16" s="174"/>
      <c r="R16" s="174"/>
      <c r="S16" s="169">
        <f t="shared" si="5"/>
        <v>0</v>
      </c>
      <c r="T16" s="170"/>
      <c r="U16" s="170"/>
      <c r="V16" s="174"/>
      <c r="Z16">
        <v>0</v>
      </c>
    </row>
    <row r="17" spans="1:26" ht="24.75" customHeight="1">
      <c r="A17" s="171"/>
      <c r="B17" s="166" t="s">
        <v>101</v>
      </c>
      <c r="C17" s="172" t="s">
        <v>321</v>
      </c>
      <c r="D17" s="166" t="s">
        <v>322</v>
      </c>
      <c r="E17" s="166" t="s">
        <v>104</v>
      </c>
      <c r="F17" s="167">
        <v>8.16</v>
      </c>
      <c r="G17" s="173"/>
      <c r="H17" s="173"/>
      <c r="I17" s="168">
        <f t="shared" si="0"/>
        <v>0</v>
      </c>
      <c r="J17" s="166">
        <f t="shared" si="1"/>
        <v>0</v>
      </c>
      <c r="K17" s="169">
        <f t="shared" si="2"/>
        <v>0</v>
      </c>
      <c r="L17" s="169">
        <f t="shared" si="3"/>
        <v>0</v>
      </c>
      <c r="M17" s="169">
        <f t="shared" si="4"/>
        <v>0</v>
      </c>
      <c r="N17" s="169">
        <v>0</v>
      </c>
      <c r="O17" s="169"/>
      <c r="P17" s="174"/>
      <c r="Q17" s="174"/>
      <c r="R17" s="174"/>
      <c r="S17" s="169">
        <f t="shared" si="5"/>
        <v>0</v>
      </c>
      <c r="T17" s="170"/>
      <c r="U17" s="170"/>
      <c r="V17" s="174"/>
      <c r="Z17">
        <v>0</v>
      </c>
    </row>
    <row r="18" spans="1:26" ht="24.75" customHeight="1">
      <c r="A18" s="171"/>
      <c r="B18" s="166" t="s">
        <v>101</v>
      </c>
      <c r="C18" s="172" t="s">
        <v>119</v>
      </c>
      <c r="D18" s="166" t="s">
        <v>120</v>
      </c>
      <c r="E18" s="166" t="s">
        <v>104</v>
      </c>
      <c r="F18" s="167">
        <v>8.16</v>
      </c>
      <c r="G18" s="173"/>
      <c r="H18" s="173"/>
      <c r="I18" s="168">
        <f t="shared" si="0"/>
        <v>0</v>
      </c>
      <c r="J18" s="166">
        <f t="shared" si="1"/>
        <v>0</v>
      </c>
      <c r="K18" s="169">
        <f t="shared" si="2"/>
        <v>0</v>
      </c>
      <c r="L18" s="169">
        <f t="shared" si="3"/>
        <v>0</v>
      </c>
      <c r="M18" s="169">
        <f t="shared" si="4"/>
        <v>0</v>
      </c>
      <c r="N18" s="169">
        <v>0</v>
      </c>
      <c r="O18" s="169"/>
      <c r="P18" s="174"/>
      <c r="Q18" s="174"/>
      <c r="R18" s="174"/>
      <c r="S18" s="169">
        <f t="shared" si="5"/>
        <v>0</v>
      </c>
      <c r="T18" s="170"/>
      <c r="U18" s="170"/>
      <c r="V18" s="174"/>
      <c r="Z18">
        <v>0</v>
      </c>
    </row>
    <row r="19" spans="1:26" ht="24.75" customHeight="1">
      <c r="A19" s="171"/>
      <c r="B19" s="166" t="s">
        <v>101</v>
      </c>
      <c r="C19" s="172" t="s">
        <v>121</v>
      </c>
      <c r="D19" s="166" t="s">
        <v>122</v>
      </c>
      <c r="E19" s="166" t="s">
        <v>123</v>
      </c>
      <c r="F19" s="167">
        <v>16</v>
      </c>
      <c r="G19" s="173"/>
      <c r="H19" s="173"/>
      <c r="I19" s="168">
        <f t="shared" si="0"/>
        <v>0</v>
      </c>
      <c r="J19" s="166">
        <f t="shared" si="1"/>
        <v>0</v>
      </c>
      <c r="K19" s="169">
        <f t="shared" si="2"/>
        <v>0</v>
      </c>
      <c r="L19" s="169">
        <f t="shared" si="3"/>
        <v>0</v>
      </c>
      <c r="M19" s="169">
        <f t="shared" si="4"/>
        <v>0</v>
      </c>
      <c r="N19" s="169">
        <v>0</v>
      </c>
      <c r="O19" s="169"/>
      <c r="P19" s="174"/>
      <c r="Q19" s="174"/>
      <c r="R19" s="174"/>
      <c r="S19" s="169">
        <f t="shared" si="5"/>
        <v>0</v>
      </c>
      <c r="T19" s="170"/>
      <c r="U19" s="170"/>
      <c r="V19" s="174"/>
      <c r="Z19">
        <v>0</v>
      </c>
    </row>
    <row r="20" spans="1:26" ht="15">
      <c r="A20" s="150"/>
      <c r="B20" s="150"/>
      <c r="C20" s="165">
        <v>1</v>
      </c>
      <c r="D20" s="165" t="s">
        <v>79</v>
      </c>
      <c r="E20" s="150"/>
      <c r="F20" s="164"/>
      <c r="G20" s="153">
        <f>ROUND((SUM(L10:L19))/1,2)</f>
        <v>0</v>
      </c>
      <c r="H20" s="153">
        <f>ROUND((SUM(M10:M19))/1,2)</f>
        <v>0</v>
      </c>
      <c r="I20" s="153">
        <f>ROUND((SUM(I10:I19))/1,2)</f>
        <v>0</v>
      </c>
      <c r="J20" s="150"/>
      <c r="K20" s="150"/>
      <c r="L20" s="150">
        <f>ROUND((SUM(L10:L19))/1,2)</f>
        <v>0</v>
      </c>
      <c r="M20" s="150">
        <f>ROUND((SUM(M10:M19))/1,2)</f>
        <v>0</v>
      </c>
      <c r="N20" s="150"/>
      <c r="O20" s="150"/>
      <c r="P20" s="175"/>
      <c r="Q20" s="150"/>
      <c r="R20" s="150"/>
      <c r="S20" s="175">
        <f>ROUND((SUM(S10:S19))/1,2)</f>
        <v>0</v>
      </c>
      <c r="T20" s="147"/>
      <c r="U20" s="147"/>
      <c r="V20" s="2">
        <f>ROUND((SUM(V10:V19))/1,2)</f>
        <v>0</v>
      </c>
      <c r="W20" s="147"/>
      <c r="X20" s="147"/>
      <c r="Y20" s="147"/>
      <c r="Z20" s="147"/>
    </row>
    <row r="21" spans="1:22" ht="15">
      <c r="A21" s="1"/>
      <c r="B21" s="1"/>
      <c r="C21" s="1"/>
      <c r="D21" s="1"/>
      <c r="E21" s="1"/>
      <c r="F21" s="160"/>
      <c r="G21" s="143"/>
      <c r="H21" s="143"/>
      <c r="I21" s="143"/>
      <c r="J21" s="1"/>
      <c r="K21" s="1"/>
      <c r="L21" s="1"/>
      <c r="M21" s="1"/>
      <c r="N21" s="1"/>
      <c r="O21" s="1"/>
      <c r="P21" s="1"/>
      <c r="Q21" s="1"/>
      <c r="R21" s="1"/>
      <c r="S21" s="1"/>
      <c r="V21" s="1"/>
    </row>
    <row r="22" spans="1:26" ht="15">
      <c r="A22" s="150"/>
      <c r="B22" s="150"/>
      <c r="C22" s="165">
        <v>4</v>
      </c>
      <c r="D22" s="165" t="s">
        <v>81</v>
      </c>
      <c r="E22" s="150"/>
      <c r="F22" s="164"/>
      <c r="G22" s="151"/>
      <c r="H22" s="151"/>
      <c r="I22" s="151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47"/>
      <c r="U22" s="147"/>
      <c r="V22" s="150"/>
      <c r="W22" s="147"/>
      <c r="X22" s="147"/>
      <c r="Y22" s="147"/>
      <c r="Z22" s="147"/>
    </row>
    <row r="23" spans="1:26" ht="24.75" customHeight="1">
      <c r="A23" s="171"/>
      <c r="B23" s="166" t="s">
        <v>127</v>
      </c>
      <c r="C23" s="172" t="s">
        <v>323</v>
      </c>
      <c r="D23" s="166" t="s">
        <v>324</v>
      </c>
      <c r="E23" s="166" t="s">
        <v>123</v>
      </c>
      <c r="F23" s="167">
        <v>16</v>
      </c>
      <c r="G23" s="173"/>
      <c r="H23" s="173"/>
      <c r="I23" s="168">
        <f>ROUND(F23*(G23+H23),2)</f>
        <v>0</v>
      </c>
      <c r="J23" s="166">
        <f>ROUND(F23*(N23),2)</f>
        <v>0</v>
      </c>
      <c r="K23" s="169">
        <f>ROUND(F23*(O23),2)</f>
        <v>0</v>
      </c>
      <c r="L23" s="169">
        <f>ROUND(F23*(G23),2)</f>
        <v>0</v>
      </c>
      <c r="M23" s="169">
        <f>ROUND(F23*(H23),2)</f>
        <v>0</v>
      </c>
      <c r="N23" s="169">
        <v>0</v>
      </c>
      <c r="O23" s="169"/>
      <c r="P23" s="174">
        <v>0.00021</v>
      </c>
      <c r="Q23" s="174"/>
      <c r="R23" s="174">
        <v>0.00021</v>
      </c>
      <c r="S23" s="169">
        <f>ROUND(F23*(P23),3)</f>
        <v>0.003</v>
      </c>
      <c r="T23" s="170"/>
      <c r="U23" s="170"/>
      <c r="V23" s="174"/>
      <c r="Z23">
        <v>0</v>
      </c>
    </row>
    <row r="24" spans="1:26" ht="24.75" customHeight="1">
      <c r="A24" s="181"/>
      <c r="B24" s="176" t="s">
        <v>164</v>
      </c>
      <c r="C24" s="182" t="s">
        <v>325</v>
      </c>
      <c r="D24" s="176" t="s">
        <v>326</v>
      </c>
      <c r="E24" s="176" t="s">
        <v>123</v>
      </c>
      <c r="F24" s="177">
        <v>18.4</v>
      </c>
      <c r="G24" s="183"/>
      <c r="H24" s="183"/>
      <c r="I24" s="178">
        <f>ROUND(F24*(G24+H24),2)</f>
        <v>0</v>
      </c>
      <c r="J24" s="176">
        <f>ROUND(F24*(N24),2)</f>
        <v>0</v>
      </c>
      <c r="K24" s="179">
        <f>ROUND(F24*(O24),2)</f>
        <v>0</v>
      </c>
      <c r="L24" s="179">
        <f>ROUND(F24*(G24),2)</f>
        <v>0</v>
      </c>
      <c r="M24" s="179">
        <f>ROUND(F24*(H24),2)</f>
        <v>0</v>
      </c>
      <c r="N24" s="179">
        <v>0</v>
      </c>
      <c r="O24" s="179"/>
      <c r="P24" s="184"/>
      <c r="Q24" s="184"/>
      <c r="R24" s="184"/>
      <c r="S24" s="179">
        <f>ROUND(F24*(P24),3)</f>
        <v>0</v>
      </c>
      <c r="T24" s="180"/>
      <c r="U24" s="180"/>
      <c r="V24" s="184"/>
      <c r="Z24">
        <v>0</v>
      </c>
    </row>
    <row r="25" spans="1:26" ht="15">
      <c r="A25" s="150"/>
      <c r="B25" s="150"/>
      <c r="C25" s="165">
        <v>4</v>
      </c>
      <c r="D25" s="165" t="s">
        <v>81</v>
      </c>
      <c r="E25" s="150"/>
      <c r="F25" s="164"/>
      <c r="G25" s="153">
        <f>ROUND((SUM(L22:L24))/1,2)</f>
        <v>0</v>
      </c>
      <c r="H25" s="153">
        <f>ROUND((SUM(M22:M24))/1,2)</f>
        <v>0</v>
      </c>
      <c r="I25" s="153">
        <f>ROUND((SUM(I22:I24))/1,2)</f>
        <v>0</v>
      </c>
      <c r="J25" s="150"/>
      <c r="K25" s="150"/>
      <c r="L25" s="150">
        <f>ROUND((SUM(L22:L24))/1,2)</f>
        <v>0</v>
      </c>
      <c r="M25" s="150">
        <f>ROUND((SUM(M22:M24))/1,2)</f>
        <v>0</v>
      </c>
      <c r="N25" s="150"/>
      <c r="O25" s="150"/>
      <c r="P25" s="175"/>
      <c r="Q25" s="150"/>
      <c r="R25" s="150"/>
      <c r="S25" s="175">
        <f>ROUND((SUM(S22:S24))/1,2)</f>
        <v>0</v>
      </c>
      <c r="T25" s="147"/>
      <c r="U25" s="147"/>
      <c r="V25" s="2">
        <f>ROUND((SUM(V22:V24))/1,2)</f>
        <v>0</v>
      </c>
      <c r="W25" s="147"/>
      <c r="X25" s="147"/>
      <c r="Y25" s="147"/>
      <c r="Z25" s="147"/>
    </row>
    <row r="26" spans="1:22" ht="15">
      <c r="A26" s="1"/>
      <c r="B26" s="1"/>
      <c r="C26" s="1"/>
      <c r="D26" s="1"/>
      <c r="E26" s="1"/>
      <c r="F26" s="160"/>
      <c r="G26" s="143"/>
      <c r="H26" s="143"/>
      <c r="I26" s="143"/>
      <c r="J26" s="1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 ht="15">
      <c r="A27" s="150"/>
      <c r="B27" s="150"/>
      <c r="C27" s="165">
        <v>5</v>
      </c>
      <c r="D27" s="165" t="s">
        <v>82</v>
      </c>
      <c r="E27" s="150"/>
      <c r="F27" s="164"/>
      <c r="G27" s="151"/>
      <c r="H27" s="151"/>
      <c r="I27" s="151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47"/>
      <c r="U27" s="147"/>
      <c r="V27" s="150"/>
      <c r="W27" s="147"/>
      <c r="X27" s="147"/>
      <c r="Y27" s="147"/>
      <c r="Z27" s="147"/>
    </row>
    <row r="28" spans="1:26" ht="24.75" customHeight="1">
      <c r="A28" s="171"/>
      <c r="B28" s="166" t="s">
        <v>143</v>
      </c>
      <c r="C28" s="172" t="s">
        <v>327</v>
      </c>
      <c r="D28" s="166" t="s">
        <v>328</v>
      </c>
      <c r="E28" s="166" t="s">
        <v>123</v>
      </c>
      <c r="F28" s="167">
        <v>16</v>
      </c>
      <c r="G28" s="173"/>
      <c r="H28" s="173"/>
      <c r="I28" s="168">
        <f>ROUND(F28*(G28+H28),2)</f>
        <v>0</v>
      </c>
      <c r="J28" s="166">
        <f>ROUND(F28*(N28),2)</f>
        <v>0</v>
      </c>
      <c r="K28" s="169">
        <f>ROUND(F28*(O28),2)</f>
        <v>0</v>
      </c>
      <c r="L28" s="169">
        <f>ROUND(F28*(G28),2)</f>
        <v>0</v>
      </c>
      <c r="M28" s="169">
        <f>ROUND(F28*(H28),2)</f>
        <v>0</v>
      </c>
      <c r="N28" s="169">
        <v>0</v>
      </c>
      <c r="O28" s="169"/>
      <c r="P28" s="174">
        <v>0.30361</v>
      </c>
      <c r="Q28" s="174"/>
      <c r="R28" s="174">
        <v>0.30361</v>
      </c>
      <c r="S28" s="169">
        <f>ROUND(F28*(P28),3)</f>
        <v>4.858</v>
      </c>
      <c r="T28" s="170"/>
      <c r="U28" s="170"/>
      <c r="V28" s="174"/>
      <c r="Z28">
        <v>0</v>
      </c>
    </row>
    <row r="29" spans="1:26" ht="24.75" customHeight="1">
      <c r="A29" s="181"/>
      <c r="B29" s="176" t="s">
        <v>170</v>
      </c>
      <c r="C29" s="182" t="s">
        <v>329</v>
      </c>
      <c r="D29" s="176" t="s">
        <v>330</v>
      </c>
      <c r="E29" s="176" t="s">
        <v>123</v>
      </c>
      <c r="F29" s="177">
        <v>17.6</v>
      </c>
      <c r="G29" s="183"/>
      <c r="H29" s="183"/>
      <c r="I29" s="178">
        <f>ROUND(F29*(G29+H29),2)</f>
        <v>0</v>
      </c>
      <c r="J29" s="176">
        <f>ROUND(F29*(N29),2)</f>
        <v>0</v>
      </c>
      <c r="K29" s="179">
        <f>ROUND(F29*(O29),2)</f>
        <v>0</v>
      </c>
      <c r="L29" s="179">
        <f>ROUND(F29*(G29),2)</f>
        <v>0</v>
      </c>
      <c r="M29" s="179">
        <f>ROUND(F29*(H29),2)</f>
        <v>0</v>
      </c>
      <c r="N29" s="179">
        <v>0</v>
      </c>
      <c r="O29" s="179"/>
      <c r="P29" s="184"/>
      <c r="Q29" s="184"/>
      <c r="R29" s="184"/>
      <c r="S29" s="179">
        <f>ROUND(F29*(P29),3)</f>
        <v>0</v>
      </c>
      <c r="T29" s="180"/>
      <c r="U29" s="180"/>
      <c r="V29" s="184"/>
      <c r="Z29">
        <v>0</v>
      </c>
    </row>
    <row r="30" spans="1:26" ht="24.75" customHeight="1">
      <c r="A30" s="181"/>
      <c r="B30" s="176" t="s">
        <v>170</v>
      </c>
      <c r="C30" s="182" t="s">
        <v>331</v>
      </c>
      <c r="D30" s="176" t="s">
        <v>332</v>
      </c>
      <c r="E30" s="176" t="s">
        <v>123</v>
      </c>
      <c r="F30" s="177">
        <v>17.6</v>
      </c>
      <c r="G30" s="183"/>
      <c r="H30" s="183"/>
      <c r="I30" s="178">
        <f>ROUND(F30*(G30+H30),2)</f>
        <v>0</v>
      </c>
      <c r="J30" s="176">
        <f>ROUND(F30*(N30),2)</f>
        <v>0</v>
      </c>
      <c r="K30" s="179">
        <f>ROUND(F30*(O30),2)</f>
        <v>0</v>
      </c>
      <c r="L30" s="179">
        <f>ROUND(F30*(G30),2)</f>
        <v>0</v>
      </c>
      <c r="M30" s="179">
        <f>ROUND(F30*(H30),2)</f>
        <v>0</v>
      </c>
      <c r="N30" s="179">
        <v>0</v>
      </c>
      <c r="O30" s="179"/>
      <c r="P30" s="184"/>
      <c r="Q30" s="184"/>
      <c r="R30" s="184"/>
      <c r="S30" s="179">
        <f>ROUND(F30*(P30),3)</f>
        <v>0</v>
      </c>
      <c r="T30" s="180"/>
      <c r="U30" s="180"/>
      <c r="V30" s="184"/>
      <c r="Z30">
        <v>0</v>
      </c>
    </row>
    <row r="31" spans="1:26" ht="15">
      <c r="A31" s="150"/>
      <c r="B31" s="150"/>
      <c r="C31" s="165">
        <v>5</v>
      </c>
      <c r="D31" s="165" t="s">
        <v>82</v>
      </c>
      <c r="E31" s="150"/>
      <c r="F31" s="164"/>
      <c r="G31" s="153">
        <f>ROUND((SUM(L27:L30))/1,2)</f>
        <v>0</v>
      </c>
      <c r="H31" s="153">
        <f>ROUND((SUM(M27:M30))/1,2)</f>
        <v>0</v>
      </c>
      <c r="I31" s="153">
        <f>ROUND((SUM(I27:I30))/1,2)</f>
        <v>0</v>
      </c>
      <c r="J31" s="150"/>
      <c r="K31" s="150"/>
      <c r="L31" s="150">
        <f>ROUND((SUM(L27:L30))/1,2)</f>
        <v>0</v>
      </c>
      <c r="M31" s="150">
        <f>ROUND((SUM(M27:M30))/1,2)</f>
        <v>0</v>
      </c>
      <c r="N31" s="150"/>
      <c r="O31" s="150"/>
      <c r="P31" s="175"/>
      <c r="Q31" s="150"/>
      <c r="R31" s="150"/>
      <c r="S31" s="175">
        <f>ROUND((SUM(S27:S30))/1,2)</f>
        <v>4.86</v>
      </c>
      <c r="T31" s="147"/>
      <c r="U31" s="147"/>
      <c r="V31" s="2">
        <f>ROUND((SUM(V27:V30))/1,2)</f>
        <v>0</v>
      </c>
      <c r="W31" s="147"/>
      <c r="X31" s="147"/>
      <c r="Y31" s="147"/>
      <c r="Z31" s="147"/>
    </row>
    <row r="32" spans="1:22" ht="15">
      <c r="A32" s="1"/>
      <c r="B32" s="1"/>
      <c r="C32" s="1"/>
      <c r="D32" s="1"/>
      <c r="E32" s="1"/>
      <c r="F32" s="160"/>
      <c r="G32" s="143"/>
      <c r="H32" s="143"/>
      <c r="I32" s="143"/>
      <c r="J32" s="1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6" ht="15">
      <c r="A33" s="150"/>
      <c r="B33" s="150"/>
      <c r="C33" s="165">
        <v>99</v>
      </c>
      <c r="D33" s="165" t="s">
        <v>84</v>
      </c>
      <c r="E33" s="150"/>
      <c r="F33" s="164"/>
      <c r="G33" s="151"/>
      <c r="H33" s="151"/>
      <c r="I33" s="151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47"/>
      <c r="U33" s="147"/>
      <c r="V33" s="150"/>
      <c r="W33" s="147"/>
      <c r="X33" s="147"/>
      <c r="Y33" s="147"/>
      <c r="Z33" s="147"/>
    </row>
    <row r="34" spans="1:26" ht="24.75" customHeight="1">
      <c r="A34" s="171"/>
      <c r="B34" s="166" t="s">
        <v>143</v>
      </c>
      <c r="C34" s="172" t="s">
        <v>167</v>
      </c>
      <c r="D34" s="166" t="s">
        <v>168</v>
      </c>
      <c r="E34" s="166" t="s">
        <v>169</v>
      </c>
      <c r="F34" s="167">
        <v>4.86112</v>
      </c>
      <c r="G34" s="173"/>
      <c r="H34" s="173"/>
      <c r="I34" s="168">
        <f>ROUND(F34*(G34+H34),2)</f>
        <v>0</v>
      </c>
      <c r="J34" s="166">
        <f>ROUND(F34*(N34),2)</f>
        <v>0</v>
      </c>
      <c r="K34" s="169">
        <f>ROUND(F34*(O34),2)</f>
        <v>0</v>
      </c>
      <c r="L34" s="169">
        <f>ROUND(F34*(G34),2)</f>
        <v>0</v>
      </c>
      <c r="M34" s="169">
        <f>ROUND(F34*(H34),2)</f>
        <v>0</v>
      </c>
      <c r="N34" s="169">
        <v>0</v>
      </c>
      <c r="O34" s="169"/>
      <c r="P34" s="174"/>
      <c r="Q34" s="174"/>
      <c r="R34" s="174"/>
      <c r="S34" s="169">
        <f>ROUND(F34*(P34),3)</f>
        <v>0</v>
      </c>
      <c r="T34" s="170"/>
      <c r="U34" s="170"/>
      <c r="V34" s="174"/>
      <c r="Z34">
        <v>0</v>
      </c>
    </row>
    <row r="35" spans="1:22" ht="15">
      <c r="A35" s="150"/>
      <c r="B35" s="150"/>
      <c r="C35" s="165">
        <v>99</v>
      </c>
      <c r="D35" s="165" t="s">
        <v>84</v>
      </c>
      <c r="E35" s="150"/>
      <c r="F35" s="164"/>
      <c r="G35" s="153">
        <f>ROUND((SUM(L33:L34))/1,2)</f>
        <v>0</v>
      </c>
      <c r="H35" s="153">
        <f>ROUND((SUM(M33:M34))/1,2)</f>
        <v>0</v>
      </c>
      <c r="I35" s="153">
        <f>ROUND((SUM(I33:I34))/1,2)</f>
        <v>0</v>
      </c>
      <c r="J35" s="150"/>
      <c r="K35" s="150"/>
      <c r="L35" s="150">
        <f>ROUND((SUM(L33:L34))/1,2)</f>
        <v>0</v>
      </c>
      <c r="M35" s="150">
        <f>ROUND((SUM(M33:M34))/1,2)</f>
        <v>0</v>
      </c>
      <c r="N35" s="150"/>
      <c r="O35" s="150"/>
      <c r="P35" s="175"/>
      <c r="Q35" s="1"/>
      <c r="R35" s="1"/>
      <c r="S35" s="175">
        <f>ROUND((SUM(S33:S34))/1,2)</f>
        <v>0</v>
      </c>
      <c r="T35" s="185"/>
      <c r="U35" s="185"/>
      <c r="V35" s="2">
        <f>ROUND((SUM(V33:V34))/1,2)</f>
        <v>0</v>
      </c>
    </row>
    <row r="36" spans="1:22" ht="15">
      <c r="A36" s="1"/>
      <c r="B36" s="1"/>
      <c r="C36" s="1"/>
      <c r="D36" s="1"/>
      <c r="E36" s="1"/>
      <c r="F36" s="160"/>
      <c r="G36" s="143"/>
      <c r="H36" s="143"/>
      <c r="I36" s="143"/>
      <c r="J36" s="1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2" ht="15">
      <c r="A37" s="150"/>
      <c r="B37" s="150"/>
      <c r="C37" s="150"/>
      <c r="D37" s="2" t="s">
        <v>78</v>
      </c>
      <c r="E37" s="150"/>
      <c r="F37" s="164"/>
      <c r="G37" s="153">
        <f>ROUND((SUM(L9:L36))/2,2)</f>
        <v>0</v>
      </c>
      <c r="H37" s="153">
        <f>ROUND((SUM(M9:M36))/2,2)</f>
        <v>0</v>
      </c>
      <c r="I37" s="153">
        <f>ROUND((SUM(I9:I36))/2,2)</f>
        <v>0</v>
      </c>
      <c r="J37" s="150"/>
      <c r="K37" s="150"/>
      <c r="L37" s="150">
        <f>ROUND((SUM(L9:L36))/2,2)</f>
        <v>0</v>
      </c>
      <c r="M37" s="150">
        <f>ROUND((SUM(M9:M36))/2,2)</f>
        <v>0</v>
      </c>
      <c r="N37" s="150"/>
      <c r="O37" s="150"/>
      <c r="P37" s="175"/>
      <c r="Q37" s="1"/>
      <c r="R37" s="1"/>
      <c r="S37" s="175">
        <f>ROUND((SUM(S9:S36))/2,2)</f>
        <v>4.86</v>
      </c>
      <c r="V37" s="2">
        <f>ROUND((SUM(V9:V36))/2,2)</f>
        <v>0</v>
      </c>
    </row>
    <row r="38" spans="1:26" ht="15">
      <c r="A38" s="186"/>
      <c r="B38" s="186"/>
      <c r="C38" s="186"/>
      <c r="D38" s="186" t="s">
        <v>88</v>
      </c>
      <c r="E38" s="186"/>
      <c r="F38" s="187"/>
      <c r="G38" s="188">
        <f>ROUND((SUM(L9:L37))/3,2)</f>
        <v>0</v>
      </c>
      <c r="H38" s="188">
        <f>ROUND((SUM(M9:M37))/3,2)</f>
        <v>0</v>
      </c>
      <c r="I38" s="188">
        <f>ROUND((SUM(I9:I37))/3,2)</f>
        <v>0</v>
      </c>
      <c r="J38" s="186"/>
      <c r="K38" s="188">
        <f>ROUND((SUM(K9:K37))/3,2)</f>
        <v>0</v>
      </c>
      <c r="L38" s="186">
        <f>ROUND((SUM(L9:L37))/3,2)</f>
        <v>0</v>
      </c>
      <c r="M38" s="186">
        <f>ROUND((SUM(M9:M37))/3,2)</f>
        <v>0</v>
      </c>
      <c r="N38" s="186"/>
      <c r="O38" s="186"/>
      <c r="P38" s="187"/>
      <c r="Q38" s="186"/>
      <c r="R38" s="188"/>
      <c r="S38" s="187">
        <f>ROUND((SUM(S9:S37))/3,2)</f>
        <v>4.86</v>
      </c>
      <c r="T38" s="189"/>
      <c r="U38" s="189"/>
      <c r="V38" s="186">
        <f>ROUND((SUM(V9:V37))/3,2)</f>
        <v>0</v>
      </c>
      <c r="X38" s="13"/>
      <c r="Y38">
        <f>(SUM(Y9:Y37))</f>
        <v>0</v>
      </c>
      <c r="Z38">
        <f>(SUM(Z9:Z37))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Regenerácia vnútrobloku sidlíska vo Vranove nad Topľou parc.č.3006 2,8,21 až 25., 30006 46,72,76 / SO 06 - Vyhliadková plošina</oddHeader>
    <oddFooter xml:space="preserve">&amp;L&amp;7Spracované systémom Systematic® Kalkulus, tel.: 051 77 10 585&amp;RStrana &amp;P z &amp;N  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7"/>
      <c r="C1" s="17"/>
      <c r="D1" s="17"/>
      <c r="E1" s="17"/>
      <c r="F1" s="18" t="s">
        <v>26</v>
      </c>
      <c r="G1" s="17"/>
      <c r="H1" s="17"/>
      <c r="I1" s="17"/>
      <c r="J1" s="17"/>
      <c r="W1">
        <v>30.126</v>
      </c>
    </row>
    <row r="2" spans="1:10" ht="30" customHeight="1" thickTop="1">
      <c r="A2" s="16"/>
      <c r="B2" s="213" t="s">
        <v>1</v>
      </c>
      <c r="C2" s="214"/>
      <c r="D2" s="214"/>
      <c r="E2" s="214"/>
      <c r="F2" s="214"/>
      <c r="G2" s="214"/>
      <c r="H2" s="214"/>
      <c r="I2" s="214"/>
      <c r="J2" s="215"/>
    </row>
    <row r="3" spans="1:10" ht="18" customHeight="1">
      <c r="A3" s="16"/>
      <c r="B3" s="37" t="s">
        <v>333</v>
      </c>
      <c r="C3" s="38"/>
      <c r="D3" s="39"/>
      <c r="E3" s="39"/>
      <c r="F3" s="39"/>
      <c r="G3" s="20"/>
      <c r="H3" s="20"/>
      <c r="I3" s="40" t="s">
        <v>27</v>
      </c>
      <c r="J3" s="33"/>
    </row>
    <row r="4" spans="1:10" ht="18" customHeight="1">
      <c r="A4" s="16"/>
      <c r="B4" s="37" t="s">
        <v>334</v>
      </c>
      <c r="C4" s="23"/>
      <c r="D4" s="20"/>
      <c r="E4" s="20"/>
      <c r="F4" s="20"/>
      <c r="G4" s="20"/>
      <c r="H4" s="20"/>
      <c r="I4" s="40" t="s">
        <v>29</v>
      </c>
      <c r="J4" s="33"/>
    </row>
    <row r="5" spans="1:10" ht="18" customHeight="1" thickBot="1">
      <c r="A5" s="16"/>
      <c r="B5" s="41" t="s">
        <v>30</v>
      </c>
      <c r="C5" s="23"/>
      <c r="D5" s="20"/>
      <c r="E5" s="20"/>
      <c r="F5" s="42" t="s">
        <v>31</v>
      </c>
      <c r="G5" s="20"/>
      <c r="H5" s="20"/>
      <c r="I5" s="40" t="s">
        <v>32</v>
      </c>
      <c r="J5" s="43" t="s">
        <v>33</v>
      </c>
    </row>
    <row r="6" spans="1:10" ht="19.5" customHeight="1" thickTop="1">
      <c r="A6" s="16"/>
      <c r="B6" s="207" t="s">
        <v>34</v>
      </c>
      <c r="C6" s="208"/>
      <c r="D6" s="208"/>
      <c r="E6" s="208"/>
      <c r="F6" s="208"/>
      <c r="G6" s="208"/>
      <c r="H6" s="208"/>
      <c r="I6" s="208"/>
      <c r="J6" s="209"/>
    </row>
    <row r="7" spans="1:10" ht="18" customHeight="1">
      <c r="A7" s="16"/>
      <c r="B7" s="52" t="s">
        <v>37</v>
      </c>
      <c r="C7" s="45"/>
      <c r="D7" s="21"/>
      <c r="E7" s="21"/>
      <c r="F7" s="21"/>
      <c r="G7" s="53" t="s">
        <v>38</v>
      </c>
      <c r="H7" s="21"/>
      <c r="I7" s="31"/>
      <c r="J7" s="46"/>
    </row>
    <row r="8" spans="1:10" ht="19.5" customHeight="1">
      <c r="A8" s="16"/>
      <c r="B8" s="210" t="s">
        <v>35</v>
      </c>
      <c r="C8" s="211"/>
      <c r="D8" s="211"/>
      <c r="E8" s="211"/>
      <c r="F8" s="211"/>
      <c r="G8" s="211"/>
      <c r="H8" s="211"/>
      <c r="I8" s="211"/>
      <c r="J8" s="212"/>
    </row>
    <row r="9" spans="1:10" ht="18" customHeight="1">
      <c r="A9" s="16"/>
      <c r="B9" s="41" t="s">
        <v>37</v>
      </c>
      <c r="C9" s="23"/>
      <c r="D9" s="20"/>
      <c r="E9" s="20"/>
      <c r="F9" s="20"/>
      <c r="G9" s="42" t="s">
        <v>38</v>
      </c>
      <c r="H9" s="20"/>
      <c r="I9" s="30"/>
      <c r="J9" s="33"/>
    </row>
    <row r="10" spans="1:10" ht="19.5" customHeight="1">
      <c r="A10" s="16"/>
      <c r="B10" s="210" t="s">
        <v>36</v>
      </c>
      <c r="C10" s="211"/>
      <c r="D10" s="211"/>
      <c r="E10" s="211"/>
      <c r="F10" s="211"/>
      <c r="G10" s="211"/>
      <c r="H10" s="211"/>
      <c r="I10" s="211"/>
      <c r="J10" s="212"/>
    </row>
    <row r="11" spans="1:10" ht="18" customHeight="1" thickBot="1">
      <c r="A11" s="16"/>
      <c r="B11" s="41" t="s">
        <v>37</v>
      </c>
      <c r="C11" s="23"/>
      <c r="D11" s="20"/>
      <c r="E11" s="20"/>
      <c r="F11" s="20"/>
      <c r="G11" s="42" t="s">
        <v>38</v>
      </c>
      <c r="H11" s="20"/>
      <c r="I11" s="30"/>
      <c r="J11" s="33"/>
    </row>
    <row r="12" spans="1:10" ht="18" customHeight="1" thickTop="1">
      <c r="A12" s="16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6"/>
      <c r="B13" s="44"/>
      <c r="C13" s="45"/>
      <c r="D13" s="21"/>
      <c r="E13" s="21"/>
      <c r="F13" s="21"/>
      <c r="G13" s="21"/>
      <c r="H13" s="21"/>
      <c r="I13" s="31"/>
      <c r="J13" s="46"/>
    </row>
    <row r="14" spans="1:10" ht="18" customHeight="1" thickTop="1">
      <c r="A14" s="16"/>
      <c r="B14" s="55" t="s">
        <v>39</v>
      </c>
      <c r="C14" s="83" t="s">
        <v>6</v>
      </c>
      <c r="D14" s="84" t="s">
        <v>67</v>
      </c>
      <c r="E14" s="85" t="s">
        <v>68</v>
      </c>
      <c r="F14" s="83" t="s">
        <v>69</v>
      </c>
      <c r="G14" s="55" t="s">
        <v>46</v>
      </c>
      <c r="H14" s="48"/>
      <c r="I14" s="50"/>
      <c r="J14" s="51"/>
    </row>
    <row r="15" spans="1:10" ht="18" customHeight="1">
      <c r="A15" s="16"/>
      <c r="B15" s="90">
        <v>1</v>
      </c>
      <c r="C15" s="91" t="s">
        <v>40</v>
      </c>
      <c r="D15" s="92">
        <f>'Rekap 18792'!B15</f>
        <v>0</v>
      </c>
      <c r="E15" s="93">
        <f>'Rekap 18792'!C15</f>
        <v>0</v>
      </c>
      <c r="F15" s="91">
        <f>'Rekap 18792'!D15</f>
        <v>0</v>
      </c>
      <c r="G15" s="56">
        <v>7</v>
      </c>
      <c r="H15" s="58" t="s">
        <v>47</v>
      </c>
      <c r="I15" s="31"/>
      <c r="J15" s="60">
        <v>0</v>
      </c>
    </row>
    <row r="16" spans="1:10" ht="18" customHeight="1">
      <c r="A16" s="16"/>
      <c r="B16" s="88">
        <v>2</v>
      </c>
      <c r="C16" s="89" t="s">
        <v>41</v>
      </c>
      <c r="D16" s="94"/>
      <c r="E16" s="95"/>
      <c r="F16" s="104"/>
      <c r="G16" s="107"/>
      <c r="H16" s="119"/>
      <c r="I16" s="121"/>
      <c r="J16" s="114"/>
    </row>
    <row r="17" spans="1:10" ht="18" customHeight="1">
      <c r="A17" s="16"/>
      <c r="B17" s="62">
        <v>3</v>
      </c>
      <c r="C17" s="65" t="s">
        <v>42</v>
      </c>
      <c r="D17" s="86">
        <f>'Rekap 18792'!B19</f>
        <v>0</v>
      </c>
      <c r="E17" s="87">
        <f>'Rekap 18792'!C19</f>
        <v>0</v>
      </c>
      <c r="F17" s="79">
        <f>'Rekap 18792'!D19</f>
        <v>0</v>
      </c>
      <c r="G17" s="56">
        <v>8</v>
      </c>
      <c r="H17" s="66" t="s">
        <v>48</v>
      </c>
      <c r="I17" s="121"/>
      <c r="J17" s="114">
        <f>'SO 18792'!Z45</f>
        <v>0</v>
      </c>
    </row>
    <row r="18" spans="1:10" ht="18" customHeight="1">
      <c r="A18" s="16"/>
      <c r="B18" s="56">
        <v>4</v>
      </c>
      <c r="C18" s="66" t="s">
        <v>43</v>
      </c>
      <c r="D18" s="70"/>
      <c r="E18" s="69"/>
      <c r="F18" s="72"/>
      <c r="G18" s="56">
        <v>9</v>
      </c>
      <c r="H18" s="66" t="s">
        <v>49</v>
      </c>
      <c r="I18" s="121"/>
      <c r="J18" s="114">
        <v>0</v>
      </c>
    </row>
    <row r="19" spans="1:10" ht="18" customHeight="1">
      <c r="A19" s="16"/>
      <c r="B19" s="56">
        <v>5</v>
      </c>
      <c r="C19" s="66" t="s">
        <v>44</v>
      </c>
      <c r="D19" s="70"/>
      <c r="E19" s="69"/>
      <c r="F19" s="72"/>
      <c r="G19" s="107"/>
      <c r="H19" s="119"/>
      <c r="I19" s="121"/>
      <c r="J19" s="120"/>
    </row>
    <row r="20" spans="1:10" ht="18" customHeight="1" thickBot="1">
      <c r="A20" s="16"/>
      <c r="B20" s="56">
        <v>6</v>
      </c>
      <c r="C20" s="67" t="s">
        <v>45</v>
      </c>
      <c r="D20" s="71"/>
      <c r="E20" s="99"/>
      <c r="F20" s="105">
        <f>SUM(F15:F19)</f>
        <v>0</v>
      </c>
      <c r="G20" s="56">
        <v>10</v>
      </c>
      <c r="H20" s="66" t="s">
        <v>45</v>
      </c>
      <c r="I20" s="123"/>
      <c r="J20" s="98">
        <f>SUM(J15:J19)</f>
        <v>0</v>
      </c>
    </row>
    <row r="21" spans="1:10" ht="18" customHeight="1" thickTop="1">
      <c r="A21" s="16"/>
      <c r="B21" s="61" t="s">
        <v>56</v>
      </c>
      <c r="C21" s="64" t="s">
        <v>57</v>
      </c>
      <c r="D21" s="68"/>
      <c r="E21" s="22"/>
      <c r="F21" s="97"/>
      <c r="G21" s="61" t="s">
        <v>63</v>
      </c>
      <c r="H21" s="57" t="s">
        <v>57</v>
      </c>
      <c r="I21" s="31"/>
      <c r="J21" s="124"/>
    </row>
    <row r="22" spans="1:26" ht="18" customHeight="1">
      <c r="A22" s="16"/>
      <c r="B22" s="62">
        <v>11</v>
      </c>
      <c r="C22" s="58" t="s">
        <v>58</v>
      </c>
      <c r="D22" s="78"/>
      <c r="E22" s="81" t="s">
        <v>61</v>
      </c>
      <c r="F22" s="79">
        <f>((F15*U22*0)+(F16*V22*0)+(F17*W22*0))/100</f>
        <v>0</v>
      </c>
      <c r="G22" s="62">
        <v>16</v>
      </c>
      <c r="H22" s="65" t="s">
        <v>64</v>
      </c>
      <c r="I22" s="122" t="s">
        <v>61</v>
      </c>
      <c r="J22" s="113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6"/>
      <c r="B23" s="56">
        <v>12</v>
      </c>
      <c r="C23" s="59" t="s">
        <v>59</v>
      </c>
      <c r="D23" s="63"/>
      <c r="E23" s="81" t="s">
        <v>62</v>
      </c>
      <c r="F23" s="72">
        <f>((F15*U23*0)+(F16*V23*0)+(F17*W23*0))/100</f>
        <v>0</v>
      </c>
      <c r="G23" s="56">
        <v>17</v>
      </c>
      <c r="H23" s="66" t="s">
        <v>65</v>
      </c>
      <c r="I23" s="122" t="s">
        <v>61</v>
      </c>
      <c r="J23" s="114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6"/>
      <c r="B24" s="56">
        <v>13</v>
      </c>
      <c r="C24" s="59" t="s">
        <v>60</v>
      </c>
      <c r="D24" s="63"/>
      <c r="E24" s="81" t="s">
        <v>61</v>
      </c>
      <c r="F24" s="72">
        <f>((F15*U24*0)+(F16*V24*0)+(F17*W24*0))/100</f>
        <v>0</v>
      </c>
      <c r="G24" s="56">
        <v>18</v>
      </c>
      <c r="H24" s="66" t="s">
        <v>66</v>
      </c>
      <c r="I24" s="122" t="s">
        <v>62</v>
      </c>
      <c r="J24" s="114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6"/>
      <c r="B25" s="56">
        <v>14</v>
      </c>
      <c r="C25" s="23"/>
      <c r="D25" s="63"/>
      <c r="E25" s="82"/>
      <c r="F25" s="80"/>
      <c r="G25" s="56">
        <v>19</v>
      </c>
      <c r="H25" s="119"/>
      <c r="I25" s="121"/>
      <c r="J25" s="120"/>
    </row>
    <row r="26" spans="1:10" ht="18" customHeight="1" thickBot="1">
      <c r="A26" s="16"/>
      <c r="B26" s="56">
        <v>15</v>
      </c>
      <c r="C26" s="59"/>
      <c r="D26" s="63"/>
      <c r="E26" s="63"/>
      <c r="F26" s="106"/>
      <c r="G26" s="56">
        <v>20</v>
      </c>
      <c r="H26" s="66" t="s">
        <v>45</v>
      </c>
      <c r="I26" s="123"/>
      <c r="J26" s="98">
        <f>SUM(J22:J25)+SUM(F22:F25)</f>
        <v>0</v>
      </c>
    </row>
    <row r="27" spans="1:10" ht="18" customHeight="1" thickTop="1">
      <c r="A27" s="16"/>
      <c r="B27" s="100"/>
      <c r="C27" s="135" t="s">
        <v>72</v>
      </c>
      <c r="D27" s="128"/>
      <c r="E27" s="101"/>
      <c r="F27" s="32"/>
      <c r="G27" s="108" t="s">
        <v>50</v>
      </c>
      <c r="H27" s="103" t="s">
        <v>51</v>
      </c>
      <c r="I27" s="31"/>
      <c r="J27" s="34"/>
    </row>
    <row r="28" spans="1:10" ht="18" customHeight="1">
      <c r="A28" s="16"/>
      <c r="B28" s="29"/>
      <c r="C28" s="126"/>
      <c r="D28" s="129"/>
      <c r="E28" s="25"/>
      <c r="F28" s="16"/>
      <c r="G28" s="88">
        <v>21</v>
      </c>
      <c r="H28" s="89" t="s">
        <v>52</v>
      </c>
      <c r="I28" s="116"/>
      <c r="J28" s="96">
        <f>F20+J20+F26+J26</f>
        <v>0</v>
      </c>
    </row>
    <row r="29" spans="1:10" ht="18" customHeight="1">
      <c r="A29" s="16"/>
      <c r="B29" s="73"/>
      <c r="C29" s="127"/>
      <c r="D29" s="130"/>
      <c r="E29" s="25"/>
      <c r="F29" s="16"/>
      <c r="G29" s="62">
        <v>22</v>
      </c>
      <c r="H29" s="65" t="s">
        <v>53</v>
      </c>
      <c r="I29" s="117">
        <f>J28-SUM('SO 18792'!K9:'SO 18792'!K44)</f>
        <v>0</v>
      </c>
      <c r="J29" s="113">
        <f>ROUND(((ROUND(I29,2)*20)*1/100),2)</f>
        <v>0</v>
      </c>
    </row>
    <row r="30" spans="1:10" ht="18" customHeight="1">
      <c r="A30" s="16"/>
      <c r="B30" s="26"/>
      <c r="C30" s="119"/>
      <c r="D30" s="121"/>
      <c r="E30" s="25"/>
      <c r="F30" s="16"/>
      <c r="G30" s="56">
        <v>23</v>
      </c>
      <c r="H30" s="66" t="s">
        <v>53</v>
      </c>
      <c r="I30" s="81">
        <f>SUM('SO 18792'!K9:'SO 18792'!K44)</f>
        <v>0</v>
      </c>
      <c r="J30" s="114">
        <f>ROUND(((ROUND(I30,2)*20)/100),2)</f>
        <v>0</v>
      </c>
    </row>
    <row r="31" spans="1:10" ht="18" customHeight="1">
      <c r="A31" s="16"/>
      <c r="B31" s="27"/>
      <c r="C31" s="131"/>
      <c r="D31" s="132"/>
      <c r="E31" s="25"/>
      <c r="F31" s="16"/>
      <c r="G31" s="88">
        <v>24</v>
      </c>
      <c r="H31" s="89" t="s">
        <v>54</v>
      </c>
      <c r="I31" s="111"/>
      <c r="J31" s="125">
        <f>SUM(J28:J30)</f>
        <v>0</v>
      </c>
    </row>
    <row r="32" spans="1:10" ht="18" customHeight="1" thickBot="1">
      <c r="A32" s="16"/>
      <c r="B32" s="44"/>
      <c r="C32" s="112"/>
      <c r="D32" s="118"/>
      <c r="E32" s="74"/>
      <c r="F32" s="75"/>
      <c r="G32" s="62" t="s">
        <v>55</v>
      </c>
      <c r="H32" s="112"/>
      <c r="I32" s="118"/>
      <c r="J32" s="115"/>
    </row>
    <row r="33" spans="1:10" ht="18" customHeight="1" thickTop="1">
      <c r="A33" s="16"/>
      <c r="B33" s="100"/>
      <c r="C33" s="101"/>
      <c r="D33" s="133" t="s">
        <v>70</v>
      </c>
      <c r="E33" s="77"/>
      <c r="F33" s="102"/>
      <c r="G33" s="109">
        <v>26</v>
      </c>
      <c r="H33" s="134" t="s">
        <v>71</v>
      </c>
      <c r="I33" s="32"/>
      <c r="J33" s="110"/>
    </row>
    <row r="34" spans="1:10" ht="18" customHeight="1">
      <c r="A34" s="16"/>
      <c r="B34" s="28"/>
      <c r="C34" s="24"/>
      <c r="D34" s="19"/>
      <c r="E34" s="19"/>
      <c r="F34" s="19"/>
      <c r="G34" s="19"/>
      <c r="H34" s="19"/>
      <c r="I34" s="32"/>
      <c r="J34" s="35"/>
    </row>
    <row r="35" spans="1:10" ht="18" customHeight="1">
      <c r="A35" s="16"/>
      <c r="B35" s="29"/>
      <c r="C35" s="25"/>
      <c r="D35" s="3"/>
      <c r="E35" s="3"/>
      <c r="F35" s="3"/>
      <c r="G35" s="3"/>
      <c r="H35" s="3"/>
      <c r="I35" s="16"/>
      <c r="J35" s="36"/>
    </row>
    <row r="36" spans="1:10" ht="18" customHeight="1">
      <c r="A36" s="16"/>
      <c r="B36" s="29"/>
      <c r="C36" s="25"/>
      <c r="D36" s="3"/>
      <c r="E36" s="3"/>
      <c r="F36" s="3"/>
      <c r="G36" s="3"/>
      <c r="H36" s="3"/>
      <c r="I36" s="16"/>
      <c r="J36" s="36"/>
    </row>
    <row r="37" spans="1:10" ht="18" customHeight="1">
      <c r="A37" s="16"/>
      <c r="B37" s="29"/>
      <c r="C37" s="25"/>
      <c r="D37" s="3"/>
      <c r="E37" s="3"/>
      <c r="F37" s="3"/>
      <c r="G37" s="3"/>
      <c r="H37" s="3"/>
      <c r="I37" s="16"/>
      <c r="J37" s="36"/>
    </row>
    <row r="38" spans="1:10" ht="18" customHeight="1">
      <c r="A38" s="16"/>
      <c r="B38" s="29"/>
      <c r="C38" s="25"/>
      <c r="D38" s="3"/>
      <c r="E38" s="3"/>
      <c r="F38" s="3"/>
      <c r="G38" s="3"/>
      <c r="H38" s="3"/>
      <c r="I38" s="16"/>
      <c r="J38" s="36"/>
    </row>
    <row r="39" spans="1:10" ht="18" customHeight="1">
      <c r="A39" s="16"/>
      <c r="B39" s="29"/>
      <c r="C39" s="25"/>
      <c r="D39" s="3"/>
      <c r="E39" s="3"/>
      <c r="F39" s="3"/>
      <c r="G39" s="3"/>
      <c r="H39" s="3"/>
      <c r="I39" s="16"/>
      <c r="J39" s="36"/>
    </row>
    <row r="40" spans="1:10" ht="18" customHeight="1" thickBot="1">
      <c r="A40" s="16"/>
      <c r="B40" s="73"/>
      <c r="C40" s="74"/>
      <c r="D40" s="17"/>
      <c r="E40" s="17"/>
      <c r="F40" s="17"/>
      <c r="G40" s="17"/>
      <c r="H40" s="17"/>
      <c r="I40" s="75"/>
      <c r="J40" s="76"/>
    </row>
    <row r="41" spans="1:10" ht="15.75" thickTop="1">
      <c r="A41" s="16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6" t="s">
        <v>34</v>
      </c>
      <c r="B1" s="217"/>
      <c r="C1" s="217"/>
      <c r="D1" s="218"/>
      <c r="E1" s="138" t="s">
        <v>31</v>
      </c>
      <c r="F1" s="137"/>
      <c r="W1">
        <v>30.126</v>
      </c>
    </row>
    <row r="2" spans="1:6" ht="19.5" customHeight="1">
      <c r="A2" s="216" t="s">
        <v>35</v>
      </c>
      <c r="B2" s="217"/>
      <c r="C2" s="217"/>
      <c r="D2" s="218"/>
      <c r="E2" s="138" t="s">
        <v>29</v>
      </c>
      <c r="F2" s="137"/>
    </row>
    <row r="3" spans="1:6" ht="19.5" customHeight="1">
      <c r="A3" s="216" t="s">
        <v>36</v>
      </c>
      <c r="B3" s="217"/>
      <c r="C3" s="217"/>
      <c r="D3" s="218"/>
      <c r="E3" s="138" t="s">
        <v>76</v>
      </c>
      <c r="F3" s="137"/>
    </row>
    <row r="4" spans="1:6" ht="15">
      <c r="A4" s="139" t="s">
        <v>1</v>
      </c>
      <c r="B4" s="136"/>
      <c r="C4" s="136"/>
      <c r="D4" s="136"/>
      <c r="E4" s="136"/>
      <c r="F4" s="136"/>
    </row>
    <row r="5" spans="1:6" ht="15">
      <c r="A5" s="139" t="s">
        <v>333</v>
      </c>
      <c r="B5" s="136"/>
      <c r="C5" s="136"/>
      <c r="D5" s="136"/>
      <c r="E5" s="136"/>
      <c r="F5" s="136"/>
    </row>
    <row r="6" spans="1:6" ht="15">
      <c r="A6" s="139" t="s">
        <v>334</v>
      </c>
      <c r="B6" s="136"/>
      <c r="C6" s="136"/>
      <c r="D6" s="136"/>
      <c r="E6" s="136"/>
      <c r="F6" s="136"/>
    </row>
    <row r="7" spans="1:6" ht="15">
      <c r="A7" s="136"/>
      <c r="B7" s="136"/>
      <c r="C7" s="136"/>
      <c r="D7" s="136"/>
      <c r="E7" s="136"/>
      <c r="F7" s="136"/>
    </row>
    <row r="8" spans="1:6" ht="15">
      <c r="A8" s="140" t="s">
        <v>77</v>
      </c>
      <c r="B8" s="136"/>
      <c r="C8" s="136"/>
      <c r="D8" s="136"/>
      <c r="E8" s="136"/>
      <c r="F8" s="136"/>
    </row>
    <row r="9" spans="1:6" ht="15">
      <c r="A9" s="141" t="s">
        <v>73</v>
      </c>
      <c r="B9" s="141" t="s">
        <v>67</v>
      </c>
      <c r="C9" s="141" t="s">
        <v>68</v>
      </c>
      <c r="D9" s="141" t="s">
        <v>45</v>
      </c>
      <c r="E9" s="141" t="s">
        <v>74</v>
      </c>
      <c r="F9" s="141" t="s">
        <v>75</v>
      </c>
    </row>
    <row r="10" spans="1:26" ht="15">
      <c r="A10" s="148" t="s">
        <v>78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">
      <c r="A11" s="150" t="s">
        <v>79</v>
      </c>
      <c r="B11" s="151">
        <f>'SO 18792'!L19</f>
        <v>0</v>
      </c>
      <c r="C11" s="151">
        <f>'SO 18792'!M19</f>
        <v>0</v>
      </c>
      <c r="D11" s="151">
        <f>'SO 18792'!I19</f>
        <v>0</v>
      </c>
      <c r="E11" s="152">
        <f>'SO 18792'!S19</f>
        <v>0</v>
      </c>
      <c r="F11" s="152">
        <f>'SO 18792'!V19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">
      <c r="A12" s="150" t="s">
        <v>82</v>
      </c>
      <c r="B12" s="151">
        <f>'SO 18792'!L23</f>
        <v>0</v>
      </c>
      <c r="C12" s="151">
        <f>'SO 18792'!M23</f>
        <v>0</v>
      </c>
      <c r="D12" s="151">
        <f>'SO 18792'!I23</f>
        <v>0</v>
      </c>
      <c r="E12" s="152">
        <f>'SO 18792'!S23</f>
        <v>5.45</v>
      </c>
      <c r="F12" s="152">
        <f>'SO 18792'!V23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">
      <c r="A13" s="150" t="s">
        <v>83</v>
      </c>
      <c r="B13" s="151">
        <f>'SO 18792'!L28</f>
        <v>0</v>
      </c>
      <c r="C13" s="151">
        <f>'SO 18792'!M28</f>
        <v>0</v>
      </c>
      <c r="D13" s="151">
        <f>'SO 18792'!I28</f>
        <v>0</v>
      </c>
      <c r="E13" s="152">
        <f>'SO 18792'!S28</f>
        <v>3.87</v>
      </c>
      <c r="F13" s="152">
        <f>'SO 18792'!V28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">
      <c r="A14" s="150" t="s">
        <v>84</v>
      </c>
      <c r="B14" s="151">
        <f>'SO 18792'!L32</f>
        <v>0</v>
      </c>
      <c r="C14" s="151">
        <f>'SO 18792'!M32</f>
        <v>0</v>
      </c>
      <c r="D14" s="151">
        <f>'SO 18792'!I32</f>
        <v>0</v>
      </c>
      <c r="E14" s="152">
        <f>'SO 18792'!S32</f>
        <v>0</v>
      </c>
      <c r="F14" s="152">
        <f>'SO 18792'!V32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5">
      <c r="A15" s="2" t="s">
        <v>78</v>
      </c>
      <c r="B15" s="153">
        <f>'SO 18792'!L34</f>
        <v>0</v>
      </c>
      <c r="C15" s="153">
        <f>'SO 18792'!M34</f>
        <v>0</v>
      </c>
      <c r="D15" s="153">
        <f>'SO 18792'!I34</f>
        <v>0</v>
      </c>
      <c r="E15" s="154">
        <f>'SO 18792'!S34</f>
        <v>9.32</v>
      </c>
      <c r="F15" s="154">
        <f>'SO 18792'!V34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6" ht="15">
      <c r="A16" s="1"/>
      <c r="B16" s="143"/>
      <c r="C16" s="143"/>
      <c r="D16" s="143"/>
      <c r="E16" s="142"/>
      <c r="F16" s="142"/>
    </row>
    <row r="17" spans="1:26" ht="15">
      <c r="A17" s="2" t="s">
        <v>246</v>
      </c>
      <c r="B17" s="153"/>
      <c r="C17" s="151"/>
      <c r="D17" s="151"/>
      <c r="E17" s="152"/>
      <c r="F17" s="152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ht="15">
      <c r="A18" s="150" t="s">
        <v>247</v>
      </c>
      <c r="B18" s="151">
        <f>'SO 18792'!L42</f>
        <v>0</v>
      </c>
      <c r="C18" s="151">
        <f>'SO 18792'!M42</f>
        <v>0</v>
      </c>
      <c r="D18" s="151">
        <f>'SO 18792'!I42</f>
        <v>0</v>
      </c>
      <c r="E18" s="152">
        <f>'SO 18792'!S42</f>
        <v>0</v>
      </c>
      <c r="F18" s="152">
        <f>'SO 18792'!V42</f>
        <v>0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15">
      <c r="A19" s="2" t="s">
        <v>246</v>
      </c>
      <c r="B19" s="153">
        <f>'SO 18792'!L44</f>
        <v>0</v>
      </c>
      <c r="C19" s="153">
        <f>'SO 18792'!M44</f>
        <v>0</v>
      </c>
      <c r="D19" s="153">
        <f>'SO 18792'!I44</f>
        <v>0</v>
      </c>
      <c r="E19" s="154">
        <f>'SO 18792'!S44</f>
        <v>0</v>
      </c>
      <c r="F19" s="154">
        <f>'SO 18792'!V44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6" ht="15">
      <c r="A20" s="1"/>
      <c r="B20" s="143"/>
      <c r="C20" s="143"/>
      <c r="D20" s="143"/>
      <c r="E20" s="142"/>
      <c r="F20" s="142"/>
    </row>
    <row r="21" spans="1:26" ht="15">
      <c r="A21" s="2" t="s">
        <v>88</v>
      </c>
      <c r="B21" s="153">
        <f>'SO 18792'!L45</f>
        <v>0</v>
      </c>
      <c r="C21" s="153">
        <f>'SO 18792'!M45</f>
        <v>0</v>
      </c>
      <c r="D21" s="153">
        <f>'SO 18792'!I45</f>
        <v>0</v>
      </c>
      <c r="E21" s="154">
        <f>'SO 18792'!S45</f>
        <v>9.32</v>
      </c>
      <c r="F21" s="154">
        <f>'SO 18792'!V45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6" ht="15">
      <c r="A22" s="1"/>
      <c r="B22" s="143"/>
      <c r="C22" s="143"/>
      <c r="D22" s="143"/>
      <c r="E22" s="142"/>
      <c r="F22" s="142"/>
    </row>
    <row r="23" spans="1:6" ht="15">
      <c r="A23" s="1"/>
      <c r="B23" s="143"/>
      <c r="C23" s="143"/>
      <c r="D23" s="143"/>
      <c r="E23" s="142"/>
      <c r="F23" s="142"/>
    </row>
    <row r="24" spans="1:6" ht="15">
      <c r="A24" s="1"/>
      <c r="B24" s="143"/>
      <c r="C24" s="143"/>
      <c r="D24" s="143"/>
      <c r="E24" s="142"/>
      <c r="F24" s="142"/>
    </row>
    <row r="25" spans="1:6" ht="15">
      <c r="A25" s="1"/>
      <c r="B25" s="143"/>
      <c r="C25" s="143"/>
      <c r="D25" s="143"/>
      <c r="E25" s="142"/>
      <c r="F25" s="142"/>
    </row>
    <row r="26" spans="1:6" ht="15">
      <c r="A26" s="1"/>
      <c r="B26" s="143"/>
      <c r="C26" s="143"/>
      <c r="D26" s="143"/>
      <c r="E26" s="142"/>
      <c r="F26" s="142"/>
    </row>
    <row r="27" spans="1:6" ht="15">
      <c r="A27" s="1"/>
      <c r="B27" s="143"/>
      <c r="C27" s="143"/>
      <c r="D27" s="143"/>
      <c r="E27" s="142"/>
      <c r="F27" s="142"/>
    </row>
    <row r="28" spans="1:6" ht="15">
      <c r="A28" s="1"/>
      <c r="B28" s="143"/>
      <c r="C28" s="143"/>
      <c r="D28" s="143"/>
      <c r="E28" s="142"/>
      <c r="F28" s="142"/>
    </row>
    <row r="29" spans="1:6" ht="15">
      <c r="A29" s="1"/>
      <c r="B29" s="143"/>
      <c r="C29" s="143"/>
      <c r="D29" s="143"/>
      <c r="E29" s="142"/>
      <c r="F29" s="142"/>
    </row>
    <row r="30" spans="1:6" ht="15">
      <c r="A30" s="1"/>
      <c r="B30" s="143"/>
      <c r="C30" s="143"/>
      <c r="D30" s="143"/>
      <c r="E30" s="142"/>
      <c r="F30" s="142"/>
    </row>
    <row r="31" spans="1:6" ht="15">
      <c r="A31" s="1"/>
      <c r="B31" s="143"/>
      <c r="C31" s="143"/>
      <c r="D31" s="143"/>
      <c r="E31" s="142"/>
      <c r="F31" s="142"/>
    </row>
    <row r="32" spans="1:6" ht="15">
      <c r="A32" s="1"/>
      <c r="B32" s="143"/>
      <c r="C32" s="143"/>
      <c r="D32" s="143"/>
      <c r="E32" s="142"/>
      <c r="F32" s="142"/>
    </row>
    <row r="33" spans="1:6" ht="15">
      <c r="A33" s="1"/>
      <c r="B33" s="143"/>
      <c r="C33" s="143"/>
      <c r="D33" s="143"/>
      <c r="E33" s="142"/>
      <c r="F33" s="142"/>
    </row>
    <row r="34" spans="1:6" ht="15">
      <c r="A34" s="1"/>
      <c r="B34" s="143"/>
      <c r="C34" s="143"/>
      <c r="D34" s="143"/>
      <c r="E34" s="142"/>
      <c r="F34" s="142"/>
    </row>
    <row r="35" spans="1:6" ht="15">
      <c r="A35" s="1"/>
      <c r="B35" s="143"/>
      <c r="C35" s="143"/>
      <c r="D35" s="143"/>
      <c r="E35" s="142"/>
      <c r="F35" s="142"/>
    </row>
    <row r="36" spans="1:6" ht="15">
      <c r="A36" s="1"/>
      <c r="B36" s="143"/>
      <c r="C36" s="143"/>
      <c r="D36" s="143"/>
      <c r="E36" s="142"/>
      <c r="F36" s="142"/>
    </row>
    <row r="37" spans="1:6" ht="15">
      <c r="A37" s="1"/>
      <c r="B37" s="143"/>
      <c r="C37" s="143"/>
      <c r="D37" s="143"/>
      <c r="E37" s="142"/>
      <c r="F37" s="142"/>
    </row>
    <row r="38" spans="1:6" ht="15">
      <c r="A38" s="1"/>
      <c r="B38" s="143"/>
      <c r="C38" s="143"/>
      <c r="D38" s="143"/>
      <c r="E38" s="142"/>
      <c r="F38" s="142"/>
    </row>
    <row r="39" spans="1:6" ht="15">
      <c r="A39" s="1"/>
      <c r="B39" s="143"/>
      <c r="C39" s="143"/>
      <c r="D39" s="143"/>
      <c r="E39" s="142"/>
      <c r="F39" s="142"/>
    </row>
    <row r="40" spans="1:6" ht="15">
      <c r="A40" s="1"/>
      <c r="B40" s="143"/>
      <c r="C40" s="143"/>
      <c r="D40" s="143"/>
      <c r="E40" s="142"/>
      <c r="F40" s="142"/>
    </row>
    <row r="41" spans="1:6" ht="15">
      <c r="A41" s="1"/>
      <c r="B41" s="143"/>
      <c r="C41" s="143"/>
      <c r="D41" s="143"/>
      <c r="E41" s="142"/>
      <c r="F41" s="142"/>
    </row>
    <row r="42" spans="1:6" ht="15">
      <c r="A42" s="1"/>
      <c r="B42" s="143"/>
      <c r="C42" s="143"/>
      <c r="D42" s="143"/>
      <c r="E42" s="142"/>
      <c r="F42" s="142"/>
    </row>
    <row r="43" spans="1:6" ht="15">
      <c r="A43" s="1"/>
      <c r="B43" s="143"/>
      <c r="C43" s="143"/>
      <c r="D43" s="143"/>
      <c r="E43" s="142"/>
      <c r="F43" s="142"/>
    </row>
    <row r="44" spans="1:6" ht="15">
      <c r="A44" s="1"/>
      <c r="B44" s="143"/>
      <c r="C44" s="143"/>
      <c r="D44" s="143"/>
      <c r="E44" s="142"/>
      <c r="F44" s="142"/>
    </row>
    <row r="45" spans="1:6" ht="15">
      <c r="A45" s="1"/>
      <c r="B45" s="143"/>
      <c r="C45" s="143"/>
      <c r="D45" s="143"/>
      <c r="E45" s="142"/>
      <c r="F45" s="142"/>
    </row>
    <row r="46" spans="1:6" ht="15">
      <c r="A46" s="1"/>
      <c r="B46" s="143"/>
      <c r="C46" s="143"/>
      <c r="D46" s="143"/>
      <c r="E46" s="142"/>
      <c r="F46" s="142"/>
    </row>
    <row r="47" spans="1:6" ht="15">
      <c r="A47" s="1"/>
      <c r="B47" s="143"/>
      <c r="C47" s="143"/>
      <c r="D47" s="143"/>
      <c r="E47" s="142"/>
      <c r="F47" s="142"/>
    </row>
    <row r="48" spans="1:6" ht="15">
      <c r="A48" s="1"/>
      <c r="B48" s="143"/>
      <c r="C48" s="143"/>
      <c r="D48" s="143"/>
      <c r="E48" s="142"/>
      <c r="F48" s="142"/>
    </row>
    <row r="49" spans="1:6" ht="15">
      <c r="A49" s="1"/>
      <c r="B49" s="143"/>
      <c r="C49" s="143"/>
      <c r="D49" s="143"/>
      <c r="E49" s="142"/>
      <c r="F49" s="142"/>
    </row>
    <row r="50" spans="1:6" ht="15">
      <c r="A50" s="1"/>
      <c r="B50" s="143"/>
      <c r="C50" s="143"/>
      <c r="D50" s="143"/>
      <c r="E50" s="142"/>
      <c r="F50" s="142"/>
    </row>
    <row r="51" spans="1:6" ht="15">
      <c r="A51" s="1"/>
      <c r="B51" s="143"/>
      <c r="C51" s="143"/>
      <c r="D51" s="143"/>
      <c r="E51" s="142"/>
      <c r="F51" s="142"/>
    </row>
    <row r="52" spans="1:6" ht="15">
      <c r="A52" s="1"/>
      <c r="B52" s="143"/>
      <c r="C52" s="143"/>
      <c r="D52" s="143"/>
      <c r="E52" s="142"/>
      <c r="F52" s="142"/>
    </row>
    <row r="53" spans="1:6" ht="15">
      <c r="A53" s="1"/>
      <c r="B53" s="143"/>
      <c r="C53" s="143"/>
      <c r="D53" s="143"/>
      <c r="E53" s="142"/>
      <c r="F53" s="142"/>
    </row>
    <row r="54" spans="1:6" ht="15">
      <c r="A54" s="1"/>
      <c r="B54" s="143"/>
      <c r="C54" s="143"/>
      <c r="D54" s="143"/>
      <c r="E54" s="142"/>
      <c r="F54" s="142"/>
    </row>
    <row r="55" spans="1:6" ht="15">
      <c r="A55" s="1"/>
      <c r="B55" s="143"/>
      <c r="C55" s="143"/>
      <c r="D55" s="143"/>
      <c r="E55" s="142"/>
      <c r="F55" s="142"/>
    </row>
    <row r="56" spans="1:6" ht="15">
      <c r="A56" s="1"/>
      <c r="B56" s="143"/>
      <c r="C56" s="143"/>
      <c r="D56" s="143"/>
      <c r="E56" s="142"/>
      <c r="F56" s="142"/>
    </row>
    <row r="57" spans="1:6" ht="15">
      <c r="A57" s="1"/>
      <c r="B57" s="143"/>
      <c r="C57" s="143"/>
      <c r="D57" s="143"/>
      <c r="E57" s="142"/>
      <c r="F57" s="142"/>
    </row>
    <row r="58" spans="1:6" ht="15">
      <c r="A58" s="1"/>
      <c r="B58" s="143"/>
      <c r="C58" s="143"/>
      <c r="D58" s="143"/>
      <c r="E58" s="142"/>
      <c r="F58" s="142"/>
    </row>
    <row r="59" spans="1:6" ht="15">
      <c r="A59" s="1"/>
      <c r="B59" s="143"/>
      <c r="C59" s="143"/>
      <c r="D59" s="143"/>
      <c r="E59" s="142"/>
      <c r="F59" s="142"/>
    </row>
    <row r="60" spans="1:6" ht="15">
      <c r="A60" s="1"/>
      <c r="B60" s="143"/>
      <c r="C60" s="143"/>
      <c r="D60" s="143"/>
      <c r="E60" s="142"/>
      <c r="F60" s="142"/>
    </row>
    <row r="61" spans="1:6" ht="15">
      <c r="A61" s="1"/>
      <c r="B61" s="143"/>
      <c r="C61" s="143"/>
      <c r="D61" s="143"/>
      <c r="E61" s="142"/>
      <c r="F61" s="142"/>
    </row>
    <row r="62" spans="1:6" ht="15">
      <c r="A62" s="1"/>
      <c r="B62" s="143"/>
      <c r="C62" s="143"/>
      <c r="D62" s="143"/>
      <c r="E62" s="142"/>
      <c r="F62" s="142"/>
    </row>
    <row r="63" spans="1:6" ht="15">
      <c r="A63" s="1"/>
      <c r="B63" s="143"/>
      <c r="C63" s="143"/>
      <c r="D63" s="143"/>
      <c r="E63" s="142"/>
      <c r="F63" s="142"/>
    </row>
    <row r="64" spans="1:6" ht="15">
      <c r="A64" s="1"/>
      <c r="B64" s="143"/>
      <c r="C64" s="143"/>
      <c r="D64" s="143"/>
      <c r="E64" s="142"/>
      <c r="F64" s="142"/>
    </row>
    <row r="65" spans="1:6" ht="15">
      <c r="A65" s="1"/>
      <c r="B65" s="143"/>
      <c r="C65" s="143"/>
      <c r="D65" s="143"/>
      <c r="E65" s="142"/>
      <c r="F65" s="142"/>
    </row>
    <row r="66" spans="1:6" ht="15">
      <c r="A66" s="1"/>
      <c r="B66" s="143"/>
      <c r="C66" s="143"/>
      <c r="D66" s="143"/>
      <c r="E66" s="142"/>
      <c r="F66" s="142"/>
    </row>
    <row r="67" spans="1:6" ht="15">
      <c r="A67" s="1"/>
      <c r="B67" s="143"/>
      <c r="C67" s="143"/>
      <c r="D67" s="143"/>
      <c r="E67" s="142"/>
      <c r="F67" s="142"/>
    </row>
    <row r="68" spans="1:6" ht="15">
      <c r="A68" s="1"/>
      <c r="B68" s="143"/>
      <c r="C68" s="143"/>
      <c r="D68" s="143"/>
      <c r="E68" s="142"/>
      <c r="F68" s="142"/>
    </row>
    <row r="69" spans="1:6" ht="15">
      <c r="A69" s="1"/>
      <c r="B69" s="143"/>
      <c r="C69" s="143"/>
      <c r="D69" s="143"/>
      <c r="E69" s="142"/>
      <c r="F69" s="142"/>
    </row>
    <row r="70" spans="1:6" ht="15">
      <c r="A70" s="1"/>
      <c r="B70" s="143"/>
      <c r="C70" s="143"/>
      <c r="D70" s="143"/>
      <c r="E70" s="142"/>
      <c r="F70" s="142"/>
    </row>
    <row r="71" spans="1:6" ht="15">
      <c r="A71" s="1"/>
      <c r="B71" s="143"/>
      <c r="C71" s="143"/>
      <c r="D71" s="143"/>
      <c r="E71" s="142"/>
      <c r="F71" s="142"/>
    </row>
    <row r="72" spans="1:6" ht="15">
      <c r="A72" s="1"/>
      <c r="B72" s="143"/>
      <c r="C72" s="143"/>
      <c r="D72" s="143"/>
      <c r="E72" s="142"/>
      <c r="F72" s="142"/>
    </row>
    <row r="73" spans="1:6" ht="15">
      <c r="A73" s="1"/>
      <c r="B73" s="143"/>
      <c r="C73" s="143"/>
      <c r="D73" s="143"/>
      <c r="E73" s="142"/>
      <c r="F73" s="142"/>
    </row>
    <row r="74" spans="1:6" ht="15">
      <c r="A74" s="1"/>
      <c r="B74" s="143"/>
      <c r="C74" s="143"/>
      <c r="D74" s="143"/>
      <c r="E74" s="142"/>
      <c r="F74" s="142"/>
    </row>
    <row r="75" spans="1:6" ht="15">
      <c r="A75" s="1"/>
      <c r="B75" s="143"/>
      <c r="C75" s="143"/>
      <c r="D75" s="143"/>
      <c r="E75" s="142"/>
      <c r="F75" s="142"/>
    </row>
    <row r="76" spans="1:6" ht="15">
      <c r="A76" s="1"/>
      <c r="B76" s="143"/>
      <c r="C76" s="143"/>
      <c r="D76" s="143"/>
      <c r="E76" s="142"/>
      <c r="F76" s="142"/>
    </row>
    <row r="77" spans="1:6" ht="15">
      <c r="A77" s="1"/>
      <c r="B77" s="143"/>
      <c r="C77" s="143"/>
      <c r="D77" s="143"/>
      <c r="E77" s="142"/>
      <c r="F77" s="142"/>
    </row>
    <row r="78" spans="1:6" ht="15">
      <c r="A78" s="1"/>
      <c r="B78" s="143"/>
      <c r="C78" s="143"/>
      <c r="D78" s="143"/>
      <c r="E78" s="142"/>
      <c r="F78" s="142"/>
    </row>
    <row r="79" spans="1:6" ht="15">
      <c r="A79" s="1"/>
      <c r="B79" s="143"/>
      <c r="C79" s="143"/>
      <c r="D79" s="143"/>
      <c r="E79" s="142"/>
      <c r="F79" s="142"/>
    </row>
    <row r="80" spans="1:6" ht="15">
      <c r="A80" s="1"/>
      <c r="B80" s="143"/>
      <c r="C80" s="143"/>
      <c r="D80" s="143"/>
      <c r="E80" s="142"/>
      <c r="F80" s="142"/>
    </row>
    <row r="81" spans="1:6" ht="15">
      <c r="A81" s="1"/>
      <c r="B81" s="143"/>
      <c r="C81" s="143"/>
      <c r="D81" s="143"/>
      <c r="E81" s="142"/>
      <c r="F81" s="142"/>
    </row>
    <row r="82" spans="1:6" ht="15">
      <c r="A82" s="1"/>
      <c r="B82" s="143"/>
      <c r="C82" s="143"/>
      <c r="D82" s="143"/>
      <c r="E82" s="142"/>
      <c r="F82" s="142"/>
    </row>
    <row r="83" spans="1:6" ht="15">
      <c r="A83" s="1"/>
      <c r="B83" s="143"/>
      <c r="C83" s="143"/>
      <c r="D83" s="143"/>
      <c r="E83" s="142"/>
      <c r="F83" s="142"/>
    </row>
    <row r="84" spans="1:6" ht="15">
      <c r="A84" s="1"/>
      <c r="B84" s="143"/>
      <c r="C84" s="143"/>
      <c r="D84" s="143"/>
      <c r="E84" s="142"/>
      <c r="F84" s="142"/>
    </row>
    <row r="85" spans="1:6" ht="15">
      <c r="A85" s="1"/>
      <c r="B85" s="143"/>
      <c r="C85" s="143"/>
      <c r="D85" s="143"/>
      <c r="E85" s="142"/>
      <c r="F85" s="142"/>
    </row>
    <row r="86" spans="1:6" ht="15">
      <c r="A86" s="1"/>
      <c r="B86" s="143"/>
      <c r="C86" s="143"/>
      <c r="D86" s="143"/>
      <c r="E86" s="142"/>
      <c r="F86" s="142"/>
    </row>
    <row r="87" spans="1:6" ht="15">
      <c r="A87" s="1"/>
      <c r="B87" s="143"/>
      <c r="C87" s="143"/>
      <c r="D87" s="143"/>
      <c r="E87" s="142"/>
      <c r="F87" s="142"/>
    </row>
    <row r="88" spans="1:6" ht="15">
      <c r="A88" s="1"/>
      <c r="B88" s="143"/>
      <c r="C88" s="143"/>
      <c r="D88" s="143"/>
      <c r="E88" s="142"/>
      <c r="F88" s="142"/>
    </row>
    <row r="89" spans="1:6" ht="15">
      <c r="A89" s="1"/>
      <c r="B89" s="143"/>
      <c r="C89" s="143"/>
      <c r="D89" s="143"/>
      <c r="E89" s="142"/>
      <c r="F89" s="142"/>
    </row>
    <row r="90" spans="1:6" ht="15">
      <c r="A90" s="1"/>
      <c r="B90" s="143"/>
      <c r="C90" s="143"/>
      <c r="D90" s="143"/>
      <c r="E90" s="142"/>
      <c r="F90" s="142"/>
    </row>
    <row r="91" spans="1:6" ht="15">
      <c r="A91" s="1"/>
      <c r="B91" s="143"/>
      <c r="C91" s="143"/>
      <c r="D91" s="143"/>
      <c r="E91" s="142"/>
      <c r="F91" s="142"/>
    </row>
    <row r="92" spans="1:6" ht="15">
      <c r="A92" s="1"/>
      <c r="B92" s="143"/>
      <c r="C92" s="143"/>
      <c r="D92" s="143"/>
      <c r="E92" s="142"/>
      <c r="F92" s="142"/>
    </row>
    <row r="93" spans="1:6" ht="15">
      <c r="A93" s="1"/>
      <c r="B93" s="143"/>
      <c r="C93" s="143"/>
      <c r="D93" s="143"/>
      <c r="E93" s="142"/>
      <c r="F93" s="142"/>
    </row>
    <row r="94" spans="1:6" ht="15">
      <c r="A94" s="1"/>
      <c r="B94" s="143"/>
      <c r="C94" s="143"/>
      <c r="D94" s="143"/>
      <c r="E94" s="142"/>
      <c r="F94" s="142"/>
    </row>
    <row r="95" spans="1:6" ht="15">
      <c r="A95" s="1"/>
      <c r="B95" s="143"/>
      <c r="C95" s="143"/>
      <c r="D95" s="143"/>
      <c r="E95" s="142"/>
      <c r="F95" s="142"/>
    </row>
    <row r="96" spans="1:6" ht="15">
      <c r="A96" s="1"/>
      <c r="B96" s="143"/>
      <c r="C96" s="143"/>
      <c r="D96" s="143"/>
      <c r="E96" s="142"/>
      <c r="F96" s="142"/>
    </row>
    <row r="97" spans="1:6" ht="15">
      <c r="A97" s="1"/>
      <c r="B97" s="143"/>
      <c r="C97" s="143"/>
      <c r="D97" s="143"/>
      <c r="E97" s="142"/>
      <c r="F97" s="142"/>
    </row>
    <row r="98" spans="1:6" ht="15">
      <c r="A98" s="1"/>
      <c r="B98" s="143"/>
      <c r="C98" s="143"/>
      <c r="D98" s="143"/>
      <c r="E98" s="142"/>
      <c r="F98" s="142"/>
    </row>
    <row r="99" spans="1:6" ht="15">
      <c r="A99" s="1"/>
      <c r="B99" s="143"/>
      <c r="C99" s="143"/>
      <c r="D99" s="143"/>
      <c r="E99" s="142"/>
      <c r="F99" s="142"/>
    </row>
    <row r="100" spans="1:6" ht="15">
      <c r="A100" s="1"/>
      <c r="B100" s="143"/>
      <c r="C100" s="143"/>
      <c r="D100" s="143"/>
      <c r="E100" s="142"/>
      <c r="F100" s="142"/>
    </row>
    <row r="101" spans="1:6" ht="15">
      <c r="A101" s="1"/>
      <c r="B101" s="143"/>
      <c r="C101" s="143"/>
      <c r="D101" s="143"/>
      <c r="E101" s="142"/>
      <c r="F101" s="142"/>
    </row>
    <row r="102" spans="1:6" ht="15">
      <c r="A102" s="1"/>
      <c r="B102" s="143"/>
      <c r="C102" s="143"/>
      <c r="D102" s="143"/>
      <c r="E102" s="142"/>
      <c r="F102" s="142"/>
    </row>
    <row r="103" spans="1:6" ht="15">
      <c r="A103" s="1"/>
      <c r="B103" s="143"/>
      <c r="C103" s="143"/>
      <c r="D103" s="143"/>
      <c r="E103" s="142"/>
      <c r="F103" s="142"/>
    </row>
    <row r="104" spans="1:6" ht="15">
      <c r="A104" s="1"/>
      <c r="B104" s="143"/>
      <c r="C104" s="143"/>
      <c r="D104" s="143"/>
      <c r="E104" s="142"/>
      <c r="F104" s="142"/>
    </row>
    <row r="105" spans="1:6" ht="15">
      <c r="A105" s="1"/>
      <c r="B105" s="143"/>
      <c r="C105" s="143"/>
      <c r="D105" s="143"/>
      <c r="E105" s="142"/>
      <c r="F105" s="142"/>
    </row>
    <row r="106" spans="1:6" ht="15">
      <c r="A106" s="1"/>
      <c r="B106" s="143"/>
      <c r="C106" s="143"/>
      <c r="D106" s="143"/>
      <c r="E106" s="142"/>
      <c r="F106" s="142"/>
    </row>
    <row r="107" spans="1:6" ht="15">
      <c r="A107" s="1"/>
      <c r="B107" s="143"/>
      <c r="C107" s="143"/>
      <c r="D107" s="143"/>
      <c r="E107" s="142"/>
      <c r="F107" s="142"/>
    </row>
    <row r="108" spans="1:6" ht="15">
      <c r="A108" s="1"/>
      <c r="B108" s="143"/>
      <c r="C108" s="143"/>
      <c r="D108" s="143"/>
      <c r="E108" s="142"/>
      <c r="F108" s="142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"/>
      <c r="B1" s="219" t="s">
        <v>34</v>
      </c>
      <c r="C1" s="220"/>
      <c r="D1" s="220"/>
      <c r="E1" s="220"/>
      <c r="F1" s="220"/>
      <c r="G1" s="220"/>
      <c r="H1" s="221"/>
      <c r="I1" s="158" t="s">
        <v>31</v>
      </c>
      <c r="J1" s="15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5"/>
      <c r="B2" s="219" t="s">
        <v>35</v>
      </c>
      <c r="C2" s="220"/>
      <c r="D2" s="220"/>
      <c r="E2" s="220"/>
      <c r="F2" s="220"/>
      <c r="G2" s="220"/>
      <c r="H2" s="221"/>
      <c r="I2" s="158" t="s">
        <v>29</v>
      </c>
      <c r="J2" s="1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"/>
      <c r="B3" s="219" t="s">
        <v>36</v>
      </c>
      <c r="C3" s="220"/>
      <c r="D3" s="220"/>
      <c r="E3" s="220"/>
      <c r="F3" s="220"/>
      <c r="G3" s="220"/>
      <c r="H3" s="221"/>
      <c r="I3" s="158" t="s">
        <v>99</v>
      </c>
      <c r="J3" s="15"/>
      <c r="K3" s="3"/>
      <c r="L3" s="3"/>
      <c r="M3" s="3"/>
      <c r="N3" s="3"/>
      <c r="O3" s="3"/>
      <c r="P3" s="5" t="s">
        <v>33</v>
      </c>
      <c r="Q3" s="1"/>
      <c r="R3" s="1"/>
      <c r="S3" s="3"/>
      <c r="V3" s="3"/>
    </row>
    <row r="4" spans="1:22" ht="15">
      <c r="A4" s="3"/>
      <c r="B4" s="5" t="s">
        <v>100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9" t="s">
        <v>333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6" t="s">
        <v>335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7"/>
      <c r="B7" s="18" t="s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7"/>
      <c r="V7" s="17"/>
    </row>
    <row r="8" spans="1:26" ht="15.75">
      <c r="A8" s="161" t="s">
        <v>89</v>
      </c>
      <c r="B8" s="161" t="s">
        <v>90</v>
      </c>
      <c r="C8" s="161" t="s">
        <v>91</v>
      </c>
      <c r="D8" s="161" t="s">
        <v>92</v>
      </c>
      <c r="E8" s="161" t="s">
        <v>93</v>
      </c>
      <c r="F8" s="161" t="s">
        <v>94</v>
      </c>
      <c r="G8" s="161" t="s">
        <v>67</v>
      </c>
      <c r="H8" s="161" t="s">
        <v>68</v>
      </c>
      <c r="I8" s="161" t="s">
        <v>95</v>
      </c>
      <c r="J8" s="161"/>
      <c r="K8" s="161"/>
      <c r="L8" s="161"/>
      <c r="M8" s="161"/>
      <c r="N8" s="161"/>
      <c r="O8" s="161"/>
      <c r="P8" s="161" t="s">
        <v>96</v>
      </c>
      <c r="Q8" s="156"/>
      <c r="R8" s="156"/>
      <c r="S8" s="161" t="s">
        <v>97</v>
      </c>
      <c r="T8" s="157"/>
      <c r="U8" s="157"/>
      <c r="V8" s="161" t="s">
        <v>98</v>
      </c>
      <c r="W8" s="155"/>
      <c r="X8" s="155"/>
      <c r="Y8" s="155"/>
      <c r="Z8" s="155"/>
    </row>
    <row r="9" spans="1:26" ht="15">
      <c r="A9" s="144"/>
      <c r="B9" s="144"/>
      <c r="C9" s="162"/>
      <c r="D9" s="148" t="s">
        <v>78</v>
      </c>
      <c r="E9" s="144"/>
      <c r="F9" s="163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50"/>
      <c r="R9" s="150"/>
      <c r="S9" s="144"/>
      <c r="T9" s="147"/>
      <c r="U9" s="147"/>
      <c r="V9" s="144"/>
      <c r="W9" s="147"/>
      <c r="X9" s="147"/>
      <c r="Y9" s="147"/>
      <c r="Z9" s="147"/>
    </row>
    <row r="10" spans="1:26" ht="15">
      <c r="A10" s="150"/>
      <c r="B10" s="150"/>
      <c r="C10" s="165">
        <v>1</v>
      </c>
      <c r="D10" s="165" t="s">
        <v>79</v>
      </c>
      <c r="E10" s="150"/>
      <c r="F10" s="164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47"/>
      <c r="U10" s="147"/>
      <c r="V10" s="150"/>
      <c r="W10" s="147"/>
      <c r="X10" s="147"/>
      <c r="Y10" s="147"/>
      <c r="Z10" s="147"/>
    </row>
    <row r="11" spans="1:26" ht="24.75" customHeight="1">
      <c r="A11" s="171"/>
      <c r="B11" s="166" t="s">
        <v>101</v>
      </c>
      <c r="C11" s="172" t="s">
        <v>336</v>
      </c>
      <c r="D11" s="166" t="s">
        <v>337</v>
      </c>
      <c r="E11" s="166" t="s">
        <v>104</v>
      </c>
      <c r="F11" s="167">
        <v>2.69</v>
      </c>
      <c r="G11" s="173"/>
      <c r="H11" s="173"/>
      <c r="I11" s="168">
        <f aca="true" t="shared" si="0" ref="I11:I18">ROUND(F11*(G11+H11),2)</f>
        <v>0</v>
      </c>
      <c r="J11" s="166">
        <f aca="true" t="shared" si="1" ref="J11:J18">ROUND(F11*(N11),2)</f>
        <v>0</v>
      </c>
      <c r="K11" s="169">
        <f aca="true" t="shared" si="2" ref="K11:K18">ROUND(F11*(O11),2)</f>
        <v>0</v>
      </c>
      <c r="L11" s="169">
        <f aca="true" t="shared" si="3" ref="L11:L18">ROUND(F11*(G11),2)</f>
        <v>0</v>
      </c>
      <c r="M11" s="169">
        <f aca="true" t="shared" si="4" ref="M11:M18">ROUND(F11*(H11),2)</f>
        <v>0</v>
      </c>
      <c r="N11" s="169">
        <v>0</v>
      </c>
      <c r="O11" s="169"/>
      <c r="P11" s="174"/>
      <c r="Q11" s="174"/>
      <c r="R11" s="174"/>
      <c r="S11" s="169">
        <f aca="true" t="shared" si="5" ref="S11:S18">ROUND(F11*(P11),3)</f>
        <v>0</v>
      </c>
      <c r="T11" s="170"/>
      <c r="U11" s="170"/>
      <c r="V11" s="174"/>
      <c r="Z11">
        <v>0</v>
      </c>
    </row>
    <row r="12" spans="1:26" ht="24.75" customHeight="1">
      <c r="A12" s="171"/>
      <c r="B12" s="166" t="s">
        <v>101</v>
      </c>
      <c r="C12" s="172" t="s">
        <v>248</v>
      </c>
      <c r="D12" s="166" t="s">
        <v>249</v>
      </c>
      <c r="E12" s="166" t="s">
        <v>104</v>
      </c>
      <c r="F12" s="167">
        <v>2.69</v>
      </c>
      <c r="G12" s="173"/>
      <c r="H12" s="173"/>
      <c r="I12" s="168">
        <f t="shared" si="0"/>
        <v>0</v>
      </c>
      <c r="J12" s="166">
        <f t="shared" si="1"/>
        <v>0</v>
      </c>
      <c r="K12" s="169">
        <f t="shared" si="2"/>
        <v>0</v>
      </c>
      <c r="L12" s="169">
        <f t="shared" si="3"/>
        <v>0</v>
      </c>
      <c r="M12" s="169">
        <f t="shared" si="4"/>
        <v>0</v>
      </c>
      <c r="N12" s="169">
        <v>0</v>
      </c>
      <c r="O12" s="169"/>
      <c r="P12" s="174"/>
      <c r="Q12" s="174"/>
      <c r="R12" s="174"/>
      <c r="S12" s="169">
        <f t="shared" si="5"/>
        <v>0</v>
      </c>
      <c r="T12" s="170"/>
      <c r="U12" s="170"/>
      <c r="V12" s="174"/>
      <c r="Z12">
        <v>0</v>
      </c>
    </row>
    <row r="13" spans="1:26" ht="24.75" customHeight="1">
      <c r="A13" s="171"/>
      <c r="B13" s="166" t="s">
        <v>101</v>
      </c>
      <c r="C13" s="172" t="s">
        <v>250</v>
      </c>
      <c r="D13" s="166" t="s">
        <v>251</v>
      </c>
      <c r="E13" s="166" t="s">
        <v>104</v>
      </c>
      <c r="F13" s="167">
        <v>2.69</v>
      </c>
      <c r="G13" s="173"/>
      <c r="H13" s="173"/>
      <c r="I13" s="168">
        <f t="shared" si="0"/>
        <v>0</v>
      </c>
      <c r="J13" s="166">
        <f t="shared" si="1"/>
        <v>0</v>
      </c>
      <c r="K13" s="169">
        <f t="shared" si="2"/>
        <v>0</v>
      </c>
      <c r="L13" s="169">
        <f t="shared" si="3"/>
        <v>0</v>
      </c>
      <c r="M13" s="169">
        <f t="shared" si="4"/>
        <v>0</v>
      </c>
      <c r="N13" s="169">
        <v>0</v>
      </c>
      <c r="O13" s="169"/>
      <c r="P13" s="174"/>
      <c r="Q13" s="174"/>
      <c r="R13" s="174"/>
      <c r="S13" s="169">
        <f t="shared" si="5"/>
        <v>0</v>
      </c>
      <c r="T13" s="170"/>
      <c r="U13" s="170"/>
      <c r="V13" s="174"/>
      <c r="Z13">
        <v>0</v>
      </c>
    </row>
    <row r="14" spans="1:26" ht="24.75" customHeight="1">
      <c r="A14" s="171"/>
      <c r="B14" s="166" t="s">
        <v>101</v>
      </c>
      <c r="C14" s="172" t="s">
        <v>121</v>
      </c>
      <c r="D14" s="166" t="s">
        <v>122</v>
      </c>
      <c r="E14" s="166" t="s">
        <v>123</v>
      </c>
      <c r="F14" s="167">
        <v>13.45</v>
      </c>
      <c r="G14" s="173"/>
      <c r="H14" s="173"/>
      <c r="I14" s="168">
        <f t="shared" si="0"/>
        <v>0</v>
      </c>
      <c r="J14" s="166">
        <f t="shared" si="1"/>
        <v>0</v>
      </c>
      <c r="K14" s="169">
        <f t="shared" si="2"/>
        <v>0</v>
      </c>
      <c r="L14" s="169">
        <f t="shared" si="3"/>
        <v>0</v>
      </c>
      <c r="M14" s="169">
        <f t="shared" si="4"/>
        <v>0</v>
      </c>
      <c r="N14" s="169">
        <v>0</v>
      </c>
      <c r="O14" s="169"/>
      <c r="P14" s="174"/>
      <c r="Q14" s="174"/>
      <c r="R14" s="174"/>
      <c r="S14" s="169">
        <f t="shared" si="5"/>
        <v>0</v>
      </c>
      <c r="T14" s="170"/>
      <c r="U14" s="170"/>
      <c r="V14" s="174"/>
      <c r="Z14">
        <v>0</v>
      </c>
    </row>
    <row r="15" spans="1:26" ht="24.75" customHeight="1">
      <c r="A15" s="171"/>
      <c r="B15" s="166" t="s">
        <v>101</v>
      </c>
      <c r="C15" s="172" t="s">
        <v>252</v>
      </c>
      <c r="D15" s="166" t="s">
        <v>253</v>
      </c>
      <c r="E15" s="166" t="s">
        <v>104</v>
      </c>
      <c r="F15" s="167">
        <v>2.69</v>
      </c>
      <c r="G15" s="173"/>
      <c r="H15" s="173"/>
      <c r="I15" s="168">
        <f t="shared" si="0"/>
        <v>0</v>
      </c>
      <c r="J15" s="166">
        <f t="shared" si="1"/>
        <v>0</v>
      </c>
      <c r="K15" s="169">
        <f t="shared" si="2"/>
        <v>0</v>
      </c>
      <c r="L15" s="169">
        <f t="shared" si="3"/>
        <v>0</v>
      </c>
      <c r="M15" s="169">
        <f t="shared" si="4"/>
        <v>0</v>
      </c>
      <c r="N15" s="169">
        <v>0</v>
      </c>
      <c r="O15" s="169"/>
      <c r="P15" s="174"/>
      <c r="Q15" s="174"/>
      <c r="R15" s="174"/>
      <c r="S15" s="169">
        <f t="shared" si="5"/>
        <v>0</v>
      </c>
      <c r="T15" s="170"/>
      <c r="U15" s="170"/>
      <c r="V15" s="174"/>
      <c r="Z15">
        <v>0</v>
      </c>
    </row>
    <row r="16" spans="1:26" ht="24.75" customHeight="1">
      <c r="A16" s="171"/>
      <c r="B16" s="166" t="s">
        <v>101</v>
      </c>
      <c r="C16" s="172" t="s">
        <v>255</v>
      </c>
      <c r="D16" s="166" t="s">
        <v>338</v>
      </c>
      <c r="E16" s="166" t="s">
        <v>104</v>
      </c>
      <c r="F16" s="167">
        <v>2.69</v>
      </c>
      <c r="G16" s="173"/>
      <c r="H16" s="173"/>
      <c r="I16" s="168">
        <f t="shared" si="0"/>
        <v>0</v>
      </c>
      <c r="J16" s="166">
        <f t="shared" si="1"/>
        <v>0</v>
      </c>
      <c r="K16" s="169">
        <f t="shared" si="2"/>
        <v>0</v>
      </c>
      <c r="L16" s="169">
        <f t="shared" si="3"/>
        <v>0</v>
      </c>
      <c r="M16" s="169">
        <f t="shared" si="4"/>
        <v>0</v>
      </c>
      <c r="N16" s="169">
        <v>0</v>
      </c>
      <c r="O16" s="169"/>
      <c r="P16" s="174"/>
      <c r="Q16" s="174"/>
      <c r="R16" s="174"/>
      <c r="S16" s="169">
        <f t="shared" si="5"/>
        <v>0</v>
      </c>
      <c r="T16" s="170"/>
      <c r="U16" s="170"/>
      <c r="V16" s="174"/>
      <c r="Z16">
        <v>0</v>
      </c>
    </row>
    <row r="17" spans="1:26" ht="24.75" customHeight="1">
      <c r="A17" s="171"/>
      <c r="B17" s="166" t="s">
        <v>101</v>
      </c>
      <c r="C17" s="172" t="s">
        <v>119</v>
      </c>
      <c r="D17" s="166" t="s">
        <v>120</v>
      </c>
      <c r="E17" s="166" t="s">
        <v>104</v>
      </c>
      <c r="F17" s="167">
        <v>2.69</v>
      </c>
      <c r="G17" s="173"/>
      <c r="H17" s="173"/>
      <c r="I17" s="168">
        <f t="shared" si="0"/>
        <v>0</v>
      </c>
      <c r="J17" s="166">
        <f t="shared" si="1"/>
        <v>0</v>
      </c>
      <c r="K17" s="169">
        <f t="shared" si="2"/>
        <v>0</v>
      </c>
      <c r="L17" s="169">
        <f t="shared" si="3"/>
        <v>0</v>
      </c>
      <c r="M17" s="169">
        <f t="shared" si="4"/>
        <v>0</v>
      </c>
      <c r="N17" s="169">
        <v>0</v>
      </c>
      <c r="O17" s="169"/>
      <c r="P17" s="174"/>
      <c r="Q17" s="174"/>
      <c r="R17" s="174"/>
      <c r="S17" s="169">
        <f t="shared" si="5"/>
        <v>0</v>
      </c>
      <c r="T17" s="170"/>
      <c r="U17" s="170"/>
      <c r="V17" s="174"/>
      <c r="Z17">
        <v>0</v>
      </c>
    </row>
    <row r="18" spans="1:26" ht="24.75" customHeight="1">
      <c r="A18" s="171"/>
      <c r="B18" s="166" t="s">
        <v>101</v>
      </c>
      <c r="C18" s="172" t="s">
        <v>321</v>
      </c>
      <c r="D18" s="166" t="s">
        <v>322</v>
      </c>
      <c r="E18" s="166" t="s">
        <v>104</v>
      </c>
      <c r="F18" s="167">
        <v>2.69</v>
      </c>
      <c r="G18" s="173"/>
      <c r="H18" s="173"/>
      <c r="I18" s="168">
        <f t="shared" si="0"/>
        <v>0</v>
      </c>
      <c r="J18" s="166">
        <f t="shared" si="1"/>
        <v>0</v>
      </c>
      <c r="K18" s="169">
        <f t="shared" si="2"/>
        <v>0</v>
      </c>
      <c r="L18" s="169">
        <f t="shared" si="3"/>
        <v>0</v>
      </c>
      <c r="M18" s="169">
        <f t="shared" si="4"/>
        <v>0</v>
      </c>
      <c r="N18" s="169">
        <v>0</v>
      </c>
      <c r="O18" s="169"/>
      <c r="P18" s="174"/>
      <c r="Q18" s="174"/>
      <c r="R18" s="174"/>
      <c r="S18" s="169">
        <f t="shared" si="5"/>
        <v>0</v>
      </c>
      <c r="T18" s="170"/>
      <c r="U18" s="170"/>
      <c r="V18" s="174"/>
      <c r="Z18">
        <v>0</v>
      </c>
    </row>
    <row r="19" spans="1:26" ht="15">
      <c r="A19" s="150"/>
      <c r="B19" s="150"/>
      <c r="C19" s="165">
        <v>1</v>
      </c>
      <c r="D19" s="165" t="s">
        <v>79</v>
      </c>
      <c r="E19" s="150"/>
      <c r="F19" s="164"/>
      <c r="G19" s="153">
        <f>ROUND((SUM(L10:L18))/1,2)</f>
        <v>0</v>
      </c>
      <c r="H19" s="153">
        <f>ROUND((SUM(M10:M18))/1,2)</f>
        <v>0</v>
      </c>
      <c r="I19" s="153">
        <f>ROUND((SUM(I10:I18))/1,2)</f>
        <v>0</v>
      </c>
      <c r="J19" s="150"/>
      <c r="K19" s="150"/>
      <c r="L19" s="150">
        <f>ROUND((SUM(L10:L18))/1,2)</f>
        <v>0</v>
      </c>
      <c r="M19" s="150">
        <f>ROUND((SUM(M10:M18))/1,2)</f>
        <v>0</v>
      </c>
      <c r="N19" s="150"/>
      <c r="O19" s="150"/>
      <c r="P19" s="175"/>
      <c r="Q19" s="150"/>
      <c r="R19" s="150"/>
      <c r="S19" s="175">
        <f>ROUND((SUM(S10:S18))/1,2)</f>
        <v>0</v>
      </c>
      <c r="T19" s="147"/>
      <c r="U19" s="147"/>
      <c r="V19" s="2">
        <f>ROUND((SUM(V10:V18))/1,2)</f>
        <v>0</v>
      </c>
      <c r="W19" s="147"/>
      <c r="X19" s="147"/>
      <c r="Y19" s="147"/>
      <c r="Z19" s="147"/>
    </row>
    <row r="20" spans="1:22" ht="15">
      <c r="A20" s="1"/>
      <c r="B20" s="1"/>
      <c r="C20" s="1"/>
      <c r="D20" s="1"/>
      <c r="E20" s="1"/>
      <c r="F20" s="160"/>
      <c r="G20" s="143"/>
      <c r="H20" s="143"/>
      <c r="I20" s="143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ht="15">
      <c r="A21" s="150"/>
      <c r="B21" s="150"/>
      <c r="C21" s="165">
        <v>5</v>
      </c>
      <c r="D21" s="165" t="s">
        <v>82</v>
      </c>
      <c r="E21" s="150"/>
      <c r="F21" s="164"/>
      <c r="G21" s="151"/>
      <c r="H21" s="151"/>
      <c r="I21" s="151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47"/>
      <c r="U21" s="147"/>
      <c r="V21" s="150"/>
      <c r="W21" s="147"/>
      <c r="X21" s="147"/>
      <c r="Y21" s="147"/>
      <c r="Z21" s="147"/>
    </row>
    <row r="22" spans="1:26" ht="24.75" customHeight="1">
      <c r="A22" s="171"/>
      <c r="B22" s="166" t="s">
        <v>143</v>
      </c>
      <c r="C22" s="172" t="s">
        <v>339</v>
      </c>
      <c r="D22" s="166" t="s">
        <v>340</v>
      </c>
      <c r="E22" s="166" t="s">
        <v>123</v>
      </c>
      <c r="F22" s="167">
        <v>13.45</v>
      </c>
      <c r="G22" s="173"/>
      <c r="H22" s="173"/>
      <c r="I22" s="168">
        <f>ROUND(F22*(G22+H22),2)</f>
        <v>0</v>
      </c>
      <c r="J22" s="166">
        <f>ROUND(F22*(N22),2)</f>
        <v>0</v>
      </c>
      <c r="K22" s="169">
        <f>ROUND(F22*(O22),2)</f>
        <v>0</v>
      </c>
      <c r="L22" s="169">
        <f>ROUND(F22*(G22),2)</f>
        <v>0</v>
      </c>
      <c r="M22" s="169">
        <f>ROUND(F22*(H22),2)</f>
        <v>0</v>
      </c>
      <c r="N22" s="169">
        <v>0</v>
      </c>
      <c r="O22" s="169"/>
      <c r="P22" s="174">
        <v>0.40481</v>
      </c>
      <c r="Q22" s="174"/>
      <c r="R22" s="174">
        <v>0.40481</v>
      </c>
      <c r="S22" s="169">
        <f>ROUND(F22*(P22),3)</f>
        <v>5.445</v>
      </c>
      <c r="T22" s="170"/>
      <c r="U22" s="170"/>
      <c r="V22" s="174"/>
      <c r="Z22">
        <v>0</v>
      </c>
    </row>
    <row r="23" spans="1:26" ht="15">
      <c r="A23" s="150"/>
      <c r="B23" s="150"/>
      <c r="C23" s="165">
        <v>5</v>
      </c>
      <c r="D23" s="165" t="s">
        <v>82</v>
      </c>
      <c r="E23" s="150"/>
      <c r="F23" s="164"/>
      <c r="G23" s="153">
        <f>ROUND((SUM(L21:L22))/1,2)</f>
        <v>0</v>
      </c>
      <c r="H23" s="153">
        <f>ROUND((SUM(M21:M22))/1,2)</f>
        <v>0</v>
      </c>
      <c r="I23" s="153">
        <f>ROUND((SUM(I21:I22))/1,2)</f>
        <v>0</v>
      </c>
      <c r="J23" s="150"/>
      <c r="K23" s="150"/>
      <c r="L23" s="150">
        <f>ROUND((SUM(L21:L22))/1,2)</f>
        <v>0</v>
      </c>
      <c r="M23" s="150">
        <f>ROUND((SUM(M21:M22))/1,2)</f>
        <v>0</v>
      </c>
      <c r="N23" s="150"/>
      <c r="O23" s="150"/>
      <c r="P23" s="175"/>
      <c r="Q23" s="150"/>
      <c r="R23" s="150"/>
      <c r="S23" s="175">
        <f>ROUND((SUM(S21:S22))/1,2)</f>
        <v>5.45</v>
      </c>
      <c r="T23" s="147"/>
      <c r="U23" s="147"/>
      <c r="V23" s="2">
        <f>ROUND((SUM(V21:V22))/1,2)</f>
        <v>0</v>
      </c>
      <c r="W23" s="147"/>
      <c r="X23" s="147"/>
      <c r="Y23" s="147"/>
      <c r="Z23" s="147"/>
    </row>
    <row r="24" spans="1:22" ht="15">
      <c r="A24" s="1"/>
      <c r="B24" s="1"/>
      <c r="C24" s="1"/>
      <c r="D24" s="1"/>
      <c r="E24" s="1"/>
      <c r="F24" s="160"/>
      <c r="G24" s="143"/>
      <c r="H24" s="143"/>
      <c r="I24" s="143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ht="15">
      <c r="A25" s="150"/>
      <c r="B25" s="150"/>
      <c r="C25" s="165">
        <v>9</v>
      </c>
      <c r="D25" s="165" t="s">
        <v>83</v>
      </c>
      <c r="E25" s="150"/>
      <c r="F25" s="164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47"/>
      <c r="U25" s="147"/>
      <c r="V25" s="150"/>
      <c r="W25" s="147"/>
      <c r="X25" s="147"/>
      <c r="Y25" s="147"/>
      <c r="Z25" s="147"/>
    </row>
    <row r="26" spans="1:26" ht="24.75" customHeight="1">
      <c r="A26" s="171"/>
      <c r="B26" s="166" t="s">
        <v>143</v>
      </c>
      <c r="C26" s="172" t="s">
        <v>159</v>
      </c>
      <c r="D26" s="166" t="s">
        <v>160</v>
      </c>
      <c r="E26" s="166" t="s">
        <v>136</v>
      </c>
      <c r="F26" s="167">
        <v>21.05</v>
      </c>
      <c r="G26" s="173"/>
      <c r="H26" s="173"/>
      <c r="I26" s="168">
        <f>ROUND(F26*(G26+H26),2)</f>
        <v>0</v>
      </c>
      <c r="J26" s="166">
        <f>ROUND(F26*(N26),2)</f>
        <v>0</v>
      </c>
      <c r="K26" s="169">
        <f>ROUND(F26*(O26),2)</f>
        <v>0</v>
      </c>
      <c r="L26" s="169">
        <f>ROUND(F26*(G26),2)</f>
        <v>0</v>
      </c>
      <c r="M26" s="169">
        <f>ROUND(F26*(H26),2)</f>
        <v>0</v>
      </c>
      <c r="N26" s="169">
        <v>0</v>
      </c>
      <c r="O26" s="169"/>
      <c r="P26" s="174">
        <v>0.164</v>
      </c>
      <c r="Q26" s="174"/>
      <c r="R26" s="174">
        <v>0.164</v>
      </c>
      <c r="S26" s="169">
        <f>ROUND(F26*(P26),3)</f>
        <v>3.452</v>
      </c>
      <c r="T26" s="170"/>
      <c r="U26" s="170"/>
      <c r="V26" s="174"/>
      <c r="Z26">
        <v>0</v>
      </c>
    </row>
    <row r="27" spans="1:26" ht="24.75" customHeight="1">
      <c r="A27" s="181"/>
      <c r="B27" s="176" t="s">
        <v>154</v>
      </c>
      <c r="C27" s="182" t="s">
        <v>341</v>
      </c>
      <c r="D27" s="176" t="s">
        <v>342</v>
      </c>
      <c r="E27" s="176" t="s">
        <v>163</v>
      </c>
      <c r="F27" s="177">
        <v>23.155</v>
      </c>
      <c r="G27" s="183"/>
      <c r="H27" s="183"/>
      <c r="I27" s="178">
        <f>ROUND(F27*(G27+H27),2)</f>
        <v>0</v>
      </c>
      <c r="J27" s="176">
        <f>ROUND(F27*(N27),2)</f>
        <v>0</v>
      </c>
      <c r="K27" s="179">
        <f>ROUND(F27*(O27),2)</f>
        <v>0</v>
      </c>
      <c r="L27" s="179">
        <f>ROUND(F27*(G27),2)</f>
        <v>0</v>
      </c>
      <c r="M27" s="179">
        <f>ROUND(F27*(H27),2)</f>
        <v>0</v>
      </c>
      <c r="N27" s="179">
        <v>0</v>
      </c>
      <c r="O27" s="179"/>
      <c r="P27" s="184">
        <v>0.018</v>
      </c>
      <c r="Q27" s="184"/>
      <c r="R27" s="184">
        <v>0.018</v>
      </c>
      <c r="S27" s="179">
        <f>ROUND(F27*(P27),3)</f>
        <v>0.417</v>
      </c>
      <c r="T27" s="180"/>
      <c r="U27" s="180"/>
      <c r="V27" s="184"/>
      <c r="Z27">
        <v>0</v>
      </c>
    </row>
    <row r="28" spans="1:26" ht="15">
      <c r="A28" s="150"/>
      <c r="B28" s="150"/>
      <c r="C28" s="165">
        <v>9</v>
      </c>
      <c r="D28" s="165" t="s">
        <v>83</v>
      </c>
      <c r="E28" s="150"/>
      <c r="F28" s="164"/>
      <c r="G28" s="153">
        <f>ROUND((SUM(L25:L27))/1,2)</f>
        <v>0</v>
      </c>
      <c r="H28" s="153">
        <f>ROUND((SUM(M25:M27))/1,2)</f>
        <v>0</v>
      </c>
      <c r="I28" s="153">
        <f>ROUND((SUM(I25:I27))/1,2)</f>
        <v>0</v>
      </c>
      <c r="J28" s="150"/>
      <c r="K28" s="150"/>
      <c r="L28" s="150">
        <f>ROUND((SUM(L25:L27))/1,2)</f>
        <v>0</v>
      </c>
      <c r="M28" s="150">
        <f>ROUND((SUM(M25:M27))/1,2)</f>
        <v>0</v>
      </c>
      <c r="N28" s="150"/>
      <c r="O28" s="150"/>
      <c r="P28" s="175"/>
      <c r="Q28" s="150"/>
      <c r="R28" s="150"/>
      <c r="S28" s="175">
        <f>ROUND((SUM(S25:S27))/1,2)</f>
        <v>3.87</v>
      </c>
      <c r="T28" s="147"/>
      <c r="U28" s="147"/>
      <c r="V28" s="2">
        <f>ROUND((SUM(V25:V27))/1,2)</f>
        <v>0</v>
      </c>
      <c r="W28" s="147"/>
      <c r="X28" s="147"/>
      <c r="Y28" s="147"/>
      <c r="Z28" s="147"/>
    </row>
    <row r="29" spans="1:22" ht="15">
      <c r="A29" s="1"/>
      <c r="B29" s="1"/>
      <c r="C29" s="1"/>
      <c r="D29" s="1"/>
      <c r="E29" s="1"/>
      <c r="F29" s="160"/>
      <c r="G29" s="143"/>
      <c r="H29" s="143"/>
      <c r="I29" s="143"/>
      <c r="J29" s="1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6" ht="15">
      <c r="A30" s="150"/>
      <c r="B30" s="150"/>
      <c r="C30" s="165">
        <v>99</v>
      </c>
      <c r="D30" s="165" t="s">
        <v>84</v>
      </c>
      <c r="E30" s="150"/>
      <c r="F30" s="164"/>
      <c r="G30" s="151"/>
      <c r="H30" s="151"/>
      <c r="I30" s="151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47"/>
      <c r="U30" s="147"/>
      <c r="V30" s="150"/>
      <c r="W30" s="147"/>
      <c r="X30" s="147"/>
      <c r="Y30" s="147"/>
      <c r="Z30" s="147"/>
    </row>
    <row r="31" spans="1:26" ht="24.75" customHeight="1">
      <c r="A31" s="171"/>
      <c r="B31" s="166" t="s">
        <v>143</v>
      </c>
      <c r="C31" s="172" t="s">
        <v>167</v>
      </c>
      <c r="D31" s="166" t="s">
        <v>168</v>
      </c>
      <c r="E31" s="166" t="s">
        <v>169</v>
      </c>
      <c r="F31" s="167">
        <v>9.3136845</v>
      </c>
      <c r="G31" s="173"/>
      <c r="H31" s="173"/>
      <c r="I31" s="168">
        <f>ROUND(F31*(G31+H31),2)</f>
        <v>0</v>
      </c>
      <c r="J31" s="166">
        <f>ROUND(F31*(N31),2)</f>
        <v>0</v>
      </c>
      <c r="K31" s="169">
        <f>ROUND(F31*(O31),2)</f>
        <v>0</v>
      </c>
      <c r="L31" s="169">
        <f>ROUND(F31*(G31),2)</f>
        <v>0</v>
      </c>
      <c r="M31" s="169">
        <f>ROUND(F31*(H31),2)</f>
        <v>0</v>
      </c>
      <c r="N31" s="169">
        <v>0</v>
      </c>
      <c r="O31" s="169"/>
      <c r="P31" s="174"/>
      <c r="Q31" s="174"/>
      <c r="R31" s="174"/>
      <c r="S31" s="169">
        <f>ROUND(F31*(P31),3)</f>
        <v>0</v>
      </c>
      <c r="T31" s="170"/>
      <c r="U31" s="170"/>
      <c r="V31" s="174"/>
      <c r="Z31">
        <v>0</v>
      </c>
    </row>
    <row r="32" spans="1:26" ht="15">
      <c r="A32" s="150"/>
      <c r="B32" s="150"/>
      <c r="C32" s="165">
        <v>99</v>
      </c>
      <c r="D32" s="165" t="s">
        <v>84</v>
      </c>
      <c r="E32" s="150"/>
      <c r="F32" s="164"/>
      <c r="G32" s="153">
        <f>ROUND((SUM(L30:L31))/1,2)</f>
        <v>0</v>
      </c>
      <c r="H32" s="153">
        <f>ROUND((SUM(M30:M31))/1,2)</f>
        <v>0</v>
      </c>
      <c r="I32" s="153">
        <f>ROUND((SUM(I30:I31))/1,2)</f>
        <v>0</v>
      </c>
      <c r="J32" s="150"/>
      <c r="K32" s="150"/>
      <c r="L32" s="150">
        <f>ROUND((SUM(L30:L31))/1,2)</f>
        <v>0</v>
      </c>
      <c r="M32" s="150">
        <f>ROUND((SUM(M30:M31))/1,2)</f>
        <v>0</v>
      </c>
      <c r="N32" s="150"/>
      <c r="O32" s="150"/>
      <c r="P32" s="175"/>
      <c r="Q32" s="150"/>
      <c r="R32" s="150"/>
      <c r="S32" s="175">
        <f>ROUND((SUM(S30:S31))/1,2)</f>
        <v>0</v>
      </c>
      <c r="T32" s="147"/>
      <c r="U32" s="147"/>
      <c r="V32" s="2">
        <f>ROUND((SUM(V30:V31))/1,2)</f>
        <v>0</v>
      </c>
      <c r="W32" s="147"/>
      <c r="X32" s="147"/>
      <c r="Y32" s="147"/>
      <c r="Z32" s="147"/>
    </row>
    <row r="33" spans="1:22" ht="15">
      <c r="A33" s="1"/>
      <c r="B33" s="1"/>
      <c r="C33" s="1"/>
      <c r="D33" s="1"/>
      <c r="E33" s="1"/>
      <c r="F33" s="160"/>
      <c r="G33" s="143"/>
      <c r="H33" s="143"/>
      <c r="I33" s="143"/>
      <c r="J33" s="1"/>
      <c r="K33" s="1"/>
      <c r="L33" s="1"/>
      <c r="M33" s="1"/>
      <c r="N33" s="1"/>
      <c r="O33" s="1"/>
      <c r="P33" s="1"/>
      <c r="Q33" s="1"/>
      <c r="R33" s="1"/>
      <c r="S33" s="1"/>
      <c r="V33" s="1"/>
    </row>
    <row r="34" spans="1:22" ht="15">
      <c r="A34" s="150"/>
      <c r="B34" s="150"/>
      <c r="C34" s="150"/>
      <c r="D34" s="2" t="s">
        <v>78</v>
      </c>
      <c r="E34" s="150"/>
      <c r="F34" s="164"/>
      <c r="G34" s="153">
        <f>ROUND((SUM(L9:L33))/2,2)</f>
        <v>0</v>
      </c>
      <c r="H34" s="153">
        <f>ROUND((SUM(M9:M33))/2,2)</f>
        <v>0</v>
      </c>
      <c r="I34" s="153">
        <f>ROUND((SUM(I9:I33))/2,2)</f>
        <v>0</v>
      </c>
      <c r="J34" s="151"/>
      <c r="K34" s="150"/>
      <c r="L34" s="151">
        <f>ROUND((SUM(L9:L33))/2,2)</f>
        <v>0</v>
      </c>
      <c r="M34" s="151">
        <f>ROUND((SUM(M9:M33))/2,2)</f>
        <v>0</v>
      </c>
      <c r="N34" s="150"/>
      <c r="O34" s="150"/>
      <c r="P34" s="175"/>
      <c r="Q34" s="150"/>
      <c r="R34" s="150"/>
      <c r="S34" s="175">
        <f>ROUND((SUM(S9:S33))/2,2)</f>
        <v>9.32</v>
      </c>
      <c r="T34" s="147"/>
      <c r="U34" s="147"/>
      <c r="V34" s="2">
        <f>ROUND((SUM(V9:V33))/2,2)</f>
        <v>0</v>
      </c>
    </row>
    <row r="35" spans="1:22" ht="15">
      <c r="A35" s="1"/>
      <c r="B35" s="1"/>
      <c r="C35" s="1"/>
      <c r="D35" s="1"/>
      <c r="E35" s="1"/>
      <c r="F35" s="160"/>
      <c r="G35" s="143"/>
      <c r="H35" s="143"/>
      <c r="I35" s="143"/>
      <c r="J35" s="1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ht="15">
      <c r="A36" s="150"/>
      <c r="B36" s="150"/>
      <c r="C36" s="150"/>
      <c r="D36" s="2" t="s">
        <v>246</v>
      </c>
      <c r="E36" s="150"/>
      <c r="F36" s="164"/>
      <c r="G36" s="151"/>
      <c r="H36" s="151"/>
      <c r="I36" s="151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47"/>
      <c r="U36" s="147"/>
      <c r="V36" s="150"/>
      <c r="W36" s="147"/>
      <c r="X36" s="147"/>
      <c r="Y36" s="147"/>
      <c r="Z36" s="147"/>
    </row>
    <row r="37" spans="1:26" ht="15">
      <c r="A37" s="150"/>
      <c r="B37" s="150"/>
      <c r="C37" s="165">
        <v>991</v>
      </c>
      <c r="D37" s="165" t="s">
        <v>247</v>
      </c>
      <c r="E37" s="150"/>
      <c r="F37" s="164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47"/>
      <c r="U37" s="147"/>
      <c r="V37" s="150"/>
      <c r="W37" s="147"/>
      <c r="X37" s="147"/>
      <c r="Y37" s="147"/>
      <c r="Z37" s="147"/>
    </row>
    <row r="38" spans="1:26" ht="24.75" customHeight="1">
      <c r="A38" s="171"/>
      <c r="B38" s="166" t="s">
        <v>176</v>
      </c>
      <c r="C38" s="172" t="s">
        <v>177</v>
      </c>
      <c r="D38" s="166" t="s">
        <v>178</v>
      </c>
      <c r="E38" s="166" t="s">
        <v>163</v>
      </c>
      <c r="F38" s="167">
        <v>4</v>
      </c>
      <c r="G38" s="173"/>
      <c r="H38" s="173"/>
      <c r="I38" s="168">
        <f>ROUND(F38*(G38+H38),2)</f>
        <v>0</v>
      </c>
      <c r="J38" s="166">
        <f>ROUND(F38*(N38),2)</f>
        <v>0</v>
      </c>
      <c r="K38" s="169">
        <f>ROUND(F38*(O38),2)</f>
        <v>0</v>
      </c>
      <c r="L38" s="169">
        <f>ROUND(F38*(G38),2)</f>
        <v>0</v>
      </c>
      <c r="M38" s="169">
        <f>ROUND(F38*(H38),2)</f>
        <v>0</v>
      </c>
      <c r="N38" s="169">
        <v>0</v>
      </c>
      <c r="O38" s="169"/>
      <c r="P38" s="174"/>
      <c r="Q38" s="174"/>
      <c r="R38" s="174"/>
      <c r="S38" s="169">
        <f>ROUND(F38*(P38),3)</f>
        <v>0</v>
      </c>
      <c r="T38" s="170"/>
      <c r="U38" s="170"/>
      <c r="V38" s="174"/>
      <c r="Z38">
        <v>0</v>
      </c>
    </row>
    <row r="39" spans="1:26" ht="24.75" customHeight="1">
      <c r="A39" s="171"/>
      <c r="B39" s="166" t="s">
        <v>272</v>
      </c>
      <c r="C39" s="172" t="s">
        <v>343</v>
      </c>
      <c r="D39" s="166" t="s">
        <v>344</v>
      </c>
      <c r="E39" s="166" t="s">
        <v>163</v>
      </c>
      <c r="F39" s="167">
        <v>1</v>
      </c>
      <c r="G39" s="173"/>
      <c r="H39" s="173"/>
      <c r="I39" s="168">
        <f>ROUND(F39*(G39+H39),2)</f>
        <v>0</v>
      </c>
      <c r="J39" s="166">
        <f>ROUND(F39*(N39),2)</f>
        <v>0</v>
      </c>
      <c r="K39" s="169">
        <f>ROUND(F39*(O39),2)</f>
        <v>0</v>
      </c>
      <c r="L39" s="169">
        <f>ROUND(F39*(G39),2)</f>
        <v>0</v>
      </c>
      <c r="M39" s="169">
        <f>ROUND(F39*(H39),2)</f>
        <v>0</v>
      </c>
      <c r="N39" s="169">
        <v>0</v>
      </c>
      <c r="O39" s="169"/>
      <c r="P39" s="174">
        <v>0.001</v>
      </c>
      <c r="Q39" s="174"/>
      <c r="R39" s="174">
        <v>0.001</v>
      </c>
      <c r="S39" s="169">
        <f>ROUND(F39*(P39),3)</f>
        <v>0.001</v>
      </c>
      <c r="T39" s="170"/>
      <c r="U39" s="170"/>
      <c r="V39" s="174"/>
      <c r="Z39">
        <v>0</v>
      </c>
    </row>
    <row r="40" spans="1:26" ht="24.75" customHeight="1">
      <c r="A40" s="181"/>
      <c r="B40" s="176" t="s">
        <v>170</v>
      </c>
      <c r="C40" s="182" t="s">
        <v>345</v>
      </c>
      <c r="D40" s="176" t="s">
        <v>346</v>
      </c>
      <c r="E40" s="176" t="s">
        <v>163</v>
      </c>
      <c r="F40" s="177">
        <v>1</v>
      </c>
      <c r="G40" s="183"/>
      <c r="H40" s="183"/>
      <c r="I40" s="178">
        <f>ROUND(F40*(G40+H40),2)</f>
        <v>0</v>
      </c>
      <c r="J40" s="176">
        <f>ROUND(F40*(N40),2)</f>
        <v>0</v>
      </c>
      <c r="K40" s="179">
        <f>ROUND(F40*(O40),2)</f>
        <v>0</v>
      </c>
      <c r="L40" s="179">
        <f>ROUND(F40*(G40),2)</f>
        <v>0</v>
      </c>
      <c r="M40" s="179">
        <f>ROUND(F40*(H40),2)</f>
        <v>0</v>
      </c>
      <c r="N40" s="179">
        <v>0</v>
      </c>
      <c r="O40" s="179"/>
      <c r="P40" s="184">
        <v>0.001</v>
      </c>
      <c r="Q40" s="184"/>
      <c r="R40" s="184">
        <v>0.001</v>
      </c>
      <c r="S40" s="179">
        <f>ROUND(F40*(P40),3)</f>
        <v>0.001</v>
      </c>
      <c r="T40" s="180"/>
      <c r="U40" s="180"/>
      <c r="V40" s="184"/>
      <c r="Z40">
        <v>0</v>
      </c>
    </row>
    <row r="41" spans="1:26" ht="24.75" customHeight="1">
      <c r="A41" s="181"/>
      <c r="B41" s="176" t="s">
        <v>170</v>
      </c>
      <c r="C41" s="182" t="s">
        <v>171</v>
      </c>
      <c r="D41" s="176" t="s">
        <v>172</v>
      </c>
      <c r="E41" s="176" t="s">
        <v>163</v>
      </c>
      <c r="F41" s="177">
        <v>4</v>
      </c>
      <c r="G41" s="183"/>
      <c r="H41" s="183"/>
      <c r="I41" s="178">
        <f>ROUND(F41*(G41+H41),2)</f>
        <v>0</v>
      </c>
      <c r="J41" s="176">
        <f>ROUND(F41*(N41),2)</f>
        <v>0</v>
      </c>
      <c r="K41" s="179">
        <f>ROUND(F41*(O41),2)</f>
        <v>0</v>
      </c>
      <c r="L41" s="179">
        <f>ROUND(F41*(G41),2)</f>
        <v>0</v>
      </c>
      <c r="M41" s="179">
        <f>ROUND(F41*(H41),2)</f>
        <v>0</v>
      </c>
      <c r="N41" s="179">
        <v>0</v>
      </c>
      <c r="O41" s="179"/>
      <c r="P41" s="184"/>
      <c r="Q41" s="184"/>
      <c r="R41" s="184"/>
      <c r="S41" s="179">
        <f>ROUND(F41*(P41),3)</f>
        <v>0</v>
      </c>
      <c r="T41" s="180"/>
      <c r="U41" s="180"/>
      <c r="V41" s="184"/>
      <c r="Z41">
        <v>0</v>
      </c>
    </row>
    <row r="42" spans="1:22" ht="15">
      <c r="A42" s="150"/>
      <c r="B42" s="150"/>
      <c r="C42" s="165">
        <v>991</v>
      </c>
      <c r="D42" s="165" t="s">
        <v>247</v>
      </c>
      <c r="E42" s="150"/>
      <c r="F42" s="164"/>
      <c r="G42" s="153">
        <f>ROUND((SUM(L37:L41))/1,2)</f>
        <v>0</v>
      </c>
      <c r="H42" s="153">
        <f>ROUND((SUM(M37:M41))/1,2)</f>
        <v>0</v>
      </c>
      <c r="I42" s="153">
        <f>ROUND((SUM(I37:I41))/1,2)</f>
        <v>0</v>
      </c>
      <c r="J42" s="150"/>
      <c r="K42" s="150"/>
      <c r="L42" s="150">
        <f>ROUND((SUM(L37:L41))/1,2)</f>
        <v>0</v>
      </c>
      <c r="M42" s="150">
        <f>ROUND((SUM(M37:M41))/1,2)</f>
        <v>0</v>
      </c>
      <c r="N42" s="150"/>
      <c r="O42" s="150"/>
      <c r="P42" s="175"/>
      <c r="Q42" s="1"/>
      <c r="R42" s="1"/>
      <c r="S42" s="175">
        <f>ROUND((SUM(S37:S41))/1,2)</f>
        <v>0</v>
      </c>
      <c r="T42" s="185"/>
      <c r="U42" s="185"/>
      <c r="V42" s="2">
        <f>ROUND((SUM(V37:V41))/1,2)</f>
        <v>0</v>
      </c>
    </row>
    <row r="43" spans="1:22" ht="15">
      <c r="A43" s="1"/>
      <c r="B43" s="1"/>
      <c r="C43" s="1"/>
      <c r="D43" s="1"/>
      <c r="E43" s="1"/>
      <c r="F43" s="160"/>
      <c r="G43" s="143"/>
      <c r="H43" s="143"/>
      <c r="I43" s="143"/>
      <c r="J43" s="1"/>
      <c r="K43" s="1"/>
      <c r="L43" s="1"/>
      <c r="M43" s="1"/>
      <c r="N43" s="1"/>
      <c r="O43" s="1"/>
      <c r="P43" s="1"/>
      <c r="Q43" s="1"/>
      <c r="R43" s="1"/>
      <c r="S43" s="1"/>
      <c r="V43" s="1"/>
    </row>
    <row r="44" spans="1:22" ht="15">
      <c r="A44" s="150"/>
      <c r="B44" s="150"/>
      <c r="C44" s="150"/>
      <c r="D44" s="2" t="s">
        <v>246</v>
      </c>
      <c r="E44" s="150"/>
      <c r="F44" s="164"/>
      <c r="G44" s="153">
        <f>ROUND((SUM(L36:L43))/2,2)</f>
        <v>0</v>
      </c>
      <c r="H44" s="153">
        <f>ROUND((SUM(M36:M43))/2,2)</f>
        <v>0</v>
      </c>
      <c r="I44" s="153">
        <f>ROUND((SUM(I36:I43))/2,2)</f>
        <v>0</v>
      </c>
      <c r="J44" s="150"/>
      <c r="K44" s="150"/>
      <c r="L44" s="150">
        <f>ROUND((SUM(L36:L43))/2,2)</f>
        <v>0</v>
      </c>
      <c r="M44" s="150">
        <f>ROUND((SUM(M36:M43))/2,2)</f>
        <v>0</v>
      </c>
      <c r="N44" s="150"/>
      <c r="O44" s="150"/>
      <c r="P44" s="175"/>
      <c r="Q44" s="1"/>
      <c r="R44" s="1"/>
      <c r="S44" s="175">
        <f>ROUND((SUM(S36:S43))/2,2)</f>
        <v>0</v>
      </c>
      <c r="V44" s="2">
        <f>ROUND((SUM(V36:V43))/2,2)</f>
        <v>0</v>
      </c>
    </row>
    <row r="45" spans="1:26" ht="15">
      <c r="A45" s="186"/>
      <c r="B45" s="186"/>
      <c r="C45" s="186"/>
      <c r="D45" s="186" t="s">
        <v>88</v>
      </c>
      <c r="E45" s="186"/>
      <c r="F45" s="187"/>
      <c r="G45" s="188">
        <f>ROUND((SUM(L9:L44))/3,2)</f>
        <v>0</v>
      </c>
      <c r="H45" s="188">
        <f>ROUND((SUM(M9:M44))/3,2)</f>
        <v>0</v>
      </c>
      <c r="I45" s="188">
        <f>ROUND((SUM(I9:I44))/3,2)</f>
        <v>0</v>
      </c>
      <c r="J45" s="186"/>
      <c r="K45" s="188">
        <f>ROUND((SUM(K9:K44))/3,2)</f>
        <v>0</v>
      </c>
      <c r="L45" s="186">
        <f>ROUND((SUM(L9:L44))/3,2)</f>
        <v>0</v>
      </c>
      <c r="M45" s="186">
        <f>ROUND((SUM(M9:M44))/3,2)</f>
        <v>0</v>
      </c>
      <c r="N45" s="186"/>
      <c r="O45" s="186"/>
      <c r="P45" s="187"/>
      <c r="Q45" s="186"/>
      <c r="R45" s="188"/>
      <c r="S45" s="187">
        <f>ROUND((SUM(S9:S44))/3,2)</f>
        <v>9.32</v>
      </c>
      <c r="T45" s="189"/>
      <c r="U45" s="189"/>
      <c r="V45" s="186">
        <f>ROUND((SUM(V9:V44))/3,2)</f>
        <v>0</v>
      </c>
      <c r="X45" s="13"/>
      <c r="Y45">
        <f>(SUM(Y9:Y44))</f>
        <v>0</v>
      </c>
      <c r="Z45">
        <f>(SUM(Z9:Z44))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Regenerácia vnútrobloku sidlíska vo Vranove nad Topľou parc.č.3006 2,8,21 až 25., 30006 46,72,76 / Detské ihrisko - Lanová pyramída</oddHeader>
    <oddFooter xml:space="preserve">&amp;L&amp;7Spracované systémom Systematic® Kalkulus, tel.: 051 77 10 585&amp;RStrana &amp;P z &amp;N  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7"/>
      <c r="C1" s="17"/>
      <c r="D1" s="17"/>
      <c r="E1" s="17"/>
      <c r="F1" s="18" t="s">
        <v>26</v>
      </c>
      <c r="G1" s="17"/>
      <c r="H1" s="17"/>
      <c r="I1" s="17"/>
      <c r="J1" s="17"/>
      <c r="W1">
        <v>30.126</v>
      </c>
    </row>
    <row r="2" spans="1:10" ht="30" customHeight="1" thickTop="1">
      <c r="A2" s="16"/>
      <c r="B2" s="213" t="s">
        <v>1</v>
      </c>
      <c r="C2" s="214"/>
      <c r="D2" s="214"/>
      <c r="E2" s="214"/>
      <c r="F2" s="214"/>
      <c r="G2" s="214"/>
      <c r="H2" s="214"/>
      <c r="I2" s="214"/>
      <c r="J2" s="215"/>
    </row>
    <row r="3" spans="1:10" ht="18" customHeight="1">
      <c r="A3" s="16"/>
      <c r="B3" s="37" t="s">
        <v>333</v>
      </c>
      <c r="C3" s="38"/>
      <c r="D3" s="39"/>
      <c r="E3" s="39"/>
      <c r="F3" s="39"/>
      <c r="G3" s="20"/>
      <c r="H3" s="20"/>
      <c r="I3" s="40" t="s">
        <v>27</v>
      </c>
      <c r="J3" s="33"/>
    </row>
    <row r="4" spans="1:10" ht="18" customHeight="1">
      <c r="A4" s="16"/>
      <c r="B4" s="37" t="s">
        <v>347</v>
      </c>
      <c r="C4" s="23"/>
      <c r="D4" s="20"/>
      <c r="E4" s="20"/>
      <c r="F4" s="20"/>
      <c r="G4" s="20"/>
      <c r="H4" s="20"/>
      <c r="I4" s="40" t="s">
        <v>29</v>
      </c>
      <c r="J4" s="33"/>
    </row>
    <row r="5" spans="1:10" ht="18" customHeight="1" thickBot="1">
      <c r="A5" s="16"/>
      <c r="B5" s="41" t="s">
        <v>30</v>
      </c>
      <c r="C5" s="23"/>
      <c r="D5" s="20"/>
      <c r="E5" s="20"/>
      <c r="F5" s="42" t="s">
        <v>31</v>
      </c>
      <c r="G5" s="20"/>
      <c r="H5" s="20"/>
      <c r="I5" s="40" t="s">
        <v>32</v>
      </c>
      <c r="J5" s="43" t="s">
        <v>33</v>
      </c>
    </row>
    <row r="6" spans="1:10" ht="19.5" customHeight="1" thickTop="1">
      <c r="A6" s="16"/>
      <c r="B6" s="207" t="s">
        <v>34</v>
      </c>
      <c r="C6" s="208"/>
      <c r="D6" s="208"/>
      <c r="E6" s="208"/>
      <c r="F6" s="208"/>
      <c r="G6" s="208"/>
      <c r="H6" s="208"/>
      <c r="I6" s="208"/>
      <c r="J6" s="209"/>
    </row>
    <row r="7" spans="1:10" ht="18" customHeight="1">
      <c r="A7" s="16"/>
      <c r="B7" s="52" t="s">
        <v>37</v>
      </c>
      <c r="C7" s="45"/>
      <c r="D7" s="21"/>
      <c r="E7" s="21"/>
      <c r="F7" s="21"/>
      <c r="G7" s="53" t="s">
        <v>38</v>
      </c>
      <c r="H7" s="21"/>
      <c r="I7" s="31"/>
      <c r="J7" s="46"/>
    </row>
    <row r="8" spans="1:10" ht="19.5" customHeight="1">
      <c r="A8" s="16"/>
      <c r="B8" s="210" t="s">
        <v>35</v>
      </c>
      <c r="C8" s="211"/>
      <c r="D8" s="211"/>
      <c r="E8" s="211"/>
      <c r="F8" s="211"/>
      <c r="G8" s="211"/>
      <c r="H8" s="211"/>
      <c r="I8" s="211"/>
      <c r="J8" s="212"/>
    </row>
    <row r="9" spans="1:10" ht="18" customHeight="1">
      <c r="A9" s="16"/>
      <c r="B9" s="41" t="s">
        <v>37</v>
      </c>
      <c r="C9" s="23"/>
      <c r="D9" s="20"/>
      <c r="E9" s="20"/>
      <c r="F9" s="20"/>
      <c r="G9" s="42" t="s">
        <v>38</v>
      </c>
      <c r="H9" s="20"/>
      <c r="I9" s="30"/>
      <c r="J9" s="33"/>
    </row>
    <row r="10" spans="1:10" ht="19.5" customHeight="1">
      <c r="A10" s="16"/>
      <c r="B10" s="210" t="s">
        <v>36</v>
      </c>
      <c r="C10" s="211"/>
      <c r="D10" s="211"/>
      <c r="E10" s="211"/>
      <c r="F10" s="211"/>
      <c r="G10" s="211"/>
      <c r="H10" s="211"/>
      <c r="I10" s="211"/>
      <c r="J10" s="212"/>
    </row>
    <row r="11" spans="1:10" ht="18" customHeight="1" thickBot="1">
      <c r="A11" s="16"/>
      <c r="B11" s="41" t="s">
        <v>37</v>
      </c>
      <c r="C11" s="23"/>
      <c r="D11" s="20"/>
      <c r="E11" s="20"/>
      <c r="F11" s="20"/>
      <c r="G11" s="42" t="s">
        <v>38</v>
      </c>
      <c r="H11" s="20"/>
      <c r="I11" s="30"/>
      <c r="J11" s="33"/>
    </row>
    <row r="12" spans="1:10" ht="18" customHeight="1" thickTop="1">
      <c r="A12" s="16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6"/>
      <c r="B13" s="44"/>
      <c r="C13" s="45"/>
      <c r="D13" s="21"/>
      <c r="E13" s="21"/>
      <c r="F13" s="21"/>
      <c r="G13" s="21"/>
      <c r="H13" s="21"/>
      <c r="I13" s="31"/>
      <c r="J13" s="46"/>
    </row>
    <row r="14" spans="1:10" ht="18" customHeight="1" thickTop="1">
      <c r="A14" s="16"/>
      <c r="B14" s="55" t="s">
        <v>39</v>
      </c>
      <c r="C14" s="83" t="s">
        <v>6</v>
      </c>
      <c r="D14" s="84" t="s">
        <v>67</v>
      </c>
      <c r="E14" s="85" t="s">
        <v>68</v>
      </c>
      <c r="F14" s="83" t="s">
        <v>69</v>
      </c>
      <c r="G14" s="55" t="s">
        <v>46</v>
      </c>
      <c r="H14" s="48"/>
      <c r="I14" s="50"/>
      <c r="J14" s="51"/>
    </row>
    <row r="15" spans="1:10" ht="18" customHeight="1">
      <c r="A15" s="16"/>
      <c r="B15" s="90">
        <v>1</v>
      </c>
      <c r="C15" s="91" t="s">
        <v>40</v>
      </c>
      <c r="D15" s="92">
        <f>'Rekap 18793'!B15</f>
        <v>0</v>
      </c>
      <c r="E15" s="93">
        <f>'Rekap 18793'!C15</f>
        <v>0</v>
      </c>
      <c r="F15" s="91">
        <f>'Rekap 18793'!D15</f>
        <v>0</v>
      </c>
      <c r="G15" s="56">
        <v>7</v>
      </c>
      <c r="H15" s="58" t="s">
        <v>47</v>
      </c>
      <c r="I15" s="31"/>
      <c r="J15" s="60">
        <v>0</v>
      </c>
    </row>
    <row r="16" spans="1:10" ht="18" customHeight="1">
      <c r="A16" s="16"/>
      <c r="B16" s="88">
        <v>2</v>
      </c>
      <c r="C16" s="89" t="s">
        <v>41</v>
      </c>
      <c r="D16" s="94"/>
      <c r="E16" s="95"/>
      <c r="F16" s="104"/>
      <c r="G16" s="107"/>
      <c r="H16" s="119"/>
      <c r="I16" s="121"/>
      <c r="J16" s="114"/>
    </row>
    <row r="17" spans="1:10" ht="18" customHeight="1">
      <c r="A17" s="16"/>
      <c r="B17" s="62">
        <v>3</v>
      </c>
      <c r="C17" s="65" t="s">
        <v>42</v>
      </c>
      <c r="D17" s="86">
        <f>'Rekap 18793'!B19</f>
        <v>0</v>
      </c>
      <c r="E17" s="87">
        <f>'Rekap 18793'!C19</f>
        <v>0</v>
      </c>
      <c r="F17" s="79">
        <f>'Rekap 18793'!D19</f>
        <v>0</v>
      </c>
      <c r="G17" s="56">
        <v>8</v>
      </c>
      <c r="H17" s="66" t="s">
        <v>48</v>
      </c>
      <c r="I17" s="121"/>
      <c r="J17" s="114">
        <f>'SO 18793'!Z43</f>
        <v>0</v>
      </c>
    </row>
    <row r="18" spans="1:10" ht="18" customHeight="1">
      <c r="A18" s="16"/>
      <c r="B18" s="56">
        <v>4</v>
      </c>
      <c r="C18" s="66" t="s">
        <v>43</v>
      </c>
      <c r="D18" s="70"/>
      <c r="E18" s="69"/>
      <c r="F18" s="72"/>
      <c r="G18" s="56">
        <v>9</v>
      </c>
      <c r="H18" s="66" t="s">
        <v>49</v>
      </c>
      <c r="I18" s="121"/>
      <c r="J18" s="114">
        <v>0</v>
      </c>
    </row>
    <row r="19" spans="1:10" ht="18" customHeight="1">
      <c r="A19" s="16"/>
      <c r="B19" s="56">
        <v>5</v>
      </c>
      <c r="C19" s="66" t="s">
        <v>44</v>
      </c>
      <c r="D19" s="70"/>
      <c r="E19" s="69"/>
      <c r="F19" s="72"/>
      <c r="G19" s="107"/>
      <c r="H19" s="119"/>
      <c r="I19" s="121"/>
      <c r="J19" s="120"/>
    </row>
    <row r="20" spans="1:10" ht="18" customHeight="1" thickBot="1">
      <c r="A20" s="16"/>
      <c r="B20" s="56">
        <v>6</v>
      </c>
      <c r="C20" s="67" t="s">
        <v>45</v>
      </c>
      <c r="D20" s="71"/>
      <c r="E20" s="99"/>
      <c r="F20" s="105">
        <f>SUM(F15:F19)</f>
        <v>0</v>
      </c>
      <c r="G20" s="56">
        <v>10</v>
      </c>
      <c r="H20" s="66" t="s">
        <v>45</v>
      </c>
      <c r="I20" s="123"/>
      <c r="J20" s="98">
        <f>SUM(J15:J19)</f>
        <v>0</v>
      </c>
    </row>
    <row r="21" spans="1:10" ht="18" customHeight="1" thickTop="1">
      <c r="A21" s="16"/>
      <c r="B21" s="61" t="s">
        <v>56</v>
      </c>
      <c r="C21" s="64" t="s">
        <v>57</v>
      </c>
      <c r="D21" s="68"/>
      <c r="E21" s="22"/>
      <c r="F21" s="97"/>
      <c r="G21" s="61" t="s">
        <v>63</v>
      </c>
      <c r="H21" s="57" t="s">
        <v>57</v>
      </c>
      <c r="I21" s="31"/>
      <c r="J21" s="124"/>
    </row>
    <row r="22" spans="1:26" ht="18" customHeight="1">
      <c r="A22" s="16"/>
      <c r="B22" s="62">
        <v>11</v>
      </c>
      <c r="C22" s="58" t="s">
        <v>58</v>
      </c>
      <c r="D22" s="78"/>
      <c r="E22" s="81" t="s">
        <v>61</v>
      </c>
      <c r="F22" s="79">
        <f>((F15*U22*0)+(F16*V22*0)+(F17*W22*0))/100</f>
        <v>0</v>
      </c>
      <c r="G22" s="62">
        <v>16</v>
      </c>
      <c r="H22" s="65" t="s">
        <v>64</v>
      </c>
      <c r="I22" s="122" t="s">
        <v>61</v>
      </c>
      <c r="J22" s="113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6"/>
      <c r="B23" s="56">
        <v>12</v>
      </c>
      <c r="C23" s="59" t="s">
        <v>59</v>
      </c>
      <c r="D23" s="63"/>
      <c r="E23" s="81" t="s">
        <v>62</v>
      </c>
      <c r="F23" s="72">
        <f>((F15*U23*0)+(F16*V23*0)+(F17*W23*0))/100</f>
        <v>0</v>
      </c>
      <c r="G23" s="56">
        <v>17</v>
      </c>
      <c r="H23" s="66" t="s">
        <v>65</v>
      </c>
      <c r="I23" s="122" t="s">
        <v>61</v>
      </c>
      <c r="J23" s="114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6"/>
      <c r="B24" s="56">
        <v>13</v>
      </c>
      <c r="C24" s="59" t="s">
        <v>60</v>
      </c>
      <c r="D24" s="63"/>
      <c r="E24" s="81" t="s">
        <v>61</v>
      </c>
      <c r="F24" s="72">
        <f>((F15*U24*0)+(F16*V24*0)+(F17*W24*0))/100</f>
        <v>0</v>
      </c>
      <c r="G24" s="56">
        <v>18</v>
      </c>
      <c r="H24" s="66" t="s">
        <v>66</v>
      </c>
      <c r="I24" s="122" t="s">
        <v>62</v>
      </c>
      <c r="J24" s="114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6"/>
      <c r="B25" s="56">
        <v>14</v>
      </c>
      <c r="C25" s="23"/>
      <c r="D25" s="63"/>
      <c r="E25" s="82"/>
      <c r="F25" s="80"/>
      <c r="G25" s="56">
        <v>19</v>
      </c>
      <c r="H25" s="119"/>
      <c r="I25" s="121"/>
      <c r="J25" s="120"/>
    </row>
    <row r="26" spans="1:10" ht="18" customHeight="1" thickBot="1">
      <c r="A26" s="16"/>
      <c r="B26" s="56">
        <v>15</v>
      </c>
      <c r="C26" s="59"/>
      <c r="D26" s="63"/>
      <c r="E26" s="63"/>
      <c r="F26" s="106"/>
      <c r="G26" s="56">
        <v>20</v>
      </c>
      <c r="H26" s="66" t="s">
        <v>45</v>
      </c>
      <c r="I26" s="123"/>
      <c r="J26" s="98">
        <f>SUM(J22:J25)+SUM(F22:F25)</f>
        <v>0</v>
      </c>
    </row>
    <row r="27" spans="1:10" ht="18" customHeight="1" thickTop="1">
      <c r="A27" s="16"/>
      <c r="B27" s="100"/>
      <c r="C27" s="135" t="s">
        <v>72</v>
      </c>
      <c r="D27" s="128"/>
      <c r="E27" s="101"/>
      <c r="F27" s="32"/>
      <c r="G27" s="108" t="s">
        <v>50</v>
      </c>
      <c r="H27" s="103" t="s">
        <v>51</v>
      </c>
      <c r="I27" s="31"/>
      <c r="J27" s="34"/>
    </row>
    <row r="28" spans="1:10" ht="18" customHeight="1">
      <c r="A28" s="16"/>
      <c r="B28" s="29"/>
      <c r="C28" s="126"/>
      <c r="D28" s="129"/>
      <c r="E28" s="25"/>
      <c r="F28" s="16"/>
      <c r="G28" s="88">
        <v>21</v>
      </c>
      <c r="H28" s="89" t="s">
        <v>52</v>
      </c>
      <c r="I28" s="116"/>
      <c r="J28" s="96">
        <f>F20+J20+F26+J26</f>
        <v>0</v>
      </c>
    </row>
    <row r="29" spans="1:10" ht="18" customHeight="1">
      <c r="A29" s="16"/>
      <c r="B29" s="73"/>
      <c r="C29" s="127"/>
      <c r="D29" s="130"/>
      <c r="E29" s="25"/>
      <c r="F29" s="16"/>
      <c r="G29" s="62">
        <v>22</v>
      </c>
      <c r="H29" s="65" t="s">
        <v>53</v>
      </c>
      <c r="I29" s="117">
        <f>J28-SUM('SO 18793'!K9:'SO 18793'!K42)</f>
        <v>0</v>
      </c>
      <c r="J29" s="113">
        <f>ROUND(((ROUND(I29,2)*20)*1/100),2)</f>
        <v>0</v>
      </c>
    </row>
    <row r="30" spans="1:10" ht="18" customHeight="1">
      <c r="A30" s="16"/>
      <c r="B30" s="26"/>
      <c r="C30" s="119"/>
      <c r="D30" s="121"/>
      <c r="E30" s="25"/>
      <c r="F30" s="16"/>
      <c r="G30" s="56">
        <v>23</v>
      </c>
      <c r="H30" s="66" t="s">
        <v>53</v>
      </c>
      <c r="I30" s="81">
        <f>SUM('SO 18793'!K9:'SO 18793'!K42)</f>
        <v>0</v>
      </c>
      <c r="J30" s="114">
        <f>ROUND(((ROUND(I30,2)*20)/100),2)</f>
        <v>0</v>
      </c>
    </row>
    <row r="31" spans="1:10" ht="18" customHeight="1">
      <c r="A31" s="16"/>
      <c r="B31" s="27"/>
      <c r="C31" s="131"/>
      <c r="D31" s="132"/>
      <c r="E31" s="25"/>
      <c r="F31" s="16"/>
      <c r="G31" s="88">
        <v>24</v>
      </c>
      <c r="H31" s="89" t="s">
        <v>54</v>
      </c>
      <c r="I31" s="111"/>
      <c r="J31" s="125">
        <f>SUM(J28:J30)</f>
        <v>0</v>
      </c>
    </row>
    <row r="32" spans="1:10" ht="18" customHeight="1" thickBot="1">
      <c r="A32" s="16"/>
      <c r="B32" s="44"/>
      <c r="C32" s="112"/>
      <c r="D32" s="118"/>
      <c r="E32" s="74"/>
      <c r="F32" s="75"/>
      <c r="G32" s="62" t="s">
        <v>55</v>
      </c>
      <c r="H32" s="112"/>
      <c r="I32" s="118"/>
      <c r="J32" s="115"/>
    </row>
    <row r="33" spans="1:10" ht="18" customHeight="1" thickTop="1">
      <c r="A33" s="16"/>
      <c r="B33" s="100"/>
      <c r="C33" s="101"/>
      <c r="D33" s="133" t="s">
        <v>70</v>
      </c>
      <c r="E33" s="77"/>
      <c r="F33" s="102"/>
      <c r="G33" s="109">
        <v>26</v>
      </c>
      <c r="H33" s="134" t="s">
        <v>71</v>
      </c>
      <c r="I33" s="32"/>
      <c r="J33" s="110"/>
    </row>
    <row r="34" spans="1:10" ht="18" customHeight="1">
      <c r="A34" s="16"/>
      <c r="B34" s="28"/>
      <c r="C34" s="24"/>
      <c r="D34" s="19"/>
      <c r="E34" s="19"/>
      <c r="F34" s="19"/>
      <c r="G34" s="19"/>
      <c r="H34" s="19"/>
      <c r="I34" s="32"/>
      <c r="J34" s="35"/>
    </row>
    <row r="35" spans="1:10" ht="18" customHeight="1">
      <c r="A35" s="16"/>
      <c r="B35" s="29"/>
      <c r="C35" s="25"/>
      <c r="D35" s="3"/>
      <c r="E35" s="3"/>
      <c r="F35" s="3"/>
      <c r="G35" s="3"/>
      <c r="H35" s="3"/>
      <c r="I35" s="16"/>
      <c r="J35" s="36"/>
    </row>
    <row r="36" spans="1:10" ht="18" customHeight="1">
      <c r="A36" s="16"/>
      <c r="B36" s="29"/>
      <c r="C36" s="25"/>
      <c r="D36" s="3"/>
      <c r="E36" s="3"/>
      <c r="F36" s="3"/>
      <c r="G36" s="3"/>
      <c r="H36" s="3"/>
      <c r="I36" s="16"/>
      <c r="J36" s="36"/>
    </row>
    <row r="37" spans="1:10" ht="18" customHeight="1">
      <c r="A37" s="16"/>
      <c r="B37" s="29"/>
      <c r="C37" s="25"/>
      <c r="D37" s="3"/>
      <c r="E37" s="3"/>
      <c r="F37" s="3"/>
      <c r="G37" s="3"/>
      <c r="H37" s="3"/>
      <c r="I37" s="16"/>
      <c r="J37" s="36"/>
    </row>
    <row r="38" spans="1:10" ht="18" customHeight="1">
      <c r="A38" s="16"/>
      <c r="B38" s="29"/>
      <c r="C38" s="25"/>
      <c r="D38" s="3"/>
      <c r="E38" s="3"/>
      <c r="F38" s="3"/>
      <c r="G38" s="3"/>
      <c r="H38" s="3"/>
      <c r="I38" s="16"/>
      <c r="J38" s="36"/>
    </row>
    <row r="39" spans="1:10" ht="18" customHeight="1">
      <c r="A39" s="16"/>
      <c r="B39" s="29"/>
      <c r="C39" s="25"/>
      <c r="D39" s="3"/>
      <c r="E39" s="3"/>
      <c r="F39" s="3"/>
      <c r="G39" s="3"/>
      <c r="H39" s="3"/>
      <c r="I39" s="16"/>
      <c r="J39" s="36"/>
    </row>
    <row r="40" spans="1:10" ht="18" customHeight="1" thickBot="1">
      <c r="A40" s="16"/>
      <c r="B40" s="73"/>
      <c r="C40" s="74"/>
      <c r="D40" s="17"/>
      <c r="E40" s="17"/>
      <c r="F40" s="17"/>
      <c r="G40" s="17"/>
      <c r="H40" s="17"/>
      <c r="I40" s="75"/>
      <c r="J40" s="76"/>
    </row>
    <row r="41" spans="1:10" ht="15.75" thickTop="1">
      <c r="A41" s="16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6" t="s">
        <v>34</v>
      </c>
      <c r="B1" s="217"/>
      <c r="C1" s="217"/>
      <c r="D1" s="218"/>
      <c r="E1" s="138" t="s">
        <v>31</v>
      </c>
      <c r="F1" s="137"/>
      <c r="W1">
        <v>30.126</v>
      </c>
    </row>
    <row r="2" spans="1:6" ht="19.5" customHeight="1">
      <c r="A2" s="216" t="s">
        <v>35</v>
      </c>
      <c r="B2" s="217"/>
      <c r="C2" s="217"/>
      <c r="D2" s="218"/>
      <c r="E2" s="138" t="s">
        <v>29</v>
      </c>
      <c r="F2" s="137"/>
    </row>
    <row r="3" spans="1:6" ht="19.5" customHeight="1">
      <c r="A3" s="216" t="s">
        <v>36</v>
      </c>
      <c r="B3" s="217"/>
      <c r="C3" s="217"/>
      <c r="D3" s="218"/>
      <c r="E3" s="138" t="s">
        <v>76</v>
      </c>
      <c r="F3" s="137"/>
    </row>
    <row r="4" spans="1:6" ht="15">
      <c r="A4" s="139" t="s">
        <v>1</v>
      </c>
      <c r="B4" s="136"/>
      <c r="C4" s="136"/>
      <c r="D4" s="136"/>
      <c r="E4" s="136"/>
      <c r="F4" s="136"/>
    </row>
    <row r="5" spans="1:6" ht="15">
      <c r="A5" s="139" t="s">
        <v>333</v>
      </c>
      <c r="B5" s="136"/>
      <c r="C5" s="136"/>
      <c r="D5" s="136"/>
      <c r="E5" s="136"/>
      <c r="F5" s="136"/>
    </row>
    <row r="6" spans="1:6" ht="15">
      <c r="A6" s="139" t="s">
        <v>347</v>
      </c>
      <c r="B6" s="136"/>
      <c r="C6" s="136"/>
      <c r="D6" s="136"/>
      <c r="E6" s="136"/>
      <c r="F6" s="136"/>
    </row>
    <row r="7" spans="1:6" ht="15">
      <c r="A7" s="136"/>
      <c r="B7" s="136"/>
      <c r="C7" s="136"/>
      <c r="D7" s="136"/>
      <c r="E7" s="136"/>
      <c r="F7" s="136"/>
    </row>
    <row r="8" spans="1:6" ht="15">
      <c r="A8" s="140" t="s">
        <v>77</v>
      </c>
      <c r="B8" s="136"/>
      <c r="C8" s="136"/>
      <c r="D8" s="136"/>
      <c r="E8" s="136"/>
      <c r="F8" s="136"/>
    </row>
    <row r="9" spans="1:6" ht="15">
      <c r="A9" s="141" t="s">
        <v>73</v>
      </c>
      <c r="B9" s="141" t="s">
        <v>67</v>
      </c>
      <c r="C9" s="141" t="s">
        <v>68</v>
      </c>
      <c r="D9" s="141" t="s">
        <v>45</v>
      </c>
      <c r="E9" s="141" t="s">
        <v>74</v>
      </c>
      <c r="F9" s="141" t="s">
        <v>75</v>
      </c>
    </row>
    <row r="10" spans="1:26" ht="15">
      <c r="A10" s="148" t="s">
        <v>78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">
      <c r="A11" s="150" t="s">
        <v>79</v>
      </c>
      <c r="B11" s="151">
        <f>'SO 18793'!L19</f>
        <v>0</v>
      </c>
      <c r="C11" s="151">
        <f>'SO 18793'!M19</f>
        <v>0</v>
      </c>
      <c r="D11" s="151">
        <f>'SO 18793'!I19</f>
        <v>0</v>
      </c>
      <c r="E11" s="152">
        <f>'SO 18793'!S19</f>
        <v>0</v>
      </c>
      <c r="F11" s="152">
        <f>'SO 18793'!V19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">
      <c r="A12" s="150" t="s">
        <v>82</v>
      </c>
      <c r="B12" s="151">
        <f>'SO 18793'!L23</f>
        <v>0</v>
      </c>
      <c r="C12" s="151">
        <f>'SO 18793'!M23</f>
        <v>0</v>
      </c>
      <c r="D12" s="151">
        <f>'SO 18793'!I23</f>
        <v>0</v>
      </c>
      <c r="E12" s="152">
        <f>'SO 18793'!S23</f>
        <v>23.48</v>
      </c>
      <c r="F12" s="152">
        <f>'SO 18793'!V23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">
      <c r="A13" s="150" t="s">
        <v>83</v>
      </c>
      <c r="B13" s="151">
        <f>'SO 18793'!L28</f>
        <v>0</v>
      </c>
      <c r="C13" s="151">
        <f>'SO 18793'!M28</f>
        <v>0</v>
      </c>
      <c r="D13" s="151">
        <f>'SO 18793'!I28</f>
        <v>0</v>
      </c>
      <c r="E13" s="152">
        <f>'SO 18793'!S28</f>
        <v>6.8</v>
      </c>
      <c r="F13" s="152">
        <f>'SO 18793'!V28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">
      <c r="A14" s="150" t="s">
        <v>84</v>
      </c>
      <c r="B14" s="151">
        <f>'SO 18793'!L32</f>
        <v>0</v>
      </c>
      <c r="C14" s="151">
        <f>'SO 18793'!M32</f>
        <v>0</v>
      </c>
      <c r="D14" s="151">
        <f>'SO 18793'!I32</f>
        <v>0</v>
      </c>
      <c r="E14" s="152">
        <f>'SO 18793'!S32</f>
        <v>0</v>
      </c>
      <c r="F14" s="152">
        <f>'SO 18793'!V32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5">
      <c r="A15" s="2" t="s">
        <v>78</v>
      </c>
      <c r="B15" s="153">
        <f>'SO 18793'!L34</f>
        <v>0</v>
      </c>
      <c r="C15" s="153">
        <f>'SO 18793'!M34</f>
        <v>0</v>
      </c>
      <c r="D15" s="153">
        <f>'SO 18793'!I34</f>
        <v>0</v>
      </c>
      <c r="E15" s="154">
        <f>'SO 18793'!S34</f>
        <v>30.28</v>
      </c>
      <c r="F15" s="154">
        <f>'SO 18793'!V34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6" ht="15">
      <c r="A16" s="1"/>
      <c r="B16" s="143"/>
      <c r="C16" s="143"/>
      <c r="D16" s="143"/>
      <c r="E16" s="142"/>
      <c r="F16" s="142"/>
    </row>
    <row r="17" spans="1:26" ht="15">
      <c r="A17" s="2" t="s">
        <v>246</v>
      </c>
      <c r="B17" s="153"/>
      <c r="C17" s="151"/>
      <c r="D17" s="151"/>
      <c r="E17" s="152"/>
      <c r="F17" s="152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ht="15">
      <c r="A18" s="150" t="s">
        <v>247</v>
      </c>
      <c r="B18" s="151">
        <f>'SO 18793'!L40</f>
        <v>0</v>
      </c>
      <c r="C18" s="151">
        <f>'SO 18793'!M40</f>
        <v>0</v>
      </c>
      <c r="D18" s="151">
        <f>'SO 18793'!I40</f>
        <v>0</v>
      </c>
      <c r="E18" s="152">
        <f>'SO 18793'!S40</f>
        <v>0</v>
      </c>
      <c r="F18" s="152">
        <f>'SO 18793'!V40</f>
        <v>0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15">
      <c r="A19" s="2" t="s">
        <v>246</v>
      </c>
      <c r="B19" s="153">
        <f>'SO 18793'!L42</f>
        <v>0</v>
      </c>
      <c r="C19" s="153">
        <f>'SO 18793'!M42</f>
        <v>0</v>
      </c>
      <c r="D19" s="153">
        <f>'SO 18793'!I42</f>
        <v>0</v>
      </c>
      <c r="E19" s="154">
        <f>'SO 18793'!S42</f>
        <v>0</v>
      </c>
      <c r="F19" s="154">
        <f>'SO 18793'!V42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6" ht="15">
      <c r="A20" s="1"/>
      <c r="B20" s="143"/>
      <c r="C20" s="143"/>
      <c r="D20" s="143"/>
      <c r="E20" s="142"/>
      <c r="F20" s="142"/>
    </row>
    <row r="21" spans="1:26" ht="15">
      <c r="A21" s="2" t="s">
        <v>88</v>
      </c>
      <c r="B21" s="153">
        <f>'SO 18793'!L43</f>
        <v>0</v>
      </c>
      <c r="C21" s="153">
        <f>'SO 18793'!M43</f>
        <v>0</v>
      </c>
      <c r="D21" s="153">
        <f>'SO 18793'!I43</f>
        <v>0</v>
      </c>
      <c r="E21" s="154">
        <f>'SO 18793'!S43</f>
        <v>30.28</v>
      </c>
      <c r="F21" s="154">
        <f>'SO 18793'!V43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6" ht="15">
      <c r="A22" s="1"/>
      <c r="B22" s="143"/>
      <c r="C22" s="143"/>
      <c r="D22" s="143"/>
      <c r="E22" s="142"/>
      <c r="F22" s="142"/>
    </row>
    <row r="23" spans="1:6" ht="15">
      <c r="A23" s="1"/>
      <c r="B23" s="143"/>
      <c r="C23" s="143"/>
      <c r="D23" s="143"/>
      <c r="E23" s="142"/>
      <c r="F23" s="142"/>
    </row>
    <row r="24" spans="1:6" ht="15">
      <c r="A24" s="1"/>
      <c r="B24" s="143"/>
      <c r="C24" s="143"/>
      <c r="D24" s="143"/>
      <c r="E24" s="142"/>
      <c r="F24" s="142"/>
    </row>
    <row r="25" spans="1:6" ht="15">
      <c r="A25" s="1"/>
      <c r="B25" s="143"/>
      <c r="C25" s="143"/>
      <c r="D25" s="143"/>
      <c r="E25" s="142"/>
      <c r="F25" s="142"/>
    </row>
    <row r="26" spans="1:6" ht="15">
      <c r="A26" s="1"/>
      <c r="B26" s="143"/>
      <c r="C26" s="143"/>
      <c r="D26" s="143"/>
      <c r="E26" s="142"/>
      <c r="F26" s="142"/>
    </row>
    <row r="27" spans="1:6" ht="15">
      <c r="A27" s="1"/>
      <c r="B27" s="143"/>
      <c r="C27" s="143"/>
      <c r="D27" s="143"/>
      <c r="E27" s="142"/>
      <c r="F27" s="142"/>
    </row>
    <row r="28" spans="1:6" ht="15">
      <c r="A28" s="1"/>
      <c r="B28" s="143"/>
      <c r="C28" s="143"/>
      <c r="D28" s="143"/>
      <c r="E28" s="142"/>
      <c r="F28" s="142"/>
    </row>
    <row r="29" spans="1:6" ht="15">
      <c r="A29" s="1"/>
      <c r="B29" s="143"/>
      <c r="C29" s="143"/>
      <c r="D29" s="143"/>
      <c r="E29" s="142"/>
      <c r="F29" s="142"/>
    </row>
    <row r="30" spans="1:6" ht="15">
      <c r="A30" s="1"/>
      <c r="B30" s="143"/>
      <c r="C30" s="143"/>
      <c r="D30" s="143"/>
      <c r="E30" s="142"/>
      <c r="F30" s="142"/>
    </row>
    <row r="31" spans="1:6" ht="15">
      <c r="A31" s="1"/>
      <c r="B31" s="143"/>
      <c r="C31" s="143"/>
      <c r="D31" s="143"/>
      <c r="E31" s="142"/>
      <c r="F31" s="142"/>
    </row>
    <row r="32" spans="1:6" ht="15">
      <c r="A32" s="1"/>
      <c r="B32" s="143"/>
      <c r="C32" s="143"/>
      <c r="D32" s="143"/>
      <c r="E32" s="142"/>
      <c r="F32" s="142"/>
    </row>
    <row r="33" spans="1:6" ht="15">
      <c r="A33" s="1"/>
      <c r="B33" s="143"/>
      <c r="C33" s="143"/>
      <c r="D33" s="143"/>
      <c r="E33" s="142"/>
      <c r="F33" s="142"/>
    </row>
    <row r="34" spans="1:6" ht="15">
      <c r="A34" s="1"/>
      <c r="B34" s="143"/>
      <c r="C34" s="143"/>
      <c r="D34" s="143"/>
      <c r="E34" s="142"/>
      <c r="F34" s="142"/>
    </row>
    <row r="35" spans="1:6" ht="15">
      <c r="A35" s="1"/>
      <c r="B35" s="143"/>
      <c r="C35" s="143"/>
      <c r="D35" s="143"/>
      <c r="E35" s="142"/>
      <c r="F35" s="142"/>
    </row>
    <row r="36" spans="1:6" ht="15">
      <c r="A36" s="1"/>
      <c r="B36" s="143"/>
      <c r="C36" s="143"/>
      <c r="D36" s="143"/>
      <c r="E36" s="142"/>
      <c r="F36" s="142"/>
    </row>
    <row r="37" spans="1:6" ht="15">
      <c r="A37" s="1"/>
      <c r="B37" s="143"/>
      <c r="C37" s="143"/>
      <c r="D37" s="143"/>
      <c r="E37" s="142"/>
      <c r="F37" s="142"/>
    </row>
    <row r="38" spans="1:6" ht="15">
      <c r="A38" s="1"/>
      <c r="B38" s="143"/>
      <c r="C38" s="143"/>
      <c r="D38" s="143"/>
      <c r="E38" s="142"/>
      <c r="F38" s="142"/>
    </row>
    <row r="39" spans="1:6" ht="15">
      <c r="A39" s="1"/>
      <c r="B39" s="143"/>
      <c r="C39" s="143"/>
      <c r="D39" s="143"/>
      <c r="E39" s="142"/>
      <c r="F39" s="142"/>
    </row>
    <row r="40" spans="1:6" ht="15">
      <c r="A40" s="1"/>
      <c r="B40" s="143"/>
      <c r="C40" s="143"/>
      <c r="D40" s="143"/>
      <c r="E40" s="142"/>
      <c r="F40" s="142"/>
    </row>
    <row r="41" spans="1:6" ht="15">
      <c r="A41" s="1"/>
      <c r="B41" s="143"/>
      <c r="C41" s="143"/>
      <c r="D41" s="143"/>
      <c r="E41" s="142"/>
      <c r="F41" s="142"/>
    </row>
    <row r="42" spans="1:6" ht="15">
      <c r="A42" s="1"/>
      <c r="B42" s="143"/>
      <c r="C42" s="143"/>
      <c r="D42" s="143"/>
      <c r="E42" s="142"/>
      <c r="F42" s="142"/>
    </row>
    <row r="43" spans="1:6" ht="15">
      <c r="A43" s="1"/>
      <c r="B43" s="143"/>
      <c r="C43" s="143"/>
      <c r="D43" s="143"/>
      <c r="E43" s="142"/>
      <c r="F43" s="142"/>
    </row>
    <row r="44" spans="1:6" ht="15">
      <c r="A44" s="1"/>
      <c r="B44" s="143"/>
      <c r="C44" s="143"/>
      <c r="D44" s="143"/>
      <c r="E44" s="142"/>
      <c r="F44" s="142"/>
    </row>
    <row r="45" spans="1:6" ht="15">
      <c r="A45" s="1"/>
      <c r="B45" s="143"/>
      <c r="C45" s="143"/>
      <c r="D45" s="143"/>
      <c r="E45" s="142"/>
      <c r="F45" s="142"/>
    </row>
    <row r="46" spans="1:6" ht="15">
      <c r="A46" s="1"/>
      <c r="B46" s="143"/>
      <c r="C46" s="143"/>
      <c r="D46" s="143"/>
      <c r="E46" s="142"/>
      <c r="F46" s="142"/>
    </row>
    <row r="47" spans="1:6" ht="15">
      <c r="A47" s="1"/>
      <c r="B47" s="143"/>
      <c r="C47" s="143"/>
      <c r="D47" s="143"/>
      <c r="E47" s="142"/>
      <c r="F47" s="142"/>
    </row>
    <row r="48" spans="1:6" ht="15">
      <c r="A48" s="1"/>
      <c r="B48" s="143"/>
      <c r="C48" s="143"/>
      <c r="D48" s="143"/>
      <c r="E48" s="142"/>
      <c r="F48" s="142"/>
    </row>
    <row r="49" spans="1:6" ht="15">
      <c r="A49" s="1"/>
      <c r="B49" s="143"/>
      <c r="C49" s="143"/>
      <c r="D49" s="143"/>
      <c r="E49" s="142"/>
      <c r="F49" s="142"/>
    </row>
    <row r="50" spans="1:6" ht="15">
      <c r="A50" s="1"/>
      <c r="B50" s="143"/>
      <c r="C50" s="143"/>
      <c r="D50" s="143"/>
      <c r="E50" s="142"/>
      <c r="F50" s="142"/>
    </row>
    <row r="51" spans="1:6" ht="15">
      <c r="A51" s="1"/>
      <c r="B51" s="143"/>
      <c r="C51" s="143"/>
      <c r="D51" s="143"/>
      <c r="E51" s="142"/>
      <c r="F51" s="142"/>
    </row>
    <row r="52" spans="1:6" ht="15">
      <c r="A52" s="1"/>
      <c r="B52" s="143"/>
      <c r="C52" s="143"/>
      <c r="D52" s="143"/>
      <c r="E52" s="142"/>
      <c r="F52" s="142"/>
    </row>
    <row r="53" spans="1:6" ht="15">
      <c r="A53" s="1"/>
      <c r="B53" s="143"/>
      <c r="C53" s="143"/>
      <c r="D53" s="143"/>
      <c r="E53" s="142"/>
      <c r="F53" s="142"/>
    </row>
    <row r="54" spans="1:6" ht="15">
      <c r="A54" s="1"/>
      <c r="B54" s="143"/>
      <c r="C54" s="143"/>
      <c r="D54" s="143"/>
      <c r="E54" s="142"/>
      <c r="F54" s="142"/>
    </row>
    <row r="55" spans="1:6" ht="15">
      <c r="A55" s="1"/>
      <c r="B55" s="143"/>
      <c r="C55" s="143"/>
      <c r="D55" s="143"/>
      <c r="E55" s="142"/>
      <c r="F55" s="142"/>
    </row>
    <row r="56" spans="1:6" ht="15">
      <c r="A56" s="1"/>
      <c r="B56" s="143"/>
      <c r="C56" s="143"/>
      <c r="D56" s="143"/>
      <c r="E56" s="142"/>
      <c r="F56" s="142"/>
    </row>
    <row r="57" spans="1:6" ht="15">
      <c r="A57" s="1"/>
      <c r="B57" s="143"/>
      <c r="C57" s="143"/>
      <c r="D57" s="143"/>
      <c r="E57" s="142"/>
      <c r="F57" s="142"/>
    </row>
    <row r="58" spans="1:6" ht="15">
      <c r="A58" s="1"/>
      <c r="B58" s="143"/>
      <c r="C58" s="143"/>
      <c r="D58" s="143"/>
      <c r="E58" s="142"/>
      <c r="F58" s="142"/>
    </row>
    <row r="59" spans="1:6" ht="15">
      <c r="A59" s="1"/>
      <c r="B59" s="143"/>
      <c r="C59" s="143"/>
      <c r="D59" s="143"/>
      <c r="E59" s="142"/>
      <c r="F59" s="142"/>
    </row>
    <row r="60" spans="1:6" ht="15">
      <c r="A60" s="1"/>
      <c r="B60" s="143"/>
      <c r="C60" s="143"/>
      <c r="D60" s="143"/>
      <c r="E60" s="142"/>
      <c r="F60" s="142"/>
    </row>
    <row r="61" spans="1:6" ht="15">
      <c r="A61" s="1"/>
      <c r="B61" s="143"/>
      <c r="C61" s="143"/>
      <c r="D61" s="143"/>
      <c r="E61" s="142"/>
      <c r="F61" s="142"/>
    </row>
    <row r="62" spans="1:6" ht="15">
      <c r="A62" s="1"/>
      <c r="B62" s="143"/>
      <c r="C62" s="143"/>
      <c r="D62" s="143"/>
      <c r="E62" s="142"/>
      <c r="F62" s="142"/>
    </row>
    <row r="63" spans="1:6" ht="15">
      <c r="A63" s="1"/>
      <c r="B63" s="143"/>
      <c r="C63" s="143"/>
      <c r="D63" s="143"/>
      <c r="E63" s="142"/>
      <c r="F63" s="142"/>
    </row>
    <row r="64" spans="1:6" ht="15">
      <c r="A64" s="1"/>
      <c r="B64" s="143"/>
      <c r="C64" s="143"/>
      <c r="D64" s="143"/>
      <c r="E64" s="142"/>
      <c r="F64" s="142"/>
    </row>
    <row r="65" spans="1:6" ht="15">
      <c r="A65" s="1"/>
      <c r="B65" s="143"/>
      <c r="C65" s="143"/>
      <c r="D65" s="143"/>
      <c r="E65" s="142"/>
      <c r="F65" s="142"/>
    </row>
    <row r="66" spans="1:6" ht="15">
      <c r="A66" s="1"/>
      <c r="B66" s="143"/>
      <c r="C66" s="143"/>
      <c r="D66" s="143"/>
      <c r="E66" s="142"/>
      <c r="F66" s="142"/>
    </row>
    <row r="67" spans="1:6" ht="15">
      <c r="A67" s="1"/>
      <c r="B67" s="143"/>
      <c r="C67" s="143"/>
      <c r="D67" s="143"/>
      <c r="E67" s="142"/>
      <c r="F67" s="142"/>
    </row>
    <row r="68" spans="1:6" ht="15">
      <c r="A68" s="1"/>
      <c r="B68" s="143"/>
      <c r="C68" s="143"/>
      <c r="D68" s="143"/>
      <c r="E68" s="142"/>
      <c r="F68" s="142"/>
    </row>
    <row r="69" spans="1:6" ht="15">
      <c r="A69" s="1"/>
      <c r="B69" s="143"/>
      <c r="C69" s="143"/>
      <c r="D69" s="143"/>
      <c r="E69" s="142"/>
      <c r="F69" s="142"/>
    </row>
    <row r="70" spans="1:6" ht="15">
      <c r="A70" s="1"/>
      <c r="B70" s="143"/>
      <c r="C70" s="143"/>
      <c r="D70" s="143"/>
      <c r="E70" s="142"/>
      <c r="F70" s="142"/>
    </row>
    <row r="71" spans="1:6" ht="15">
      <c r="A71" s="1"/>
      <c r="B71" s="143"/>
      <c r="C71" s="143"/>
      <c r="D71" s="143"/>
      <c r="E71" s="142"/>
      <c r="F71" s="142"/>
    </row>
    <row r="72" spans="1:6" ht="15">
      <c r="A72" s="1"/>
      <c r="B72" s="143"/>
      <c r="C72" s="143"/>
      <c r="D72" s="143"/>
      <c r="E72" s="142"/>
      <c r="F72" s="142"/>
    </row>
    <row r="73" spans="1:6" ht="15">
      <c r="A73" s="1"/>
      <c r="B73" s="143"/>
      <c r="C73" s="143"/>
      <c r="D73" s="143"/>
      <c r="E73" s="142"/>
      <c r="F73" s="142"/>
    </row>
    <row r="74" spans="1:6" ht="15">
      <c r="A74" s="1"/>
      <c r="B74" s="143"/>
      <c r="C74" s="143"/>
      <c r="D74" s="143"/>
      <c r="E74" s="142"/>
      <c r="F74" s="142"/>
    </row>
    <row r="75" spans="1:6" ht="15">
      <c r="A75" s="1"/>
      <c r="B75" s="143"/>
      <c r="C75" s="143"/>
      <c r="D75" s="143"/>
      <c r="E75" s="142"/>
      <c r="F75" s="142"/>
    </row>
    <row r="76" spans="1:6" ht="15">
      <c r="A76" s="1"/>
      <c r="B76" s="143"/>
      <c r="C76" s="143"/>
      <c r="D76" s="143"/>
      <c r="E76" s="142"/>
      <c r="F76" s="142"/>
    </row>
    <row r="77" spans="1:6" ht="15">
      <c r="A77" s="1"/>
      <c r="B77" s="143"/>
      <c r="C77" s="143"/>
      <c r="D77" s="143"/>
      <c r="E77" s="142"/>
      <c r="F77" s="142"/>
    </row>
    <row r="78" spans="1:6" ht="15">
      <c r="A78" s="1"/>
      <c r="B78" s="143"/>
      <c r="C78" s="143"/>
      <c r="D78" s="143"/>
      <c r="E78" s="142"/>
      <c r="F78" s="142"/>
    </row>
    <row r="79" spans="1:6" ht="15">
      <c r="A79" s="1"/>
      <c r="B79" s="143"/>
      <c r="C79" s="143"/>
      <c r="D79" s="143"/>
      <c r="E79" s="142"/>
      <c r="F79" s="142"/>
    </row>
    <row r="80" spans="1:6" ht="15">
      <c r="A80" s="1"/>
      <c r="B80" s="143"/>
      <c r="C80" s="143"/>
      <c r="D80" s="143"/>
      <c r="E80" s="142"/>
      <c r="F80" s="142"/>
    </row>
    <row r="81" spans="1:6" ht="15">
      <c r="A81" s="1"/>
      <c r="B81" s="143"/>
      <c r="C81" s="143"/>
      <c r="D81" s="143"/>
      <c r="E81" s="142"/>
      <c r="F81" s="142"/>
    </row>
    <row r="82" spans="1:6" ht="15">
      <c r="A82" s="1"/>
      <c r="B82" s="143"/>
      <c r="C82" s="143"/>
      <c r="D82" s="143"/>
      <c r="E82" s="142"/>
      <c r="F82" s="142"/>
    </row>
    <row r="83" spans="1:6" ht="15">
      <c r="A83" s="1"/>
      <c r="B83" s="143"/>
      <c r="C83" s="143"/>
      <c r="D83" s="143"/>
      <c r="E83" s="142"/>
      <c r="F83" s="142"/>
    </row>
    <row r="84" spans="1:6" ht="15">
      <c r="A84" s="1"/>
      <c r="B84" s="143"/>
      <c r="C84" s="143"/>
      <c r="D84" s="143"/>
      <c r="E84" s="142"/>
      <c r="F84" s="142"/>
    </row>
    <row r="85" spans="1:6" ht="15">
      <c r="A85" s="1"/>
      <c r="B85" s="143"/>
      <c r="C85" s="143"/>
      <c r="D85" s="143"/>
      <c r="E85" s="142"/>
      <c r="F85" s="142"/>
    </row>
    <row r="86" spans="1:6" ht="15">
      <c r="A86" s="1"/>
      <c r="B86" s="143"/>
      <c r="C86" s="143"/>
      <c r="D86" s="143"/>
      <c r="E86" s="142"/>
      <c r="F86" s="142"/>
    </row>
    <row r="87" spans="1:6" ht="15">
      <c r="A87" s="1"/>
      <c r="B87" s="143"/>
      <c r="C87" s="143"/>
      <c r="D87" s="143"/>
      <c r="E87" s="142"/>
      <c r="F87" s="142"/>
    </row>
    <row r="88" spans="1:6" ht="15">
      <c r="A88" s="1"/>
      <c r="B88" s="143"/>
      <c r="C88" s="143"/>
      <c r="D88" s="143"/>
      <c r="E88" s="142"/>
      <c r="F88" s="142"/>
    </row>
    <row r="89" spans="1:6" ht="15">
      <c r="A89" s="1"/>
      <c r="B89" s="143"/>
      <c r="C89" s="143"/>
      <c r="D89" s="143"/>
      <c r="E89" s="142"/>
      <c r="F89" s="142"/>
    </row>
    <row r="90" spans="1:6" ht="15">
      <c r="A90" s="1"/>
      <c r="B90" s="143"/>
      <c r="C90" s="143"/>
      <c r="D90" s="143"/>
      <c r="E90" s="142"/>
      <c r="F90" s="142"/>
    </row>
    <row r="91" spans="1:6" ht="15">
      <c r="A91" s="1"/>
      <c r="B91" s="143"/>
      <c r="C91" s="143"/>
      <c r="D91" s="143"/>
      <c r="E91" s="142"/>
      <c r="F91" s="142"/>
    </row>
    <row r="92" spans="1:6" ht="15">
      <c r="A92" s="1"/>
      <c r="B92" s="143"/>
      <c r="C92" s="143"/>
      <c r="D92" s="143"/>
      <c r="E92" s="142"/>
      <c r="F92" s="142"/>
    </row>
    <row r="93" spans="1:6" ht="15">
      <c r="A93" s="1"/>
      <c r="B93" s="143"/>
      <c r="C93" s="143"/>
      <c r="D93" s="143"/>
      <c r="E93" s="142"/>
      <c r="F93" s="142"/>
    </row>
    <row r="94" spans="1:6" ht="15">
      <c r="A94" s="1"/>
      <c r="B94" s="143"/>
      <c r="C94" s="143"/>
      <c r="D94" s="143"/>
      <c r="E94" s="142"/>
      <c r="F94" s="142"/>
    </row>
    <row r="95" spans="1:6" ht="15">
      <c r="A95" s="1"/>
      <c r="B95" s="143"/>
      <c r="C95" s="143"/>
      <c r="D95" s="143"/>
      <c r="E95" s="142"/>
      <c r="F95" s="142"/>
    </row>
    <row r="96" spans="1:6" ht="15">
      <c r="A96" s="1"/>
      <c r="B96" s="143"/>
      <c r="C96" s="143"/>
      <c r="D96" s="143"/>
      <c r="E96" s="142"/>
      <c r="F96" s="142"/>
    </row>
    <row r="97" spans="1:6" ht="15">
      <c r="A97" s="1"/>
      <c r="B97" s="143"/>
      <c r="C97" s="143"/>
      <c r="D97" s="143"/>
      <c r="E97" s="142"/>
      <c r="F97" s="142"/>
    </row>
    <row r="98" spans="1:6" ht="15">
      <c r="A98" s="1"/>
      <c r="B98" s="143"/>
      <c r="C98" s="143"/>
      <c r="D98" s="143"/>
      <c r="E98" s="142"/>
      <c r="F98" s="142"/>
    </row>
    <row r="99" spans="1:6" ht="15">
      <c r="A99" s="1"/>
      <c r="B99" s="143"/>
      <c r="C99" s="143"/>
      <c r="D99" s="143"/>
      <c r="E99" s="142"/>
      <c r="F99" s="142"/>
    </row>
    <row r="100" spans="1:6" ht="15">
      <c r="A100" s="1"/>
      <c r="B100" s="143"/>
      <c r="C100" s="143"/>
      <c r="D100" s="143"/>
      <c r="E100" s="142"/>
      <c r="F100" s="142"/>
    </row>
    <row r="101" spans="1:6" ht="15">
      <c r="A101" s="1"/>
      <c r="B101" s="143"/>
      <c r="C101" s="143"/>
      <c r="D101" s="143"/>
      <c r="E101" s="142"/>
      <c r="F101" s="142"/>
    </row>
    <row r="102" spans="1:6" ht="15">
      <c r="A102" s="1"/>
      <c r="B102" s="143"/>
      <c r="C102" s="143"/>
      <c r="D102" s="143"/>
      <c r="E102" s="142"/>
      <c r="F102" s="142"/>
    </row>
    <row r="103" spans="1:6" ht="15">
      <c r="A103" s="1"/>
      <c r="B103" s="143"/>
      <c r="C103" s="143"/>
      <c r="D103" s="143"/>
      <c r="E103" s="142"/>
      <c r="F103" s="142"/>
    </row>
    <row r="104" spans="1:6" ht="15">
      <c r="A104" s="1"/>
      <c r="B104" s="143"/>
      <c r="C104" s="143"/>
      <c r="D104" s="143"/>
      <c r="E104" s="142"/>
      <c r="F104" s="142"/>
    </row>
    <row r="105" spans="1:6" ht="15">
      <c r="A105" s="1"/>
      <c r="B105" s="143"/>
      <c r="C105" s="143"/>
      <c r="D105" s="143"/>
      <c r="E105" s="142"/>
      <c r="F105" s="142"/>
    </row>
    <row r="106" spans="1:6" ht="15">
      <c r="A106" s="1"/>
      <c r="B106" s="143"/>
      <c r="C106" s="143"/>
      <c r="D106" s="143"/>
      <c r="E106" s="142"/>
      <c r="F106" s="142"/>
    </row>
    <row r="107" spans="1:6" ht="15">
      <c r="A107" s="1"/>
      <c r="B107" s="143"/>
      <c r="C107" s="143"/>
      <c r="D107" s="143"/>
      <c r="E107" s="142"/>
      <c r="F107" s="142"/>
    </row>
    <row r="108" spans="1:6" ht="15">
      <c r="A108" s="1"/>
      <c r="B108" s="143"/>
      <c r="C108" s="143"/>
      <c r="D108" s="143"/>
      <c r="E108" s="142"/>
      <c r="F108" s="142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"/>
      <c r="B1" s="219" t="s">
        <v>34</v>
      </c>
      <c r="C1" s="220"/>
      <c r="D1" s="220"/>
      <c r="E1" s="220"/>
      <c r="F1" s="220"/>
      <c r="G1" s="220"/>
      <c r="H1" s="221"/>
      <c r="I1" s="158" t="s">
        <v>31</v>
      </c>
      <c r="J1" s="15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5"/>
      <c r="B2" s="219" t="s">
        <v>35</v>
      </c>
      <c r="C2" s="220"/>
      <c r="D2" s="220"/>
      <c r="E2" s="220"/>
      <c r="F2" s="220"/>
      <c r="G2" s="220"/>
      <c r="H2" s="221"/>
      <c r="I2" s="158" t="s">
        <v>29</v>
      </c>
      <c r="J2" s="1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"/>
      <c r="B3" s="219" t="s">
        <v>36</v>
      </c>
      <c r="C3" s="220"/>
      <c r="D3" s="220"/>
      <c r="E3" s="220"/>
      <c r="F3" s="220"/>
      <c r="G3" s="220"/>
      <c r="H3" s="221"/>
      <c r="I3" s="158" t="s">
        <v>99</v>
      </c>
      <c r="J3" s="15"/>
      <c r="K3" s="3"/>
      <c r="L3" s="3"/>
      <c r="M3" s="3"/>
      <c r="N3" s="3"/>
      <c r="O3" s="3"/>
      <c r="P3" s="5" t="s">
        <v>33</v>
      </c>
      <c r="Q3" s="1"/>
      <c r="R3" s="1"/>
      <c r="S3" s="3"/>
      <c r="V3" s="3"/>
    </row>
    <row r="4" spans="1:22" ht="15">
      <c r="A4" s="3"/>
      <c r="B4" s="5" t="s">
        <v>100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9" t="s">
        <v>333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6" t="s">
        <v>348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7"/>
      <c r="B7" s="18" t="s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7"/>
      <c r="V7" s="17"/>
    </row>
    <row r="8" spans="1:26" ht="15.75">
      <c r="A8" s="161" t="s">
        <v>89</v>
      </c>
      <c r="B8" s="161" t="s">
        <v>90</v>
      </c>
      <c r="C8" s="161" t="s">
        <v>91</v>
      </c>
      <c r="D8" s="161" t="s">
        <v>92</v>
      </c>
      <c r="E8" s="161" t="s">
        <v>93</v>
      </c>
      <c r="F8" s="161" t="s">
        <v>94</v>
      </c>
      <c r="G8" s="161" t="s">
        <v>67</v>
      </c>
      <c r="H8" s="161" t="s">
        <v>68</v>
      </c>
      <c r="I8" s="161" t="s">
        <v>95</v>
      </c>
      <c r="J8" s="161"/>
      <c r="K8" s="161"/>
      <c r="L8" s="161"/>
      <c r="M8" s="161"/>
      <c r="N8" s="161"/>
      <c r="O8" s="161"/>
      <c r="P8" s="161" t="s">
        <v>96</v>
      </c>
      <c r="Q8" s="156"/>
      <c r="R8" s="156"/>
      <c r="S8" s="161" t="s">
        <v>97</v>
      </c>
      <c r="T8" s="157"/>
      <c r="U8" s="157"/>
      <c r="V8" s="161" t="s">
        <v>98</v>
      </c>
      <c r="W8" s="155"/>
      <c r="X8" s="155"/>
      <c r="Y8" s="155"/>
      <c r="Z8" s="155"/>
    </row>
    <row r="9" spans="1:26" ht="15">
      <c r="A9" s="144"/>
      <c r="B9" s="144"/>
      <c r="C9" s="162"/>
      <c r="D9" s="148" t="s">
        <v>78</v>
      </c>
      <c r="E9" s="144"/>
      <c r="F9" s="163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50"/>
      <c r="R9" s="150"/>
      <c r="S9" s="144"/>
      <c r="T9" s="147"/>
      <c r="U9" s="147"/>
      <c r="V9" s="144"/>
      <c r="W9" s="147"/>
      <c r="X9" s="147"/>
      <c r="Y9" s="147"/>
      <c r="Z9" s="147"/>
    </row>
    <row r="10" spans="1:26" ht="15">
      <c r="A10" s="150"/>
      <c r="B10" s="150"/>
      <c r="C10" s="165">
        <v>1</v>
      </c>
      <c r="D10" s="165" t="s">
        <v>79</v>
      </c>
      <c r="E10" s="150"/>
      <c r="F10" s="164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47"/>
      <c r="U10" s="147"/>
      <c r="V10" s="150"/>
      <c r="W10" s="147"/>
      <c r="X10" s="147"/>
      <c r="Y10" s="147"/>
      <c r="Z10" s="147"/>
    </row>
    <row r="11" spans="1:26" ht="24.75" customHeight="1">
      <c r="A11" s="171"/>
      <c r="B11" s="166" t="s">
        <v>101</v>
      </c>
      <c r="C11" s="172" t="s">
        <v>336</v>
      </c>
      <c r="D11" s="166" t="s">
        <v>337</v>
      </c>
      <c r="E11" s="166" t="s">
        <v>104</v>
      </c>
      <c r="F11" s="167">
        <v>11.600000000000001</v>
      </c>
      <c r="G11" s="173"/>
      <c r="H11" s="173"/>
      <c r="I11" s="168">
        <f aca="true" t="shared" si="0" ref="I11:I18">ROUND(F11*(G11+H11),2)</f>
        <v>0</v>
      </c>
      <c r="J11" s="166">
        <f aca="true" t="shared" si="1" ref="J11:J18">ROUND(F11*(N11),2)</f>
        <v>0</v>
      </c>
      <c r="K11" s="169">
        <f aca="true" t="shared" si="2" ref="K11:K18">ROUND(F11*(O11),2)</f>
        <v>0</v>
      </c>
      <c r="L11" s="169">
        <f aca="true" t="shared" si="3" ref="L11:L18">ROUND(F11*(G11),2)</f>
        <v>0</v>
      </c>
      <c r="M11" s="169">
        <f aca="true" t="shared" si="4" ref="M11:M18">ROUND(F11*(H11),2)</f>
        <v>0</v>
      </c>
      <c r="N11" s="169">
        <v>0</v>
      </c>
      <c r="O11" s="169"/>
      <c r="P11" s="174"/>
      <c r="Q11" s="174"/>
      <c r="R11" s="174"/>
      <c r="S11" s="169">
        <f aca="true" t="shared" si="5" ref="S11:S18">ROUND(F11*(P11),3)</f>
        <v>0</v>
      </c>
      <c r="T11" s="170"/>
      <c r="U11" s="170"/>
      <c r="V11" s="174"/>
      <c r="Z11">
        <v>0</v>
      </c>
    </row>
    <row r="12" spans="1:26" ht="24.75" customHeight="1">
      <c r="A12" s="171"/>
      <c r="B12" s="166" t="s">
        <v>101</v>
      </c>
      <c r="C12" s="172" t="s">
        <v>121</v>
      </c>
      <c r="D12" s="166" t="s">
        <v>122</v>
      </c>
      <c r="E12" s="166" t="s">
        <v>123</v>
      </c>
      <c r="F12" s="167">
        <v>58</v>
      </c>
      <c r="G12" s="173"/>
      <c r="H12" s="173"/>
      <c r="I12" s="168">
        <f t="shared" si="0"/>
        <v>0</v>
      </c>
      <c r="J12" s="166">
        <f t="shared" si="1"/>
        <v>0</v>
      </c>
      <c r="K12" s="169">
        <f t="shared" si="2"/>
        <v>0</v>
      </c>
      <c r="L12" s="169">
        <f t="shared" si="3"/>
        <v>0</v>
      </c>
      <c r="M12" s="169">
        <f t="shared" si="4"/>
        <v>0</v>
      </c>
      <c r="N12" s="169">
        <v>0</v>
      </c>
      <c r="O12" s="169"/>
      <c r="P12" s="174"/>
      <c r="Q12" s="174"/>
      <c r="R12" s="174"/>
      <c r="S12" s="169">
        <f t="shared" si="5"/>
        <v>0</v>
      </c>
      <c r="T12" s="170"/>
      <c r="U12" s="170"/>
      <c r="V12" s="174"/>
      <c r="Z12">
        <v>0</v>
      </c>
    </row>
    <row r="13" spans="1:26" ht="24.75" customHeight="1">
      <c r="A13" s="171"/>
      <c r="B13" s="166" t="s">
        <v>101</v>
      </c>
      <c r="C13" s="172" t="s">
        <v>248</v>
      </c>
      <c r="D13" s="166" t="s">
        <v>249</v>
      </c>
      <c r="E13" s="166" t="s">
        <v>104</v>
      </c>
      <c r="F13" s="167">
        <v>11.6</v>
      </c>
      <c r="G13" s="173"/>
      <c r="H13" s="173"/>
      <c r="I13" s="168">
        <f t="shared" si="0"/>
        <v>0</v>
      </c>
      <c r="J13" s="166">
        <f t="shared" si="1"/>
        <v>0</v>
      </c>
      <c r="K13" s="169">
        <f t="shared" si="2"/>
        <v>0</v>
      </c>
      <c r="L13" s="169">
        <f t="shared" si="3"/>
        <v>0</v>
      </c>
      <c r="M13" s="169">
        <f t="shared" si="4"/>
        <v>0</v>
      </c>
      <c r="N13" s="169">
        <v>0</v>
      </c>
      <c r="O13" s="169"/>
      <c r="P13" s="174"/>
      <c r="Q13" s="174"/>
      <c r="R13" s="174"/>
      <c r="S13" s="169">
        <f t="shared" si="5"/>
        <v>0</v>
      </c>
      <c r="T13" s="170"/>
      <c r="U13" s="170"/>
      <c r="V13" s="174"/>
      <c r="Z13">
        <v>0</v>
      </c>
    </row>
    <row r="14" spans="1:26" ht="24.75" customHeight="1">
      <c r="A14" s="171"/>
      <c r="B14" s="166" t="s">
        <v>101</v>
      </c>
      <c r="C14" s="172" t="s">
        <v>250</v>
      </c>
      <c r="D14" s="166" t="s">
        <v>251</v>
      </c>
      <c r="E14" s="166" t="s">
        <v>104</v>
      </c>
      <c r="F14" s="167">
        <v>11.600000000000001</v>
      </c>
      <c r="G14" s="173"/>
      <c r="H14" s="173"/>
      <c r="I14" s="168">
        <f t="shared" si="0"/>
        <v>0</v>
      </c>
      <c r="J14" s="166">
        <f t="shared" si="1"/>
        <v>0</v>
      </c>
      <c r="K14" s="169">
        <f t="shared" si="2"/>
        <v>0</v>
      </c>
      <c r="L14" s="169">
        <f t="shared" si="3"/>
        <v>0</v>
      </c>
      <c r="M14" s="169">
        <f t="shared" si="4"/>
        <v>0</v>
      </c>
      <c r="N14" s="169">
        <v>0</v>
      </c>
      <c r="O14" s="169"/>
      <c r="P14" s="174"/>
      <c r="Q14" s="174"/>
      <c r="R14" s="174"/>
      <c r="S14" s="169">
        <f t="shared" si="5"/>
        <v>0</v>
      </c>
      <c r="T14" s="170"/>
      <c r="U14" s="170"/>
      <c r="V14" s="174"/>
      <c r="Z14">
        <v>0</v>
      </c>
    </row>
    <row r="15" spans="1:26" ht="24.75" customHeight="1">
      <c r="A15" s="171"/>
      <c r="B15" s="166" t="s">
        <v>101</v>
      </c>
      <c r="C15" s="172" t="s">
        <v>252</v>
      </c>
      <c r="D15" s="166" t="s">
        <v>253</v>
      </c>
      <c r="E15" s="166" t="s">
        <v>104</v>
      </c>
      <c r="F15" s="167">
        <v>11.600000000000001</v>
      </c>
      <c r="G15" s="173"/>
      <c r="H15" s="173"/>
      <c r="I15" s="168">
        <f t="shared" si="0"/>
        <v>0</v>
      </c>
      <c r="J15" s="166">
        <f t="shared" si="1"/>
        <v>0</v>
      </c>
      <c r="K15" s="169">
        <f t="shared" si="2"/>
        <v>0</v>
      </c>
      <c r="L15" s="169">
        <f t="shared" si="3"/>
        <v>0</v>
      </c>
      <c r="M15" s="169">
        <f t="shared" si="4"/>
        <v>0</v>
      </c>
      <c r="N15" s="169">
        <v>0</v>
      </c>
      <c r="O15" s="169"/>
      <c r="P15" s="174"/>
      <c r="Q15" s="174"/>
      <c r="R15" s="174"/>
      <c r="S15" s="169">
        <f t="shared" si="5"/>
        <v>0</v>
      </c>
      <c r="T15" s="170"/>
      <c r="U15" s="170"/>
      <c r="V15" s="174"/>
      <c r="Z15">
        <v>0</v>
      </c>
    </row>
    <row r="16" spans="1:26" ht="24.75" customHeight="1">
      <c r="A16" s="171"/>
      <c r="B16" s="166" t="s">
        <v>101</v>
      </c>
      <c r="C16" s="172" t="s">
        <v>255</v>
      </c>
      <c r="D16" s="166" t="s">
        <v>349</v>
      </c>
      <c r="E16" s="166" t="s">
        <v>104</v>
      </c>
      <c r="F16" s="167">
        <v>11.600000000000001</v>
      </c>
      <c r="G16" s="173"/>
      <c r="H16" s="173"/>
      <c r="I16" s="168">
        <f t="shared" si="0"/>
        <v>0</v>
      </c>
      <c r="J16" s="166">
        <f t="shared" si="1"/>
        <v>0</v>
      </c>
      <c r="K16" s="169">
        <f t="shared" si="2"/>
        <v>0</v>
      </c>
      <c r="L16" s="169">
        <f t="shared" si="3"/>
        <v>0</v>
      </c>
      <c r="M16" s="169">
        <f t="shared" si="4"/>
        <v>0</v>
      </c>
      <c r="N16" s="169">
        <v>0</v>
      </c>
      <c r="O16" s="169"/>
      <c r="P16" s="174"/>
      <c r="Q16" s="174"/>
      <c r="R16" s="174"/>
      <c r="S16" s="169">
        <f t="shared" si="5"/>
        <v>0</v>
      </c>
      <c r="T16" s="170"/>
      <c r="U16" s="170"/>
      <c r="V16" s="174"/>
      <c r="Z16">
        <v>0</v>
      </c>
    </row>
    <row r="17" spans="1:26" ht="24.75" customHeight="1">
      <c r="A17" s="171"/>
      <c r="B17" s="166" t="s">
        <v>101</v>
      </c>
      <c r="C17" s="172" t="s">
        <v>321</v>
      </c>
      <c r="D17" s="166" t="s">
        <v>322</v>
      </c>
      <c r="E17" s="166" t="s">
        <v>104</v>
      </c>
      <c r="F17" s="167">
        <v>11.600000000000001</v>
      </c>
      <c r="G17" s="173"/>
      <c r="H17" s="173"/>
      <c r="I17" s="168">
        <f t="shared" si="0"/>
        <v>0</v>
      </c>
      <c r="J17" s="166">
        <f t="shared" si="1"/>
        <v>0</v>
      </c>
      <c r="K17" s="169">
        <f t="shared" si="2"/>
        <v>0</v>
      </c>
      <c r="L17" s="169">
        <f t="shared" si="3"/>
        <v>0</v>
      </c>
      <c r="M17" s="169">
        <f t="shared" si="4"/>
        <v>0</v>
      </c>
      <c r="N17" s="169">
        <v>0</v>
      </c>
      <c r="O17" s="169"/>
      <c r="P17" s="174"/>
      <c r="Q17" s="174"/>
      <c r="R17" s="174"/>
      <c r="S17" s="169">
        <f t="shared" si="5"/>
        <v>0</v>
      </c>
      <c r="T17" s="170"/>
      <c r="U17" s="170"/>
      <c r="V17" s="174"/>
      <c r="Z17">
        <v>0</v>
      </c>
    </row>
    <row r="18" spans="1:26" ht="24.75" customHeight="1">
      <c r="A18" s="171"/>
      <c r="B18" s="166" t="s">
        <v>101</v>
      </c>
      <c r="C18" s="172" t="s">
        <v>119</v>
      </c>
      <c r="D18" s="166" t="s">
        <v>120</v>
      </c>
      <c r="E18" s="166" t="s">
        <v>104</v>
      </c>
      <c r="F18" s="167">
        <v>11.6</v>
      </c>
      <c r="G18" s="173"/>
      <c r="H18" s="173"/>
      <c r="I18" s="168">
        <f t="shared" si="0"/>
        <v>0</v>
      </c>
      <c r="J18" s="166">
        <f t="shared" si="1"/>
        <v>0</v>
      </c>
      <c r="K18" s="169">
        <f t="shared" si="2"/>
        <v>0</v>
      </c>
      <c r="L18" s="169">
        <f t="shared" si="3"/>
        <v>0</v>
      </c>
      <c r="M18" s="169">
        <f t="shared" si="4"/>
        <v>0</v>
      </c>
      <c r="N18" s="169">
        <v>0</v>
      </c>
      <c r="O18" s="169"/>
      <c r="P18" s="174"/>
      <c r="Q18" s="174"/>
      <c r="R18" s="174"/>
      <c r="S18" s="169">
        <f t="shared" si="5"/>
        <v>0</v>
      </c>
      <c r="T18" s="170"/>
      <c r="U18" s="170"/>
      <c r="V18" s="174"/>
      <c r="Z18">
        <v>0</v>
      </c>
    </row>
    <row r="19" spans="1:26" ht="15">
      <c r="A19" s="150"/>
      <c r="B19" s="150"/>
      <c r="C19" s="165">
        <v>1</v>
      </c>
      <c r="D19" s="165" t="s">
        <v>79</v>
      </c>
      <c r="E19" s="150"/>
      <c r="F19" s="164"/>
      <c r="G19" s="153">
        <f>ROUND((SUM(L10:L18))/1,2)</f>
        <v>0</v>
      </c>
      <c r="H19" s="153">
        <f>ROUND((SUM(M10:M18))/1,2)</f>
        <v>0</v>
      </c>
      <c r="I19" s="153">
        <f>ROUND((SUM(I10:I18))/1,2)</f>
        <v>0</v>
      </c>
      <c r="J19" s="150"/>
      <c r="K19" s="150"/>
      <c r="L19" s="150">
        <f>ROUND((SUM(L10:L18))/1,2)</f>
        <v>0</v>
      </c>
      <c r="M19" s="150">
        <f>ROUND((SUM(M10:M18))/1,2)</f>
        <v>0</v>
      </c>
      <c r="N19" s="150"/>
      <c r="O19" s="150"/>
      <c r="P19" s="175"/>
      <c r="Q19" s="150"/>
      <c r="R19" s="150"/>
      <c r="S19" s="175">
        <f>ROUND((SUM(S10:S18))/1,2)</f>
        <v>0</v>
      </c>
      <c r="T19" s="147"/>
      <c r="U19" s="147"/>
      <c r="V19" s="2">
        <f>ROUND((SUM(V10:V18))/1,2)</f>
        <v>0</v>
      </c>
      <c r="W19" s="147"/>
      <c r="X19" s="147"/>
      <c r="Y19" s="147"/>
      <c r="Z19" s="147"/>
    </row>
    <row r="20" spans="1:22" ht="15">
      <c r="A20" s="1"/>
      <c r="B20" s="1"/>
      <c r="C20" s="1"/>
      <c r="D20" s="1"/>
      <c r="E20" s="1"/>
      <c r="F20" s="160"/>
      <c r="G20" s="143"/>
      <c r="H20" s="143"/>
      <c r="I20" s="143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ht="15">
      <c r="A21" s="150"/>
      <c r="B21" s="150"/>
      <c r="C21" s="165">
        <v>5</v>
      </c>
      <c r="D21" s="165" t="s">
        <v>82</v>
      </c>
      <c r="E21" s="150"/>
      <c r="F21" s="164"/>
      <c r="G21" s="151"/>
      <c r="H21" s="151"/>
      <c r="I21" s="151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47"/>
      <c r="U21" s="147"/>
      <c r="V21" s="150"/>
      <c r="W21" s="147"/>
      <c r="X21" s="147"/>
      <c r="Y21" s="147"/>
      <c r="Z21" s="147"/>
    </row>
    <row r="22" spans="1:26" ht="24.75" customHeight="1">
      <c r="A22" s="171"/>
      <c r="B22" s="166" t="s">
        <v>143</v>
      </c>
      <c r="C22" s="172" t="s">
        <v>339</v>
      </c>
      <c r="D22" s="166" t="s">
        <v>340</v>
      </c>
      <c r="E22" s="166" t="s">
        <v>123</v>
      </c>
      <c r="F22" s="167">
        <v>58</v>
      </c>
      <c r="G22" s="173"/>
      <c r="H22" s="173"/>
      <c r="I22" s="168">
        <f>ROUND(F22*(G22+H22),2)</f>
        <v>0</v>
      </c>
      <c r="J22" s="166">
        <f>ROUND(F22*(N22),2)</f>
        <v>0</v>
      </c>
      <c r="K22" s="169">
        <f>ROUND(F22*(O22),2)</f>
        <v>0</v>
      </c>
      <c r="L22" s="169">
        <f>ROUND(F22*(G22),2)</f>
        <v>0</v>
      </c>
      <c r="M22" s="169">
        <f>ROUND(F22*(H22),2)</f>
        <v>0</v>
      </c>
      <c r="N22" s="169">
        <v>0</v>
      </c>
      <c r="O22" s="169"/>
      <c r="P22" s="174">
        <v>0.40481</v>
      </c>
      <c r="Q22" s="174"/>
      <c r="R22" s="174">
        <v>0.40481</v>
      </c>
      <c r="S22" s="169">
        <f>ROUND(F22*(P22),3)</f>
        <v>23.479</v>
      </c>
      <c r="T22" s="170"/>
      <c r="U22" s="170"/>
      <c r="V22" s="174"/>
      <c r="Z22">
        <v>0</v>
      </c>
    </row>
    <row r="23" spans="1:26" ht="15">
      <c r="A23" s="150"/>
      <c r="B23" s="150"/>
      <c r="C23" s="165">
        <v>5</v>
      </c>
      <c r="D23" s="165" t="s">
        <v>82</v>
      </c>
      <c r="E23" s="150"/>
      <c r="F23" s="164"/>
      <c r="G23" s="153">
        <f>ROUND((SUM(L21:L22))/1,2)</f>
        <v>0</v>
      </c>
      <c r="H23" s="153">
        <f>ROUND((SUM(M21:M22))/1,2)</f>
        <v>0</v>
      </c>
      <c r="I23" s="153">
        <f>ROUND((SUM(I21:I22))/1,2)</f>
        <v>0</v>
      </c>
      <c r="J23" s="150"/>
      <c r="K23" s="150"/>
      <c r="L23" s="150">
        <f>ROUND((SUM(L21:L22))/1,2)</f>
        <v>0</v>
      </c>
      <c r="M23" s="150">
        <f>ROUND((SUM(M21:M22))/1,2)</f>
        <v>0</v>
      </c>
      <c r="N23" s="150"/>
      <c r="O23" s="150"/>
      <c r="P23" s="175"/>
      <c r="Q23" s="150"/>
      <c r="R23" s="150"/>
      <c r="S23" s="175">
        <f>ROUND((SUM(S21:S22))/1,2)</f>
        <v>23.48</v>
      </c>
      <c r="T23" s="147"/>
      <c r="U23" s="147"/>
      <c r="V23" s="2">
        <f>ROUND((SUM(V21:V22))/1,2)</f>
        <v>0</v>
      </c>
      <c r="W23" s="147"/>
      <c r="X23" s="147"/>
      <c r="Y23" s="147"/>
      <c r="Z23" s="147"/>
    </row>
    <row r="24" spans="1:22" ht="15">
      <c r="A24" s="1"/>
      <c r="B24" s="1"/>
      <c r="C24" s="1"/>
      <c r="D24" s="1"/>
      <c r="E24" s="1"/>
      <c r="F24" s="160"/>
      <c r="G24" s="143"/>
      <c r="H24" s="143"/>
      <c r="I24" s="143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ht="15">
      <c r="A25" s="150"/>
      <c r="B25" s="150"/>
      <c r="C25" s="165">
        <v>9</v>
      </c>
      <c r="D25" s="165" t="s">
        <v>83</v>
      </c>
      <c r="E25" s="150"/>
      <c r="F25" s="164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47"/>
      <c r="U25" s="147"/>
      <c r="V25" s="150"/>
      <c r="W25" s="147"/>
      <c r="X25" s="147"/>
      <c r="Y25" s="147"/>
      <c r="Z25" s="147"/>
    </row>
    <row r="26" spans="1:26" ht="24.75" customHeight="1">
      <c r="A26" s="171"/>
      <c r="B26" s="166" t="s">
        <v>143</v>
      </c>
      <c r="C26" s="172" t="s">
        <v>159</v>
      </c>
      <c r="D26" s="166" t="s">
        <v>160</v>
      </c>
      <c r="E26" s="166" t="s">
        <v>136</v>
      </c>
      <c r="F26" s="167">
        <v>37</v>
      </c>
      <c r="G26" s="173"/>
      <c r="H26" s="173"/>
      <c r="I26" s="168">
        <f>ROUND(F26*(G26+H26),2)</f>
        <v>0</v>
      </c>
      <c r="J26" s="166">
        <f>ROUND(F26*(N26),2)</f>
        <v>0</v>
      </c>
      <c r="K26" s="169">
        <f>ROUND(F26*(O26),2)</f>
        <v>0</v>
      </c>
      <c r="L26" s="169">
        <f>ROUND(F26*(G26),2)</f>
        <v>0</v>
      </c>
      <c r="M26" s="169">
        <f>ROUND(F26*(H26),2)</f>
        <v>0</v>
      </c>
      <c r="N26" s="169">
        <v>0</v>
      </c>
      <c r="O26" s="169"/>
      <c r="P26" s="174">
        <v>0.164</v>
      </c>
      <c r="Q26" s="174"/>
      <c r="R26" s="174">
        <v>0.164</v>
      </c>
      <c r="S26" s="169">
        <f>ROUND(F26*(P26),3)</f>
        <v>6.068</v>
      </c>
      <c r="T26" s="170"/>
      <c r="U26" s="170"/>
      <c r="V26" s="174"/>
      <c r="Z26">
        <v>0</v>
      </c>
    </row>
    <row r="27" spans="1:26" ht="24.75" customHeight="1">
      <c r="A27" s="181"/>
      <c r="B27" s="176" t="s">
        <v>154</v>
      </c>
      <c r="C27" s="182" t="s">
        <v>341</v>
      </c>
      <c r="D27" s="176" t="s">
        <v>342</v>
      </c>
      <c r="E27" s="176" t="s">
        <v>163</v>
      </c>
      <c r="F27" s="177">
        <v>40.7</v>
      </c>
      <c r="G27" s="183"/>
      <c r="H27" s="183"/>
      <c r="I27" s="178">
        <f>ROUND(F27*(G27+H27),2)</f>
        <v>0</v>
      </c>
      <c r="J27" s="176">
        <f>ROUND(F27*(N27),2)</f>
        <v>0</v>
      </c>
      <c r="K27" s="179">
        <f>ROUND(F27*(O27),2)</f>
        <v>0</v>
      </c>
      <c r="L27" s="179">
        <f>ROUND(F27*(G27),2)</f>
        <v>0</v>
      </c>
      <c r="M27" s="179">
        <f>ROUND(F27*(H27),2)</f>
        <v>0</v>
      </c>
      <c r="N27" s="179">
        <v>0</v>
      </c>
      <c r="O27" s="179"/>
      <c r="P27" s="184">
        <v>0.018</v>
      </c>
      <c r="Q27" s="184"/>
      <c r="R27" s="184">
        <v>0.018</v>
      </c>
      <c r="S27" s="179">
        <f>ROUND(F27*(P27),3)</f>
        <v>0.733</v>
      </c>
      <c r="T27" s="180"/>
      <c r="U27" s="180"/>
      <c r="V27" s="184"/>
      <c r="Z27">
        <v>0</v>
      </c>
    </row>
    <row r="28" spans="1:26" ht="15">
      <c r="A28" s="150"/>
      <c r="B28" s="150"/>
      <c r="C28" s="165">
        <v>9</v>
      </c>
      <c r="D28" s="165" t="s">
        <v>83</v>
      </c>
      <c r="E28" s="150"/>
      <c r="F28" s="164"/>
      <c r="G28" s="153">
        <f>ROUND((SUM(L25:L27))/1,2)</f>
        <v>0</v>
      </c>
      <c r="H28" s="153">
        <f>ROUND((SUM(M25:M27))/1,2)</f>
        <v>0</v>
      </c>
      <c r="I28" s="153">
        <f>ROUND((SUM(I25:I27))/1,2)</f>
        <v>0</v>
      </c>
      <c r="J28" s="150"/>
      <c r="K28" s="150"/>
      <c r="L28" s="150">
        <f>ROUND((SUM(L25:L27))/1,2)</f>
        <v>0</v>
      </c>
      <c r="M28" s="150">
        <f>ROUND((SUM(M25:M27))/1,2)</f>
        <v>0</v>
      </c>
      <c r="N28" s="150"/>
      <c r="O28" s="150"/>
      <c r="P28" s="175"/>
      <c r="Q28" s="150"/>
      <c r="R28" s="150"/>
      <c r="S28" s="175">
        <f>ROUND((SUM(S25:S27))/1,2)</f>
        <v>6.8</v>
      </c>
      <c r="T28" s="147"/>
      <c r="U28" s="147"/>
      <c r="V28" s="2">
        <f>ROUND((SUM(V25:V27))/1,2)</f>
        <v>0</v>
      </c>
      <c r="W28" s="147"/>
      <c r="X28" s="147"/>
      <c r="Y28" s="147"/>
      <c r="Z28" s="147"/>
    </row>
    <row r="29" spans="1:22" ht="15">
      <c r="A29" s="1"/>
      <c r="B29" s="1"/>
      <c r="C29" s="1"/>
      <c r="D29" s="1"/>
      <c r="E29" s="1"/>
      <c r="F29" s="160"/>
      <c r="G29" s="143"/>
      <c r="H29" s="143"/>
      <c r="I29" s="143"/>
      <c r="J29" s="1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6" ht="15">
      <c r="A30" s="150"/>
      <c r="B30" s="150"/>
      <c r="C30" s="165">
        <v>99</v>
      </c>
      <c r="D30" s="165" t="s">
        <v>84</v>
      </c>
      <c r="E30" s="150"/>
      <c r="F30" s="164"/>
      <c r="G30" s="151"/>
      <c r="H30" s="151"/>
      <c r="I30" s="151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47"/>
      <c r="U30" s="147"/>
      <c r="V30" s="150"/>
      <c r="W30" s="147"/>
      <c r="X30" s="147"/>
      <c r="Y30" s="147"/>
      <c r="Z30" s="147"/>
    </row>
    <row r="31" spans="1:26" ht="24.75" customHeight="1">
      <c r="A31" s="171"/>
      <c r="B31" s="166" t="s">
        <v>143</v>
      </c>
      <c r="C31" s="172" t="s">
        <v>167</v>
      </c>
      <c r="D31" s="166" t="s">
        <v>168</v>
      </c>
      <c r="E31" s="166" t="s">
        <v>169</v>
      </c>
      <c r="F31" s="167">
        <v>30.27958</v>
      </c>
      <c r="G31" s="173"/>
      <c r="H31" s="173"/>
      <c r="I31" s="168">
        <f>ROUND(F31*(G31+H31),2)</f>
        <v>0</v>
      </c>
      <c r="J31" s="166">
        <f>ROUND(F31*(N31),2)</f>
        <v>0</v>
      </c>
      <c r="K31" s="169">
        <f>ROUND(F31*(O31),2)</f>
        <v>0</v>
      </c>
      <c r="L31" s="169">
        <f>ROUND(F31*(G31),2)</f>
        <v>0</v>
      </c>
      <c r="M31" s="169">
        <f>ROUND(F31*(H31),2)</f>
        <v>0</v>
      </c>
      <c r="N31" s="169">
        <v>0</v>
      </c>
      <c r="O31" s="169"/>
      <c r="P31" s="174"/>
      <c r="Q31" s="174"/>
      <c r="R31" s="174"/>
      <c r="S31" s="169">
        <f>ROUND(F31*(P31),3)</f>
        <v>0</v>
      </c>
      <c r="T31" s="170"/>
      <c r="U31" s="170"/>
      <c r="V31" s="174"/>
      <c r="Z31">
        <v>0</v>
      </c>
    </row>
    <row r="32" spans="1:26" ht="15">
      <c r="A32" s="150"/>
      <c r="B32" s="150"/>
      <c r="C32" s="165">
        <v>99</v>
      </c>
      <c r="D32" s="165" t="s">
        <v>84</v>
      </c>
      <c r="E32" s="150"/>
      <c r="F32" s="164"/>
      <c r="G32" s="153">
        <f>ROUND((SUM(L30:L31))/1,2)</f>
        <v>0</v>
      </c>
      <c r="H32" s="153">
        <f>ROUND((SUM(M30:M31))/1,2)</f>
        <v>0</v>
      </c>
      <c r="I32" s="153">
        <f>ROUND((SUM(I30:I31))/1,2)</f>
        <v>0</v>
      </c>
      <c r="J32" s="150"/>
      <c r="K32" s="150"/>
      <c r="L32" s="150">
        <f>ROUND((SUM(L30:L31))/1,2)</f>
        <v>0</v>
      </c>
      <c r="M32" s="150">
        <f>ROUND((SUM(M30:M31))/1,2)</f>
        <v>0</v>
      </c>
      <c r="N32" s="150"/>
      <c r="O32" s="150"/>
      <c r="P32" s="175"/>
      <c r="Q32" s="150"/>
      <c r="R32" s="150"/>
      <c r="S32" s="175">
        <f>ROUND((SUM(S30:S31))/1,2)</f>
        <v>0</v>
      </c>
      <c r="T32" s="147"/>
      <c r="U32" s="147"/>
      <c r="V32" s="2">
        <f>ROUND((SUM(V30:V31))/1,2)</f>
        <v>0</v>
      </c>
      <c r="W32" s="147"/>
      <c r="X32" s="147"/>
      <c r="Y32" s="147"/>
      <c r="Z32" s="147"/>
    </row>
    <row r="33" spans="1:22" ht="15">
      <c r="A33" s="1"/>
      <c r="B33" s="1"/>
      <c r="C33" s="1"/>
      <c r="D33" s="1"/>
      <c r="E33" s="1"/>
      <c r="F33" s="160"/>
      <c r="G33" s="143"/>
      <c r="H33" s="143"/>
      <c r="I33" s="143"/>
      <c r="J33" s="1"/>
      <c r="K33" s="1"/>
      <c r="L33" s="1"/>
      <c r="M33" s="1"/>
      <c r="N33" s="1"/>
      <c r="O33" s="1"/>
      <c r="P33" s="1"/>
      <c r="Q33" s="1"/>
      <c r="R33" s="1"/>
      <c r="S33" s="1"/>
      <c r="V33" s="1"/>
    </row>
    <row r="34" spans="1:22" ht="15">
      <c r="A34" s="150"/>
      <c r="B34" s="150"/>
      <c r="C34" s="150"/>
      <c r="D34" s="2" t="s">
        <v>78</v>
      </c>
      <c r="E34" s="150"/>
      <c r="F34" s="164"/>
      <c r="G34" s="153">
        <f>ROUND((SUM(L9:L33))/2,2)</f>
        <v>0</v>
      </c>
      <c r="H34" s="153">
        <f>ROUND((SUM(M9:M33))/2,2)</f>
        <v>0</v>
      </c>
      <c r="I34" s="153">
        <f>ROUND((SUM(I9:I33))/2,2)</f>
        <v>0</v>
      </c>
      <c r="J34" s="151"/>
      <c r="K34" s="150"/>
      <c r="L34" s="151">
        <f>ROUND((SUM(L9:L33))/2,2)</f>
        <v>0</v>
      </c>
      <c r="M34" s="151">
        <f>ROUND((SUM(M9:M33))/2,2)</f>
        <v>0</v>
      </c>
      <c r="N34" s="150"/>
      <c r="O34" s="150"/>
      <c r="P34" s="175"/>
      <c r="Q34" s="150"/>
      <c r="R34" s="150"/>
      <c r="S34" s="175">
        <f>ROUND((SUM(S9:S33))/2,2)</f>
        <v>30.28</v>
      </c>
      <c r="T34" s="147"/>
      <c r="U34" s="147"/>
      <c r="V34" s="2">
        <f>ROUND((SUM(V9:V33))/2,2)</f>
        <v>0</v>
      </c>
    </row>
    <row r="35" spans="1:22" ht="15">
      <c r="A35" s="1"/>
      <c r="B35" s="1"/>
      <c r="C35" s="1"/>
      <c r="D35" s="1"/>
      <c r="E35" s="1"/>
      <c r="F35" s="160"/>
      <c r="G35" s="143"/>
      <c r="H35" s="143"/>
      <c r="I35" s="143"/>
      <c r="J35" s="1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ht="15">
      <c r="A36" s="150"/>
      <c r="B36" s="150"/>
      <c r="C36" s="150"/>
      <c r="D36" s="2" t="s">
        <v>246</v>
      </c>
      <c r="E36" s="150"/>
      <c r="F36" s="164"/>
      <c r="G36" s="151"/>
      <c r="H36" s="151"/>
      <c r="I36" s="151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47"/>
      <c r="U36" s="147"/>
      <c r="V36" s="150"/>
      <c r="W36" s="147"/>
      <c r="X36" s="147"/>
      <c r="Y36" s="147"/>
      <c r="Z36" s="147"/>
    </row>
    <row r="37" spans="1:26" ht="15">
      <c r="A37" s="150"/>
      <c r="B37" s="150"/>
      <c r="C37" s="165">
        <v>991</v>
      </c>
      <c r="D37" s="165" t="s">
        <v>247</v>
      </c>
      <c r="E37" s="150"/>
      <c r="F37" s="164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47"/>
      <c r="U37" s="147"/>
      <c r="V37" s="150"/>
      <c r="W37" s="147"/>
      <c r="X37" s="147"/>
      <c r="Y37" s="147"/>
      <c r="Z37" s="147"/>
    </row>
    <row r="38" spans="1:26" ht="24.75" customHeight="1">
      <c r="A38" s="171"/>
      <c r="B38" s="166" t="s">
        <v>272</v>
      </c>
      <c r="C38" s="172" t="s">
        <v>350</v>
      </c>
      <c r="D38" s="166" t="s">
        <v>351</v>
      </c>
      <c r="E38" s="166" t="s">
        <v>163</v>
      </c>
      <c r="F38" s="167">
        <v>1</v>
      </c>
      <c r="G38" s="173"/>
      <c r="H38" s="173"/>
      <c r="I38" s="168">
        <f>ROUND(F38*(G38+H38),2)</f>
        <v>0</v>
      </c>
      <c r="J38" s="166">
        <f>ROUND(F38*(N38),2)</f>
        <v>0</v>
      </c>
      <c r="K38" s="169">
        <f>ROUND(F38*(O38),2)</f>
        <v>0</v>
      </c>
      <c r="L38" s="169">
        <f>ROUND(F38*(G38),2)</f>
        <v>0</v>
      </c>
      <c r="M38" s="169">
        <f>ROUND(F38*(H38),2)</f>
        <v>0</v>
      </c>
      <c r="N38" s="169">
        <v>0</v>
      </c>
      <c r="O38" s="169"/>
      <c r="P38" s="174">
        <v>0.001</v>
      </c>
      <c r="Q38" s="174"/>
      <c r="R38" s="174">
        <v>0.001</v>
      </c>
      <c r="S38" s="169">
        <f>ROUND(F38*(P38),3)</f>
        <v>0.001</v>
      </c>
      <c r="T38" s="170"/>
      <c r="U38" s="170"/>
      <c r="V38" s="174"/>
      <c r="Z38">
        <v>0</v>
      </c>
    </row>
    <row r="39" spans="1:26" ht="24.75" customHeight="1">
      <c r="A39" s="181"/>
      <c r="B39" s="176" t="s">
        <v>170</v>
      </c>
      <c r="C39" s="182" t="s">
        <v>352</v>
      </c>
      <c r="D39" s="176" t="s">
        <v>353</v>
      </c>
      <c r="E39" s="176" t="s">
        <v>163</v>
      </c>
      <c r="F39" s="177">
        <v>1</v>
      </c>
      <c r="G39" s="183"/>
      <c r="H39" s="183"/>
      <c r="I39" s="178">
        <f>ROUND(F39*(G39+H39),2)</f>
        <v>0</v>
      </c>
      <c r="J39" s="176">
        <f>ROUND(F39*(N39),2)</f>
        <v>0</v>
      </c>
      <c r="K39" s="179">
        <f>ROUND(F39*(O39),2)</f>
        <v>0</v>
      </c>
      <c r="L39" s="179">
        <f>ROUND(F39*(G39),2)</f>
        <v>0</v>
      </c>
      <c r="M39" s="179">
        <f>ROUND(F39*(H39),2)</f>
        <v>0</v>
      </c>
      <c r="N39" s="179">
        <v>0</v>
      </c>
      <c r="O39" s="179"/>
      <c r="P39" s="184">
        <v>0.001</v>
      </c>
      <c r="Q39" s="184"/>
      <c r="R39" s="184">
        <v>0.001</v>
      </c>
      <c r="S39" s="179">
        <f>ROUND(F39*(P39),3)</f>
        <v>0.001</v>
      </c>
      <c r="T39" s="180"/>
      <c r="U39" s="180"/>
      <c r="V39" s="184"/>
      <c r="Z39">
        <v>0</v>
      </c>
    </row>
    <row r="40" spans="1:22" ht="15">
      <c r="A40" s="150"/>
      <c r="B40" s="150"/>
      <c r="C40" s="165">
        <v>991</v>
      </c>
      <c r="D40" s="165" t="s">
        <v>247</v>
      </c>
      <c r="E40" s="150"/>
      <c r="F40" s="164"/>
      <c r="G40" s="153">
        <f>ROUND((SUM(L37:L39))/1,2)</f>
        <v>0</v>
      </c>
      <c r="H40" s="153">
        <f>ROUND((SUM(M37:M39))/1,2)</f>
        <v>0</v>
      </c>
      <c r="I40" s="153">
        <f>ROUND((SUM(I37:I39))/1,2)</f>
        <v>0</v>
      </c>
      <c r="J40" s="150"/>
      <c r="K40" s="150"/>
      <c r="L40" s="150">
        <f>ROUND((SUM(L37:L39))/1,2)</f>
        <v>0</v>
      </c>
      <c r="M40" s="150">
        <f>ROUND((SUM(M37:M39))/1,2)</f>
        <v>0</v>
      </c>
      <c r="N40" s="150"/>
      <c r="O40" s="150"/>
      <c r="P40" s="175"/>
      <c r="Q40" s="1"/>
      <c r="R40" s="1"/>
      <c r="S40" s="175">
        <f>ROUND((SUM(S37:S39))/1,2)</f>
        <v>0</v>
      </c>
      <c r="T40" s="185"/>
      <c r="U40" s="185"/>
      <c r="V40" s="2">
        <f>ROUND((SUM(V37:V39))/1,2)</f>
        <v>0</v>
      </c>
    </row>
    <row r="41" spans="1:22" ht="15">
      <c r="A41" s="1"/>
      <c r="B41" s="1"/>
      <c r="C41" s="1"/>
      <c r="D41" s="1"/>
      <c r="E41" s="1"/>
      <c r="F41" s="160"/>
      <c r="G41" s="143"/>
      <c r="H41" s="143"/>
      <c r="I41" s="143"/>
      <c r="J41" s="1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2" ht="15">
      <c r="A42" s="150"/>
      <c r="B42" s="150"/>
      <c r="C42" s="150"/>
      <c r="D42" s="2" t="s">
        <v>246</v>
      </c>
      <c r="E42" s="150"/>
      <c r="F42" s="164"/>
      <c r="G42" s="153">
        <f>ROUND((SUM(L36:L41))/2,2)</f>
        <v>0</v>
      </c>
      <c r="H42" s="153">
        <f>ROUND((SUM(M36:M41))/2,2)</f>
        <v>0</v>
      </c>
      <c r="I42" s="153">
        <f>ROUND((SUM(I36:I41))/2,2)</f>
        <v>0</v>
      </c>
      <c r="J42" s="150"/>
      <c r="K42" s="150"/>
      <c r="L42" s="150">
        <f>ROUND((SUM(L36:L41))/2,2)</f>
        <v>0</v>
      </c>
      <c r="M42" s="150">
        <f>ROUND((SUM(M36:M41))/2,2)</f>
        <v>0</v>
      </c>
      <c r="N42" s="150"/>
      <c r="O42" s="150"/>
      <c r="P42" s="175"/>
      <c r="Q42" s="1"/>
      <c r="R42" s="1"/>
      <c r="S42" s="175">
        <f>ROUND((SUM(S36:S41))/2,2)</f>
        <v>0</v>
      </c>
      <c r="V42" s="2">
        <f>ROUND((SUM(V36:V41))/2,2)</f>
        <v>0</v>
      </c>
    </row>
    <row r="43" spans="1:26" ht="15">
      <c r="A43" s="186"/>
      <c r="B43" s="186"/>
      <c r="C43" s="186"/>
      <c r="D43" s="186" t="s">
        <v>88</v>
      </c>
      <c r="E43" s="186"/>
      <c r="F43" s="187"/>
      <c r="G43" s="188">
        <f>ROUND((SUM(L9:L42))/3,2)</f>
        <v>0</v>
      </c>
      <c r="H43" s="188">
        <f>ROUND((SUM(M9:M42))/3,2)</f>
        <v>0</v>
      </c>
      <c r="I43" s="188">
        <f>ROUND((SUM(I9:I42))/3,2)</f>
        <v>0</v>
      </c>
      <c r="J43" s="186"/>
      <c r="K43" s="188">
        <f>ROUND((SUM(K9:K42))/3,2)</f>
        <v>0</v>
      </c>
      <c r="L43" s="186">
        <f>ROUND((SUM(L9:L42))/3,2)</f>
        <v>0</v>
      </c>
      <c r="M43" s="186">
        <f>ROUND((SUM(M9:M42))/3,2)</f>
        <v>0</v>
      </c>
      <c r="N43" s="186"/>
      <c r="O43" s="186"/>
      <c r="P43" s="187"/>
      <c r="Q43" s="186"/>
      <c r="R43" s="188"/>
      <c r="S43" s="187">
        <f>ROUND((SUM(S9:S42))/3,2)</f>
        <v>30.28</v>
      </c>
      <c r="T43" s="189"/>
      <c r="U43" s="189"/>
      <c r="V43" s="186">
        <f>ROUND((SUM(V9:V42))/3,2)</f>
        <v>0</v>
      </c>
      <c r="X43" s="13"/>
      <c r="Y43">
        <f>(SUM(Y9:Y42))</f>
        <v>0</v>
      </c>
      <c r="Z43">
        <f>(SUM(Z9:Z42))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Regenerácia vnútrobloku sidlíska vo Vranove nad Topľou parc.č.3006 2,8,21 až 25., 30006 46,72,76 / Detské ihrisko - Vežová zostava "1"</oddHeader>
    <oddFooter xml:space="preserve">&amp;L&amp;7Spracované systémom Systematic® Kalkulus, tel.: 051 77 10 585&amp;RStrana &amp;P z &amp;N  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7"/>
      <c r="C1" s="17"/>
      <c r="D1" s="17"/>
      <c r="E1" s="17"/>
      <c r="F1" s="18" t="s">
        <v>26</v>
      </c>
      <c r="G1" s="17"/>
      <c r="H1" s="17"/>
      <c r="I1" s="17"/>
      <c r="J1" s="17"/>
      <c r="W1">
        <v>30.126</v>
      </c>
    </row>
    <row r="2" spans="1:10" ht="30" customHeight="1" thickTop="1">
      <c r="A2" s="16"/>
      <c r="B2" s="213" t="s">
        <v>1</v>
      </c>
      <c r="C2" s="214"/>
      <c r="D2" s="214"/>
      <c r="E2" s="214"/>
      <c r="F2" s="214"/>
      <c r="G2" s="214"/>
      <c r="H2" s="214"/>
      <c r="I2" s="214"/>
      <c r="J2" s="215"/>
    </row>
    <row r="3" spans="1:10" ht="18" customHeight="1">
      <c r="A3" s="16"/>
      <c r="B3" s="37" t="s">
        <v>333</v>
      </c>
      <c r="C3" s="38"/>
      <c r="D3" s="39"/>
      <c r="E3" s="39"/>
      <c r="F3" s="39"/>
      <c r="G3" s="20"/>
      <c r="H3" s="20"/>
      <c r="I3" s="40" t="s">
        <v>27</v>
      </c>
      <c r="J3" s="33"/>
    </row>
    <row r="4" spans="1:10" ht="18" customHeight="1">
      <c r="A4" s="16"/>
      <c r="B4" s="37" t="s">
        <v>354</v>
      </c>
      <c r="C4" s="23"/>
      <c r="D4" s="20"/>
      <c r="E4" s="20"/>
      <c r="F4" s="20"/>
      <c r="G4" s="20"/>
      <c r="H4" s="20"/>
      <c r="I4" s="40" t="s">
        <v>29</v>
      </c>
      <c r="J4" s="33"/>
    </row>
    <row r="5" spans="1:10" ht="18" customHeight="1" thickBot="1">
      <c r="A5" s="16"/>
      <c r="B5" s="41" t="s">
        <v>30</v>
      </c>
      <c r="C5" s="23"/>
      <c r="D5" s="20"/>
      <c r="E5" s="20"/>
      <c r="F5" s="42" t="s">
        <v>31</v>
      </c>
      <c r="G5" s="20"/>
      <c r="H5" s="20"/>
      <c r="I5" s="40" t="s">
        <v>32</v>
      </c>
      <c r="J5" s="43" t="s">
        <v>33</v>
      </c>
    </row>
    <row r="6" spans="1:10" ht="19.5" customHeight="1" thickTop="1">
      <c r="A6" s="16"/>
      <c r="B6" s="207" t="s">
        <v>34</v>
      </c>
      <c r="C6" s="208"/>
      <c r="D6" s="208"/>
      <c r="E6" s="208"/>
      <c r="F6" s="208"/>
      <c r="G6" s="208"/>
      <c r="H6" s="208"/>
      <c r="I6" s="208"/>
      <c r="J6" s="209"/>
    </row>
    <row r="7" spans="1:10" ht="18" customHeight="1">
      <c r="A7" s="16"/>
      <c r="B7" s="52" t="s">
        <v>37</v>
      </c>
      <c r="C7" s="45"/>
      <c r="D7" s="21"/>
      <c r="E7" s="21"/>
      <c r="F7" s="21"/>
      <c r="G7" s="53" t="s">
        <v>38</v>
      </c>
      <c r="H7" s="21"/>
      <c r="I7" s="31"/>
      <c r="J7" s="46"/>
    </row>
    <row r="8" spans="1:10" ht="19.5" customHeight="1">
      <c r="A8" s="16"/>
      <c r="B8" s="210" t="s">
        <v>35</v>
      </c>
      <c r="C8" s="211"/>
      <c r="D8" s="211"/>
      <c r="E8" s="211"/>
      <c r="F8" s="211"/>
      <c r="G8" s="211"/>
      <c r="H8" s="211"/>
      <c r="I8" s="211"/>
      <c r="J8" s="212"/>
    </row>
    <row r="9" spans="1:10" ht="18" customHeight="1">
      <c r="A9" s="16"/>
      <c r="B9" s="41" t="s">
        <v>37</v>
      </c>
      <c r="C9" s="23"/>
      <c r="D9" s="20"/>
      <c r="E9" s="20"/>
      <c r="F9" s="20"/>
      <c r="G9" s="42" t="s">
        <v>38</v>
      </c>
      <c r="H9" s="20"/>
      <c r="I9" s="30"/>
      <c r="J9" s="33"/>
    </row>
    <row r="10" spans="1:10" ht="19.5" customHeight="1">
      <c r="A10" s="16"/>
      <c r="B10" s="210" t="s">
        <v>36</v>
      </c>
      <c r="C10" s="211"/>
      <c r="D10" s="211"/>
      <c r="E10" s="211"/>
      <c r="F10" s="211"/>
      <c r="G10" s="211"/>
      <c r="H10" s="211"/>
      <c r="I10" s="211"/>
      <c r="J10" s="212"/>
    </row>
    <row r="11" spans="1:10" ht="18" customHeight="1" thickBot="1">
      <c r="A11" s="16"/>
      <c r="B11" s="41" t="s">
        <v>37</v>
      </c>
      <c r="C11" s="23"/>
      <c r="D11" s="20"/>
      <c r="E11" s="20"/>
      <c r="F11" s="20"/>
      <c r="G11" s="42" t="s">
        <v>38</v>
      </c>
      <c r="H11" s="20"/>
      <c r="I11" s="30"/>
      <c r="J11" s="33"/>
    </row>
    <row r="12" spans="1:10" ht="18" customHeight="1" thickTop="1">
      <c r="A12" s="16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6"/>
      <c r="B13" s="44"/>
      <c r="C13" s="45"/>
      <c r="D13" s="21"/>
      <c r="E13" s="21"/>
      <c r="F13" s="21"/>
      <c r="G13" s="21"/>
      <c r="H13" s="21"/>
      <c r="I13" s="31"/>
      <c r="J13" s="46"/>
    </row>
    <row r="14" spans="1:10" ht="18" customHeight="1" thickTop="1">
      <c r="A14" s="16"/>
      <c r="B14" s="55" t="s">
        <v>39</v>
      </c>
      <c r="C14" s="83" t="s">
        <v>6</v>
      </c>
      <c r="D14" s="84" t="s">
        <v>67</v>
      </c>
      <c r="E14" s="85" t="s">
        <v>68</v>
      </c>
      <c r="F14" s="83" t="s">
        <v>69</v>
      </c>
      <c r="G14" s="55" t="s">
        <v>46</v>
      </c>
      <c r="H14" s="48"/>
      <c r="I14" s="50"/>
      <c r="J14" s="51"/>
    </row>
    <row r="15" spans="1:10" ht="18" customHeight="1">
      <c r="A15" s="16"/>
      <c r="B15" s="90">
        <v>1</v>
      </c>
      <c r="C15" s="91" t="s">
        <v>40</v>
      </c>
      <c r="D15" s="92">
        <f>'Rekap 18794'!B15</f>
        <v>0</v>
      </c>
      <c r="E15" s="93">
        <f>'Rekap 18794'!C15</f>
        <v>0</v>
      </c>
      <c r="F15" s="91">
        <f>'Rekap 18794'!D15</f>
        <v>0</v>
      </c>
      <c r="G15" s="56">
        <v>7</v>
      </c>
      <c r="H15" s="58" t="s">
        <v>47</v>
      </c>
      <c r="I15" s="31"/>
      <c r="J15" s="60">
        <v>0</v>
      </c>
    </row>
    <row r="16" spans="1:10" ht="18" customHeight="1">
      <c r="A16" s="16"/>
      <c r="B16" s="88">
        <v>2</v>
      </c>
      <c r="C16" s="89" t="s">
        <v>41</v>
      </c>
      <c r="D16" s="94"/>
      <c r="E16" s="95"/>
      <c r="F16" s="104"/>
      <c r="G16" s="107"/>
      <c r="H16" s="119"/>
      <c r="I16" s="121"/>
      <c r="J16" s="114"/>
    </row>
    <row r="17" spans="1:10" ht="18" customHeight="1">
      <c r="A17" s="16"/>
      <c r="B17" s="62">
        <v>3</v>
      </c>
      <c r="C17" s="65" t="s">
        <v>42</v>
      </c>
      <c r="D17" s="86">
        <f>'Rekap 18794'!B19</f>
        <v>0</v>
      </c>
      <c r="E17" s="87">
        <f>'Rekap 18794'!C19</f>
        <v>0</v>
      </c>
      <c r="F17" s="79">
        <f>'Rekap 18794'!D19</f>
        <v>0</v>
      </c>
      <c r="G17" s="56">
        <v>8</v>
      </c>
      <c r="H17" s="66" t="s">
        <v>48</v>
      </c>
      <c r="I17" s="121"/>
      <c r="J17" s="114">
        <f>'SO 18794'!Z43</f>
        <v>0</v>
      </c>
    </row>
    <row r="18" spans="1:10" ht="18" customHeight="1">
      <c r="A18" s="16"/>
      <c r="B18" s="56">
        <v>4</v>
      </c>
      <c r="C18" s="66" t="s">
        <v>43</v>
      </c>
      <c r="D18" s="70"/>
      <c r="E18" s="69"/>
      <c r="F18" s="72"/>
      <c r="G18" s="56">
        <v>9</v>
      </c>
      <c r="H18" s="66" t="s">
        <v>49</v>
      </c>
      <c r="I18" s="121"/>
      <c r="J18" s="114">
        <v>0</v>
      </c>
    </row>
    <row r="19" spans="1:10" ht="18" customHeight="1">
      <c r="A19" s="16"/>
      <c r="B19" s="56">
        <v>5</v>
      </c>
      <c r="C19" s="66" t="s">
        <v>44</v>
      </c>
      <c r="D19" s="70"/>
      <c r="E19" s="69"/>
      <c r="F19" s="72"/>
      <c r="G19" s="107"/>
      <c r="H19" s="119"/>
      <c r="I19" s="121"/>
      <c r="J19" s="120"/>
    </row>
    <row r="20" spans="1:10" ht="18" customHeight="1" thickBot="1">
      <c r="A20" s="16"/>
      <c r="B20" s="56">
        <v>6</v>
      </c>
      <c r="C20" s="67" t="s">
        <v>45</v>
      </c>
      <c r="D20" s="71"/>
      <c r="E20" s="99"/>
      <c r="F20" s="105">
        <f>SUM(F15:F19)</f>
        <v>0</v>
      </c>
      <c r="G20" s="56">
        <v>10</v>
      </c>
      <c r="H20" s="66" t="s">
        <v>45</v>
      </c>
      <c r="I20" s="123"/>
      <c r="J20" s="98">
        <f>SUM(J15:J19)</f>
        <v>0</v>
      </c>
    </row>
    <row r="21" spans="1:10" ht="18" customHeight="1" thickTop="1">
      <c r="A21" s="16"/>
      <c r="B21" s="61" t="s">
        <v>56</v>
      </c>
      <c r="C21" s="64" t="s">
        <v>57</v>
      </c>
      <c r="D21" s="68"/>
      <c r="E21" s="22"/>
      <c r="F21" s="97"/>
      <c r="G21" s="61" t="s">
        <v>63</v>
      </c>
      <c r="H21" s="57" t="s">
        <v>57</v>
      </c>
      <c r="I21" s="31"/>
      <c r="J21" s="124"/>
    </row>
    <row r="22" spans="1:26" ht="18" customHeight="1">
      <c r="A22" s="16"/>
      <c r="B22" s="62">
        <v>11</v>
      </c>
      <c r="C22" s="58" t="s">
        <v>58</v>
      </c>
      <c r="D22" s="78"/>
      <c r="E22" s="81" t="s">
        <v>61</v>
      </c>
      <c r="F22" s="79">
        <f>((F15*U22*0)+(F16*V22*0)+(F17*W22*0))/100</f>
        <v>0</v>
      </c>
      <c r="G22" s="62">
        <v>16</v>
      </c>
      <c r="H22" s="65" t="s">
        <v>64</v>
      </c>
      <c r="I22" s="122" t="s">
        <v>61</v>
      </c>
      <c r="J22" s="113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6"/>
      <c r="B23" s="56">
        <v>12</v>
      </c>
      <c r="C23" s="59" t="s">
        <v>59</v>
      </c>
      <c r="D23" s="63"/>
      <c r="E23" s="81" t="s">
        <v>62</v>
      </c>
      <c r="F23" s="72">
        <f>((F15*U23*0)+(F16*V23*0)+(F17*W23*0))/100</f>
        <v>0</v>
      </c>
      <c r="G23" s="56">
        <v>17</v>
      </c>
      <c r="H23" s="66" t="s">
        <v>65</v>
      </c>
      <c r="I23" s="122" t="s">
        <v>61</v>
      </c>
      <c r="J23" s="114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6"/>
      <c r="B24" s="56">
        <v>13</v>
      </c>
      <c r="C24" s="59" t="s">
        <v>60</v>
      </c>
      <c r="D24" s="63"/>
      <c r="E24" s="81" t="s">
        <v>61</v>
      </c>
      <c r="F24" s="72">
        <f>((F15*U24*0)+(F16*V24*0)+(F17*W24*0))/100</f>
        <v>0</v>
      </c>
      <c r="G24" s="56">
        <v>18</v>
      </c>
      <c r="H24" s="66" t="s">
        <v>66</v>
      </c>
      <c r="I24" s="122" t="s">
        <v>62</v>
      </c>
      <c r="J24" s="114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6"/>
      <c r="B25" s="56">
        <v>14</v>
      </c>
      <c r="C25" s="23"/>
      <c r="D25" s="63"/>
      <c r="E25" s="82"/>
      <c r="F25" s="80"/>
      <c r="G25" s="56">
        <v>19</v>
      </c>
      <c r="H25" s="119"/>
      <c r="I25" s="121"/>
      <c r="J25" s="120"/>
    </row>
    <row r="26" spans="1:10" ht="18" customHeight="1" thickBot="1">
      <c r="A26" s="16"/>
      <c r="B26" s="56">
        <v>15</v>
      </c>
      <c r="C26" s="59"/>
      <c r="D26" s="63"/>
      <c r="E26" s="63"/>
      <c r="F26" s="106"/>
      <c r="G26" s="56">
        <v>20</v>
      </c>
      <c r="H26" s="66" t="s">
        <v>45</v>
      </c>
      <c r="I26" s="123"/>
      <c r="J26" s="98">
        <f>SUM(J22:J25)+SUM(F22:F25)</f>
        <v>0</v>
      </c>
    </row>
    <row r="27" spans="1:10" ht="18" customHeight="1" thickTop="1">
      <c r="A27" s="16"/>
      <c r="B27" s="100"/>
      <c r="C27" s="135" t="s">
        <v>72</v>
      </c>
      <c r="D27" s="128"/>
      <c r="E27" s="101"/>
      <c r="F27" s="32"/>
      <c r="G27" s="108" t="s">
        <v>50</v>
      </c>
      <c r="H27" s="103" t="s">
        <v>51</v>
      </c>
      <c r="I27" s="31"/>
      <c r="J27" s="34"/>
    </row>
    <row r="28" spans="1:10" ht="18" customHeight="1">
      <c r="A28" s="16"/>
      <c r="B28" s="29"/>
      <c r="C28" s="126"/>
      <c r="D28" s="129"/>
      <c r="E28" s="25"/>
      <c r="F28" s="16"/>
      <c r="G28" s="88">
        <v>21</v>
      </c>
      <c r="H28" s="89" t="s">
        <v>52</v>
      </c>
      <c r="I28" s="116"/>
      <c r="J28" s="96">
        <f>F20+J20+F26+J26</f>
        <v>0</v>
      </c>
    </row>
    <row r="29" spans="1:10" ht="18" customHeight="1">
      <c r="A29" s="16"/>
      <c r="B29" s="73"/>
      <c r="C29" s="127"/>
      <c r="D29" s="130"/>
      <c r="E29" s="25"/>
      <c r="F29" s="16"/>
      <c r="G29" s="62">
        <v>22</v>
      </c>
      <c r="H29" s="65" t="s">
        <v>53</v>
      </c>
      <c r="I29" s="117">
        <f>J28-SUM('SO 18794'!K9:'SO 18794'!K42)</f>
        <v>0</v>
      </c>
      <c r="J29" s="113">
        <f>ROUND(((ROUND(I29,2)*20)*1/100),2)</f>
        <v>0</v>
      </c>
    </row>
    <row r="30" spans="1:10" ht="18" customHeight="1">
      <c r="A30" s="16"/>
      <c r="B30" s="26"/>
      <c r="C30" s="119"/>
      <c r="D30" s="121"/>
      <c r="E30" s="25"/>
      <c r="F30" s="16"/>
      <c r="G30" s="56">
        <v>23</v>
      </c>
      <c r="H30" s="66" t="s">
        <v>53</v>
      </c>
      <c r="I30" s="81">
        <f>SUM('SO 18794'!K9:'SO 18794'!K42)</f>
        <v>0</v>
      </c>
      <c r="J30" s="114">
        <f>ROUND(((ROUND(I30,2)*20)/100),2)</f>
        <v>0</v>
      </c>
    </row>
    <row r="31" spans="1:10" ht="18" customHeight="1">
      <c r="A31" s="16"/>
      <c r="B31" s="27"/>
      <c r="C31" s="131"/>
      <c r="D31" s="132"/>
      <c r="E31" s="25"/>
      <c r="F31" s="16"/>
      <c r="G31" s="88">
        <v>24</v>
      </c>
      <c r="H31" s="89" t="s">
        <v>54</v>
      </c>
      <c r="I31" s="111"/>
      <c r="J31" s="125">
        <f>SUM(J28:J30)</f>
        <v>0</v>
      </c>
    </row>
    <row r="32" spans="1:10" ht="18" customHeight="1" thickBot="1">
      <c r="A32" s="16"/>
      <c r="B32" s="44"/>
      <c r="C32" s="112"/>
      <c r="D32" s="118"/>
      <c r="E32" s="74"/>
      <c r="F32" s="75"/>
      <c r="G32" s="62" t="s">
        <v>55</v>
      </c>
      <c r="H32" s="112"/>
      <c r="I32" s="118"/>
      <c r="J32" s="115"/>
    </row>
    <row r="33" spans="1:10" ht="18" customHeight="1" thickTop="1">
      <c r="A33" s="16"/>
      <c r="B33" s="100"/>
      <c r="C33" s="101"/>
      <c r="D33" s="133" t="s">
        <v>70</v>
      </c>
      <c r="E33" s="77"/>
      <c r="F33" s="102"/>
      <c r="G33" s="109">
        <v>26</v>
      </c>
      <c r="H33" s="134" t="s">
        <v>71</v>
      </c>
      <c r="I33" s="32"/>
      <c r="J33" s="110"/>
    </row>
    <row r="34" spans="1:10" ht="18" customHeight="1">
      <c r="A34" s="16"/>
      <c r="B34" s="28"/>
      <c r="C34" s="24"/>
      <c r="D34" s="19"/>
      <c r="E34" s="19"/>
      <c r="F34" s="19"/>
      <c r="G34" s="19"/>
      <c r="H34" s="19"/>
      <c r="I34" s="32"/>
      <c r="J34" s="35"/>
    </row>
    <row r="35" spans="1:10" ht="18" customHeight="1">
      <c r="A35" s="16"/>
      <c r="B35" s="29"/>
      <c r="C35" s="25"/>
      <c r="D35" s="3"/>
      <c r="E35" s="3"/>
      <c r="F35" s="3"/>
      <c r="G35" s="3"/>
      <c r="H35" s="3"/>
      <c r="I35" s="16"/>
      <c r="J35" s="36"/>
    </row>
    <row r="36" spans="1:10" ht="18" customHeight="1">
      <c r="A36" s="16"/>
      <c r="B36" s="29"/>
      <c r="C36" s="25"/>
      <c r="D36" s="3"/>
      <c r="E36" s="3"/>
      <c r="F36" s="3"/>
      <c r="G36" s="3"/>
      <c r="H36" s="3"/>
      <c r="I36" s="16"/>
      <c r="J36" s="36"/>
    </row>
    <row r="37" spans="1:10" ht="18" customHeight="1">
      <c r="A37" s="16"/>
      <c r="B37" s="29"/>
      <c r="C37" s="25"/>
      <c r="D37" s="3"/>
      <c r="E37" s="3"/>
      <c r="F37" s="3"/>
      <c r="G37" s="3"/>
      <c r="H37" s="3"/>
      <c r="I37" s="16"/>
      <c r="J37" s="36"/>
    </row>
    <row r="38" spans="1:10" ht="18" customHeight="1">
      <c r="A38" s="16"/>
      <c r="B38" s="29"/>
      <c r="C38" s="25"/>
      <c r="D38" s="3"/>
      <c r="E38" s="3"/>
      <c r="F38" s="3"/>
      <c r="G38" s="3"/>
      <c r="H38" s="3"/>
      <c r="I38" s="16"/>
      <c r="J38" s="36"/>
    </row>
    <row r="39" spans="1:10" ht="18" customHeight="1">
      <c r="A39" s="16"/>
      <c r="B39" s="29"/>
      <c r="C39" s="25"/>
      <c r="D39" s="3"/>
      <c r="E39" s="3"/>
      <c r="F39" s="3"/>
      <c r="G39" s="3"/>
      <c r="H39" s="3"/>
      <c r="I39" s="16"/>
      <c r="J39" s="36"/>
    </row>
    <row r="40" spans="1:10" ht="18" customHeight="1" thickBot="1">
      <c r="A40" s="16"/>
      <c r="B40" s="73"/>
      <c r="C40" s="74"/>
      <c r="D40" s="17"/>
      <c r="E40" s="17"/>
      <c r="F40" s="17"/>
      <c r="G40" s="17"/>
      <c r="H40" s="17"/>
      <c r="I40" s="75"/>
      <c r="J40" s="76"/>
    </row>
    <row r="41" spans="1:10" ht="15.75" thickTop="1">
      <c r="A41" s="16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6" t="s">
        <v>34</v>
      </c>
      <c r="B1" s="217"/>
      <c r="C1" s="217"/>
      <c r="D1" s="218"/>
      <c r="E1" s="138" t="s">
        <v>31</v>
      </c>
      <c r="F1" s="137"/>
      <c r="W1">
        <v>30.126</v>
      </c>
    </row>
    <row r="2" spans="1:6" ht="19.5" customHeight="1">
      <c r="A2" s="216" t="s">
        <v>35</v>
      </c>
      <c r="B2" s="217"/>
      <c r="C2" s="217"/>
      <c r="D2" s="218"/>
      <c r="E2" s="138" t="s">
        <v>29</v>
      </c>
      <c r="F2" s="137"/>
    </row>
    <row r="3" spans="1:6" ht="19.5" customHeight="1">
      <c r="A3" s="216" t="s">
        <v>36</v>
      </c>
      <c r="B3" s="217"/>
      <c r="C3" s="217"/>
      <c r="D3" s="218"/>
      <c r="E3" s="138" t="s">
        <v>76</v>
      </c>
      <c r="F3" s="137"/>
    </row>
    <row r="4" spans="1:6" ht="15">
      <c r="A4" s="139" t="s">
        <v>1</v>
      </c>
      <c r="B4" s="136"/>
      <c r="C4" s="136"/>
      <c r="D4" s="136"/>
      <c r="E4" s="136"/>
      <c r="F4" s="136"/>
    </row>
    <row r="5" spans="1:6" ht="15">
      <c r="A5" s="139" t="s">
        <v>333</v>
      </c>
      <c r="B5" s="136"/>
      <c r="C5" s="136"/>
      <c r="D5" s="136"/>
      <c r="E5" s="136"/>
      <c r="F5" s="136"/>
    </row>
    <row r="6" spans="1:6" ht="15">
      <c r="A6" s="139" t="s">
        <v>354</v>
      </c>
      <c r="B6" s="136"/>
      <c r="C6" s="136"/>
      <c r="D6" s="136"/>
      <c r="E6" s="136"/>
      <c r="F6" s="136"/>
    </row>
    <row r="7" spans="1:6" ht="15">
      <c r="A7" s="136"/>
      <c r="B7" s="136"/>
      <c r="C7" s="136"/>
      <c r="D7" s="136"/>
      <c r="E7" s="136"/>
      <c r="F7" s="136"/>
    </row>
    <row r="8" spans="1:6" ht="15">
      <c r="A8" s="140" t="s">
        <v>77</v>
      </c>
      <c r="B8" s="136"/>
      <c r="C8" s="136"/>
      <c r="D8" s="136"/>
      <c r="E8" s="136"/>
      <c r="F8" s="136"/>
    </row>
    <row r="9" spans="1:6" ht="15">
      <c r="A9" s="141" t="s">
        <v>73</v>
      </c>
      <c r="B9" s="141" t="s">
        <v>67</v>
      </c>
      <c r="C9" s="141" t="s">
        <v>68</v>
      </c>
      <c r="D9" s="141" t="s">
        <v>45</v>
      </c>
      <c r="E9" s="141" t="s">
        <v>74</v>
      </c>
      <c r="F9" s="141" t="s">
        <v>75</v>
      </c>
    </row>
    <row r="10" spans="1:26" ht="15">
      <c r="A10" s="148" t="s">
        <v>78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">
      <c r="A11" s="150" t="s">
        <v>79</v>
      </c>
      <c r="B11" s="151">
        <f>'SO 18794'!L19</f>
        <v>0</v>
      </c>
      <c r="C11" s="151">
        <f>'SO 18794'!M19</f>
        <v>0</v>
      </c>
      <c r="D11" s="151">
        <f>'SO 18794'!I19</f>
        <v>0</v>
      </c>
      <c r="E11" s="152">
        <f>'SO 18794'!S19</f>
        <v>0</v>
      </c>
      <c r="F11" s="152">
        <f>'SO 18794'!V19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">
      <c r="A12" s="150" t="s">
        <v>82</v>
      </c>
      <c r="B12" s="151">
        <f>'SO 18794'!L23</f>
        <v>0</v>
      </c>
      <c r="C12" s="151">
        <f>'SO 18794'!M23</f>
        <v>0</v>
      </c>
      <c r="D12" s="151">
        <f>'SO 18794'!I23</f>
        <v>0</v>
      </c>
      <c r="E12" s="152">
        <f>'SO 18794'!S23</f>
        <v>22.84</v>
      </c>
      <c r="F12" s="152">
        <f>'SO 18794'!V23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">
      <c r="A13" s="150" t="s">
        <v>83</v>
      </c>
      <c r="B13" s="151">
        <f>'SO 18794'!L28</f>
        <v>0</v>
      </c>
      <c r="C13" s="151">
        <f>'SO 18794'!M28</f>
        <v>0</v>
      </c>
      <c r="D13" s="151">
        <f>'SO 18794'!I28</f>
        <v>0</v>
      </c>
      <c r="E13" s="152">
        <f>'SO 18794'!S28</f>
        <v>5.37</v>
      </c>
      <c r="F13" s="152">
        <f>'SO 18794'!V28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">
      <c r="A14" s="150" t="s">
        <v>84</v>
      </c>
      <c r="B14" s="151">
        <f>'SO 18794'!L32</f>
        <v>0</v>
      </c>
      <c r="C14" s="151">
        <f>'SO 18794'!M32</f>
        <v>0</v>
      </c>
      <c r="D14" s="151">
        <f>'SO 18794'!I32</f>
        <v>0</v>
      </c>
      <c r="E14" s="152">
        <f>'SO 18794'!S32</f>
        <v>0</v>
      </c>
      <c r="F14" s="152">
        <f>'SO 18794'!V32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5">
      <c r="A15" s="2" t="s">
        <v>78</v>
      </c>
      <c r="B15" s="153">
        <f>'SO 18794'!L34</f>
        <v>0</v>
      </c>
      <c r="C15" s="153">
        <f>'SO 18794'!M34</f>
        <v>0</v>
      </c>
      <c r="D15" s="153">
        <f>'SO 18794'!I34</f>
        <v>0</v>
      </c>
      <c r="E15" s="154">
        <f>'SO 18794'!S34</f>
        <v>28.21</v>
      </c>
      <c r="F15" s="154">
        <f>'SO 18794'!V34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6" ht="15">
      <c r="A16" s="1"/>
      <c r="B16" s="143"/>
      <c r="C16" s="143"/>
      <c r="D16" s="143"/>
      <c r="E16" s="142"/>
      <c r="F16" s="142"/>
    </row>
    <row r="17" spans="1:26" ht="15">
      <c r="A17" s="2" t="s">
        <v>246</v>
      </c>
      <c r="B17" s="153"/>
      <c r="C17" s="151"/>
      <c r="D17" s="151"/>
      <c r="E17" s="152"/>
      <c r="F17" s="152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ht="15">
      <c r="A18" s="150" t="s">
        <v>247</v>
      </c>
      <c r="B18" s="151">
        <f>'SO 18794'!L40</f>
        <v>0</v>
      </c>
      <c r="C18" s="151">
        <f>'SO 18794'!M40</f>
        <v>0</v>
      </c>
      <c r="D18" s="151">
        <f>'SO 18794'!I40</f>
        <v>0</v>
      </c>
      <c r="E18" s="152">
        <f>'SO 18794'!S40</f>
        <v>0</v>
      </c>
      <c r="F18" s="152">
        <f>'SO 18794'!V40</f>
        <v>0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15">
      <c r="A19" s="2" t="s">
        <v>246</v>
      </c>
      <c r="B19" s="153">
        <f>'SO 18794'!L42</f>
        <v>0</v>
      </c>
      <c r="C19" s="153">
        <f>'SO 18794'!M42</f>
        <v>0</v>
      </c>
      <c r="D19" s="153">
        <f>'SO 18794'!I42</f>
        <v>0</v>
      </c>
      <c r="E19" s="154">
        <f>'SO 18794'!S42</f>
        <v>0</v>
      </c>
      <c r="F19" s="154">
        <f>'SO 18794'!V42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6" ht="15">
      <c r="A20" s="1"/>
      <c r="B20" s="143"/>
      <c r="C20" s="143"/>
      <c r="D20" s="143"/>
      <c r="E20" s="142"/>
      <c r="F20" s="142"/>
    </row>
    <row r="21" spans="1:26" ht="15">
      <c r="A21" s="2" t="s">
        <v>88</v>
      </c>
      <c r="B21" s="153">
        <f>'SO 18794'!L43</f>
        <v>0</v>
      </c>
      <c r="C21" s="153">
        <f>'SO 18794'!M43</f>
        <v>0</v>
      </c>
      <c r="D21" s="153">
        <f>'SO 18794'!I43</f>
        <v>0</v>
      </c>
      <c r="E21" s="154">
        <f>'SO 18794'!S43</f>
        <v>28.21</v>
      </c>
      <c r="F21" s="154">
        <f>'SO 18794'!V43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6" ht="15">
      <c r="A22" s="1"/>
      <c r="B22" s="143"/>
      <c r="C22" s="143"/>
      <c r="D22" s="143"/>
      <c r="E22" s="142"/>
      <c r="F22" s="142"/>
    </row>
    <row r="23" spans="1:6" ht="15">
      <c r="A23" s="1"/>
      <c r="B23" s="143"/>
      <c r="C23" s="143"/>
      <c r="D23" s="143"/>
      <c r="E23" s="142"/>
      <c r="F23" s="142"/>
    </row>
    <row r="24" spans="1:6" ht="15">
      <c r="A24" s="1"/>
      <c r="B24" s="143"/>
      <c r="C24" s="143"/>
      <c r="D24" s="143"/>
      <c r="E24" s="142"/>
      <c r="F24" s="142"/>
    </row>
    <row r="25" spans="1:6" ht="15">
      <c r="A25" s="1"/>
      <c r="B25" s="143"/>
      <c r="C25" s="143"/>
      <c r="D25" s="143"/>
      <c r="E25" s="142"/>
      <c r="F25" s="142"/>
    </row>
    <row r="26" spans="1:6" ht="15">
      <c r="A26" s="1"/>
      <c r="B26" s="143"/>
      <c r="C26" s="143"/>
      <c r="D26" s="143"/>
      <c r="E26" s="142"/>
      <c r="F26" s="142"/>
    </row>
    <row r="27" spans="1:6" ht="15">
      <c r="A27" s="1"/>
      <c r="B27" s="143"/>
      <c r="C27" s="143"/>
      <c r="D27" s="143"/>
      <c r="E27" s="142"/>
      <c r="F27" s="142"/>
    </row>
    <row r="28" spans="1:6" ht="15">
      <c r="A28" s="1"/>
      <c r="B28" s="143"/>
      <c r="C28" s="143"/>
      <c r="D28" s="143"/>
      <c r="E28" s="142"/>
      <c r="F28" s="142"/>
    </row>
    <row r="29" spans="1:6" ht="15">
      <c r="A29" s="1"/>
      <c r="B29" s="143"/>
      <c r="C29" s="143"/>
      <c r="D29" s="143"/>
      <c r="E29" s="142"/>
      <c r="F29" s="142"/>
    </row>
    <row r="30" spans="1:6" ht="15">
      <c r="A30" s="1"/>
      <c r="B30" s="143"/>
      <c r="C30" s="143"/>
      <c r="D30" s="143"/>
      <c r="E30" s="142"/>
      <c r="F30" s="142"/>
    </row>
    <row r="31" spans="1:6" ht="15">
      <c r="A31" s="1"/>
      <c r="B31" s="143"/>
      <c r="C31" s="143"/>
      <c r="D31" s="143"/>
      <c r="E31" s="142"/>
      <c r="F31" s="142"/>
    </row>
    <row r="32" spans="1:6" ht="15">
      <c r="A32" s="1"/>
      <c r="B32" s="143"/>
      <c r="C32" s="143"/>
      <c r="D32" s="143"/>
      <c r="E32" s="142"/>
      <c r="F32" s="142"/>
    </row>
    <row r="33" spans="1:6" ht="15">
      <c r="A33" s="1"/>
      <c r="B33" s="143"/>
      <c r="C33" s="143"/>
      <c r="D33" s="143"/>
      <c r="E33" s="142"/>
      <c r="F33" s="142"/>
    </row>
    <row r="34" spans="1:6" ht="15">
      <c r="A34" s="1"/>
      <c r="B34" s="143"/>
      <c r="C34" s="143"/>
      <c r="D34" s="143"/>
      <c r="E34" s="142"/>
      <c r="F34" s="142"/>
    </row>
    <row r="35" spans="1:6" ht="15">
      <c r="A35" s="1"/>
      <c r="B35" s="143"/>
      <c r="C35" s="143"/>
      <c r="D35" s="143"/>
      <c r="E35" s="142"/>
      <c r="F35" s="142"/>
    </row>
    <row r="36" spans="1:6" ht="15">
      <c r="A36" s="1"/>
      <c r="B36" s="143"/>
      <c r="C36" s="143"/>
      <c r="D36" s="143"/>
      <c r="E36" s="142"/>
      <c r="F36" s="142"/>
    </row>
    <row r="37" spans="1:6" ht="15">
      <c r="A37" s="1"/>
      <c r="B37" s="143"/>
      <c r="C37" s="143"/>
      <c r="D37" s="143"/>
      <c r="E37" s="142"/>
      <c r="F37" s="142"/>
    </row>
    <row r="38" spans="1:6" ht="15">
      <c r="A38" s="1"/>
      <c r="B38" s="143"/>
      <c r="C38" s="143"/>
      <c r="D38" s="143"/>
      <c r="E38" s="142"/>
      <c r="F38" s="142"/>
    </row>
    <row r="39" spans="1:6" ht="15">
      <c r="A39" s="1"/>
      <c r="B39" s="143"/>
      <c r="C39" s="143"/>
      <c r="D39" s="143"/>
      <c r="E39" s="142"/>
      <c r="F39" s="142"/>
    </row>
    <row r="40" spans="1:6" ht="15">
      <c r="A40" s="1"/>
      <c r="B40" s="143"/>
      <c r="C40" s="143"/>
      <c r="D40" s="143"/>
      <c r="E40" s="142"/>
      <c r="F40" s="142"/>
    </row>
    <row r="41" spans="1:6" ht="15">
      <c r="A41" s="1"/>
      <c r="B41" s="143"/>
      <c r="C41" s="143"/>
      <c r="D41" s="143"/>
      <c r="E41" s="142"/>
      <c r="F41" s="142"/>
    </row>
    <row r="42" spans="1:6" ht="15">
      <c r="A42" s="1"/>
      <c r="B42" s="143"/>
      <c r="C42" s="143"/>
      <c r="D42" s="143"/>
      <c r="E42" s="142"/>
      <c r="F42" s="142"/>
    </row>
    <row r="43" spans="1:6" ht="15">
      <c r="A43" s="1"/>
      <c r="B43" s="143"/>
      <c r="C43" s="143"/>
      <c r="D43" s="143"/>
      <c r="E43" s="142"/>
      <c r="F43" s="142"/>
    </row>
    <row r="44" spans="1:6" ht="15">
      <c r="A44" s="1"/>
      <c r="B44" s="143"/>
      <c r="C44" s="143"/>
      <c r="D44" s="143"/>
      <c r="E44" s="142"/>
      <c r="F44" s="142"/>
    </row>
    <row r="45" spans="1:6" ht="15">
      <c r="A45" s="1"/>
      <c r="B45" s="143"/>
      <c r="C45" s="143"/>
      <c r="D45" s="143"/>
      <c r="E45" s="142"/>
      <c r="F45" s="142"/>
    </row>
    <row r="46" spans="1:6" ht="15">
      <c r="A46" s="1"/>
      <c r="B46" s="143"/>
      <c r="C46" s="143"/>
      <c r="D46" s="143"/>
      <c r="E46" s="142"/>
      <c r="F46" s="142"/>
    </row>
    <row r="47" spans="1:6" ht="15">
      <c r="A47" s="1"/>
      <c r="B47" s="143"/>
      <c r="C47" s="143"/>
      <c r="D47" s="143"/>
      <c r="E47" s="142"/>
      <c r="F47" s="142"/>
    </row>
    <row r="48" spans="1:6" ht="15">
      <c r="A48" s="1"/>
      <c r="B48" s="143"/>
      <c r="C48" s="143"/>
      <c r="D48" s="143"/>
      <c r="E48" s="142"/>
      <c r="F48" s="142"/>
    </row>
    <row r="49" spans="1:6" ht="15">
      <c r="A49" s="1"/>
      <c r="B49" s="143"/>
      <c r="C49" s="143"/>
      <c r="D49" s="143"/>
      <c r="E49" s="142"/>
      <c r="F49" s="142"/>
    </row>
    <row r="50" spans="1:6" ht="15">
      <c r="A50" s="1"/>
      <c r="B50" s="143"/>
      <c r="C50" s="143"/>
      <c r="D50" s="143"/>
      <c r="E50" s="142"/>
      <c r="F50" s="142"/>
    </row>
    <row r="51" spans="1:6" ht="15">
      <c r="A51" s="1"/>
      <c r="B51" s="143"/>
      <c r="C51" s="143"/>
      <c r="D51" s="143"/>
      <c r="E51" s="142"/>
      <c r="F51" s="142"/>
    </row>
    <row r="52" spans="1:6" ht="15">
      <c r="A52" s="1"/>
      <c r="B52" s="143"/>
      <c r="C52" s="143"/>
      <c r="D52" s="143"/>
      <c r="E52" s="142"/>
      <c r="F52" s="142"/>
    </row>
    <row r="53" spans="1:6" ht="15">
      <c r="A53" s="1"/>
      <c r="B53" s="143"/>
      <c r="C53" s="143"/>
      <c r="D53" s="143"/>
      <c r="E53" s="142"/>
      <c r="F53" s="142"/>
    </row>
    <row r="54" spans="1:6" ht="15">
      <c r="A54" s="1"/>
      <c r="B54" s="143"/>
      <c r="C54" s="143"/>
      <c r="D54" s="143"/>
      <c r="E54" s="142"/>
      <c r="F54" s="142"/>
    </row>
    <row r="55" spans="1:6" ht="15">
      <c r="A55" s="1"/>
      <c r="B55" s="143"/>
      <c r="C55" s="143"/>
      <c r="D55" s="143"/>
      <c r="E55" s="142"/>
      <c r="F55" s="142"/>
    </row>
    <row r="56" spans="1:6" ht="15">
      <c r="A56" s="1"/>
      <c r="B56" s="143"/>
      <c r="C56" s="143"/>
      <c r="D56" s="143"/>
      <c r="E56" s="142"/>
      <c r="F56" s="142"/>
    </row>
    <row r="57" spans="1:6" ht="15">
      <c r="A57" s="1"/>
      <c r="B57" s="143"/>
      <c r="C57" s="143"/>
      <c r="D57" s="143"/>
      <c r="E57" s="142"/>
      <c r="F57" s="142"/>
    </row>
    <row r="58" spans="1:6" ht="15">
      <c r="A58" s="1"/>
      <c r="B58" s="143"/>
      <c r="C58" s="143"/>
      <c r="D58" s="143"/>
      <c r="E58" s="142"/>
      <c r="F58" s="142"/>
    </row>
    <row r="59" spans="1:6" ht="15">
      <c r="A59" s="1"/>
      <c r="B59" s="143"/>
      <c r="C59" s="143"/>
      <c r="D59" s="143"/>
      <c r="E59" s="142"/>
      <c r="F59" s="142"/>
    </row>
    <row r="60" spans="1:6" ht="15">
      <c r="A60" s="1"/>
      <c r="B60" s="143"/>
      <c r="C60" s="143"/>
      <c r="D60" s="143"/>
      <c r="E60" s="142"/>
      <c r="F60" s="142"/>
    </row>
    <row r="61" spans="1:6" ht="15">
      <c r="A61" s="1"/>
      <c r="B61" s="143"/>
      <c r="C61" s="143"/>
      <c r="D61" s="143"/>
      <c r="E61" s="142"/>
      <c r="F61" s="142"/>
    </row>
    <row r="62" spans="1:6" ht="15">
      <c r="A62" s="1"/>
      <c r="B62" s="143"/>
      <c r="C62" s="143"/>
      <c r="D62" s="143"/>
      <c r="E62" s="142"/>
      <c r="F62" s="142"/>
    </row>
    <row r="63" spans="1:6" ht="15">
      <c r="A63" s="1"/>
      <c r="B63" s="143"/>
      <c r="C63" s="143"/>
      <c r="D63" s="143"/>
      <c r="E63" s="142"/>
      <c r="F63" s="142"/>
    </row>
    <row r="64" spans="1:6" ht="15">
      <c r="A64" s="1"/>
      <c r="B64" s="143"/>
      <c r="C64" s="143"/>
      <c r="D64" s="143"/>
      <c r="E64" s="142"/>
      <c r="F64" s="142"/>
    </row>
    <row r="65" spans="1:6" ht="15">
      <c r="A65" s="1"/>
      <c r="B65" s="143"/>
      <c r="C65" s="143"/>
      <c r="D65" s="143"/>
      <c r="E65" s="142"/>
      <c r="F65" s="142"/>
    </row>
    <row r="66" spans="1:6" ht="15">
      <c r="A66" s="1"/>
      <c r="B66" s="143"/>
      <c r="C66" s="143"/>
      <c r="D66" s="143"/>
      <c r="E66" s="142"/>
      <c r="F66" s="142"/>
    </row>
    <row r="67" spans="1:6" ht="15">
      <c r="A67" s="1"/>
      <c r="B67" s="143"/>
      <c r="C67" s="143"/>
      <c r="D67" s="143"/>
      <c r="E67" s="142"/>
      <c r="F67" s="142"/>
    </row>
    <row r="68" spans="1:6" ht="15">
      <c r="A68" s="1"/>
      <c r="B68" s="143"/>
      <c r="C68" s="143"/>
      <c r="D68" s="143"/>
      <c r="E68" s="142"/>
      <c r="F68" s="142"/>
    </row>
    <row r="69" spans="1:6" ht="15">
      <c r="A69" s="1"/>
      <c r="B69" s="143"/>
      <c r="C69" s="143"/>
      <c r="D69" s="143"/>
      <c r="E69" s="142"/>
      <c r="F69" s="142"/>
    </row>
    <row r="70" spans="1:6" ht="15">
      <c r="A70" s="1"/>
      <c r="B70" s="143"/>
      <c r="C70" s="143"/>
      <c r="D70" s="143"/>
      <c r="E70" s="142"/>
      <c r="F70" s="142"/>
    </row>
    <row r="71" spans="1:6" ht="15">
      <c r="A71" s="1"/>
      <c r="B71" s="143"/>
      <c r="C71" s="143"/>
      <c r="D71" s="143"/>
      <c r="E71" s="142"/>
      <c r="F71" s="142"/>
    </row>
    <row r="72" spans="1:6" ht="15">
      <c r="A72" s="1"/>
      <c r="B72" s="143"/>
      <c r="C72" s="143"/>
      <c r="D72" s="143"/>
      <c r="E72" s="142"/>
      <c r="F72" s="142"/>
    </row>
    <row r="73" spans="1:6" ht="15">
      <c r="A73" s="1"/>
      <c r="B73" s="143"/>
      <c r="C73" s="143"/>
      <c r="D73" s="143"/>
      <c r="E73" s="142"/>
      <c r="F73" s="142"/>
    </row>
    <row r="74" spans="1:6" ht="15">
      <c r="A74" s="1"/>
      <c r="B74" s="143"/>
      <c r="C74" s="143"/>
      <c r="D74" s="143"/>
      <c r="E74" s="142"/>
      <c r="F74" s="142"/>
    </row>
    <row r="75" spans="1:6" ht="15">
      <c r="A75" s="1"/>
      <c r="B75" s="143"/>
      <c r="C75" s="143"/>
      <c r="D75" s="143"/>
      <c r="E75" s="142"/>
      <c r="F75" s="142"/>
    </row>
    <row r="76" spans="1:6" ht="15">
      <c r="A76" s="1"/>
      <c r="B76" s="143"/>
      <c r="C76" s="143"/>
      <c r="D76" s="143"/>
      <c r="E76" s="142"/>
      <c r="F76" s="142"/>
    </row>
    <row r="77" spans="1:6" ht="15">
      <c r="A77" s="1"/>
      <c r="B77" s="143"/>
      <c r="C77" s="143"/>
      <c r="D77" s="143"/>
      <c r="E77" s="142"/>
      <c r="F77" s="142"/>
    </row>
    <row r="78" spans="1:6" ht="15">
      <c r="A78" s="1"/>
      <c r="B78" s="143"/>
      <c r="C78" s="143"/>
      <c r="D78" s="143"/>
      <c r="E78" s="142"/>
      <c r="F78" s="142"/>
    </row>
    <row r="79" spans="1:6" ht="15">
      <c r="A79" s="1"/>
      <c r="B79" s="143"/>
      <c r="C79" s="143"/>
      <c r="D79" s="143"/>
      <c r="E79" s="142"/>
      <c r="F79" s="142"/>
    </row>
    <row r="80" spans="1:6" ht="15">
      <c r="A80" s="1"/>
      <c r="B80" s="143"/>
      <c r="C80" s="143"/>
      <c r="D80" s="143"/>
      <c r="E80" s="142"/>
      <c r="F80" s="142"/>
    </row>
    <row r="81" spans="1:6" ht="15">
      <c r="A81" s="1"/>
      <c r="B81" s="143"/>
      <c r="C81" s="143"/>
      <c r="D81" s="143"/>
      <c r="E81" s="142"/>
      <c r="F81" s="142"/>
    </row>
    <row r="82" spans="1:6" ht="15">
      <c r="A82" s="1"/>
      <c r="B82" s="143"/>
      <c r="C82" s="143"/>
      <c r="D82" s="143"/>
      <c r="E82" s="142"/>
      <c r="F82" s="142"/>
    </row>
    <row r="83" spans="1:6" ht="15">
      <c r="A83" s="1"/>
      <c r="B83" s="143"/>
      <c r="C83" s="143"/>
      <c r="D83" s="143"/>
      <c r="E83" s="142"/>
      <c r="F83" s="142"/>
    </row>
    <row r="84" spans="1:6" ht="15">
      <c r="A84" s="1"/>
      <c r="B84" s="143"/>
      <c r="C84" s="143"/>
      <c r="D84" s="143"/>
      <c r="E84" s="142"/>
      <c r="F84" s="142"/>
    </row>
    <row r="85" spans="1:6" ht="15">
      <c r="A85" s="1"/>
      <c r="B85" s="143"/>
      <c r="C85" s="143"/>
      <c r="D85" s="143"/>
      <c r="E85" s="142"/>
      <c r="F85" s="142"/>
    </row>
    <row r="86" spans="1:6" ht="15">
      <c r="A86" s="1"/>
      <c r="B86" s="143"/>
      <c r="C86" s="143"/>
      <c r="D86" s="143"/>
      <c r="E86" s="142"/>
      <c r="F86" s="142"/>
    </row>
    <row r="87" spans="1:6" ht="15">
      <c r="A87" s="1"/>
      <c r="B87" s="143"/>
      <c r="C87" s="143"/>
      <c r="D87" s="143"/>
      <c r="E87" s="142"/>
      <c r="F87" s="142"/>
    </row>
    <row r="88" spans="1:6" ht="15">
      <c r="A88" s="1"/>
      <c r="B88" s="143"/>
      <c r="C88" s="143"/>
      <c r="D88" s="143"/>
      <c r="E88" s="142"/>
      <c r="F88" s="142"/>
    </row>
    <row r="89" spans="1:6" ht="15">
      <c r="A89" s="1"/>
      <c r="B89" s="143"/>
      <c r="C89" s="143"/>
      <c r="D89" s="143"/>
      <c r="E89" s="142"/>
      <c r="F89" s="142"/>
    </row>
    <row r="90" spans="1:6" ht="15">
      <c r="A90" s="1"/>
      <c r="B90" s="143"/>
      <c r="C90" s="143"/>
      <c r="D90" s="143"/>
      <c r="E90" s="142"/>
      <c r="F90" s="142"/>
    </row>
    <row r="91" spans="1:6" ht="15">
      <c r="A91" s="1"/>
      <c r="B91" s="143"/>
      <c r="C91" s="143"/>
      <c r="D91" s="143"/>
      <c r="E91" s="142"/>
      <c r="F91" s="142"/>
    </row>
    <row r="92" spans="1:6" ht="15">
      <c r="A92" s="1"/>
      <c r="B92" s="143"/>
      <c r="C92" s="143"/>
      <c r="D92" s="143"/>
      <c r="E92" s="142"/>
      <c r="F92" s="142"/>
    </row>
    <row r="93" spans="1:6" ht="15">
      <c r="A93" s="1"/>
      <c r="B93" s="143"/>
      <c r="C93" s="143"/>
      <c r="D93" s="143"/>
      <c r="E93" s="142"/>
      <c r="F93" s="142"/>
    </row>
    <row r="94" spans="1:6" ht="15">
      <c r="A94" s="1"/>
      <c r="B94" s="143"/>
      <c r="C94" s="143"/>
      <c r="D94" s="143"/>
      <c r="E94" s="142"/>
      <c r="F94" s="142"/>
    </row>
    <row r="95" spans="1:6" ht="15">
      <c r="A95" s="1"/>
      <c r="B95" s="143"/>
      <c r="C95" s="143"/>
      <c r="D95" s="143"/>
      <c r="E95" s="142"/>
      <c r="F95" s="142"/>
    </row>
    <row r="96" spans="1:6" ht="15">
      <c r="A96" s="1"/>
      <c r="B96" s="143"/>
      <c r="C96" s="143"/>
      <c r="D96" s="143"/>
      <c r="E96" s="142"/>
      <c r="F96" s="142"/>
    </row>
    <row r="97" spans="1:6" ht="15">
      <c r="A97" s="1"/>
      <c r="B97" s="143"/>
      <c r="C97" s="143"/>
      <c r="D97" s="143"/>
      <c r="E97" s="142"/>
      <c r="F97" s="142"/>
    </row>
    <row r="98" spans="1:6" ht="15">
      <c r="A98" s="1"/>
      <c r="B98" s="143"/>
      <c r="C98" s="143"/>
      <c r="D98" s="143"/>
      <c r="E98" s="142"/>
      <c r="F98" s="142"/>
    </row>
    <row r="99" spans="1:6" ht="15">
      <c r="A99" s="1"/>
      <c r="B99" s="143"/>
      <c r="C99" s="143"/>
      <c r="D99" s="143"/>
      <c r="E99" s="142"/>
      <c r="F99" s="142"/>
    </row>
    <row r="100" spans="1:6" ht="15">
      <c r="A100" s="1"/>
      <c r="B100" s="143"/>
      <c r="C100" s="143"/>
      <c r="D100" s="143"/>
      <c r="E100" s="142"/>
      <c r="F100" s="142"/>
    </row>
    <row r="101" spans="1:6" ht="15">
      <c r="A101" s="1"/>
      <c r="B101" s="143"/>
      <c r="C101" s="143"/>
      <c r="D101" s="143"/>
      <c r="E101" s="142"/>
      <c r="F101" s="142"/>
    </row>
    <row r="102" spans="1:6" ht="15">
      <c r="A102" s="1"/>
      <c r="B102" s="143"/>
      <c r="C102" s="143"/>
      <c r="D102" s="143"/>
      <c r="E102" s="142"/>
      <c r="F102" s="142"/>
    </row>
    <row r="103" spans="1:6" ht="15">
      <c r="A103" s="1"/>
      <c r="B103" s="143"/>
      <c r="C103" s="143"/>
      <c r="D103" s="143"/>
      <c r="E103" s="142"/>
      <c r="F103" s="142"/>
    </row>
    <row r="104" spans="1:6" ht="15">
      <c r="A104" s="1"/>
      <c r="B104" s="143"/>
      <c r="C104" s="143"/>
      <c r="D104" s="143"/>
      <c r="E104" s="142"/>
      <c r="F104" s="142"/>
    </row>
    <row r="105" spans="1:6" ht="15">
      <c r="A105" s="1"/>
      <c r="B105" s="143"/>
      <c r="C105" s="143"/>
      <c r="D105" s="143"/>
      <c r="E105" s="142"/>
      <c r="F105" s="142"/>
    </row>
    <row r="106" spans="1:6" ht="15">
      <c r="A106" s="1"/>
      <c r="B106" s="143"/>
      <c r="C106" s="143"/>
      <c r="D106" s="143"/>
      <c r="E106" s="142"/>
      <c r="F106" s="142"/>
    </row>
    <row r="107" spans="1:6" ht="15">
      <c r="A107" s="1"/>
      <c r="B107" s="143"/>
      <c r="C107" s="143"/>
      <c r="D107" s="143"/>
      <c r="E107" s="142"/>
      <c r="F107" s="142"/>
    </row>
    <row r="108" spans="1:6" ht="15">
      <c r="A108" s="1"/>
      <c r="B108" s="143"/>
      <c r="C108" s="143"/>
      <c r="D108" s="143"/>
      <c r="E108" s="142"/>
      <c r="F108" s="142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"/>
      <c r="B1" s="219" t="s">
        <v>34</v>
      </c>
      <c r="C1" s="220"/>
      <c r="D1" s="220"/>
      <c r="E1" s="220"/>
      <c r="F1" s="220"/>
      <c r="G1" s="220"/>
      <c r="H1" s="221"/>
      <c r="I1" s="158" t="s">
        <v>31</v>
      </c>
      <c r="J1" s="15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5"/>
      <c r="B2" s="219" t="s">
        <v>35</v>
      </c>
      <c r="C2" s="220"/>
      <c r="D2" s="220"/>
      <c r="E2" s="220"/>
      <c r="F2" s="220"/>
      <c r="G2" s="220"/>
      <c r="H2" s="221"/>
      <c r="I2" s="158" t="s">
        <v>29</v>
      </c>
      <c r="J2" s="1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"/>
      <c r="B3" s="219" t="s">
        <v>36</v>
      </c>
      <c r="C3" s="220"/>
      <c r="D3" s="220"/>
      <c r="E3" s="220"/>
      <c r="F3" s="220"/>
      <c r="G3" s="220"/>
      <c r="H3" s="221"/>
      <c r="I3" s="158" t="s">
        <v>99</v>
      </c>
      <c r="J3" s="15"/>
      <c r="K3" s="3"/>
      <c r="L3" s="3"/>
      <c r="M3" s="3"/>
      <c r="N3" s="3"/>
      <c r="O3" s="3"/>
      <c r="P3" s="5" t="s">
        <v>33</v>
      </c>
      <c r="Q3" s="1"/>
      <c r="R3" s="1"/>
      <c r="S3" s="3"/>
      <c r="V3" s="3"/>
    </row>
    <row r="4" spans="1:22" ht="15">
      <c r="A4" s="3"/>
      <c r="B4" s="5" t="s">
        <v>100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9" t="s">
        <v>333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6" t="s">
        <v>355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7"/>
      <c r="B7" s="18" t="s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7"/>
      <c r="V7" s="17"/>
    </row>
    <row r="8" spans="1:26" ht="15.75">
      <c r="A8" s="161" t="s">
        <v>89</v>
      </c>
      <c r="B8" s="161" t="s">
        <v>90</v>
      </c>
      <c r="C8" s="161" t="s">
        <v>91</v>
      </c>
      <c r="D8" s="161" t="s">
        <v>92</v>
      </c>
      <c r="E8" s="161" t="s">
        <v>93</v>
      </c>
      <c r="F8" s="161" t="s">
        <v>94</v>
      </c>
      <c r="G8" s="161" t="s">
        <v>67</v>
      </c>
      <c r="H8" s="161" t="s">
        <v>68</v>
      </c>
      <c r="I8" s="161" t="s">
        <v>95</v>
      </c>
      <c r="J8" s="161"/>
      <c r="K8" s="161"/>
      <c r="L8" s="161"/>
      <c r="M8" s="161"/>
      <c r="N8" s="161"/>
      <c r="O8" s="161"/>
      <c r="P8" s="161" t="s">
        <v>96</v>
      </c>
      <c r="Q8" s="156"/>
      <c r="R8" s="156"/>
      <c r="S8" s="161" t="s">
        <v>97</v>
      </c>
      <c r="T8" s="157"/>
      <c r="U8" s="157"/>
      <c r="V8" s="161" t="s">
        <v>98</v>
      </c>
      <c r="W8" s="155"/>
      <c r="X8" s="155"/>
      <c r="Y8" s="155"/>
      <c r="Z8" s="155"/>
    </row>
    <row r="9" spans="1:26" ht="15">
      <c r="A9" s="144"/>
      <c r="B9" s="144"/>
      <c r="C9" s="162"/>
      <c r="D9" s="148" t="s">
        <v>78</v>
      </c>
      <c r="E9" s="144"/>
      <c r="F9" s="163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50"/>
      <c r="R9" s="150"/>
      <c r="S9" s="144"/>
      <c r="T9" s="147"/>
      <c r="U9" s="147"/>
      <c r="V9" s="144"/>
      <c r="W9" s="147"/>
      <c r="X9" s="147"/>
      <c r="Y9" s="147"/>
      <c r="Z9" s="147"/>
    </row>
    <row r="10" spans="1:26" ht="15">
      <c r="A10" s="150"/>
      <c r="B10" s="150"/>
      <c r="C10" s="165">
        <v>1</v>
      </c>
      <c r="D10" s="165" t="s">
        <v>79</v>
      </c>
      <c r="E10" s="150"/>
      <c r="F10" s="164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47"/>
      <c r="U10" s="147"/>
      <c r="V10" s="150"/>
      <c r="W10" s="147"/>
      <c r="X10" s="147"/>
      <c r="Y10" s="147"/>
      <c r="Z10" s="147"/>
    </row>
    <row r="11" spans="1:26" ht="24.75" customHeight="1">
      <c r="A11" s="171"/>
      <c r="B11" s="166" t="s">
        <v>101</v>
      </c>
      <c r="C11" s="172" t="s">
        <v>248</v>
      </c>
      <c r="D11" s="166" t="s">
        <v>249</v>
      </c>
      <c r="E11" s="166" t="s">
        <v>104</v>
      </c>
      <c r="F11" s="167">
        <v>11.284</v>
      </c>
      <c r="G11" s="173"/>
      <c r="H11" s="173"/>
      <c r="I11" s="168">
        <f aca="true" t="shared" si="0" ref="I11:I18">ROUND(F11*(G11+H11),2)</f>
        <v>0</v>
      </c>
      <c r="J11" s="166">
        <f aca="true" t="shared" si="1" ref="J11:J18">ROUND(F11*(N11),2)</f>
        <v>0</v>
      </c>
      <c r="K11" s="169">
        <f aca="true" t="shared" si="2" ref="K11:K18">ROUND(F11*(O11),2)</f>
        <v>0</v>
      </c>
      <c r="L11" s="169">
        <f aca="true" t="shared" si="3" ref="L11:L18">ROUND(F11*(G11),2)</f>
        <v>0</v>
      </c>
      <c r="M11" s="169">
        <f aca="true" t="shared" si="4" ref="M11:M18">ROUND(F11*(H11),2)</f>
        <v>0</v>
      </c>
      <c r="N11" s="169">
        <v>0</v>
      </c>
      <c r="O11" s="169"/>
      <c r="P11" s="174"/>
      <c r="Q11" s="174"/>
      <c r="R11" s="174"/>
      <c r="S11" s="169">
        <f aca="true" t="shared" si="5" ref="S11:S18">ROUND(F11*(P11),3)</f>
        <v>0</v>
      </c>
      <c r="T11" s="170"/>
      <c r="U11" s="170"/>
      <c r="V11" s="174"/>
      <c r="Z11">
        <v>0</v>
      </c>
    </row>
    <row r="12" spans="1:26" ht="24.75" customHeight="1">
      <c r="A12" s="171"/>
      <c r="B12" s="166" t="s">
        <v>101</v>
      </c>
      <c r="C12" s="172" t="s">
        <v>252</v>
      </c>
      <c r="D12" s="166" t="s">
        <v>253</v>
      </c>
      <c r="E12" s="166" t="s">
        <v>104</v>
      </c>
      <c r="F12" s="167">
        <v>11.284</v>
      </c>
      <c r="G12" s="173"/>
      <c r="H12" s="173"/>
      <c r="I12" s="168">
        <f t="shared" si="0"/>
        <v>0</v>
      </c>
      <c r="J12" s="166">
        <f t="shared" si="1"/>
        <v>0</v>
      </c>
      <c r="K12" s="169">
        <f t="shared" si="2"/>
        <v>0</v>
      </c>
      <c r="L12" s="169">
        <f t="shared" si="3"/>
        <v>0</v>
      </c>
      <c r="M12" s="169">
        <f t="shared" si="4"/>
        <v>0</v>
      </c>
      <c r="N12" s="169">
        <v>0</v>
      </c>
      <c r="O12" s="169"/>
      <c r="P12" s="174"/>
      <c r="Q12" s="174"/>
      <c r="R12" s="174"/>
      <c r="S12" s="169">
        <f t="shared" si="5"/>
        <v>0</v>
      </c>
      <c r="T12" s="170"/>
      <c r="U12" s="170"/>
      <c r="V12" s="174"/>
      <c r="Z12">
        <v>0</v>
      </c>
    </row>
    <row r="13" spans="1:26" ht="24.75" customHeight="1">
      <c r="A13" s="171"/>
      <c r="B13" s="166" t="s">
        <v>101</v>
      </c>
      <c r="C13" s="172" t="s">
        <v>255</v>
      </c>
      <c r="D13" s="166" t="s">
        <v>349</v>
      </c>
      <c r="E13" s="166" t="s">
        <v>104</v>
      </c>
      <c r="F13" s="167">
        <v>11.284</v>
      </c>
      <c r="G13" s="173"/>
      <c r="H13" s="173"/>
      <c r="I13" s="168">
        <f t="shared" si="0"/>
        <v>0</v>
      </c>
      <c r="J13" s="166">
        <f t="shared" si="1"/>
        <v>0</v>
      </c>
      <c r="K13" s="169">
        <f t="shared" si="2"/>
        <v>0</v>
      </c>
      <c r="L13" s="169">
        <f t="shared" si="3"/>
        <v>0</v>
      </c>
      <c r="M13" s="169">
        <f t="shared" si="4"/>
        <v>0</v>
      </c>
      <c r="N13" s="169">
        <v>0</v>
      </c>
      <c r="O13" s="169"/>
      <c r="P13" s="174"/>
      <c r="Q13" s="174"/>
      <c r="R13" s="174"/>
      <c r="S13" s="169">
        <f t="shared" si="5"/>
        <v>0</v>
      </c>
      <c r="T13" s="170"/>
      <c r="U13" s="170"/>
      <c r="V13" s="174"/>
      <c r="Z13">
        <v>0</v>
      </c>
    </row>
    <row r="14" spans="1:26" ht="24.75" customHeight="1">
      <c r="A14" s="171"/>
      <c r="B14" s="166" t="s">
        <v>101</v>
      </c>
      <c r="C14" s="172" t="s">
        <v>250</v>
      </c>
      <c r="D14" s="166" t="s">
        <v>251</v>
      </c>
      <c r="E14" s="166" t="s">
        <v>104</v>
      </c>
      <c r="F14" s="167">
        <v>11.284</v>
      </c>
      <c r="G14" s="173"/>
      <c r="H14" s="173"/>
      <c r="I14" s="168">
        <f t="shared" si="0"/>
        <v>0</v>
      </c>
      <c r="J14" s="166">
        <f t="shared" si="1"/>
        <v>0</v>
      </c>
      <c r="K14" s="169">
        <f t="shared" si="2"/>
        <v>0</v>
      </c>
      <c r="L14" s="169">
        <f t="shared" si="3"/>
        <v>0</v>
      </c>
      <c r="M14" s="169">
        <f t="shared" si="4"/>
        <v>0</v>
      </c>
      <c r="N14" s="169">
        <v>0</v>
      </c>
      <c r="O14" s="169"/>
      <c r="P14" s="174"/>
      <c r="Q14" s="174"/>
      <c r="R14" s="174"/>
      <c r="S14" s="169">
        <f t="shared" si="5"/>
        <v>0</v>
      </c>
      <c r="T14" s="170"/>
      <c r="U14" s="170"/>
      <c r="V14" s="174"/>
      <c r="Z14">
        <v>0</v>
      </c>
    </row>
    <row r="15" spans="1:26" ht="24.75" customHeight="1">
      <c r="A15" s="171"/>
      <c r="B15" s="166" t="s">
        <v>101</v>
      </c>
      <c r="C15" s="172" t="s">
        <v>121</v>
      </c>
      <c r="D15" s="166" t="s">
        <v>122</v>
      </c>
      <c r="E15" s="166" t="s">
        <v>123</v>
      </c>
      <c r="F15" s="167">
        <v>56.42</v>
      </c>
      <c r="G15" s="173"/>
      <c r="H15" s="173"/>
      <c r="I15" s="168">
        <f t="shared" si="0"/>
        <v>0</v>
      </c>
      <c r="J15" s="166">
        <f t="shared" si="1"/>
        <v>0</v>
      </c>
      <c r="K15" s="169">
        <f t="shared" si="2"/>
        <v>0</v>
      </c>
      <c r="L15" s="169">
        <f t="shared" si="3"/>
        <v>0</v>
      </c>
      <c r="M15" s="169">
        <f t="shared" si="4"/>
        <v>0</v>
      </c>
      <c r="N15" s="169">
        <v>0</v>
      </c>
      <c r="O15" s="169"/>
      <c r="P15" s="174"/>
      <c r="Q15" s="174"/>
      <c r="R15" s="174"/>
      <c r="S15" s="169">
        <f t="shared" si="5"/>
        <v>0</v>
      </c>
      <c r="T15" s="170"/>
      <c r="U15" s="170"/>
      <c r="V15" s="174"/>
      <c r="Z15">
        <v>0</v>
      </c>
    </row>
    <row r="16" spans="1:26" ht="24.75" customHeight="1">
      <c r="A16" s="171"/>
      <c r="B16" s="166" t="s">
        <v>101</v>
      </c>
      <c r="C16" s="172" t="s">
        <v>336</v>
      </c>
      <c r="D16" s="166" t="s">
        <v>337</v>
      </c>
      <c r="E16" s="166" t="s">
        <v>104</v>
      </c>
      <c r="F16" s="167">
        <v>11.284</v>
      </c>
      <c r="G16" s="173"/>
      <c r="H16" s="173"/>
      <c r="I16" s="168">
        <f t="shared" si="0"/>
        <v>0</v>
      </c>
      <c r="J16" s="166">
        <f t="shared" si="1"/>
        <v>0</v>
      </c>
      <c r="K16" s="169">
        <f t="shared" si="2"/>
        <v>0</v>
      </c>
      <c r="L16" s="169">
        <f t="shared" si="3"/>
        <v>0</v>
      </c>
      <c r="M16" s="169">
        <f t="shared" si="4"/>
        <v>0</v>
      </c>
      <c r="N16" s="169">
        <v>0</v>
      </c>
      <c r="O16" s="169"/>
      <c r="P16" s="174"/>
      <c r="Q16" s="174"/>
      <c r="R16" s="174"/>
      <c r="S16" s="169">
        <f t="shared" si="5"/>
        <v>0</v>
      </c>
      <c r="T16" s="170"/>
      <c r="U16" s="170"/>
      <c r="V16" s="174"/>
      <c r="Z16">
        <v>0</v>
      </c>
    </row>
    <row r="17" spans="1:26" ht="24.75" customHeight="1">
      <c r="A17" s="171"/>
      <c r="B17" s="166" t="s">
        <v>101</v>
      </c>
      <c r="C17" s="172" t="s">
        <v>119</v>
      </c>
      <c r="D17" s="166" t="s">
        <v>120</v>
      </c>
      <c r="E17" s="166" t="s">
        <v>104</v>
      </c>
      <c r="F17" s="167">
        <v>11.284</v>
      </c>
      <c r="G17" s="173"/>
      <c r="H17" s="173"/>
      <c r="I17" s="168">
        <f t="shared" si="0"/>
        <v>0</v>
      </c>
      <c r="J17" s="166">
        <f t="shared" si="1"/>
        <v>0</v>
      </c>
      <c r="K17" s="169">
        <f t="shared" si="2"/>
        <v>0</v>
      </c>
      <c r="L17" s="169">
        <f t="shared" si="3"/>
        <v>0</v>
      </c>
      <c r="M17" s="169">
        <f t="shared" si="4"/>
        <v>0</v>
      </c>
      <c r="N17" s="169">
        <v>0</v>
      </c>
      <c r="O17" s="169"/>
      <c r="P17" s="174"/>
      <c r="Q17" s="174"/>
      <c r="R17" s="174"/>
      <c r="S17" s="169">
        <f t="shared" si="5"/>
        <v>0</v>
      </c>
      <c r="T17" s="170"/>
      <c r="U17" s="170"/>
      <c r="V17" s="174"/>
      <c r="Z17">
        <v>0</v>
      </c>
    </row>
    <row r="18" spans="1:26" ht="24.75" customHeight="1">
      <c r="A18" s="171"/>
      <c r="B18" s="166" t="s">
        <v>101</v>
      </c>
      <c r="C18" s="172" t="s">
        <v>321</v>
      </c>
      <c r="D18" s="166" t="s">
        <v>322</v>
      </c>
      <c r="E18" s="166" t="s">
        <v>104</v>
      </c>
      <c r="F18" s="167">
        <v>11.284</v>
      </c>
      <c r="G18" s="173"/>
      <c r="H18" s="173"/>
      <c r="I18" s="168">
        <f t="shared" si="0"/>
        <v>0</v>
      </c>
      <c r="J18" s="166">
        <f t="shared" si="1"/>
        <v>0</v>
      </c>
      <c r="K18" s="169">
        <f t="shared" si="2"/>
        <v>0</v>
      </c>
      <c r="L18" s="169">
        <f t="shared" si="3"/>
        <v>0</v>
      </c>
      <c r="M18" s="169">
        <f t="shared" si="4"/>
        <v>0</v>
      </c>
      <c r="N18" s="169">
        <v>0</v>
      </c>
      <c r="O18" s="169"/>
      <c r="P18" s="174"/>
      <c r="Q18" s="174"/>
      <c r="R18" s="174"/>
      <c r="S18" s="169">
        <f t="shared" si="5"/>
        <v>0</v>
      </c>
      <c r="T18" s="170"/>
      <c r="U18" s="170"/>
      <c r="V18" s="174"/>
      <c r="Z18">
        <v>0</v>
      </c>
    </row>
    <row r="19" spans="1:26" ht="15">
      <c r="A19" s="150"/>
      <c r="B19" s="150"/>
      <c r="C19" s="165">
        <v>1</v>
      </c>
      <c r="D19" s="165" t="s">
        <v>79</v>
      </c>
      <c r="E19" s="150"/>
      <c r="F19" s="164"/>
      <c r="G19" s="153">
        <f>ROUND((SUM(L10:L18))/1,2)</f>
        <v>0</v>
      </c>
      <c r="H19" s="153">
        <f>ROUND((SUM(M10:M18))/1,2)</f>
        <v>0</v>
      </c>
      <c r="I19" s="153">
        <f>ROUND((SUM(I10:I18))/1,2)</f>
        <v>0</v>
      </c>
      <c r="J19" s="150"/>
      <c r="K19" s="150"/>
      <c r="L19" s="150">
        <f>ROUND((SUM(L10:L18))/1,2)</f>
        <v>0</v>
      </c>
      <c r="M19" s="150">
        <f>ROUND((SUM(M10:M18))/1,2)</f>
        <v>0</v>
      </c>
      <c r="N19" s="150"/>
      <c r="O19" s="150"/>
      <c r="P19" s="175"/>
      <c r="Q19" s="150"/>
      <c r="R19" s="150"/>
      <c r="S19" s="175">
        <f>ROUND((SUM(S10:S18))/1,2)</f>
        <v>0</v>
      </c>
      <c r="T19" s="147"/>
      <c r="U19" s="147"/>
      <c r="V19" s="2">
        <f>ROUND((SUM(V10:V18))/1,2)</f>
        <v>0</v>
      </c>
      <c r="W19" s="147"/>
      <c r="X19" s="147"/>
      <c r="Y19" s="147"/>
      <c r="Z19" s="147"/>
    </row>
    <row r="20" spans="1:22" ht="15">
      <c r="A20" s="1"/>
      <c r="B20" s="1"/>
      <c r="C20" s="1"/>
      <c r="D20" s="1"/>
      <c r="E20" s="1"/>
      <c r="F20" s="160"/>
      <c r="G20" s="143"/>
      <c r="H20" s="143"/>
      <c r="I20" s="143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ht="15">
      <c r="A21" s="150"/>
      <c r="B21" s="150"/>
      <c r="C21" s="165">
        <v>5</v>
      </c>
      <c r="D21" s="165" t="s">
        <v>82</v>
      </c>
      <c r="E21" s="150"/>
      <c r="F21" s="164"/>
      <c r="G21" s="151"/>
      <c r="H21" s="151"/>
      <c r="I21" s="151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47"/>
      <c r="U21" s="147"/>
      <c r="V21" s="150"/>
      <c r="W21" s="147"/>
      <c r="X21" s="147"/>
      <c r="Y21" s="147"/>
      <c r="Z21" s="147"/>
    </row>
    <row r="22" spans="1:26" ht="24.75" customHeight="1">
      <c r="A22" s="171"/>
      <c r="B22" s="166" t="s">
        <v>143</v>
      </c>
      <c r="C22" s="172" t="s">
        <v>339</v>
      </c>
      <c r="D22" s="166" t="s">
        <v>340</v>
      </c>
      <c r="E22" s="166" t="s">
        <v>123</v>
      </c>
      <c r="F22" s="167">
        <v>56.42</v>
      </c>
      <c r="G22" s="173"/>
      <c r="H22" s="173"/>
      <c r="I22" s="168">
        <f>ROUND(F22*(G22+H22),2)</f>
        <v>0</v>
      </c>
      <c r="J22" s="166">
        <f>ROUND(F22*(N22),2)</f>
        <v>0</v>
      </c>
      <c r="K22" s="169">
        <f>ROUND(F22*(O22),2)</f>
        <v>0</v>
      </c>
      <c r="L22" s="169">
        <f>ROUND(F22*(G22),2)</f>
        <v>0</v>
      </c>
      <c r="M22" s="169">
        <f>ROUND(F22*(H22),2)</f>
        <v>0</v>
      </c>
      <c r="N22" s="169">
        <v>0</v>
      </c>
      <c r="O22" s="169"/>
      <c r="P22" s="174">
        <v>0.40481</v>
      </c>
      <c r="Q22" s="174"/>
      <c r="R22" s="174">
        <v>0.40481</v>
      </c>
      <c r="S22" s="169">
        <f>ROUND(F22*(P22),3)</f>
        <v>22.839</v>
      </c>
      <c r="T22" s="170"/>
      <c r="U22" s="170"/>
      <c r="V22" s="174"/>
      <c r="Z22">
        <v>0</v>
      </c>
    </row>
    <row r="23" spans="1:26" ht="15">
      <c r="A23" s="150"/>
      <c r="B23" s="150"/>
      <c r="C23" s="165">
        <v>5</v>
      </c>
      <c r="D23" s="165" t="s">
        <v>82</v>
      </c>
      <c r="E23" s="150"/>
      <c r="F23" s="164"/>
      <c r="G23" s="153">
        <f>ROUND((SUM(L21:L22))/1,2)</f>
        <v>0</v>
      </c>
      <c r="H23" s="153">
        <f>ROUND((SUM(M21:M22))/1,2)</f>
        <v>0</v>
      </c>
      <c r="I23" s="153">
        <f>ROUND((SUM(I21:I22))/1,2)</f>
        <v>0</v>
      </c>
      <c r="J23" s="150"/>
      <c r="K23" s="150"/>
      <c r="L23" s="150">
        <f>ROUND((SUM(L21:L22))/1,2)</f>
        <v>0</v>
      </c>
      <c r="M23" s="150">
        <f>ROUND((SUM(M21:M22))/1,2)</f>
        <v>0</v>
      </c>
      <c r="N23" s="150"/>
      <c r="O23" s="150"/>
      <c r="P23" s="175"/>
      <c r="Q23" s="150"/>
      <c r="R23" s="150"/>
      <c r="S23" s="175">
        <f>ROUND((SUM(S21:S22))/1,2)</f>
        <v>22.84</v>
      </c>
      <c r="T23" s="147"/>
      <c r="U23" s="147"/>
      <c r="V23" s="2">
        <f>ROUND((SUM(V21:V22))/1,2)</f>
        <v>0</v>
      </c>
      <c r="W23" s="147"/>
      <c r="X23" s="147"/>
      <c r="Y23" s="147"/>
      <c r="Z23" s="147"/>
    </row>
    <row r="24" spans="1:22" ht="15">
      <c r="A24" s="1"/>
      <c r="B24" s="1"/>
      <c r="C24" s="1"/>
      <c r="D24" s="1"/>
      <c r="E24" s="1"/>
      <c r="F24" s="160"/>
      <c r="G24" s="143"/>
      <c r="H24" s="143"/>
      <c r="I24" s="143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ht="15">
      <c r="A25" s="150"/>
      <c r="B25" s="150"/>
      <c r="C25" s="165">
        <v>9</v>
      </c>
      <c r="D25" s="165" t="s">
        <v>83</v>
      </c>
      <c r="E25" s="150"/>
      <c r="F25" s="164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47"/>
      <c r="U25" s="147"/>
      <c r="V25" s="150"/>
      <c r="W25" s="147"/>
      <c r="X25" s="147"/>
      <c r="Y25" s="147"/>
      <c r="Z25" s="147"/>
    </row>
    <row r="26" spans="1:26" ht="24.75" customHeight="1">
      <c r="A26" s="181"/>
      <c r="B26" s="176" t="s">
        <v>154</v>
      </c>
      <c r="C26" s="182" t="s">
        <v>341</v>
      </c>
      <c r="D26" s="176" t="s">
        <v>342</v>
      </c>
      <c r="E26" s="176" t="s">
        <v>163</v>
      </c>
      <c r="F26" s="177">
        <v>32.153000000000006</v>
      </c>
      <c r="G26" s="183"/>
      <c r="H26" s="183"/>
      <c r="I26" s="178">
        <f>ROUND(F26*(G26+H26),2)</f>
        <v>0</v>
      </c>
      <c r="J26" s="176">
        <f>ROUND(F26*(N26),2)</f>
        <v>0</v>
      </c>
      <c r="K26" s="179">
        <f>ROUND(F26*(O26),2)</f>
        <v>0</v>
      </c>
      <c r="L26" s="179">
        <f>ROUND(F26*(G26),2)</f>
        <v>0</v>
      </c>
      <c r="M26" s="179">
        <f>ROUND(F26*(H26),2)</f>
        <v>0</v>
      </c>
      <c r="N26" s="179">
        <v>0</v>
      </c>
      <c r="O26" s="179"/>
      <c r="P26" s="184">
        <v>0.018</v>
      </c>
      <c r="Q26" s="184"/>
      <c r="R26" s="184">
        <v>0.018</v>
      </c>
      <c r="S26" s="179">
        <f>ROUND(F26*(P26),3)</f>
        <v>0.579</v>
      </c>
      <c r="T26" s="180"/>
      <c r="U26" s="180"/>
      <c r="V26" s="184"/>
      <c r="Z26">
        <v>0</v>
      </c>
    </row>
    <row r="27" spans="1:26" ht="24.75" customHeight="1">
      <c r="A27" s="171"/>
      <c r="B27" s="166" t="s">
        <v>143</v>
      </c>
      <c r="C27" s="172" t="s">
        <v>159</v>
      </c>
      <c r="D27" s="166" t="s">
        <v>160</v>
      </c>
      <c r="E27" s="166" t="s">
        <v>136</v>
      </c>
      <c r="F27" s="167">
        <v>29.23</v>
      </c>
      <c r="G27" s="173"/>
      <c r="H27" s="173"/>
      <c r="I27" s="168">
        <f>ROUND(F27*(G27+H27),2)</f>
        <v>0</v>
      </c>
      <c r="J27" s="166">
        <f>ROUND(F27*(N27),2)</f>
        <v>0</v>
      </c>
      <c r="K27" s="169">
        <f>ROUND(F27*(O27),2)</f>
        <v>0</v>
      </c>
      <c r="L27" s="169">
        <f>ROUND(F27*(G27),2)</f>
        <v>0</v>
      </c>
      <c r="M27" s="169">
        <f>ROUND(F27*(H27),2)</f>
        <v>0</v>
      </c>
      <c r="N27" s="169">
        <v>0</v>
      </c>
      <c r="O27" s="169"/>
      <c r="P27" s="174">
        <v>0.164</v>
      </c>
      <c r="Q27" s="174"/>
      <c r="R27" s="174">
        <v>0.164</v>
      </c>
      <c r="S27" s="169">
        <f>ROUND(F27*(P27),3)</f>
        <v>4.794</v>
      </c>
      <c r="T27" s="170"/>
      <c r="U27" s="170"/>
      <c r="V27" s="174"/>
      <c r="Z27">
        <v>0</v>
      </c>
    </row>
    <row r="28" spans="1:26" ht="15">
      <c r="A28" s="150"/>
      <c r="B28" s="150"/>
      <c r="C28" s="165">
        <v>9</v>
      </c>
      <c r="D28" s="165" t="s">
        <v>83</v>
      </c>
      <c r="E28" s="150"/>
      <c r="F28" s="164"/>
      <c r="G28" s="153">
        <f>ROUND((SUM(L25:L27))/1,2)</f>
        <v>0</v>
      </c>
      <c r="H28" s="153">
        <f>ROUND((SUM(M25:M27))/1,2)</f>
        <v>0</v>
      </c>
      <c r="I28" s="153">
        <f>ROUND((SUM(I25:I27))/1,2)</f>
        <v>0</v>
      </c>
      <c r="J28" s="150"/>
      <c r="K28" s="150"/>
      <c r="L28" s="150">
        <f>ROUND((SUM(L25:L27))/1,2)</f>
        <v>0</v>
      </c>
      <c r="M28" s="150">
        <f>ROUND((SUM(M25:M27))/1,2)</f>
        <v>0</v>
      </c>
      <c r="N28" s="150"/>
      <c r="O28" s="150"/>
      <c r="P28" s="175"/>
      <c r="Q28" s="150"/>
      <c r="R28" s="150"/>
      <c r="S28" s="175">
        <f>ROUND((SUM(S25:S27))/1,2)</f>
        <v>5.37</v>
      </c>
      <c r="T28" s="147"/>
      <c r="U28" s="147"/>
      <c r="V28" s="2">
        <f>ROUND((SUM(V25:V27))/1,2)</f>
        <v>0</v>
      </c>
      <c r="W28" s="147"/>
      <c r="X28" s="147"/>
      <c r="Y28" s="147"/>
      <c r="Z28" s="147"/>
    </row>
    <row r="29" spans="1:22" ht="15">
      <c r="A29" s="1"/>
      <c r="B29" s="1"/>
      <c r="C29" s="1"/>
      <c r="D29" s="1"/>
      <c r="E29" s="1"/>
      <c r="F29" s="160"/>
      <c r="G29" s="143"/>
      <c r="H29" s="143"/>
      <c r="I29" s="143"/>
      <c r="J29" s="1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6" ht="15">
      <c r="A30" s="150"/>
      <c r="B30" s="150"/>
      <c r="C30" s="165">
        <v>99</v>
      </c>
      <c r="D30" s="165" t="s">
        <v>84</v>
      </c>
      <c r="E30" s="150"/>
      <c r="F30" s="164"/>
      <c r="G30" s="151"/>
      <c r="H30" s="151"/>
      <c r="I30" s="151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47"/>
      <c r="U30" s="147"/>
      <c r="V30" s="150"/>
      <c r="W30" s="147"/>
      <c r="X30" s="147"/>
      <c r="Y30" s="147"/>
      <c r="Z30" s="147"/>
    </row>
    <row r="31" spans="1:26" ht="24.75" customHeight="1">
      <c r="A31" s="171"/>
      <c r="B31" s="166" t="s">
        <v>143</v>
      </c>
      <c r="C31" s="172" t="s">
        <v>167</v>
      </c>
      <c r="D31" s="166" t="s">
        <v>168</v>
      </c>
      <c r="E31" s="166" t="s">
        <v>169</v>
      </c>
      <c r="F31" s="167">
        <v>28.2118542</v>
      </c>
      <c r="G31" s="173"/>
      <c r="H31" s="173"/>
      <c r="I31" s="168">
        <f>ROUND(F31*(G31+H31),2)</f>
        <v>0</v>
      </c>
      <c r="J31" s="166">
        <f>ROUND(F31*(N31),2)</f>
        <v>0</v>
      </c>
      <c r="K31" s="169">
        <f>ROUND(F31*(O31),2)</f>
        <v>0</v>
      </c>
      <c r="L31" s="169">
        <f>ROUND(F31*(G31),2)</f>
        <v>0</v>
      </c>
      <c r="M31" s="169">
        <f>ROUND(F31*(H31),2)</f>
        <v>0</v>
      </c>
      <c r="N31" s="169">
        <v>0</v>
      </c>
      <c r="O31" s="169"/>
      <c r="P31" s="174"/>
      <c r="Q31" s="174"/>
      <c r="R31" s="174"/>
      <c r="S31" s="169">
        <f>ROUND(F31*(P31),3)</f>
        <v>0</v>
      </c>
      <c r="T31" s="170"/>
      <c r="U31" s="170"/>
      <c r="V31" s="174"/>
      <c r="Z31">
        <v>0</v>
      </c>
    </row>
    <row r="32" spans="1:26" ht="15">
      <c r="A32" s="150"/>
      <c r="B32" s="150"/>
      <c r="C32" s="165">
        <v>99</v>
      </c>
      <c r="D32" s="165" t="s">
        <v>84</v>
      </c>
      <c r="E32" s="150"/>
      <c r="F32" s="164"/>
      <c r="G32" s="153">
        <f>ROUND((SUM(L30:L31))/1,2)</f>
        <v>0</v>
      </c>
      <c r="H32" s="153">
        <f>ROUND((SUM(M30:M31))/1,2)</f>
        <v>0</v>
      </c>
      <c r="I32" s="153">
        <f>ROUND((SUM(I30:I31))/1,2)</f>
        <v>0</v>
      </c>
      <c r="J32" s="150"/>
      <c r="K32" s="150"/>
      <c r="L32" s="150">
        <f>ROUND((SUM(L30:L31))/1,2)</f>
        <v>0</v>
      </c>
      <c r="M32" s="150">
        <f>ROUND((SUM(M30:M31))/1,2)</f>
        <v>0</v>
      </c>
      <c r="N32" s="150"/>
      <c r="O32" s="150"/>
      <c r="P32" s="175"/>
      <c r="Q32" s="150"/>
      <c r="R32" s="150"/>
      <c r="S32" s="175">
        <f>ROUND((SUM(S30:S31))/1,2)</f>
        <v>0</v>
      </c>
      <c r="T32" s="147"/>
      <c r="U32" s="147"/>
      <c r="V32" s="2">
        <f>ROUND((SUM(V30:V31))/1,2)</f>
        <v>0</v>
      </c>
      <c r="W32" s="147"/>
      <c r="X32" s="147"/>
      <c r="Y32" s="147"/>
      <c r="Z32" s="147"/>
    </row>
    <row r="33" spans="1:22" ht="15">
      <c r="A33" s="1"/>
      <c r="B33" s="1"/>
      <c r="C33" s="1"/>
      <c r="D33" s="1"/>
      <c r="E33" s="1"/>
      <c r="F33" s="160"/>
      <c r="G33" s="143"/>
      <c r="H33" s="143"/>
      <c r="I33" s="143"/>
      <c r="J33" s="1"/>
      <c r="K33" s="1"/>
      <c r="L33" s="1"/>
      <c r="M33" s="1"/>
      <c r="N33" s="1"/>
      <c r="O33" s="1"/>
      <c r="P33" s="1"/>
      <c r="Q33" s="1"/>
      <c r="R33" s="1"/>
      <c r="S33" s="1"/>
      <c r="V33" s="1"/>
    </row>
    <row r="34" spans="1:22" ht="15">
      <c r="A34" s="150"/>
      <c r="B34" s="150"/>
      <c r="C34" s="150"/>
      <c r="D34" s="2" t="s">
        <v>78</v>
      </c>
      <c r="E34" s="150"/>
      <c r="F34" s="164"/>
      <c r="G34" s="153">
        <f>ROUND((SUM(L9:L33))/2,2)</f>
        <v>0</v>
      </c>
      <c r="H34" s="153">
        <f>ROUND((SUM(M9:M33))/2,2)</f>
        <v>0</v>
      </c>
      <c r="I34" s="153">
        <f>ROUND((SUM(I9:I33))/2,2)</f>
        <v>0</v>
      </c>
      <c r="J34" s="151"/>
      <c r="K34" s="150"/>
      <c r="L34" s="151">
        <f>ROUND((SUM(L9:L33))/2,2)</f>
        <v>0</v>
      </c>
      <c r="M34" s="151">
        <f>ROUND((SUM(M9:M33))/2,2)</f>
        <v>0</v>
      </c>
      <c r="N34" s="150"/>
      <c r="O34" s="150"/>
      <c r="P34" s="175"/>
      <c r="Q34" s="150"/>
      <c r="R34" s="150"/>
      <c r="S34" s="175">
        <f>ROUND((SUM(S9:S33))/2,2)</f>
        <v>28.21</v>
      </c>
      <c r="T34" s="147"/>
      <c r="U34" s="147"/>
      <c r="V34" s="2">
        <f>ROUND((SUM(V9:V33))/2,2)</f>
        <v>0</v>
      </c>
    </row>
    <row r="35" spans="1:22" ht="15">
      <c r="A35" s="1"/>
      <c r="B35" s="1"/>
      <c r="C35" s="1"/>
      <c r="D35" s="1"/>
      <c r="E35" s="1"/>
      <c r="F35" s="160"/>
      <c r="G35" s="143"/>
      <c r="H35" s="143"/>
      <c r="I35" s="143"/>
      <c r="J35" s="1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ht="15">
      <c r="A36" s="150"/>
      <c r="B36" s="150"/>
      <c r="C36" s="150"/>
      <c r="D36" s="2" t="s">
        <v>246</v>
      </c>
      <c r="E36" s="150"/>
      <c r="F36" s="164"/>
      <c r="G36" s="151"/>
      <c r="H36" s="151"/>
      <c r="I36" s="151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47"/>
      <c r="U36" s="147"/>
      <c r="V36" s="150"/>
      <c r="W36" s="147"/>
      <c r="X36" s="147"/>
      <c r="Y36" s="147"/>
      <c r="Z36" s="147"/>
    </row>
    <row r="37" spans="1:26" ht="15">
      <c r="A37" s="150"/>
      <c r="B37" s="150"/>
      <c r="C37" s="165">
        <v>991</v>
      </c>
      <c r="D37" s="165" t="s">
        <v>247</v>
      </c>
      <c r="E37" s="150"/>
      <c r="F37" s="164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47"/>
      <c r="U37" s="147"/>
      <c r="V37" s="150"/>
      <c r="W37" s="147"/>
      <c r="X37" s="147"/>
      <c r="Y37" s="147"/>
      <c r="Z37" s="147"/>
    </row>
    <row r="38" spans="1:26" ht="24.75" customHeight="1">
      <c r="A38" s="181"/>
      <c r="B38" s="176" t="s">
        <v>170</v>
      </c>
      <c r="C38" s="182" t="s">
        <v>356</v>
      </c>
      <c r="D38" s="176" t="s">
        <v>357</v>
      </c>
      <c r="E38" s="176" t="s">
        <v>163</v>
      </c>
      <c r="F38" s="177">
        <v>1</v>
      </c>
      <c r="G38" s="183"/>
      <c r="H38" s="183"/>
      <c r="I38" s="178">
        <f>ROUND(F38*(G38+H38),2)</f>
        <v>0</v>
      </c>
      <c r="J38" s="176">
        <f>ROUND(F38*(N38),2)</f>
        <v>0</v>
      </c>
      <c r="K38" s="179">
        <f>ROUND(F38*(O38),2)</f>
        <v>0</v>
      </c>
      <c r="L38" s="179">
        <f>ROUND(F38*(G38),2)</f>
        <v>0</v>
      </c>
      <c r="M38" s="179">
        <f>ROUND(F38*(H38),2)</f>
        <v>0</v>
      </c>
      <c r="N38" s="179">
        <v>0</v>
      </c>
      <c r="O38" s="179"/>
      <c r="P38" s="184">
        <v>0.001</v>
      </c>
      <c r="Q38" s="184"/>
      <c r="R38" s="184">
        <v>0.001</v>
      </c>
      <c r="S38" s="179">
        <f>ROUND(F38*(P38),3)</f>
        <v>0.001</v>
      </c>
      <c r="T38" s="180"/>
      <c r="U38" s="180"/>
      <c r="V38" s="184"/>
      <c r="Z38">
        <v>0</v>
      </c>
    </row>
    <row r="39" spans="1:26" ht="24.75" customHeight="1">
      <c r="A39" s="171"/>
      <c r="B39" s="166" t="s">
        <v>272</v>
      </c>
      <c r="C39" s="172" t="s">
        <v>358</v>
      </c>
      <c r="D39" s="166" t="s">
        <v>359</v>
      </c>
      <c r="E39" s="166" t="s">
        <v>163</v>
      </c>
      <c r="F39" s="167">
        <v>1</v>
      </c>
      <c r="G39" s="173"/>
      <c r="H39" s="173"/>
      <c r="I39" s="168">
        <f>ROUND(F39*(G39+H39),2)</f>
        <v>0</v>
      </c>
      <c r="J39" s="166">
        <f>ROUND(F39*(N39),2)</f>
        <v>0</v>
      </c>
      <c r="K39" s="169">
        <f>ROUND(F39*(O39),2)</f>
        <v>0</v>
      </c>
      <c r="L39" s="169">
        <f>ROUND(F39*(G39),2)</f>
        <v>0</v>
      </c>
      <c r="M39" s="169">
        <f>ROUND(F39*(H39),2)</f>
        <v>0</v>
      </c>
      <c r="N39" s="169">
        <v>0</v>
      </c>
      <c r="O39" s="169"/>
      <c r="P39" s="174">
        <v>0.001</v>
      </c>
      <c r="Q39" s="174"/>
      <c r="R39" s="174">
        <v>0.001</v>
      </c>
      <c r="S39" s="169">
        <f>ROUND(F39*(P39),3)</f>
        <v>0.001</v>
      </c>
      <c r="T39" s="170"/>
      <c r="U39" s="170"/>
      <c r="V39" s="174"/>
      <c r="Z39">
        <v>0</v>
      </c>
    </row>
    <row r="40" spans="1:22" ht="15">
      <c r="A40" s="150"/>
      <c r="B40" s="150"/>
      <c r="C40" s="165">
        <v>991</v>
      </c>
      <c r="D40" s="165" t="s">
        <v>247</v>
      </c>
      <c r="E40" s="150"/>
      <c r="F40" s="164"/>
      <c r="G40" s="153">
        <f>ROUND((SUM(L37:L39))/1,2)</f>
        <v>0</v>
      </c>
      <c r="H40" s="153">
        <f>ROUND((SUM(M37:M39))/1,2)</f>
        <v>0</v>
      </c>
      <c r="I40" s="153">
        <f>ROUND((SUM(I37:I39))/1,2)</f>
        <v>0</v>
      </c>
      <c r="J40" s="150"/>
      <c r="K40" s="150"/>
      <c r="L40" s="150">
        <f>ROUND((SUM(L37:L39))/1,2)</f>
        <v>0</v>
      </c>
      <c r="M40" s="150">
        <f>ROUND((SUM(M37:M39))/1,2)</f>
        <v>0</v>
      </c>
      <c r="N40" s="150"/>
      <c r="O40" s="150"/>
      <c r="P40" s="175"/>
      <c r="Q40" s="1"/>
      <c r="R40" s="1"/>
      <c r="S40" s="175">
        <f>ROUND((SUM(S37:S39))/1,2)</f>
        <v>0</v>
      </c>
      <c r="T40" s="185"/>
      <c r="U40" s="185"/>
      <c r="V40" s="2">
        <f>ROUND((SUM(V37:V39))/1,2)</f>
        <v>0</v>
      </c>
    </row>
    <row r="41" spans="1:22" ht="15">
      <c r="A41" s="1"/>
      <c r="B41" s="1"/>
      <c r="C41" s="1"/>
      <c r="D41" s="1"/>
      <c r="E41" s="1"/>
      <c r="F41" s="160"/>
      <c r="G41" s="143"/>
      <c r="H41" s="143"/>
      <c r="I41" s="143"/>
      <c r="J41" s="1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2" ht="15">
      <c r="A42" s="150"/>
      <c r="B42" s="150"/>
      <c r="C42" s="150"/>
      <c r="D42" s="2" t="s">
        <v>246</v>
      </c>
      <c r="E42" s="150"/>
      <c r="F42" s="164"/>
      <c r="G42" s="153">
        <f>ROUND((SUM(L36:L41))/2,2)</f>
        <v>0</v>
      </c>
      <c r="H42" s="153">
        <f>ROUND((SUM(M36:M41))/2,2)</f>
        <v>0</v>
      </c>
      <c r="I42" s="153">
        <f>ROUND((SUM(I36:I41))/2,2)</f>
        <v>0</v>
      </c>
      <c r="J42" s="150"/>
      <c r="K42" s="150"/>
      <c r="L42" s="150">
        <f>ROUND((SUM(L36:L41))/2,2)</f>
        <v>0</v>
      </c>
      <c r="M42" s="150">
        <f>ROUND((SUM(M36:M41))/2,2)</f>
        <v>0</v>
      </c>
      <c r="N42" s="150"/>
      <c r="O42" s="150"/>
      <c r="P42" s="175"/>
      <c r="Q42" s="1"/>
      <c r="R42" s="1"/>
      <c r="S42" s="175">
        <f>ROUND((SUM(S36:S41))/2,2)</f>
        <v>0</v>
      </c>
      <c r="V42" s="2">
        <f>ROUND((SUM(V36:V41))/2,2)</f>
        <v>0</v>
      </c>
    </row>
    <row r="43" spans="1:26" ht="15">
      <c r="A43" s="186"/>
      <c r="B43" s="186"/>
      <c r="C43" s="186"/>
      <c r="D43" s="186" t="s">
        <v>88</v>
      </c>
      <c r="E43" s="186"/>
      <c r="F43" s="187"/>
      <c r="G43" s="188">
        <f>ROUND((SUM(L9:L42))/3,2)</f>
        <v>0</v>
      </c>
      <c r="H43" s="188">
        <f>ROUND((SUM(M9:M42))/3,2)</f>
        <v>0</v>
      </c>
      <c r="I43" s="188">
        <f>ROUND((SUM(I9:I42))/3,2)</f>
        <v>0</v>
      </c>
      <c r="J43" s="186"/>
      <c r="K43" s="188">
        <f>ROUND((SUM(K9:K42))/3,2)</f>
        <v>0</v>
      </c>
      <c r="L43" s="186">
        <f>ROUND((SUM(L9:L42))/3,2)</f>
        <v>0</v>
      </c>
      <c r="M43" s="186">
        <f>ROUND((SUM(M9:M42))/3,2)</f>
        <v>0</v>
      </c>
      <c r="N43" s="186"/>
      <c r="O43" s="186"/>
      <c r="P43" s="187"/>
      <c r="Q43" s="186"/>
      <c r="R43" s="188"/>
      <c r="S43" s="187">
        <f>ROUND((SUM(S9:S42))/3,2)</f>
        <v>28.21</v>
      </c>
      <c r="T43" s="189"/>
      <c r="U43" s="189"/>
      <c r="V43" s="186">
        <f>ROUND((SUM(V9:V42))/3,2)</f>
        <v>0</v>
      </c>
      <c r="X43" s="13"/>
      <c r="Y43">
        <f>(SUM(Y9:Y42))</f>
        <v>0</v>
      </c>
      <c r="Z43">
        <f>(SUM(Z9:Z42))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Regenerácia vnútrobloku sidlíska vo Vranove nad Topľou parc.č.3006 2,8,21 až 25., 30006 46,72,76 / Detské ihrisko - Vežová zostava "2"</oddHeader>
    <oddFooter xml:space="preserve">&amp;L&amp;7Spracované systémom Systematic® Kalkulus, tel.: 051 77 10 585&amp;RStrana &amp;P z &amp;N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7"/>
      <c r="C1" s="17"/>
      <c r="D1" s="17"/>
      <c r="E1" s="17"/>
      <c r="F1" s="18" t="s">
        <v>26</v>
      </c>
      <c r="G1" s="17"/>
      <c r="H1" s="17"/>
      <c r="I1" s="17"/>
      <c r="J1" s="17"/>
      <c r="W1">
        <v>30.126</v>
      </c>
    </row>
    <row r="2" spans="1:10" ht="30" customHeight="1" thickTop="1">
      <c r="A2" s="16"/>
      <c r="B2" s="213" t="s">
        <v>1</v>
      </c>
      <c r="C2" s="214"/>
      <c r="D2" s="214"/>
      <c r="E2" s="214"/>
      <c r="F2" s="214"/>
      <c r="G2" s="214"/>
      <c r="H2" s="214"/>
      <c r="I2" s="214"/>
      <c r="J2" s="215"/>
    </row>
    <row r="3" spans="1:10" ht="18" customHeight="1">
      <c r="A3" s="16"/>
      <c r="B3" s="37" t="s">
        <v>28</v>
      </c>
      <c r="C3" s="38"/>
      <c r="D3" s="39"/>
      <c r="E3" s="39"/>
      <c r="F3" s="39"/>
      <c r="G3" s="20"/>
      <c r="H3" s="20"/>
      <c r="I3" s="40" t="s">
        <v>27</v>
      </c>
      <c r="J3" s="33"/>
    </row>
    <row r="4" spans="1:10" ht="18" customHeight="1">
      <c r="A4" s="16"/>
      <c r="B4" s="26"/>
      <c r="C4" s="23"/>
      <c r="D4" s="20"/>
      <c r="E4" s="20"/>
      <c r="F4" s="20"/>
      <c r="G4" s="20"/>
      <c r="H4" s="20"/>
      <c r="I4" s="40" t="s">
        <v>29</v>
      </c>
      <c r="J4" s="33"/>
    </row>
    <row r="5" spans="1:10" ht="18" customHeight="1" thickBot="1">
      <c r="A5" s="16"/>
      <c r="B5" s="41" t="s">
        <v>30</v>
      </c>
      <c r="C5" s="23"/>
      <c r="D5" s="20"/>
      <c r="E5" s="20"/>
      <c r="F5" s="42" t="s">
        <v>31</v>
      </c>
      <c r="G5" s="20"/>
      <c r="H5" s="20"/>
      <c r="I5" s="40" t="s">
        <v>32</v>
      </c>
      <c r="J5" s="43" t="s">
        <v>33</v>
      </c>
    </row>
    <row r="6" spans="1:10" ht="19.5" customHeight="1" thickTop="1">
      <c r="A6" s="16"/>
      <c r="B6" s="207" t="s">
        <v>34</v>
      </c>
      <c r="C6" s="208"/>
      <c r="D6" s="208"/>
      <c r="E6" s="208"/>
      <c r="F6" s="208"/>
      <c r="G6" s="208"/>
      <c r="H6" s="208"/>
      <c r="I6" s="208"/>
      <c r="J6" s="209"/>
    </row>
    <row r="7" spans="1:10" ht="18" customHeight="1">
      <c r="A7" s="16"/>
      <c r="B7" s="52" t="s">
        <v>37</v>
      </c>
      <c r="C7" s="45"/>
      <c r="D7" s="21"/>
      <c r="E7" s="21"/>
      <c r="F7" s="21"/>
      <c r="G7" s="53" t="s">
        <v>38</v>
      </c>
      <c r="H7" s="21"/>
      <c r="I7" s="31"/>
      <c r="J7" s="46"/>
    </row>
    <row r="8" spans="1:10" ht="19.5" customHeight="1">
      <c r="A8" s="16"/>
      <c r="B8" s="210" t="s">
        <v>35</v>
      </c>
      <c r="C8" s="211"/>
      <c r="D8" s="211"/>
      <c r="E8" s="211"/>
      <c r="F8" s="211"/>
      <c r="G8" s="211"/>
      <c r="H8" s="211"/>
      <c r="I8" s="211"/>
      <c r="J8" s="212"/>
    </row>
    <row r="9" spans="1:10" ht="18" customHeight="1">
      <c r="A9" s="16"/>
      <c r="B9" s="41" t="s">
        <v>37</v>
      </c>
      <c r="C9" s="23"/>
      <c r="D9" s="20"/>
      <c r="E9" s="20"/>
      <c r="F9" s="20"/>
      <c r="G9" s="42" t="s">
        <v>38</v>
      </c>
      <c r="H9" s="20"/>
      <c r="I9" s="30"/>
      <c r="J9" s="33"/>
    </row>
    <row r="10" spans="1:10" ht="19.5" customHeight="1">
      <c r="A10" s="16"/>
      <c r="B10" s="210" t="s">
        <v>36</v>
      </c>
      <c r="C10" s="211"/>
      <c r="D10" s="211"/>
      <c r="E10" s="211"/>
      <c r="F10" s="211"/>
      <c r="G10" s="211"/>
      <c r="H10" s="211"/>
      <c r="I10" s="211"/>
      <c r="J10" s="212"/>
    </row>
    <row r="11" spans="1:10" ht="18" customHeight="1" thickBot="1">
      <c r="A11" s="16"/>
      <c r="B11" s="41" t="s">
        <v>37</v>
      </c>
      <c r="C11" s="23"/>
      <c r="D11" s="20"/>
      <c r="E11" s="20"/>
      <c r="F11" s="20"/>
      <c r="G11" s="42" t="s">
        <v>38</v>
      </c>
      <c r="H11" s="20"/>
      <c r="I11" s="30"/>
      <c r="J11" s="33"/>
    </row>
    <row r="12" spans="1:10" ht="18" customHeight="1" thickTop="1">
      <c r="A12" s="16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6"/>
      <c r="B13" s="44"/>
      <c r="C13" s="45"/>
      <c r="D13" s="21"/>
      <c r="E13" s="21"/>
      <c r="F13" s="21"/>
      <c r="G13" s="21"/>
      <c r="H13" s="21"/>
      <c r="I13" s="31"/>
      <c r="J13" s="46"/>
    </row>
    <row r="14" spans="1:10" ht="18" customHeight="1" thickTop="1">
      <c r="A14" s="16"/>
      <c r="B14" s="55" t="s">
        <v>39</v>
      </c>
      <c r="C14" s="83" t="s">
        <v>6</v>
      </c>
      <c r="D14" s="84" t="s">
        <v>67</v>
      </c>
      <c r="E14" s="85" t="s">
        <v>68</v>
      </c>
      <c r="F14" s="83" t="s">
        <v>69</v>
      </c>
      <c r="G14" s="55" t="s">
        <v>46</v>
      </c>
      <c r="H14" s="48"/>
      <c r="I14" s="50"/>
      <c r="J14" s="51"/>
    </row>
    <row r="15" spans="1:10" ht="18" customHeight="1">
      <c r="A15" s="16"/>
      <c r="B15" s="90">
        <v>1</v>
      </c>
      <c r="C15" s="91" t="s">
        <v>40</v>
      </c>
      <c r="D15" s="92">
        <f>'Rekap 18698'!B17</f>
        <v>0</v>
      </c>
      <c r="E15" s="93">
        <f>'Rekap 18698'!C17</f>
        <v>0</v>
      </c>
      <c r="F15" s="91">
        <f>'Rekap 18698'!D17</f>
        <v>0</v>
      </c>
      <c r="G15" s="56">
        <v>7</v>
      </c>
      <c r="H15" s="58" t="s">
        <v>47</v>
      </c>
      <c r="I15" s="31"/>
      <c r="J15" s="60">
        <v>0</v>
      </c>
    </row>
    <row r="16" spans="1:10" ht="18" customHeight="1">
      <c r="A16" s="16"/>
      <c r="B16" s="88">
        <v>2</v>
      </c>
      <c r="C16" s="89" t="s">
        <v>41</v>
      </c>
      <c r="D16" s="94">
        <f>'Rekap 18698'!B22</f>
        <v>0</v>
      </c>
      <c r="E16" s="95">
        <f>'Rekap 18698'!C22</f>
        <v>0</v>
      </c>
      <c r="F16" s="104">
        <f>'Rekap 18698'!D22</f>
        <v>0</v>
      </c>
      <c r="G16" s="107"/>
      <c r="H16" s="119"/>
      <c r="I16" s="121"/>
      <c r="J16" s="114"/>
    </row>
    <row r="17" spans="1:10" ht="18" customHeight="1">
      <c r="A17" s="16"/>
      <c r="B17" s="62">
        <v>3</v>
      </c>
      <c r="C17" s="65" t="s">
        <v>42</v>
      </c>
      <c r="D17" s="86"/>
      <c r="E17" s="87"/>
      <c r="F17" s="79"/>
      <c r="G17" s="56">
        <v>8</v>
      </c>
      <c r="H17" s="66" t="s">
        <v>48</v>
      </c>
      <c r="I17" s="121"/>
      <c r="J17" s="114">
        <f>'SO 18698'!Z101</f>
        <v>0</v>
      </c>
    </row>
    <row r="18" spans="1:10" ht="18" customHeight="1">
      <c r="A18" s="16"/>
      <c r="B18" s="56">
        <v>4</v>
      </c>
      <c r="C18" s="66" t="s">
        <v>43</v>
      </c>
      <c r="D18" s="70"/>
      <c r="E18" s="69"/>
      <c r="F18" s="72"/>
      <c r="G18" s="56">
        <v>9</v>
      </c>
      <c r="H18" s="66" t="s">
        <v>49</v>
      </c>
      <c r="I18" s="121"/>
      <c r="J18" s="114">
        <v>0</v>
      </c>
    </row>
    <row r="19" spans="1:10" ht="18" customHeight="1">
      <c r="A19" s="16"/>
      <c r="B19" s="56">
        <v>5</v>
      </c>
      <c r="C19" s="66" t="s">
        <v>44</v>
      </c>
      <c r="D19" s="70"/>
      <c r="E19" s="69"/>
      <c r="F19" s="72"/>
      <c r="G19" s="107"/>
      <c r="H19" s="119"/>
      <c r="I19" s="121"/>
      <c r="J19" s="120"/>
    </row>
    <row r="20" spans="1:10" ht="18" customHeight="1" thickBot="1">
      <c r="A20" s="16"/>
      <c r="B20" s="56">
        <v>6</v>
      </c>
      <c r="C20" s="67" t="s">
        <v>45</v>
      </c>
      <c r="D20" s="71"/>
      <c r="E20" s="99"/>
      <c r="F20" s="105">
        <f>SUM(F15:F19)</f>
        <v>0</v>
      </c>
      <c r="G20" s="56">
        <v>10</v>
      </c>
      <c r="H20" s="66" t="s">
        <v>45</v>
      </c>
      <c r="I20" s="123"/>
      <c r="J20" s="98">
        <f>SUM(J15:J19)</f>
        <v>0</v>
      </c>
    </row>
    <row r="21" spans="1:10" ht="18" customHeight="1" thickTop="1">
      <c r="A21" s="16"/>
      <c r="B21" s="61" t="s">
        <v>56</v>
      </c>
      <c r="C21" s="64" t="s">
        <v>57</v>
      </c>
      <c r="D21" s="68"/>
      <c r="E21" s="22"/>
      <c r="F21" s="97"/>
      <c r="G21" s="61" t="s">
        <v>63</v>
      </c>
      <c r="H21" s="57" t="s">
        <v>57</v>
      </c>
      <c r="I21" s="31"/>
      <c r="J21" s="124"/>
    </row>
    <row r="22" spans="1:26" ht="18" customHeight="1">
      <c r="A22" s="16"/>
      <c r="B22" s="62">
        <v>11</v>
      </c>
      <c r="C22" s="58" t="s">
        <v>58</v>
      </c>
      <c r="D22" s="78"/>
      <c r="E22" s="81" t="s">
        <v>61</v>
      </c>
      <c r="F22" s="79">
        <f>((F15*U22*0)+(F16*V22*0)+(F17*W22*0))/100</f>
        <v>0</v>
      </c>
      <c r="G22" s="62">
        <v>16</v>
      </c>
      <c r="H22" s="65" t="s">
        <v>64</v>
      </c>
      <c r="I22" s="122" t="s">
        <v>61</v>
      </c>
      <c r="J22" s="113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6"/>
      <c r="B23" s="56">
        <v>12</v>
      </c>
      <c r="C23" s="59" t="s">
        <v>59</v>
      </c>
      <c r="D23" s="63"/>
      <c r="E23" s="81" t="s">
        <v>62</v>
      </c>
      <c r="F23" s="72">
        <f>((F15*U23*0)+(F16*V23*0)+(F17*W23*0))/100</f>
        <v>0</v>
      </c>
      <c r="G23" s="56">
        <v>17</v>
      </c>
      <c r="H23" s="66" t="s">
        <v>65</v>
      </c>
      <c r="I23" s="122" t="s">
        <v>61</v>
      </c>
      <c r="J23" s="114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6"/>
      <c r="B24" s="56">
        <v>13</v>
      </c>
      <c r="C24" s="59" t="s">
        <v>60</v>
      </c>
      <c r="D24" s="63"/>
      <c r="E24" s="81" t="s">
        <v>61</v>
      </c>
      <c r="F24" s="72">
        <f>((F15*U24*0)+(F16*V24*0)+(F17*W24*0))/100</f>
        <v>0</v>
      </c>
      <c r="G24" s="56">
        <v>18</v>
      </c>
      <c r="H24" s="66" t="s">
        <v>66</v>
      </c>
      <c r="I24" s="122" t="s">
        <v>62</v>
      </c>
      <c r="J24" s="114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6"/>
      <c r="B25" s="56">
        <v>14</v>
      </c>
      <c r="C25" s="23"/>
      <c r="D25" s="63"/>
      <c r="E25" s="82"/>
      <c r="F25" s="80"/>
      <c r="G25" s="56">
        <v>19</v>
      </c>
      <c r="H25" s="119"/>
      <c r="I25" s="121"/>
      <c r="J25" s="120"/>
    </row>
    <row r="26" spans="1:10" ht="18" customHeight="1" thickBot="1">
      <c r="A26" s="16"/>
      <c r="B26" s="56">
        <v>15</v>
      </c>
      <c r="C26" s="59"/>
      <c r="D26" s="63"/>
      <c r="E26" s="63"/>
      <c r="F26" s="106"/>
      <c r="G26" s="56">
        <v>20</v>
      </c>
      <c r="H26" s="66" t="s">
        <v>45</v>
      </c>
      <c r="I26" s="123"/>
      <c r="J26" s="98">
        <f>SUM(J22:J25)+SUM(F22:F25)</f>
        <v>0</v>
      </c>
    </row>
    <row r="27" spans="1:10" ht="18" customHeight="1" thickTop="1">
      <c r="A27" s="16"/>
      <c r="B27" s="100"/>
      <c r="C27" s="135" t="s">
        <v>72</v>
      </c>
      <c r="D27" s="128"/>
      <c r="E27" s="101"/>
      <c r="F27" s="32"/>
      <c r="G27" s="108" t="s">
        <v>50</v>
      </c>
      <c r="H27" s="103" t="s">
        <v>51</v>
      </c>
      <c r="I27" s="31"/>
      <c r="J27" s="34"/>
    </row>
    <row r="28" spans="1:10" ht="18" customHeight="1">
      <c r="A28" s="16"/>
      <c r="B28" s="29"/>
      <c r="C28" s="126"/>
      <c r="D28" s="129"/>
      <c r="E28" s="25"/>
      <c r="F28" s="16"/>
      <c r="G28" s="88">
        <v>21</v>
      </c>
      <c r="H28" s="89" t="s">
        <v>52</v>
      </c>
      <c r="I28" s="116"/>
      <c r="J28" s="96">
        <f>F20+J20+F26+J26</f>
        <v>0</v>
      </c>
    </row>
    <row r="29" spans="1:10" ht="18" customHeight="1">
      <c r="A29" s="16"/>
      <c r="B29" s="73"/>
      <c r="C29" s="127"/>
      <c r="D29" s="130"/>
      <c r="E29" s="25"/>
      <c r="F29" s="16"/>
      <c r="G29" s="62">
        <v>22</v>
      </c>
      <c r="H29" s="65" t="s">
        <v>53</v>
      </c>
      <c r="I29" s="117">
        <f>J28-SUM('SO 18698'!K9:'SO 18698'!K100)</f>
        <v>0</v>
      </c>
      <c r="J29" s="113">
        <f>ROUND(((ROUND(I29,2)*20)*1/100),2)</f>
        <v>0</v>
      </c>
    </row>
    <row r="30" spans="1:10" ht="18" customHeight="1">
      <c r="A30" s="16"/>
      <c r="B30" s="26"/>
      <c r="C30" s="119"/>
      <c r="D30" s="121"/>
      <c r="E30" s="25"/>
      <c r="F30" s="16"/>
      <c r="G30" s="56">
        <v>23</v>
      </c>
      <c r="H30" s="66" t="s">
        <v>53</v>
      </c>
      <c r="I30" s="81">
        <f>SUM('SO 18698'!K9:'SO 18698'!K100)</f>
        <v>0</v>
      </c>
      <c r="J30" s="114">
        <f>ROUND(((ROUND(I30,2)*20)/100),2)</f>
        <v>0</v>
      </c>
    </row>
    <row r="31" spans="1:10" ht="18" customHeight="1">
      <c r="A31" s="16"/>
      <c r="B31" s="27"/>
      <c r="C31" s="131"/>
      <c r="D31" s="132"/>
      <c r="E31" s="25"/>
      <c r="F31" s="16"/>
      <c r="G31" s="88">
        <v>24</v>
      </c>
      <c r="H31" s="89" t="s">
        <v>54</v>
      </c>
      <c r="I31" s="111"/>
      <c r="J31" s="125">
        <f>SUM(J28:J30)</f>
        <v>0</v>
      </c>
    </row>
    <row r="32" spans="1:10" ht="18" customHeight="1" thickBot="1">
      <c r="A32" s="16"/>
      <c r="B32" s="44"/>
      <c r="C32" s="112"/>
      <c r="D32" s="118"/>
      <c r="E32" s="74"/>
      <c r="F32" s="75"/>
      <c r="G32" s="62" t="s">
        <v>55</v>
      </c>
      <c r="H32" s="112"/>
      <c r="I32" s="118"/>
      <c r="J32" s="115"/>
    </row>
    <row r="33" spans="1:10" ht="18" customHeight="1" thickTop="1">
      <c r="A33" s="16"/>
      <c r="B33" s="100"/>
      <c r="C33" s="101"/>
      <c r="D33" s="133" t="s">
        <v>70</v>
      </c>
      <c r="E33" s="77"/>
      <c r="F33" s="102"/>
      <c r="G33" s="109">
        <v>26</v>
      </c>
      <c r="H33" s="134" t="s">
        <v>71</v>
      </c>
      <c r="I33" s="32"/>
      <c r="J33" s="110"/>
    </row>
    <row r="34" spans="1:10" ht="18" customHeight="1">
      <c r="A34" s="16"/>
      <c r="B34" s="28"/>
      <c r="C34" s="24"/>
      <c r="D34" s="19"/>
      <c r="E34" s="19"/>
      <c r="F34" s="19"/>
      <c r="G34" s="19"/>
      <c r="H34" s="19"/>
      <c r="I34" s="32"/>
      <c r="J34" s="35"/>
    </row>
    <row r="35" spans="1:10" ht="18" customHeight="1">
      <c r="A35" s="16"/>
      <c r="B35" s="29"/>
      <c r="C35" s="25"/>
      <c r="D35" s="3"/>
      <c r="E35" s="3"/>
      <c r="F35" s="3"/>
      <c r="G35" s="3"/>
      <c r="H35" s="3"/>
      <c r="I35" s="16"/>
      <c r="J35" s="36"/>
    </row>
    <row r="36" spans="1:10" ht="18" customHeight="1">
      <c r="A36" s="16"/>
      <c r="B36" s="29"/>
      <c r="C36" s="25"/>
      <c r="D36" s="3"/>
      <c r="E36" s="3"/>
      <c r="F36" s="3"/>
      <c r="G36" s="3"/>
      <c r="H36" s="3"/>
      <c r="I36" s="16"/>
      <c r="J36" s="36"/>
    </row>
    <row r="37" spans="1:10" ht="18" customHeight="1">
      <c r="A37" s="16"/>
      <c r="B37" s="29"/>
      <c r="C37" s="25"/>
      <c r="D37" s="3"/>
      <c r="E37" s="3"/>
      <c r="F37" s="3"/>
      <c r="G37" s="3"/>
      <c r="H37" s="3"/>
      <c r="I37" s="16"/>
      <c r="J37" s="36"/>
    </row>
    <row r="38" spans="1:10" ht="18" customHeight="1">
      <c r="A38" s="16"/>
      <c r="B38" s="29"/>
      <c r="C38" s="25"/>
      <c r="D38" s="3"/>
      <c r="E38" s="3"/>
      <c r="F38" s="3"/>
      <c r="G38" s="3"/>
      <c r="H38" s="3"/>
      <c r="I38" s="16"/>
      <c r="J38" s="36"/>
    </row>
    <row r="39" spans="1:10" ht="18" customHeight="1">
      <c r="A39" s="16"/>
      <c r="B39" s="29"/>
      <c r="C39" s="25"/>
      <c r="D39" s="3"/>
      <c r="E39" s="3"/>
      <c r="F39" s="3"/>
      <c r="G39" s="3"/>
      <c r="H39" s="3"/>
      <c r="I39" s="16"/>
      <c r="J39" s="36"/>
    </row>
    <row r="40" spans="1:10" ht="18" customHeight="1" thickBot="1">
      <c r="A40" s="16"/>
      <c r="B40" s="73"/>
      <c r="C40" s="74"/>
      <c r="D40" s="17"/>
      <c r="E40" s="17"/>
      <c r="F40" s="17"/>
      <c r="G40" s="17"/>
      <c r="H40" s="17"/>
      <c r="I40" s="75"/>
      <c r="J40" s="76"/>
    </row>
    <row r="41" spans="1:10" ht="15.75" thickTop="1">
      <c r="A41" s="16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7"/>
      <c r="C1" s="17"/>
      <c r="D1" s="17"/>
      <c r="E1" s="17"/>
      <c r="F1" s="18" t="s">
        <v>26</v>
      </c>
      <c r="G1" s="17"/>
      <c r="H1" s="17"/>
      <c r="I1" s="17"/>
      <c r="J1" s="17"/>
      <c r="W1">
        <v>30.126</v>
      </c>
    </row>
    <row r="2" spans="1:10" ht="30" customHeight="1" thickTop="1">
      <c r="A2" s="16"/>
      <c r="B2" s="213" t="s">
        <v>1</v>
      </c>
      <c r="C2" s="214"/>
      <c r="D2" s="214"/>
      <c r="E2" s="214"/>
      <c r="F2" s="214"/>
      <c r="G2" s="214"/>
      <c r="H2" s="214"/>
      <c r="I2" s="214"/>
      <c r="J2" s="215"/>
    </row>
    <row r="3" spans="1:10" ht="18" customHeight="1">
      <c r="A3" s="16"/>
      <c r="B3" s="37" t="s">
        <v>333</v>
      </c>
      <c r="C3" s="38"/>
      <c r="D3" s="39"/>
      <c r="E3" s="39"/>
      <c r="F3" s="39"/>
      <c r="G3" s="20"/>
      <c r="H3" s="20"/>
      <c r="I3" s="40" t="s">
        <v>27</v>
      </c>
      <c r="J3" s="33"/>
    </row>
    <row r="4" spans="1:10" ht="18" customHeight="1">
      <c r="A4" s="16"/>
      <c r="B4" s="37" t="s">
        <v>360</v>
      </c>
      <c r="C4" s="23"/>
      <c r="D4" s="20"/>
      <c r="E4" s="20"/>
      <c r="F4" s="20"/>
      <c r="G4" s="20"/>
      <c r="H4" s="20"/>
      <c r="I4" s="40" t="s">
        <v>29</v>
      </c>
      <c r="J4" s="33"/>
    </row>
    <row r="5" spans="1:10" ht="18" customHeight="1" thickBot="1">
      <c r="A5" s="16"/>
      <c r="B5" s="41" t="s">
        <v>30</v>
      </c>
      <c r="C5" s="23"/>
      <c r="D5" s="20"/>
      <c r="E5" s="20"/>
      <c r="F5" s="42" t="s">
        <v>31</v>
      </c>
      <c r="G5" s="20"/>
      <c r="H5" s="20"/>
      <c r="I5" s="40" t="s">
        <v>32</v>
      </c>
      <c r="J5" s="43" t="s">
        <v>33</v>
      </c>
    </row>
    <row r="6" spans="1:10" ht="19.5" customHeight="1" thickTop="1">
      <c r="A6" s="16"/>
      <c r="B6" s="207" t="s">
        <v>34</v>
      </c>
      <c r="C6" s="208"/>
      <c r="D6" s="208"/>
      <c r="E6" s="208"/>
      <c r="F6" s="208"/>
      <c r="G6" s="208"/>
      <c r="H6" s="208"/>
      <c r="I6" s="208"/>
      <c r="J6" s="209"/>
    </row>
    <row r="7" spans="1:10" ht="18" customHeight="1">
      <c r="A7" s="16"/>
      <c r="B7" s="52" t="s">
        <v>37</v>
      </c>
      <c r="C7" s="45"/>
      <c r="D7" s="21"/>
      <c r="E7" s="21"/>
      <c r="F7" s="21"/>
      <c r="G7" s="53" t="s">
        <v>38</v>
      </c>
      <c r="H7" s="21"/>
      <c r="I7" s="31"/>
      <c r="J7" s="46"/>
    </row>
    <row r="8" spans="1:10" ht="19.5" customHeight="1">
      <c r="A8" s="16"/>
      <c r="B8" s="210" t="s">
        <v>35</v>
      </c>
      <c r="C8" s="211"/>
      <c r="D8" s="211"/>
      <c r="E8" s="211"/>
      <c r="F8" s="211"/>
      <c r="G8" s="211"/>
      <c r="H8" s="211"/>
      <c r="I8" s="211"/>
      <c r="J8" s="212"/>
    </row>
    <row r="9" spans="1:10" ht="18" customHeight="1">
      <c r="A9" s="16"/>
      <c r="B9" s="41" t="s">
        <v>37</v>
      </c>
      <c r="C9" s="23"/>
      <c r="D9" s="20"/>
      <c r="E9" s="20"/>
      <c r="F9" s="20"/>
      <c r="G9" s="42" t="s">
        <v>38</v>
      </c>
      <c r="H9" s="20"/>
      <c r="I9" s="30"/>
      <c r="J9" s="33"/>
    </row>
    <row r="10" spans="1:10" ht="19.5" customHeight="1">
      <c r="A10" s="16"/>
      <c r="B10" s="210" t="s">
        <v>36</v>
      </c>
      <c r="C10" s="211"/>
      <c r="D10" s="211"/>
      <c r="E10" s="211"/>
      <c r="F10" s="211"/>
      <c r="G10" s="211"/>
      <c r="H10" s="211"/>
      <c r="I10" s="211"/>
      <c r="J10" s="212"/>
    </row>
    <row r="11" spans="1:10" ht="18" customHeight="1" thickBot="1">
      <c r="A11" s="16"/>
      <c r="B11" s="41" t="s">
        <v>37</v>
      </c>
      <c r="C11" s="23"/>
      <c r="D11" s="20"/>
      <c r="E11" s="20"/>
      <c r="F11" s="20"/>
      <c r="G11" s="42" t="s">
        <v>38</v>
      </c>
      <c r="H11" s="20"/>
      <c r="I11" s="30"/>
      <c r="J11" s="33"/>
    </row>
    <row r="12" spans="1:10" ht="18" customHeight="1" thickTop="1">
      <c r="A12" s="16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6"/>
      <c r="B13" s="44"/>
      <c r="C13" s="45"/>
      <c r="D13" s="21"/>
      <c r="E13" s="21"/>
      <c r="F13" s="21"/>
      <c r="G13" s="21"/>
      <c r="H13" s="21"/>
      <c r="I13" s="31"/>
      <c r="J13" s="46"/>
    </row>
    <row r="14" spans="1:10" ht="18" customHeight="1" thickTop="1">
      <c r="A14" s="16"/>
      <c r="B14" s="55" t="s">
        <v>39</v>
      </c>
      <c r="C14" s="83" t="s">
        <v>6</v>
      </c>
      <c r="D14" s="84" t="s">
        <v>67</v>
      </c>
      <c r="E14" s="85" t="s">
        <v>68</v>
      </c>
      <c r="F14" s="83" t="s">
        <v>69</v>
      </c>
      <c r="G14" s="55" t="s">
        <v>46</v>
      </c>
      <c r="H14" s="48"/>
      <c r="I14" s="50"/>
      <c r="J14" s="51"/>
    </row>
    <row r="15" spans="1:10" ht="18" customHeight="1">
      <c r="A15" s="16"/>
      <c r="B15" s="90">
        <v>1</v>
      </c>
      <c r="C15" s="91" t="s">
        <v>40</v>
      </c>
      <c r="D15" s="92">
        <f>'Rekap 18795'!B15</f>
        <v>0</v>
      </c>
      <c r="E15" s="93">
        <f>'Rekap 18795'!C15</f>
        <v>0</v>
      </c>
      <c r="F15" s="91">
        <f>'Rekap 18795'!D15</f>
        <v>0</v>
      </c>
      <c r="G15" s="56">
        <v>7</v>
      </c>
      <c r="H15" s="58" t="s">
        <v>47</v>
      </c>
      <c r="I15" s="31"/>
      <c r="J15" s="60">
        <v>0</v>
      </c>
    </row>
    <row r="16" spans="1:10" ht="18" customHeight="1">
      <c r="A16" s="16"/>
      <c r="B16" s="88">
        <v>2</v>
      </c>
      <c r="C16" s="89" t="s">
        <v>41</v>
      </c>
      <c r="D16" s="94"/>
      <c r="E16" s="95"/>
      <c r="F16" s="104"/>
      <c r="G16" s="107"/>
      <c r="H16" s="119"/>
      <c r="I16" s="121"/>
      <c r="J16" s="114"/>
    </row>
    <row r="17" spans="1:10" ht="18" customHeight="1">
      <c r="A17" s="16"/>
      <c r="B17" s="62">
        <v>3</v>
      </c>
      <c r="C17" s="65" t="s">
        <v>42</v>
      </c>
      <c r="D17" s="86">
        <f>'Rekap 18795'!B19</f>
        <v>0</v>
      </c>
      <c r="E17" s="87">
        <f>'Rekap 18795'!C19</f>
        <v>0</v>
      </c>
      <c r="F17" s="79">
        <f>'Rekap 18795'!D19</f>
        <v>0</v>
      </c>
      <c r="G17" s="56">
        <v>8</v>
      </c>
      <c r="H17" s="66" t="s">
        <v>48</v>
      </c>
      <c r="I17" s="121"/>
      <c r="J17" s="114">
        <f>'SO 18795'!Z44</f>
        <v>0</v>
      </c>
    </row>
    <row r="18" spans="1:10" ht="18" customHeight="1">
      <c r="A18" s="16"/>
      <c r="B18" s="56">
        <v>4</v>
      </c>
      <c r="C18" s="66" t="s">
        <v>43</v>
      </c>
      <c r="D18" s="70"/>
      <c r="E18" s="69"/>
      <c r="F18" s="72"/>
      <c r="G18" s="56">
        <v>9</v>
      </c>
      <c r="H18" s="66" t="s">
        <v>49</v>
      </c>
      <c r="I18" s="121"/>
      <c r="J18" s="114">
        <v>0</v>
      </c>
    </row>
    <row r="19" spans="1:10" ht="18" customHeight="1">
      <c r="A19" s="16"/>
      <c r="B19" s="56">
        <v>5</v>
      </c>
      <c r="C19" s="66" t="s">
        <v>44</v>
      </c>
      <c r="D19" s="70"/>
      <c r="E19" s="69"/>
      <c r="F19" s="72"/>
      <c r="G19" s="107"/>
      <c r="H19" s="119"/>
      <c r="I19" s="121"/>
      <c r="J19" s="120"/>
    </row>
    <row r="20" spans="1:10" ht="18" customHeight="1" thickBot="1">
      <c r="A20" s="16"/>
      <c r="B20" s="56">
        <v>6</v>
      </c>
      <c r="C20" s="67" t="s">
        <v>45</v>
      </c>
      <c r="D20" s="71"/>
      <c r="E20" s="99"/>
      <c r="F20" s="105">
        <f>SUM(F15:F19)</f>
        <v>0</v>
      </c>
      <c r="G20" s="56">
        <v>10</v>
      </c>
      <c r="H20" s="66" t="s">
        <v>45</v>
      </c>
      <c r="I20" s="123"/>
      <c r="J20" s="98">
        <f>SUM(J15:J19)</f>
        <v>0</v>
      </c>
    </row>
    <row r="21" spans="1:10" ht="18" customHeight="1" thickTop="1">
      <c r="A21" s="16"/>
      <c r="B21" s="61" t="s">
        <v>56</v>
      </c>
      <c r="C21" s="64" t="s">
        <v>57</v>
      </c>
      <c r="D21" s="68"/>
      <c r="E21" s="22"/>
      <c r="F21" s="97"/>
      <c r="G21" s="61" t="s">
        <v>63</v>
      </c>
      <c r="H21" s="57" t="s">
        <v>57</v>
      </c>
      <c r="I21" s="31"/>
      <c r="J21" s="124"/>
    </row>
    <row r="22" spans="1:26" ht="18" customHeight="1">
      <c r="A22" s="16"/>
      <c r="B22" s="62">
        <v>11</v>
      </c>
      <c r="C22" s="58" t="s">
        <v>58</v>
      </c>
      <c r="D22" s="78"/>
      <c r="E22" s="81" t="s">
        <v>61</v>
      </c>
      <c r="F22" s="79">
        <f>((F15*U22*0)+(F16*V22*0)+(F17*W22*0))/100</f>
        <v>0</v>
      </c>
      <c r="G22" s="62">
        <v>16</v>
      </c>
      <c r="H22" s="65" t="s">
        <v>64</v>
      </c>
      <c r="I22" s="122" t="s">
        <v>61</v>
      </c>
      <c r="J22" s="113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6"/>
      <c r="B23" s="56">
        <v>12</v>
      </c>
      <c r="C23" s="59" t="s">
        <v>59</v>
      </c>
      <c r="D23" s="63"/>
      <c r="E23" s="81" t="s">
        <v>62</v>
      </c>
      <c r="F23" s="72">
        <f>((F15*U23*0)+(F16*V23*0)+(F17*W23*0))/100</f>
        <v>0</v>
      </c>
      <c r="G23" s="56">
        <v>17</v>
      </c>
      <c r="H23" s="66" t="s">
        <v>65</v>
      </c>
      <c r="I23" s="122" t="s">
        <v>61</v>
      </c>
      <c r="J23" s="114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6"/>
      <c r="B24" s="56">
        <v>13</v>
      </c>
      <c r="C24" s="59" t="s">
        <v>60</v>
      </c>
      <c r="D24" s="63"/>
      <c r="E24" s="81" t="s">
        <v>61</v>
      </c>
      <c r="F24" s="72">
        <f>((F15*U24*0)+(F16*V24*0)+(F17*W24*0))/100</f>
        <v>0</v>
      </c>
      <c r="G24" s="56">
        <v>18</v>
      </c>
      <c r="H24" s="66" t="s">
        <v>66</v>
      </c>
      <c r="I24" s="122" t="s">
        <v>62</v>
      </c>
      <c r="J24" s="114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6"/>
      <c r="B25" s="56">
        <v>14</v>
      </c>
      <c r="C25" s="23"/>
      <c r="D25" s="63"/>
      <c r="E25" s="82"/>
      <c r="F25" s="80"/>
      <c r="G25" s="56">
        <v>19</v>
      </c>
      <c r="H25" s="119"/>
      <c r="I25" s="121"/>
      <c r="J25" s="120"/>
    </row>
    <row r="26" spans="1:10" ht="18" customHeight="1" thickBot="1">
      <c r="A26" s="16"/>
      <c r="B26" s="56">
        <v>15</v>
      </c>
      <c r="C26" s="59"/>
      <c r="D26" s="63"/>
      <c r="E26" s="63"/>
      <c r="F26" s="106"/>
      <c r="G26" s="56">
        <v>20</v>
      </c>
      <c r="H26" s="66" t="s">
        <v>45</v>
      </c>
      <c r="I26" s="123"/>
      <c r="J26" s="98">
        <f>SUM(J22:J25)+SUM(F22:F25)</f>
        <v>0</v>
      </c>
    </row>
    <row r="27" spans="1:10" ht="18" customHeight="1" thickTop="1">
      <c r="A27" s="16"/>
      <c r="B27" s="100"/>
      <c r="C27" s="135" t="s">
        <v>72</v>
      </c>
      <c r="D27" s="128"/>
      <c r="E27" s="101"/>
      <c r="F27" s="32"/>
      <c r="G27" s="108" t="s">
        <v>50</v>
      </c>
      <c r="H27" s="103" t="s">
        <v>51</v>
      </c>
      <c r="I27" s="31"/>
      <c r="J27" s="34"/>
    </row>
    <row r="28" spans="1:10" ht="18" customHeight="1">
      <c r="A28" s="16"/>
      <c r="B28" s="29"/>
      <c r="C28" s="126"/>
      <c r="D28" s="129"/>
      <c r="E28" s="25"/>
      <c r="F28" s="16"/>
      <c r="G28" s="88">
        <v>21</v>
      </c>
      <c r="H28" s="89" t="s">
        <v>52</v>
      </c>
      <c r="I28" s="116"/>
      <c r="J28" s="96">
        <f>F20+J20+F26+J26</f>
        <v>0</v>
      </c>
    </row>
    <row r="29" spans="1:10" ht="18" customHeight="1">
      <c r="A29" s="16"/>
      <c r="B29" s="73"/>
      <c r="C29" s="127"/>
      <c r="D29" s="130"/>
      <c r="E29" s="25"/>
      <c r="F29" s="16"/>
      <c r="G29" s="62">
        <v>22</v>
      </c>
      <c r="H29" s="65" t="s">
        <v>53</v>
      </c>
      <c r="I29" s="117">
        <f>J28-SUM('SO 18795'!K9:'SO 18795'!K43)</f>
        <v>0</v>
      </c>
      <c r="J29" s="113">
        <f>ROUND(((ROUND(I29,2)*20)*1/100),2)</f>
        <v>0</v>
      </c>
    </row>
    <row r="30" spans="1:10" ht="18" customHeight="1">
      <c r="A30" s="16"/>
      <c r="B30" s="26"/>
      <c r="C30" s="119"/>
      <c r="D30" s="121"/>
      <c r="E30" s="25"/>
      <c r="F30" s="16"/>
      <c r="G30" s="56">
        <v>23</v>
      </c>
      <c r="H30" s="66" t="s">
        <v>53</v>
      </c>
      <c r="I30" s="81">
        <f>SUM('SO 18795'!K9:'SO 18795'!K43)</f>
        <v>0</v>
      </c>
      <c r="J30" s="114">
        <f>ROUND(((ROUND(I30,2)*20)/100),2)</f>
        <v>0</v>
      </c>
    </row>
    <row r="31" spans="1:10" ht="18" customHeight="1">
      <c r="A31" s="16"/>
      <c r="B31" s="27"/>
      <c r="C31" s="131"/>
      <c r="D31" s="132"/>
      <c r="E31" s="25"/>
      <c r="F31" s="16"/>
      <c r="G31" s="88">
        <v>24</v>
      </c>
      <c r="H31" s="89" t="s">
        <v>54</v>
      </c>
      <c r="I31" s="111"/>
      <c r="J31" s="125">
        <f>SUM(J28:J30)</f>
        <v>0</v>
      </c>
    </row>
    <row r="32" spans="1:10" ht="18" customHeight="1" thickBot="1">
      <c r="A32" s="16"/>
      <c r="B32" s="44"/>
      <c r="C32" s="112"/>
      <c r="D32" s="118"/>
      <c r="E32" s="74"/>
      <c r="F32" s="75"/>
      <c r="G32" s="62" t="s">
        <v>55</v>
      </c>
      <c r="H32" s="112"/>
      <c r="I32" s="118"/>
      <c r="J32" s="115"/>
    </row>
    <row r="33" spans="1:10" ht="18" customHeight="1" thickTop="1">
      <c r="A33" s="16"/>
      <c r="B33" s="100"/>
      <c r="C33" s="101"/>
      <c r="D33" s="133" t="s">
        <v>70</v>
      </c>
      <c r="E33" s="77"/>
      <c r="F33" s="102"/>
      <c r="G33" s="109">
        <v>26</v>
      </c>
      <c r="H33" s="134" t="s">
        <v>71</v>
      </c>
      <c r="I33" s="32"/>
      <c r="J33" s="110"/>
    </row>
    <row r="34" spans="1:10" ht="18" customHeight="1">
      <c r="A34" s="16"/>
      <c r="B34" s="28"/>
      <c r="C34" s="24"/>
      <c r="D34" s="19"/>
      <c r="E34" s="19"/>
      <c r="F34" s="19"/>
      <c r="G34" s="19"/>
      <c r="H34" s="19"/>
      <c r="I34" s="32"/>
      <c r="J34" s="35"/>
    </row>
    <row r="35" spans="1:10" ht="18" customHeight="1">
      <c r="A35" s="16"/>
      <c r="B35" s="29"/>
      <c r="C35" s="25"/>
      <c r="D35" s="3"/>
      <c r="E35" s="3"/>
      <c r="F35" s="3"/>
      <c r="G35" s="3"/>
      <c r="H35" s="3"/>
      <c r="I35" s="16"/>
      <c r="J35" s="36"/>
    </row>
    <row r="36" spans="1:10" ht="18" customHeight="1">
      <c r="A36" s="16"/>
      <c r="B36" s="29"/>
      <c r="C36" s="25"/>
      <c r="D36" s="3"/>
      <c r="E36" s="3"/>
      <c r="F36" s="3"/>
      <c r="G36" s="3"/>
      <c r="H36" s="3"/>
      <c r="I36" s="16"/>
      <c r="J36" s="36"/>
    </row>
    <row r="37" spans="1:10" ht="18" customHeight="1">
      <c r="A37" s="16"/>
      <c r="B37" s="29"/>
      <c r="C37" s="25"/>
      <c r="D37" s="3"/>
      <c r="E37" s="3"/>
      <c r="F37" s="3"/>
      <c r="G37" s="3"/>
      <c r="H37" s="3"/>
      <c r="I37" s="16"/>
      <c r="J37" s="36"/>
    </row>
    <row r="38" spans="1:10" ht="18" customHeight="1">
      <c r="A38" s="16"/>
      <c r="B38" s="29"/>
      <c r="C38" s="25"/>
      <c r="D38" s="3"/>
      <c r="E38" s="3"/>
      <c r="F38" s="3"/>
      <c r="G38" s="3"/>
      <c r="H38" s="3"/>
      <c r="I38" s="16"/>
      <c r="J38" s="36"/>
    </row>
    <row r="39" spans="1:10" ht="18" customHeight="1">
      <c r="A39" s="16"/>
      <c r="B39" s="29"/>
      <c r="C39" s="25"/>
      <c r="D39" s="3"/>
      <c r="E39" s="3"/>
      <c r="F39" s="3"/>
      <c r="G39" s="3"/>
      <c r="H39" s="3"/>
      <c r="I39" s="16"/>
      <c r="J39" s="36"/>
    </row>
    <row r="40" spans="1:10" ht="18" customHeight="1" thickBot="1">
      <c r="A40" s="16"/>
      <c r="B40" s="73"/>
      <c r="C40" s="74"/>
      <c r="D40" s="17"/>
      <c r="E40" s="17"/>
      <c r="F40" s="17"/>
      <c r="G40" s="17"/>
      <c r="H40" s="17"/>
      <c r="I40" s="75"/>
      <c r="J40" s="76"/>
    </row>
    <row r="41" spans="1:10" ht="15.75" thickTop="1">
      <c r="A41" s="16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6" t="s">
        <v>34</v>
      </c>
      <c r="B1" s="217"/>
      <c r="C1" s="217"/>
      <c r="D1" s="218"/>
      <c r="E1" s="138" t="s">
        <v>31</v>
      </c>
      <c r="F1" s="137"/>
      <c r="W1">
        <v>30.126</v>
      </c>
    </row>
    <row r="2" spans="1:6" ht="19.5" customHeight="1">
      <c r="A2" s="216" t="s">
        <v>35</v>
      </c>
      <c r="B2" s="217"/>
      <c r="C2" s="217"/>
      <c r="D2" s="218"/>
      <c r="E2" s="138" t="s">
        <v>29</v>
      </c>
      <c r="F2" s="137"/>
    </row>
    <row r="3" spans="1:6" ht="19.5" customHeight="1">
      <c r="A3" s="216" t="s">
        <v>36</v>
      </c>
      <c r="B3" s="217"/>
      <c r="C3" s="217"/>
      <c r="D3" s="218"/>
      <c r="E3" s="138" t="s">
        <v>76</v>
      </c>
      <c r="F3" s="137"/>
    </row>
    <row r="4" spans="1:6" ht="15">
      <c r="A4" s="139" t="s">
        <v>1</v>
      </c>
      <c r="B4" s="136"/>
      <c r="C4" s="136"/>
      <c r="D4" s="136"/>
      <c r="E4" s="136"/>
      <c r="F4" s="136"/>
    </row>
    <row r="5" spans="1:6" ht="15">
      <c r="A5" s="139" t="s">
        <v>333</v>
      </c>
      <c r="B5" s="136"/>
      <c r="C5" s="136"/>
      <c r="D5" s="136"/>
      <c r="E5" s="136"/>
      <c r="F5" s="136"/>
    </row>
    <row r="6" spans="1:6" ht="15">
      <c r="A6" s="139" t="s">
        <v>360</v>
      </c>
      <c r="B6" s="136"/>
      <c r="C6" s="136"/>
      <c r="D6" s="136"/>
      <c r="E6" s="136"/>
      <c r="F6" s="136"/>
    </row>
    <row r="7" spans="1:6" ht="15">
      <c r="A7" s="136"/>
      <c r="B7" s="136"/>
      <c r="C7" s="136"/>
      <c r="D7" s="136"/>
      <c r="E7" s="136"/>
      <c r="F7" s="136"/>
    </row>
    <row r="8" spans="1:6" ht="15">
      <c r="A8" s="140" t="s">
        <v>77</v>
      </c>
      <c r="B8" s="136"/>
      <c r="C8" s="136"/>
      <c r="D8" s="136"/>
      <c r="E8" s="136"/>
      <c r="F8" s="136"/>
    </row>
    <row r="9" spans="1:6" ht="15">
      <c r="A9" s="141" t="s">
        <v>73</v>
      </c>
      <c r="B9" s="141" t="s">
        <v>67</v>
      </c>
      <c r="C9" s="141" t="s">
        <v>68</v>
      </c>
      <c r="D9" s="141" t="s">
        <v>45</v>
      </c>
      <c r="E9" s="141" t="s">
        <v>74</v>
      </c>
      <c r="F9" s="141" t="s">
        <v>75</v>
      </c>
    </row>
    <row r="10" spans="1:26" ht="15">
      <c r="A10" s="148" t="s">
        <v>78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">
      <c r="A11" s="150" t="s">
        <v>79</v>
      </c>
      <c r="B11" s="151">
        <f>'SO 18795'!L18</f>
        <v>0</v>
      </c>
      <c r="C11" s="151">
        <f>'SO 18795'!M18</f>
        <v>0</v>
      </c>
      <c r="D11" s="151">
        <f>'SO 18795'!I18</f>
        <v>0</v>
      </c>
      <c r="E11" s="152">
        <f>'SO 18795'!S18</f>
        <v>0</v>
      </c>
      <c r="F11" s="152">
        <f>'SO 18795'!V18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">
      <c r="A12" s="150" t="s">
        <v>82</v>
      </c>
      <c r="B12" s="151">
        <f>'SO 18795'!L22</f>
        <v>0</v>
      </c>
      <c r="C12" s="151">
        <f>'SO 18795'!M22</f>
        <v>0</v>
      </c>
      <c r="D12" s="151">
        <f>'SO 18795'!I22</f>
        <v>0</v>
      </c>
      <c r="E12" s="152">
        <f>'SO 18795'!S22</f>
        <v>54.43</v>
      </c>
      <c r="F12" s="152">
        <f>'SO 18795'!V22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">
      <c r="A13" s="150" t="s">
        <v>83</v>
      </c>
      <c r="B13" s="151">
        <f>'SO 18795'!L27</f>
        <v>0</v>
      </c>
      <c r="C13" s="151">
        <f>'SO 18795'!M27</f>
        <v>0</v>
      </c>
      <c r="D13" s="151">
        <f>'SO 18795'!I27</f>
        <v>0</v>
      </c>
      <c r="E13" s="152">
        <f>'SO 18795'!S27</f>
        <v>10.59</v>
      </c>
      <c r="F13" s="152">
        <f>'SO 18795'!V27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">
      <c r="A14" s="150" t="s">
        <v>84</v>
      </c>
      <c r="B14" s="151">
        <f>'SO 18795'!L31</f>
        <v>0</v>
      </c>
      <c r="C14" s="151">
        <f>'SO 18795'!M31</f>
        <v>0</v>
      </c>
      <c r="D14" s="151">
        <f>'SO 18795'!I31</f>
        <v>0</v>
      </c>
      <c r="E14" s="152">
        <f>'SO 18795'!S31</f>
        <v>0</v>
      </c>
      <c r="F14" s="152">
        <f>'SO 18795'!V31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5">
      <c r="A15" s="2" t="s">
        <v>78</v>
      </c>
      <c r="B15" s="153">
        <f>'SO 18795'!L33</f>
        <v>0</v>
      </c>
      <c r="C15" s="153">
        <f>'SO 18795'!M33</f>
        <v>0</v>
      </c>
      <c r="D15" s="153">
        <f>'SO 18795'!I33</f>
        <v>0</v>
      </c>
      <c r="E15" s="154">
        <f>'SO 18795'!S33</f>
        <v>65.02</v>
      </c>
      <c r="F15" s="154">
        <f>'SO 18795'!V33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6" ht="15">
      <c r="A16" s="1"/>
      <c r="B16" s="143"/>
      <c r="C16" s="143"/>
      <c r="D16" s="143"/>
      <c r="E16" s="142"/>
      <c r="F16" s="142"/>
    </row>
    <row r="17" spans="1:26" ht="15">
      <c r="A17" s="2" t="s">
        <v>246</v>
      </c>
      <c r="B17" s="153"/>
      <c r="C17" s="151"/>
      <c r="D17" s="151"/>
      <c r="E17" s="152"/>
      <c r="F17" s="152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ht="15">
      <c r="A18" s="150" t="s">
        <v>247</v>
      </c>
      <c r="B18" s="151">
        <f>'SO 18795'!L41</f>
        <v>0</v>
      </c>
      <c r="C18" s="151">
        <f>'SO 18795'!M41</f>
        <v>0</v>
      </c>
      <c r="D18" s="151">
        <f>'SO 18795'!I41</f>
        <v>0</v>
      </c>
      <c r="E18" s="152">
        <f>'SO 18795'!S41</f>
        <v>0</v>
      </c>
      <c r="F18" s="152">
        <f>'SO 18795'!V41</f>
        <v>0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15">
      <c r="A19" s="2" t="s">
        <v>246</v>
      </c>
      <c r="B19" s="153">
        <f>'SO 18795'!L43</f>
        <v>0</v>
      </c>
      <c r="C19" s="153">
        <f>'SO 18795'!M43</f>
        <v>0</v>
      </c>
      <c r="D19" s="153">
        <f>'SO 18795'!I43</f>
        <v>0</v>
      </c>
      <c r="E19" s="154">
        <f>'SO 18795'!S43</f>
        <v>0</v>
      </c>
      <c r="F19" s="154">
        <f>'SO 18795'!V43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6" ht="15">
      <c r="A20" s="1"/>
      <c r="B20" s="143"/>
      <c r="C20" s="143"/>
      <c r="D20" s="143"/>
      <c r="E20" s="142"/>
      <c r="F20" s="142"/>
    </row>
    <row r="21" spans="1:26" ht="15">
      <c r="A21" s="2" t="s">
        <v>88</v>
      </c>
      <c r="B21" s="153">
        <f>'SO 18795'!L44</f>
        <v>0</v>
      </c>
      <c r="C21" s="153">
        <f>'SO 18795'!M44</f>
        <v>0</v>
      </c>
      <c r="D21" s="153">
        <f>'SO 18795'!I44</f>
        <v>0</v>
      </c>
      <c r="E21" s="154">
        <f>'SO 18795'!S44</f>
        <v>65.02</v>
      </c>
      <c r="F21" s="154">
        <f>'SO 18795'!V44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6" ht="15">
      <c r="A22" s="1"/>
      <c r="B22" s="143"/>
      <c r="C22" s="143"/>
      <c r="D22" s="143"/>
      <c r="E22" s="142"/>
      <c r="F22" s="142"/>
    </row>
    <row r="23" spans="1:6" ht="15">
      <c r="A23" s="1"/>
      <c r="B23" s="143"/>
      <c r="C23" s="143"/>
      <c r="D23" s="143"/>
      <c r="E23" s="142"/>
      <c r="F23" s="142"/>
    </row>
    <row r="24" spans="1:6" ht="15">
      <c r="A24" s="1"/>
      <c r="B24" s="143"/>
      <c r="C24" s="143"/>
      <c r="D24" s="143"/>
      <c r="E24" s="142"/>
      <c r="F24" s="142"/>
    </row>
    <row r="25" spans="1:6" ht="15">
      <c r="A25" s="1"/>
      <c r="B25" s="143"/>
      <c r="C25" s="143"/>
      <c r="D25" s="143"/>
      <c r="E25" s="142"/>
      <c r="F25" s="142"/>
    </row>
    <row r="26" spans="1:6" ht="15">
      <c r="A26" s="1"/>
      <c r="B26" s="143"/>
      <c r="C26" s="143"/>
      <c r="D26" s="143"/>
      <c r="E26" s="142"/>
      <c r="F26" s="142"/>
    </row>
    <row r="27" spans="1:6" ht="15">
      <c r="A27" s="1"/>
      <c r="B27" s="143"/>
      <c r="C27" s="143"/>
      <c r="D27" s="143"/>
      <c r="E27" s="142"/>
      <c r="F27" s="142"/>
    </row>
    <row r="28" spans="1:6" ht="15">
      <c r="A28" s="1"/>
      <c r="B28" s="143"/>
      <c r="C28" s="143"/>
      <c r="D28" s="143"/>
      <c r="E28" s="142"/>
      <c r="F28" s="142"/>
    </row>
    <row r="29" spans="1:6" ht="15">
      <c r="A29" s="1"/>
      <c r="B29" s="143"/>
      <c r="C29" s="143"/>
      <c r="D29" s="143"/>
      <c r="E29" s="142"/>
      <c r="F29" s="142"/>
    </row>
    <row r="30" spans="1:6" ht="15">
      <c r="A30" s="1"/>
      <c r="B30" s="143"/>
      <c r="C30" s="143"/>
      <c r="D30" s="143"/>
      <c r="E30" s="142"/>
      <c r="F30" s="142"/>
    </row>
    <row r="31" spans="1:6" ht="15">
      <c r="A31" s="1"/>
      <c r="B31" s="143"/>
      <c r="C31" s="143"/>
      <c r="D31" s="143"/>
      <c r="E31" s="142"/>
      <c r="F31" s="142"/>
    </row>
    <row r="32" spans="1:6" ht="15">
      <c r="A32" s="1"/>
      <c r="B32" s="143"/>
      <c r="C32" s="143"/>
      <c r="D32" s="143"/>
      <c r="E32" s="142"/>
      <c r="F32" s="142"/>
    </row>
    <row r="33" spans="1:6" ht="15">
      <c r="A33" s="1"/>
      <c r="B33" s="143"/>
      <c r="C33" s="143"/>
      <c r="D33" s="143"/>
      <c r="E33" s="142"/>
      <c r="F33" s="142"/>
    </row>
    <row r="34" spans="1:6" ht="15">
      <c r="A34" s="1"/>
      <c r="B34" s="143"/>
      <c r="C34" s="143"/>
      <c r="D34" s="143"/>
      <c r="E34" s="142"/>
      <c r="F34" s="142"/>
    </row>
    <row r="35" spans="1:6" ht="15">
      <c r="A35" s="1"/>
      <c r="B35" s="143"/>
      <c r="C35" s="143"/>
      <c r="D35" s="143"/>
      <c r="E35" s="142"/>
      <c r="F35" s="142"/>
    </row>
    <row r="36" spans="1:6" ht="15">
      <c r="A36" s="1"/>
      <c r="B36" s="143"/>
      <c r="C36" s="143"/>
      <c r="D36" s="143"/>
      <c r="E36" s="142"/>
      <c r="F36" s="142"/>
    </row>
    <row r="37" spans="1:6" ht="15">
      <c r="A37" s="1"/>
      <c r="B37" s="143"/>
      <c r="C37" s="143"/>
      <c r="D37" s="143"/>
      <c r="E37" s="142"/>
      <c r="F37" s="142"/>
    </row>
    <row r="38" spans="1:6" ht="15">
      <c r="A38" s="1"/>
      <c r="B38" s="143"/>
      <c r="C38" s="143"/>
      <c r="D38" s="143"/>
      <c r="E38" s="142"/>
      <c r="F38" s="142"/>
    </row>
    <row r="39" spans="1:6" ht="15">
      <c r="A39" s="1"/>
      <c r="B39" s="143"/>
      <c r="C39" s="143"/>
      <c r="D39" s="143"/>
      <c r="E39" s="142"/>
      <c r="F39" s="142"/>
    </row>
    <row r="40" spans="1:6" ht="15">
      <c r="A40" s="1"/>
      <c r="B40" s="143"/>
      <c r="C40" s="143"/>
      <c r="D40" s="143"/>
      <c r="E40" s="142"/>
      <c r="F40" s="142"/>
    </row>
    <row r="41" spans="1:6" ht="15">
      <c r="A41" s="1"/>
      <c r="B41" s="143"/>
      <c r="C41" s="143"/>
      <c r="D41" s="143"/>
      <c r="E41" s="142"/>
      <c r="F41" s="142"/>
    </row>
    <row r="42" spans="1:6" ht="15">
      <c r="A42" s="1"/>
      <c r="B42" s="143"/>
      <c r="C42" s="143"/>
      <c r="D42" s="143"/>
      <c r="E42" s="142"/>
      <c r="F42" s="142"/>
    </row>
    <row r="43" spans="1:6" ht="15">
      <c r="A43" s="1"/>
      <c r="B43" s="143"/>
      <c r="C43" s="143"/>
      <c r="D43" s="143"/>
      <c r="E43" s="142"/>
      <c r="F43" s="142"/>
    </row>
    <row r="44" spans="1:6" ht="15">
      <c r="A44" s="1"/>
      <c r="B44" s="143"/>
      <c r="C44" s="143"/>
      <c r="D44" s="143"/>
      <c r="E44" s="142"/>
      <c r="F44" s="142"/>
    </row>
    <row r="45" spans="1:6" ht="15">
      <c r="A45" s="1"/>
      <c r="B45" s="143"/>
      <c r="C45" s="143"/>
      <c r="D45" s="143"/>
      <c r="E45" s="142"/>
      <c r="F45" s="142"/>
    </row>
    <row r="46" spans="1:6" ht="15">
      <c r="A46" s="1"/>
      <c r="B46" s="143"/>
      <c r="C46" s="143"/>
      <c r="D46" s="143"/>
      <c r="E46" s="142"/>
      <c r="F46" s="142"/>
    </row>
    <row r="47" spans="1:6" ht="15">
      <c r="A47" s="1"/>
      <c r="B47" s="143"/>
      <c r="C47" s="143"/>
      <c r="D47" s="143"/>
      <c r="E47" s="142"/>
      <c r="F47" s="142"/>
    </row>
    <row r="48" spans="1:6" ht="15">
      <c r="A48" s="1"/>
      <c r="B48" s="143"/>
      <c r="C48" s="143"/>
      <c r="D48" s="143"/>
      <c r="E48" s="142"/>
      <c r="F48" s="142"/>
    </row>
    <row r="49" spans="1:6" ht="15">
      <c r="A49" s="1"/>
      <c r="B49" s="143"/>
      <c r="C49" s="143"/>
      <c r="D49" s="143"/>
      <c r="E49" s="142"/>
      <c r="F49" s="142"/>
    </row>
    <row r="50" spans="1:6" ht="15">
      <c r="A50" s="1"/>
      <c r="B50" s="143"/>
      <c r="C50" s="143"/>
      <c r="D50" s="143"/>
      <c r="E50" s="142"/>
      <c r="F50" s="142"/>
    </row>
    <row r="51" spans="1:6" ht="15">
      <c r="A51" s="1"/>
      <c r="B51" s="143"/>
      <c r="C51" s="143"/>
      <c r="D51" s="143"/>
      <c r="E51" s="142"/>
      <c r="F51" s="142"/>
    </row>
    <row r="52" spans="1:6" ht="15">
      <c r="A52" s="1"/>
      <c r="B52" s="143"/>
      <c r="C52" s="143"/>
      <c r="D52" s="143"/>
      <c r="E52" s="142"/>
      <c r="F52" s="142"/>
    </row>
    <row r="53" spans="1:6" ht="15">
      <c r="A53" s="1"/>
      <c r="B53" s="143"/>
      <c r="C53" s="143"/>
      <c r="D53" s="143"/>
      <c r="E53" s="142"/>
      <c r="F53" s="142"/>
    </row>
    <row r="54" spans="1:6" ht="15">
      <c r="A54" s="1"/>
      <c r="B54" s="143"/>
      <c r="C54" s="143"/>
      <c r="D54" s="143"/>
      <c r="E54" s="142"/>
      <c r="F54" s="142"/>
    </row>
    <row r="55" spans="1:6" ht="15">
      <c r="A55" s="1"/>
      <c r="B55" s="143"/>
      <c r="C55" s="143"/>
      <c r="D55" s="143"/>
      <c r="E55" s="142"/>
      <c r="F55" s="142"/>
    </row>
    <row r="56" spans="1:6" ht="15">
      <c r="A56" s="1"/>
      <c r="B56" s="143"/>
      <c r="C56" s="143"/>
      <c r="D56" s="143"/>
      <c r="E56" s="142"/>
      <c r="F56" s="142"/>
    </row>
    <row r="57" spans="1:6" ht="15">
      <c r="A57" s="1"/>
      <c r="B57" s="143"/>
      <c r="C57" s="143"/>
      <c r="D57" s="143"/>
      <c r="E57" s="142"/>
      <c r="F57" s="142"/>
    </row>
    <row r="58" spans="1:6" ht="15">
      <c r="A58" s="1"/>
      <c r="B58" s="143"/>
      <c r="C58" s="143"/>
      <c r="D58" s="143"/>
      <c r="E58" s="142"/>
      <c r="F58" s="142"/>
    </row>
    <row r="59" spans="1:6" ht="15">
      <c r="A59" s="1"/>
      <c r="B59" s="143"/>
      <c r="C59" s="143"/>
      <c r="D59" s="143"/>
      <c r="E59" s="142"/>
      <c r="F59" s="142"/>
    </row>
    <row r="60" spans="1:6" ht="15">
      <c r="A60" s="1"/>
      <c r="B60" s="143"/>
      <c r="C60" s="143"/>
      <c r="D60" s="143"/>
      <c r="E60" s="142"/>
      <c r="F60" s="142"/>
    </row>
    <row r="61" spans="1:6" ht="15">
      <c r="A61" s="1"/>
      <c r="B61" s="143"/>
      <c r="C61" s="143"/>
      <c r="D61" s="143"/>
      <c r="E61" s="142"/>
      <c r="F61" s="142"/>
    </row>
    <row r="62" spans="1:6" ht="15">
      <c r="A62" s="1"/>
      <c r="B62" s="143"/>
      <c r="C62" s="143"/>
      <c r="D62" s="143"/>
      <c r="E62" s="142"/>
      <c r="F62" s="142"/>
    </row>
    <row r="63" spans="1:6" ht="15">
      <c r="A63" s="1"/>
      <c r="B63" s="143"/>
      <c r="C63" s="143"/>
      <c r="D63" s="143"/>
      <c r="E63" s="142"/>
      <c r="F63" s="142"/>
    </row>
    <row r="64" spans="1:6" ht="15">
      <c r="A64" s="1"/>
      <c r="B64" s="143"/>
      <c r="C64" s="143"/>
      <c r="D64" s="143"/>
      <c r="E64" s="142"/>
      <c r="F64" s="142"/>
    </row>
    <row r="65" spans="1:6" ht="15">
      <c r="A65" s="1"/>
      <c r="B65" s="143"/>
      <c r="C65" s="143"/>
      <c r="D65" s="143"/>
      <c r="E65" s="142"/>
      <c r="F65" s="142"/>
    </row>
    <row r="66" spans="1:6" ht="15">
      <c r="A66" s="1"/>
      <c r="B66" s="143"/>
      <c r="C66" s="143"/>
      <c r="D66" s="143"/>
      <c r="E66" s="142"/>
      <c r="F66" s="142"/>
    </row>
    <row r="67" spans="1:6" ht="15">
      <c r="A67" s="1"/>
      <c r="B67" s="143"/>
      <c r="C67" s="143"/>
      <c r="D67" s="143"/>
      <c r="E67" s="142"/>
      <c r="F67" s="142"/>
    </row>
    <row r="68" spans="1:6" ht="15">
      <c r="A68" s="1"/>
      <c r="B68" s="143"/>
      <c r="C68" s="143"/>
      <c r="D68" s="143"/>
      <c r="E68" s="142"/>
      <c r="F68" s="142"/>
    </row>
    <row r="69" spans="1:6" ht="15">
      <c r="A69" s="1"/>
      <c r="B69" s="143"/>
      <c r="C69" s="143"/>
      <c r="D69" s="143"/>
      <c r="E69" s="142"/>
      <c r="F69" s="142"/>
    </row>
    <row r="70" spans="1:6" ht="15">
      <c r="A70" s="1"/>
      <c r="B70" s="143"/>
      <c r="C70" s="143"/>
      <c r="D70" s="143"/>
      <c r="E70" s="142"/>
      <c r="F70" s="142"/>
    </row>
    <row r="71" spans="1:6" ht="15">
      <c r="A71" s="1"/>
      <c r="B71" s="143"/>
      <c r="C71" s="143"/>
      <c r="D71" s="143"/>
      <c r="E71" s="142"/>
      <c r="F71" s="142"/>
    </row>
    <row r="72" spans="1:6" ht="15">
      <c r="A72" s="1"/>
      <c r="B72" s="143"/>
      <c r="C72" s="143"/>
      <c r="D72" s="143"/>
      <c r="E72" s="142"/>
      <c r="F72" s="142"/>
    </row>
    <row r="73" spans="1:6" ht="15">
      <c r="A73" s="1"/>
      <c r="B73" s="143"/>
      <c r="C73" s="143"/>
      <c r="D73" s="143"/>
      <c r="E73" s="142"/>
      <c r="F73" s="142"/>
    </row>
    <row r="74" spans="1:6" ht="15">
      <c r="A74" s="1"/>
      <c r="B74" s="143"/>
      <c r="C74" s="143"/>
      <c r="D74" s="143"/>
      <c r="E74" s="142"/>
      <c r="F74" s="142"/>
    </row>
    <row r="75" spans="1:6" ht="15">
      <c r="A75" s="1"/>
      <c r="B75" s="143"/>
      <c r="C75" s="143"/>
      <c r="D75" s="143"/>
      <c r="E75" s="142"/>
      <c r="F75" s="142"/>
    </row>
    <row r="76" spans="1:6" ht="15">
      <c r="A76" s="1"/>
      <c r="B76" s="143"/>
      <c r="C76" s="143"/>
      <c r="D76" s="143"/>
      <c r="E76" s="142"/>
      <c r="F76" s="142"/>
    </row>
    <row r="77" spans="1:6" ht="15">
      <c r="A77" s="1"/>
      <c r="B77" s="143"/>
      <c r="C77" s="143"/>
      <c r="D77" s="143"/>
      <c r="E77" s="142"/>
      <c r="F77" s="142"/>
    </row>
    <row r="78" spans="1:6" ht="15">
      <c r="A78" s="1"/>
      <c r="B78" s="143"/>
      <c r="C78" s="143"/>
      <c r="D78" s="143"/>
      <c r="E78" s="142"/>
      <c r="F78" s="142"/>
    </row>
    <row r="79" spans="1:6" ht="15">
      <c r="A79" s="1"/>
      <c r="B79" s="143"/>
      <c r="C79" s="143"/>
      <c r="D79" s="143"/>
      <c r="E79" s="142"/>
      <c r="F79" s="142"/>
    </row>
    <row r="80" spans="1:6" ht="15">
      <c r="A80" s="1"/>
      <c r="B80" s="143"/>
      <c r="C80" s="143"/>
      <c r="D80" s="143"/>
      <c r="E80" s="142"/>
      <c r="F80" s="142"/>
    </row>
    <row r="81" spans="1:6" ht="15">
      <c r="A81" s="1"/>
      <c r="B81" s="143"/>
      <c r="C81" s="143"/>
      <c r="D81" s="143"/>
      <c r="E81" s="142"/>
      <c r="F81" s="142"/>
    </row>
    <row r="82" spans="1:6" ht="15">
      <c r="A82" s="1"/>
      <c r="B82" s="143"/>
      <c r="C82" s="143"/>
      <c r="D82" s="143"/>
      <c r="E82" s="142"/>
      <c r="F82" s="142"/>
    </row>
    <row r="83" spans="1:6" ht="15">
      <c r="A83" s="1"/>
      <c r="B83" s="143"/>
      <c r="C83" s="143"/>
      <c r="D83" s="143"/>
      <c r="E83" s="142"/>
      <c r="F83" s="142"/>
    </row>
    <row r="84" spans="1:6" ht="15">
      <c r="A84" s="1"/>
      <c r="B84" s="143"/>
      <c r="C84" s="143"/>
      <c r="D84" s="143"/>
      <c r="E84" s="142"/>
      <c r="F84" s="142"/>
    </row>
    <row r="85" spans="1:6" ht="15">
      <c r="A85" s="1"/>
      <c r="B85" s="143"/>
      <c r="C85" s="143"/>
      <c r="D85" s="143"/>
      <c r="E85" s="142"/>
      <c r="F85" s="142"/>
    </row>
    <row r="86" spans="1:6" ht="15">
      <c r="A86" s="1"/>
      <c r="B86" s="143"/>
      <c r="C86" s="143"/>
      <c r="D86" s="143"/>
      <c r="E86" s="142"/>
      <c r="F86" s="142"/>
    </row>
    <row r="87" spans="1:6" ht="15">
      <c r="A87" s="1"/>
      <c r="B87" s="143"/>
      <c r="C87" s="143"/>
      <c r="D87" s="143"/>
      <c r="E87" s="142"/>
      <c r="F87" s="142"/>
    </row>
    <row r="88" spans="1:6" ht="15">
      <c r="A88" s="1"/>
      <c r="B88" s="143"/>
      <c r="C88" s="143"/>
      <c r="D88" s="143"/>
      <c r="E88" s="142"/>
      <c r="F88" s="142"/>
    </row>
    <row r="89" spans="1:6" ht="15">
      <c r="A89" s="1"/>
      <c r="B89" s="143"/>
      <c r="C89" s="143"/>
      <c r="D89" s="143"/>
      <c r="E89" s="142"/>
      <c r="F89" s="142"/>
    </row>
    <row r="90" spans="1:6" ht="15">
      <c r="A90" s="1"/>
      <c r="B90" s="143"/>
      <c r="C90" s="143"/>
      <c r="D90" s="143"/>
      <c r="E90" s="142"/>
      <c r="F90" s="142"/>
    </row>
    <row r="91" spans="1:6" ht="15">
      <c r="A91" s="1"/>
      <c r="B91" s="143"/>
      <c r="C91" s="143"/>
      <c r="D91" s="143"/>
      <c r="E91" s="142"/>
      <c r="F91" s="142"/>
    </row>
    <row r="92" spans="1:6" ht="15">
      <c r="A92" s="1"/>
      <c r="B92" s="143"/>
      <c r="C92" s="143"/>
      <c r="D92" s="143"/>
      <c r="E92" s="142"/>
      <c r="F92" s="142"/>
    </row>
    <row r="93" spans="1:6" ht="15">
      <c r="A93" s="1"/>
      <c r="B93" s="143"/>
      <c r="C93" s="143"/>
      <c r="D93" s="143"/>
      <c r="E93" s="142"/>
      <c r="F93" s="142"/>
    </row>
    <row r="94" spans="1:6" ht="15">
      <c r="A94" s="1"/>
      <c r="B94" s="143"/>
      <c r="C94" s="143"/>
      <c r="D94" s="143"/>
      <c r="E94" s="142"/>
      <c r="F94" s="142"/>
    </row>
    <row r="95" spans="1:6" ht="15">
      <c r="A95" s="1"/>
      <c r="B95" s="143"/>
      <c r="C95" s="143"/>
      <c r="D95" s="143"/>
      <c r="E95" s="142"/>
      <c r="F95" s="142"/>
    </row>
    <row r="96" spans="1:6" ht="15">
      <c r="A96" s="1"/>
      <c r="B96" s="143"/>
      <c r="C96" s="143"/>
      <c r="D96" s="143"/>
      <c r="E96" s="142"/>
      <c r="F96" s="142"/>
    </row>
    <row r="97" spans="1:6" ht="15">
      <c r="A97" s="1"/>
      <c r="B97" s="143"/>
      <c r="C97" s="143"/>
      <c r="D97" s="143"/>
      <c r="E97" s="142"/>
      <c r="F97" s="142"/>
    </row>
    <row r="98" spans="1:6" ht="15">
      <c r="A98" s="1"/>
      <c r="B98" s="143"/>
      <c r="C98" s="143"/>
      <c r="D98" s="143"/>
      <c r="E98" s="142"/>
      <c r="F98" s="142"/>
    </row>
    <row r="99" spans="1:6" ht="15">
      <c r="A99" s="1"/>
      <c r="B99" s="143"/>
      <c r="C99" s="143"/>
      <c r="D99" s="143"/>
      <c r="E99" s="142"/>
      <c r="F99" s="142"/>
    </row>
    <row r="100" spans="1:6" ht="15">
      <c r="A100" s="1"/>
      <c r="B100" s="143"/>
      <c r="C100" s="143"/>
      <c r="D100" s="143"/>
      <c r="E100" s="142"/>
      <c r="F100" s="142"/>
    </row>
    <row r="101" spans="1:6" ht="15">
      <c r="A101" s="1"/>
      <c r="B101" s="143"/>
      <c r="C101" s="143"/>
      <c r="D101" s="143"/>
      <c r="E101" s="142"/>
      <c r="F101" s="142"/>
    </row>
    <row r="102" spans="1:6" ht="15">
      <c r="A102" s="1"/>
      <c r="B102" s="143"/>
      <c r="C102" s="143"/>
      <c r="D102" s="143"/>
      <c r="E102" s="142"/>
      <c r="F102" s="142"/>
    </row>
    <row r="103" spans="1:6" ht="15">
      <c r="A103" s="1"/>
      <c r="B103" s="143"/>
      <c r="C103" s="143"/>
      <c r="D103" s="143"/>
      <c r="E103" s="142"/>
      <c r="F103" s="142"/>
    </row>
    <row r="104" spans="1:6" ht="15">
      <c r="A104" s="1"/>
      <c r="B104" s="143"/>
      <c r="C104" s="143"/>
      <c r="D104" s="143"/>
      <c r="E104" s="142"/>
      <c r="F104" s="142"/>
    </row>
    <row r="105" spans="1:6" ht="15">
      <c r="A105" s="1"/>
      <c r="B105" s="143"/>
      <c r="C105" s="143"/>
      <c r="D105" s="143"/>
      <c r="E105" s="142"/>
      <c r="F105" s="142"/>
    </row>
    <row r="106" spans="1:6" ht="15">
      <c r="A106" s="1"/>
      <c r="B106" s="143"/>
      <c r="C106" s="143"/>
      <c r="D106" s="143"/>
      <c r="E106" s="142"/>
      <c r="F106" s="142"/>
    </row>
    <row r="107" spans="1:6" ht="15">
      <c r="A107" s="1"/>
      <c r="B107" s="143"/>
      <c r="C107" s="143"/>
      <c r="D107" s="143"/>
      <c r="E107" s="142"/>
      <c r="F107" s="142"/>
    </row>
    <row r="108" spans="1:6" ht="15">
      <c r="A108" s="1"/>
      <c r="B108" s="143"/>
      <c r="C108" s="143"/>
      <c r="D108" s="143"/>
      <c r="E108" s="142"/>
      <c r="F108" s="142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"/>
      <c r="B1" s="219" t="s">
        <v>34</v>
      </c>
      <c r="C1" s="220"/>
      <c r="D1" s="220"/>
      <c r="E1" s="220"/>
      <c r="F1" s="220"/>
      <c r="G1" s="220"/>
      <c r="H1" s="221"/>
      <c r="I1" s="158" t="s">
        <v>31</v>
      </c>
      <c r="J1" s="15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5"/>
      <c r="B2" s="219" t="s">
        <v>35</v>
      </c>
      <c r="C2" s="220"/>
      <c r="D2" s="220"/>
      <c r="E2" s="220"/>
      <c r="F2" s="220"/>
      <c r="G2" s="220"/>
      <c r="H2" s="221"/>
      <c r="I2" s="158" t="s">
        <v>29</v>
      </c>
      <c r="J2" s="1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"/>
      <c r="B3" s="219" t="s">
        <v>36</v>
      </c>
      <c r="C3" s="220"/>
      <c r="D3" s="220"/>
      <c r="E3" s="220"/>
      <c r="F3" s="220"/>
      <c r="G3" s="220"/>
      <c r="H3" s="221"/>
      <c r="I3" s="158" t="s">
        <v>99</v>
      </c>
      <c r="J3" s="15"/>
      <c r="K3" s="3"/>
      <c r="L3" s="3"/>
      <c r="M3" s="3"/>
      <c r="N3" s="3"/>
      <c r="O3" s="3"/>
      <c r="P3" s="5" t="s">
        <v>33</v>
      </c>
      <c r="Q3" s="1"/>
      <c r="R3" s="1"/>
      <c r="S3" s="3"/>
      <c r="V3" s="3"/>
    </row>
    <row r="4" spans="1:22" ht="15">
      <c r="A4" s="3"/>
      <c r="B4" s="5" t="s">
        <v>100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9" t="s">
        <v>333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6" t="s">
        <v>361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7"/>
      <c r="B7" s="18" t="s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7"/>
      <c r="V7" s="17"/>
    </row>
    <row r="8" spans="1:26" ht="15.75">
      <c r="A8" s="161" t="s">
        <v>89</v>
      </c>
      <c r="B8" s="161" t="s">
        <v>90</v>
      </c>
      <c r="C8" s="161" t="s">
        <v>91</v>
      </c>
      <c r="D8" s="161" t="s">
        <v>92</v>
      </c>
      <c r="E8" s="161" t="s">
        <v>93</v>
      </c>
      <c r="F8" s="161" t="s">
        <v>94</v>
      </c>
      <c r="G8" s="161" t="s">
        <v>67</v>
      </c>
      <c r="H8" s="161" t="s">
        <v>68</v>
      </c>
      <c r="I8" s="161" t="s">
        <v>95</v>
      </c>
      <c r="J8" s="161"/>
      <c r="K8" s="161"/>
      <c r="L8" s="161"/>
      <c r="M8" s="161"/>
      <c r="N8" s="161"/>
      <c r="O8" s="161"/>
      <c r="P8" s="161" t="s">
        <v>96</v>
      </c>
      <c r="Q8" s="156"/>
      <c r="R8" s="156"/>
      <c r="S8" s="161" t="s">
        <v>97</v>
      </c>
      <c r="T8" s="157"/>
      <c r="U8" s="157"/>
      <c r="V8" s="161" t="s">
        <v>98</v>
      </c>
      <c r="W8" s="155"/>
      <c r="X8" s="155"/>
      <c r="Y8" s="155"/>
      <c r="Z8" s="155"/>
    </row>
    <row r="9" spans="1:26" ht="15">
      <c r="A9" s="144"/>
      <c r="B9" s="144"/>
      <c r="C9" s="162"/>
      <c r="D9" s="148" t="s">
        <v>78</v>
      </c>
      <c r="E9" s="144"/>
      <c r="F9" s="163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50"/>
      <c r="R9" s="150"/>
      <c r="S9" s="144"/>
      <c r="T9" s="147"/>
      <c r="U9" s="147"/>
      <c r="V9" s="144"/>
      <c r="W9" s="147"/>
      <c r="X9" s="147"/>
      <c r="Y9" s="147"/>
      <c r="Z9" s="147"/>
    </row>
    <row r="10" spans="1:26" ht="15">
      <c r="A10" s="150"/>
      <c r="B10" s="150"/>
      <c r="C10" s="165">
        <v>1</v>
      </c>
      <c r="D10" s="165" t="s">
        <v>79</v>
      </c>
      <c r="E10" s="150"/>
      <c r="F10" s="164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47"/>
      <c r="U10" s="147"/>
      <c r="V10" s="150"/>
      <c r="W10" s="147"/>
      <c r="X10" s="147"/>
      <c r="Y10" s="147"/>
      <c r="Z10" s="147"/>
    </row>
    <row r="11" spans="1:26" ht="24.75" customHeight="1">
      <c r="A11" s="171"/>
      <c r="B11" s="166" t="s">
        <v>101</v>
      </c>
      <c r="C11" s="172" t="s">
        <v>248</v>
      </c>
      <c r="D11" s="166" t="s">
        <v>249</v>
      </c>
      <c r="E11" s="166" t="s">
        <v>104</v>
      </c>
      <c r="F11" s="167">
        <v>26.892</v>
      </c>
      <c r="G11" s="173"/>
      <c r="H11" s="173"/>
      <c r="I11" s="168">
        <f aca="true" t="shared" si="0" ref="I11:I17">ROUND(F11*(G11+H11),2)</f>
        <v>0</v>
      </c>
      <c r="J11" s="166">
        <f aca="true" t="shared" si="1" ref="J11:J17">ROUND(F11*(N11),2)</f>
        <v>0</v>
      </c>
      <c r="K11" s="169">
        <f aca="true" t="shared" si="2" ref="K11:K17">ROUND(F11*(O11),2)</f>
        <v>0</v>
      </c>
      <c r="L11" s="169">
        <f aca="true" t="shared" si="3" ref="L11:L17">ROUND(F11*(G11),2)</f>
        <v>0</v>
      </c>
      <c r="M11" s="169">
        <f aca="true" t="shared" si="4" ref="M11:M17">ROUND(F11*(H11),2)</f>
        <v>0</v>
      </c>
      <c r="N11" s="169">
        <v>0</v>
      </c>
      <c r="O11" s="169"/>
      <c r="P11" s="174"/>
      <c r="Q11" s="174"/>
      <c r="R11" s="174"/>
      <c r="S11" s="169">
        <f aca="true" t="shared" si="5" ref="S11:S17">ROUND(F11*(P11),3)</f>
        <v>0</v>
      </c>
      <c r="T11" s="170"/>
      <c r="U11" s="170"/>
      <c r="V11" s="174"/>
      <c r="Z11">
        <v>0</v>
      </c>
    </row>
    <row r="12" spans="1:26" ht="24.75" customHeight="1">
      <c r="A12" s="171"/>
      <c r="B12" s="166" t="s">
        <v>101</v>
      </c>
      <c r="C12" s="172" t="s">
        <v>250</v>
      </c>
      <c r="D12" s="166" t="s">
        <v>251</v>
      </c>
      <c r="E12" s="166" t="s">
        <v>104</v>
      </c>
      <c r="F12" s="167">
        <v>26.892</v>
      </c>
      <c r="G12" s="173"/>
      <c r="H12" s="173"/>
      <c r="I12" s="168">
        <f t="shared" si="0"/>
        <v>0</v>
      </c>
      <c r="J12" s="166">
        <f t="shared" si="1"/>
        <v>0</v>
      </c>
      <c r="K12" s="169">
        <f t="shared" si="2"/>
        <v>0</v>
      </c>
      <c r="L12" s="169">
        <f t="shared" si="3"/>
        <v>0</v>
      </c>
      <c r="M12" s="169">
        <f t="shared" si="4"/>
        <v>0</v>
      </c>
      <c r="N12" s="169">
        <v>0</v>
      </c>
      <c r="O12" s="169"/>
      <c r="P12" s="174"/>
      <c r="Q12" s="174"/>
      <c r="R12" s="174"/>
      <c r="S12" s="169">
        <f t="shared" si="5"/>
        <v>0</v>
      </c>
      <c r="T12" s="170"/>
      <c r="U12" s="170"/>
      <c r="V12" s="174"/>
      <c r="Z12">
        <v>0</v>
      </c>
    </row>
    <row r="13" spans="1:26" ht="24.75" customHeight="1">
      <c r="A13" s="171"/>
      <c r="B13" s="166" t="s">
        <v>101</v>
      </c>
      <c r="C13" s="172" t="s">
        <v>252</v>
      </c>
      <c r="D13" s="166" t="s">
        <v>253</v>
      </c>
      <c r="E13" s="166" t="s">
        <v>104</v>
      </c>
      <c r="F13" s="167">
        <v>26.892</v>
      </c>
      <c r="G13" s="173"/>
      <c r="H13" s="173"/>
      <c r="I13" s="168">
        <f t="shared" si="0"/>
        <v>0</v>
      </c>
      <c r="J13" s="166">
        <f t="shared" si="1"/>
        <v>0</v>
      </c>
      <c r="K13" s="169">
        <f t="shared" si="2"/>
        <v>0</v>
      </c>
      <c r="L13" s="169">
        <f t="shared" si="3"/>
        <v>0</v>
      </c>
      <c r="M13" s="169">
        <f t="shared" si="4"/>
        <v>0</v>
      </c>
      <c r="N13" s="169">
        <v>0</v>
      </c>
      <c r="O13" s="169"/>
      <c r="P13" s="174"/>
      <c r="Q13" s="174"/>
      <c r="R13" s="174"/>
      <c r="S13" s="169">
        <f t="shared" si="5"/>
        <v>0</v>
      </c>
      <c r="T13" s="170"/>
      <c r="U13" s="170"/>
      <c r="V13" s="174"/>
      <c r="Z13">
        <v>0</v>
      </c>
    </row>
    <row r="14" spans="1:26" ht="24.75" customHeight="1">
      <c r="A14" s="171"/>
      <c r="B14" s="166" t="s">
        <v>101</v>
      </c>
      <c r="C14" s="172" t="s">
        <v>119</v>
      </c>
      <c r="D14" s="166" t="s">
        <v>120</v>
      </c>
      <c r="E14" s="166" t="s">
        <v>104</v>
      </c>
      <c r="F14" s="167">
        <v>26.892</v>
      </c>
      <c r="G14" s="173"/>
      <c r="H14" s="173"/>
      <c r="I14" s="168">
        <f t="shared" si="0"/>
        <v>0</v>
      </c>
      <c r="J14" s="166">
        <f t="shared" si="1"/>
        <v>0</v>
      </c>
      <c r="K14" s="169">
        <f t="shared" si="2"/>
        <v>0</v>
      </c>
      <c r="L14" s="169">
        <f t="shared" si="3"/>
        <v>0</v>
      </c>
      <c r="M14" s="169">
        <f t="shared" si="4"/>
        <v>0</v>
      </c>
      <c r="N14" s="169">
        <v>0</v>
      </c>
      <c r="O14" s="169"/>
      <c r="P14" s="174"/>
      <c r="Q14" s="174"/>
      <c r="R14" s="174"/>
      <c r="S14" s="169">
        <f t="shared" si="5"/>
        <v>0</v>
      </c>
      <c r="T14" s="170"/>
      <c r="U14" s="170"/>
      <c r="V14" s="174"/>
      <c r="Z14">
        <v>0</v>
      </c>
    </row>
    <row r="15" spans="1:26" ht="24.75" customHeight="1">
      <c r="A15" s="171"/>
      <c r="B15" s="166" t="s">
        <v>101</v>
      </c>
      <c r="C15" s="172" t="s">
        <v>121</v>
      </c>
      <c r="D15" s="166" t="s">
        <v>122</v>
      </c>
      <c r="E15" s="166" t="s">
        <v>123</v>
      </c>
      <c r="F15" s="167">
        <v>134.46</v>
      </c>
      <c r="G15" s="173"/>
      <c r="H15" s="173"/>
      <c r="I15" s="168">
        <f t="shared" si="0"/>
        <v>0</v>
      </c>
      <c r="J15" s="166">
        <f t="shared" si="1"/>
        <v>0</v>
      </c>
      <c r="K15" s="169">
        <f t="shared" si="2"/>
        <v>0</v>
      </c>
      <c r="L15" s="169">
        <f t="shared" si="3"/>
        <v>0</v>
      </c>
      <c r="M15" s="169">
        <f t="shared" si="4"/>
        <v>0</v>
      </c>
      <c r="N15" s="169">
        <v>0</v>
      </c>
      <c r="O15" s="169"/>
      <c r="P15" s="174"/>
      <c r="Q15" s="174"/>
      <c r="R15" s="174"/>
      <c r="S15" s="169">
        <f t="shared" si="5"/>
        <v>0</v>
      </c>
      <c r="T15" s="170"/>
      <c r="U15" s="170"/>
      <c r="V15" s="174"/>
      <c r="Z15">
        <v>0</v>
      </c>
    </row>
    <row r="16" spans="1:26" ht="24.75" customHeight="1">
      <c r="A16" s="171"/>
      <c r="B16" s="166" t="s">
        <v>101</v>
      </c>
      <c r="C16" s="172" t="s">
        <v>255</v>
      </c>
      <c r="D16" s="166" t="s">
        <v>349</v>
      </c>
      <c r="E16" s="166" t="s">
        <v>104</v>
      </c>
      <c r="F16" s="167">
        <v>26.892</v>
      </c>
      <c r="G16" s="173"/>
      <c r="H16" s="173"/>
      <c r="I16" s="168">
        <f t="shared" si="0"/>
        <v>0</v>
      </c>
      <c r="J16" s="166">
        <f t="shared" si="1"/>
        <v>0</v>
      </c>
      <c r="K16" s="169">
        <f t="shared" si="2"/>
        <v>0</v>
      </c>
      <c r="L16" s="169">
        <f t="shared" si="3"/>
        <v>0</v>
      </c>
      <c r="M16" s="169">
        <f t="shared" si="4"/>
        <v>0</v>
      </c>
      <c r="N16" s="169">
        <v>0</v>
      </c>
      <c r="O16" s="169"/>
      <c r="P16" s="174"/>
      <c r="Q16" s="174"/>
      <c r="R16" s="174"/>
      <c r="S16" s="169">
        <f t="shared" si="5"/>
        <v>0</v>
      </c>
      <c r="T16" s="170"/>
      <c r="U16" s="170"/>
      <c r="V16" s="174"/>
      <c r="Z16">
        <v>0</v>
      </c>
    </row>
    <row r="17" spans="1:26" ht="24.75" customHeight="1">
      <c r="A17" s="171"/>
      <c r="B17" s="166" t="s">
        <v>101</v>
      </c>
      <c r="C17" s="172" t="s">
        <v>336</v>
      </c>
      <c r="D17" s="166" t="s">
        <v>337</v>
      </c>
      <c r="E17" s="166" t="s">
        <v>104</v>
      </c>
      <c r="F17" s="167">
        <v>26.892</v>
      </c>
      <c r="G17" s="173"/>
      <c r="H17" s="173"/>
      <c r="I17" s="168">
        <f t="shared" si="0"/>
        <v>0</v>
      </c>
      <c r="J17" s="166">
        <f t="shared" si="1"/>
        <v>0</v>
      </c>
      <c r="K17" s="169">
        <f t="shared" si="2"/>
        <v>0</v>
      </c>
      <c r="L17" s="169">
        <f t="shared" si="3"/>
        <v>0</v>
      </c>
      <c r="M17" s="169">
        <f t="shared" si="4"/>
        <v>0</v>
      </c>
      <c r="N17" s="169">
        <v>0</v>
      </c>
      <c r="O17" s="169"/>
      <c r="P17" s="174"/>
      <c r="Q17" s="174"/>
      <c r="R17" s="174"/>
      <c r="S17" s="169">
        <f t="shared" si="5"/>
        <v>0</v>
      </c>
      <c r="T17" s="170"/>
      <c r="U17" s="170"/>
      <c r="V17" s="174"/>
      <c r="Z17">
        <v>0</v>
      </c>
    </row>
    <row r="18" spans="1:26" ht="15">
      <c r="A18" s="150"/>
      <c r="B18" s="150"/>
      <c r="C18" s="165">
        <v>1</v>
      </c>
      <c r="D18" s="165" t="s">
        <v>79</v>
      </c>
      <c r="E18" s="150"/>
      <c r="F18" s="164"/>
      <c r="G18" s="153">
        <f>ROUND((SUM(L10:L17))/1,2)</f>
        <v>0</v>
      </c>
      <c r="H18" s="153">
        <f>ROUND((SUM(M10:M17))/1,2)</f>
        <v>0</v>
      </c>
      <c r="I18" s="153">
        <f>ROUND((SUM(I10:I17))/1,2)</f>
        <v>0</v>
      </c>
      <c r="J18" s="150"/>
      <c r="K18" s="150"/>
      <c r="L18" s="150">
        <f>ROUND((SUM(L10:L17))/1,2)</f>
        <v>0</v>
      </c>
      <c r="M18" s="150">
        <f>ROUND((SUM(M10:M17))/1,2)</f>
        <v>0</v>
      </c>
      <c r="N18" s="150"/>
      <c r="O18" s="150"/>
      <c r="P18" s="175"/>
      <c r="Q18" s="150"/>
      <c r="R18" s="150"/>
      <c r="S18" s="175">
        <f>ROUND((SUM(S10:S17))/1,2)</f>
        <v>0</v>
      </c>
      <c r="T18" s="147"/>
      <c r="U18" s="147"/>
      <c r="V18" s="2">
        <f>ROUND((SUM(V10:V17))/1,2)</f>
        <v>0</v>
      </c>
      <c r="W18" s="147"/>
      <c r="X18" s="147"/>
      <c r="Y18" s="147"/>
      <c r="Z18" s="147"/>
    </row>
    <row r="19" spans="1:22" ht="15">
      <c r="A19" s="1"/>
      <c r="B19" s="1"/>
      <c r="C19" s="1"/>
      <c r="D19" s="1"/>
      <c r="E19" s="1"/>
      <c r="F19" s="160"/>
      <c r="G19" s="143"/>
      <c r="H19" s="143"/>
      <c r="I19" s="143"/>
      <c r="J19" s="1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6" ht="15">
      <c r="A20" s="150"/>
      <c r="B20" s="150"/>
      <c r="C20" s="165">
        <v>5</v>
      </c>
      <c r="D20" s="165" t="s">
        <v>82</v>
      </c>
      <c r="E20" s="150"/>
      <c r="F20" s="164"/>
      <c r="G20" s="151"/>
      <c r="H20" s="151"/>
      <c r="I20" s="151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47"/>
      <c r="U20" s="147"/>
      <c r="V20" s="150"/>
      <c r="W20" s="147"/>
      <c r="X20" s="147"/>
      <c r="Y20" s="147"/>
      <c r="Z20" s="147"/>
    </row>
    <row r="21" spans="1:26" ht="24.75" customHeight="1">
      <c r="A21" s="171"/>
      <c r="B21" s="166" t="s">
        <v>143</v>
      </c>
      <c r="C21" s="172" t="s">
        <v>339</v>
      </c>
      <c r="D21" s="166" t="s">
        <v>340</v>
      </c>
      <c r="E21" s="166" t="s">
        <v>123</v>
      </c>
      <c r="F21" s="167">
        <v>134.46</v>
      </c>
      <c r="G21" s="173"/>
      <c r="H21" s="173"/>
      <c r="I21" s="168">
        <f>ROUND(F21*(G21+H21),2)</f>
        <v>0</v>
      </c>
      <c r="J21" s="166">
        <f>ROUND(F21*(N21),2)</f>
        <v>0</v>
      </c>
      <c r="K21" s="169">
        <f>ROUND(F21*(O21),2)</f>
        <v>0</v>
      </c>
      <c r="L21" s="169">
        <f>ROUND(F21*(G21),2)</f>
        <v>0</v>
      </c>
      <c r="M21" s="169">
        <f>ROUND(F21*(H21),2)</f>
        <v>0</v>
      </c>
      <c r="N21" s="169">
        <v>0</v>
      </c>
      <c r="O21" s="169"/>
      <c r="P21" s="174">
        <v>0.40481</v>
      </c>
      <c r="Q21" s="174"/>
      <c r="R21" s="174">
        <v>0.40481</v>
      </c>
      <c r="S21" s="169">
        <f>ROUND(F21*(P21),3)</f>
        <v>54.431</v>
      </c>
      <c r="T21" s="170"/>
      <c r="U21" s="170"/>
      <c r="V21" s="174"/>
      <c r="Z21">
        <v>0</v>
      </c>
    </row>
    <row r="22" spans="1:26" ht="15">
      <c r="A22" s="150"/>
      <c r="B22" s="150"/>
      <c r="C22" s="165">
        <v>5</v>
      </c>
      <c r="D22" s="165" t="s">
        <v>82</v>
      </c>
      <c r="E22" s="150"/>
      <c r="F22" s="164"/>
      <c r="G22" s="153">
        <f>ROUND((SUM(L20:L21))/1,2)</f>
        <v>0</v>
      </c>
      <c r="H22" s="153">
        <f>ROUND((SUM(M20:M21))/1,2)</f>
        <v>0</v>
      </c>
      <c r="I22" s="153">
        <f>ROUND((SUM(I20:I21))/1,2)</f>
        <v>0</v>
      </c>
      <c r="J22" s="150"/>
      <c r="K22" s="150"/>
      <c r="L22" s="150">
        <f>ROUND((SUM(L20:L21))/1,2)</f>
        <v>0</v>
      </c>
      <c r="M22" s="150">
        <f>ROUND((SUM(M20:M21))/1,2)</f>
        <v>0</v>
      </c>
      <c r="N22" s="150"/>
      <c r="O22" s="150"/>
      <c r="P22" s="175"/>
      <c r="Q22" s="150"/>
      <c r="R22" s="150"/>
      <c r="S22" s="175">
        <f>ROUND((SUM(S20:S21))/1,2)</f>
        <v>54.43</v>
      </c>
      <c r="T22" s="147"/>
      <c r="U22" s="147"/>
      <c r="V22" s="2">
        <f>ROUND((SUM(V20:V21))/1,2)</f>
        <v>0</v>
      </c>
      <c r="W22" s="147"/>
      <c r="X22" s="147"/>
      <c r="Y22" s="147"/>
      <c r="Z22" s="147"/>
    </row>
    <row r="23" spans="1:22" ht="15">
      <c r="A23" s="1"/>
      <c r="B23" s="1"/>
      <c r="C23" s="1"/>
      <c r="D23" s="1"/>
      <c r="E23" s="1"/>
      <c r="F23" s="160"/>
      <c r="G23" s="143"/>
      <c r="H23" s="143"/>
      <c r="I23" s="143"/>
      <c r="J23" s="1"/>
      <c r="K23" s="1"/>
      <c r="L23" s="1"/>
      <c r="M23" s="1"/>
      <c r="N23" s="1"/>
      <c r="O23" s="1"/>
      <c r="P23" s="1"/>
      <c r="Q23" s="1"/>
      <c r="R23" s="1"/>
      <c r="S23" s="1"/>
      <c r="V23" s="1"/>
    </row>
    <row r="24" spans="1:26" ht="15">
      <c r="A24" s="150"/>
      <c r="B24" s="150"/>
      <c r="C24" s="165">
        <v>9</v>
      </c>
      <c r="D24" s="165" t="s">
        <v>83</v>
      </c>
      <c r="E24" s="150"/>
      <c r="F24" s="164"/>
      <c r="G24" s="151"/>
      <c r="H24" s="151"/>
      <c r="I24" s="151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47"/>
      <c r="U24" s="147"/>
      <c r="V24" s="150"/>
      <c r="W24" s="147"/>
      <c r="X24" s="147"/>
      <c r="Y24" s="147"/>
      <c r="Z24" s="147"/>
    </row>
    <row r="25" spans="1:26" ht="24.75" customHeight="1">
      <c r="A25" s="181"/>
      <c r="B25" s="176" t="s">
        <v>154</v>
      </c>
      <c r="C25" s="182" t="s">
        <v>341</v>
      </c>
      <c r="D25" s="176" t="s">
        <v>342</v>
      </c>
      <c r="E25" s="176" t="s">
        <v>163</v>
      </c>
      <c r="F25" s="177">
        <v>63.36000000000001</v>
      </c>
      <c r="G25" s="183"/>
      <c r="H25" s="183"/>
      <c r="I25" s="178">
        <f>ROUND(F25*(G25+H25),2)</f>
        <v>0</v>
      </c>
      <c r="J25" s="176">
        <f>ROUND(F25*(N25),2)</f>
        <v>0</v>
      </c>
      <c r="K25" s="179">
        <f>ROUND(F25*(O25),2)</f>
        <v>0</v>
      </c>
      <c r="L25" s="179">
        <f>ROUND(F25*(G25),2)</f>
        <v>0</v>
      </c>
      <c r="M25" s="179">
        <f>ROUND(F25*(H25),2)</f>
        <v>0</v>
      </c>
      <c r="N25" s="179">
        <v>0</v>
      </c>
      <c r="O25" s="179"/>
      <c r="P25" s="184">
        <v>0.018</v>
      </c>
      <c r="Q25" s="184"/>
      <c r="R25" s="184">
        <v>0.018</v>
      </c>
      <c r="S25" s="179">
        <f>ROUND(F25*(P25),3)</f>
        <v>1.14</v>
      </c>
      <c r="T25" s="180"/>
      <c r="U25" s="180"/>
      <c r="V25" s="184"/>
      <c r="Z25">
        <v>0</v>
      </c>
    </row>
    <row r="26" spans="1:26" ht="24.75" customHeight="1">
      <c r="A26" s="171"/>
      <c r="B26" s="166" t="s">
        <v>143</v>
      </c>
      <c r="C26" s="172" t="s">
        <v>159</v>
      </c>
      <c r="D26" s="166" t="s">
        <v>160</v>
      </c>
      <c r="E26" s="166" t="s">
        <v>136</v>
      </c>
      <c r="F26" s="167">
        <v>57.6</v>
      </c>
      <c r="G26" s="173"/>
      <c r="H26" s="173"/>
      <c r="I26" s="168">
        <f>ROUND(F26*(G26+H26),2)</f>
        <v>0</v>
      </c>
      <c r="J26" s="166">
        <f>ROUND(F26*(N26),2)</f>
        <v>0</v>
      </c>
      <c r="K26" s="169">
        <f>ROUND(F26*(O26),2)</f>
        <v>0</v>
      </c>
      <c r="L26" s="169">
        <f>ROUND(F26*(G26),2)</f>
        <v>0</v>
      </c>
      <c r="M26" s="169">
        <f>ROUND(F26*(H26),2)</f>
        <v>0</v>
      </c>
      <c r="N26" s="169">
        <v>0</v>
      </c>
      <c r="O26" s="169"/>
      <c r="P26" s="174">
        <v>0.164</v>
      </c>
      <c r="Q26" s="174"/>
      <c r="R26" s="174">
        <v>0.164</v>
      </c>
      <c r="S26" s="169">
        <f>ROUND(F26*(P26),3)</f>
        <v>9.446</v>
      </c>
      <c r="T26" s="170"/>
      <c r="U26" s="170"/>
      <c r="V26" s="174"/>
      <c r="Z26">
        <v>0</v>
      </c>
    </row>
    <row r="27" spans="1:26" ht="15">
      <c r="A27" s="150"/>
      <c r="B27" s="150"/>
      <c r="C27" s="165">
        <v>9</v>
      </c>
      <c r="D27" s="165" t="s">
        <v>83</v>
      </c>
      <c r="E27" s="150"/>
      <c r="F27" s="164"/>
      <c r="G27" s="153">
        <f>ROUND((SUM(L24:L26))/1,2)</f>
        <v>0</v>
      </c>
      <c r="H27" s="153">
        <f>ROUND((SUM(M24:M26))/1,2)</f>
        <v>0</v>
      </c>
      <c r="I27" s="153">
        <f>ROUND((SUM(I24:I26))/1,2)</f>
        <v>0</v>
      </c>
      <c r="J27" s="150"/>
      <c r="K27" s="150"/>
      <c r="L27" s="150">
        <f>ROUND((SUM(L24:L26))/1,2)</f>
        <v>0</v>
      </c>
      <c r="M27" s="150">
        <f>ROUND((SUM(M24:M26))/1,2)</f>
        <v>0</v>
      </c>
      <c r="N27" s="150"/>
      <c r="O27" s="150"/>
      <c r="P27" s="175"/>
      <c r="Q27" s="150"/>
      <c r="R27" s="150"/>
      <c r="S27" s="175">
        <f>ROUND((SUM(S24:S26))/1,2)</f>
        <v>10.59</v>
      </c>
      <c r="T27" s="147"/>
      <c r="U27" s="147"/>
      <c r="V27" s="2">
        <f>ROUND((SUM(V24:V26))/1,2)</f>
        <v>0</v>
      </c>
      <c r="W27" s="147"/>
      <c r="X27" s="147"/>
      <c r="Y27" s="147"/>
      <c r="Z27" s="147"/>
    </row>
    <row r="28" spans="1:22" ht="15">
      <c r="A28" s="1"/>
      <c r="B28" s="1"/>
      <c r="C28" s="1"/>
      <c r="D28" s="1"/>
      <c r="E28" s="1"/>
      <c r="F28" s="160"/>
      <c r="G28" s="143"/>
      <c r="H28" s="143"/>
      <c r="I28" s="143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ht="15">
      <c r="A29" s="150"/>
      <c r="B29" s="150"/>
      <c r="C29" s="165">
        <v>99</v>
      </c>
      <c r="D29" s="165" t="s">
        <v>84</v>
      </c>
      <c r="E29" s="150"/>
      <c r="F29" s="164"/>
      <c r="G29" s="151"/>
      <c r="H29" s="151"/>
      <c r="I29" s="151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47"/>
      <c r="U29" s="147"/>
      <c r="V29" s="150"/>
      <c r="W29" s="147"/>
      <c r="X29" s="147"/>
      <c r="Y29" s="147"/>
      <c r="Z29" s="147"/>
    </row>
    <row r="30" spans="1:26" ht="24.75" customHeight="1">
      <c r="A30" s="171"/>
      <c r="B30" s="166" t="s">
        <v>143</v>
      </c>
      <c r="C30" s="172" t="s">
        <v>167</v>
      </c>
      <c r="D30" s="166" t="s">
        <v>168</v>
      </c>
      <c r="E30" s="166" t="s">
        <v>169</v>
      </c>
      <c r="F30" s="167">
        <v>65.0176326</v>
      </c>
      <c r="G30" s="173"/>
      <c r="H30" s="173"/>
      <c r="I30" s="168">
        <f>ROUND(F30*(G30+H30),2)</f>
        <v>0</v>
      </c>
      <c r="J30" s="166">
        <f>ROUND(F30*(N30),2)</f>
        <v>0</v>
      </c>
      <c r="K30" s="169">
        <f>ROUND(F30*(O30),2)</f>
        <v>0</v>
      </c>
      <c r="L30" s="169">
        <f>ROUND(F30*(G30),2)</f>
        <v>0</v>
      </c>
      <c r="M30" s="169">
        <f>ROUND(F30*(H30),2)</f>
        <v>0</v>
      </c>
      <c r="N30" s="169">
        <v>0</v>
      </c>
      <c r="O30" s="169"/>
      <c r="P30" s="174"/>
      <c r="Q30" s="174"/>
      <c r="R30" s="174"/>
      <c r="S30" s="169">
        <f>ROUND(F30*(P30),3)</f>
        <v>0</v>
      </c>
      <c r="T30" s="170"/>
      <c r="U30" s="170"/>
      <c r="V30" s="174"/>
      <c r="Z30">
        <v>0</v>
      </c>
    </row>
    <row r="31" spans="1:26" ht="15">
      <c r="A31" s="150"/>
      <c r="B31" s="150"/>
      <c r="C31" s="165">
        <v>99</v>
      </c>
      <c r="D31" s="165" t="s">
        <v>84</v>
      </c>
      <c r="E31" s="150"/>
      <c r="F31" s="164"/>
      <c r="G31" s="153">
        <f>ROUND((SUM(L29:L30))/1,2)</f>
        <v>0</v>
      </c>
      <c r="H31" s="153">
        <f>ROUND((SUM(M29:M30))/1,2)</f>
        <v>0</v>
      </c>
      <c r="I31" s="153">
        <f>ROUND((SUM(I29:I30))/1,2)</f>
        <v>0</v>
      </c>
      <c r="J31" s="150"/>
      <c r="K31" s="150"/>
      <c r="L31" s="150">
        <f>ROUND((SUM(L29:L30))/1,2)</f>
        <v>0</v>
      </c>
      <c r="M31" s="150">
        <f>ROUND((SUM(M29:M30))/1,2)</f>
        <v>0</v>
      </c>
      <c r="N31" s="150"/>
      <c r="O31" s="150"/>
      <c r="P31" s="175"/>
      <c r="Q31" s="150"/>
      <c r="R31" s="150"/>
      <c r="S31" s="175">
        <f>ROUND((SUM(S29:S30))/1,2)</f>
        <v>0</v>
      </c>
      <c r="T31" s="147"/>
      <c r="U31" s="147"/>
      <c r="V31" s="2">
        <f>ROUND((SUM(V29:V30))/1,2)</f>
        <v>0</v>
      </c>
      <c r="W31" s="147"/>
      <c r="X31" s="147"/>
      <c r="Y31" s="147"/>
      <c r="Z31" s="147"/>
    </row>
    <row r="32" spans="1:22" ht="15">
      <c r="A32" s="1"/>
      <c r="B32" s="1"/>
      <c r="C32" s="1"/>
      <c r="D32" s="1"/>
      <c r="E32" s="1"/>
      <c r="F32" s="160"/>
      <c r="G32" s="143"/>
      <c r="H32" s="143"/>
      <c r="I32" s="143"/>
      <c r="J32" s="1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2" ht="15">
      <c r="A33" s="150"/>
      <c r="B33" s="150"/>
      <c r="C33" s="150"/>
      <c r="D33" s="2" t="s">
        <v>78</v>
      </c>
      <c r="E33" s="150"/>
      <c r="F33" s="164"/>
      <c r="G33" s="153">
        <f>ROUND((SUM(L9:L32))/2,2)</f>
        <v>0</v>
      </c>
      <c r="H33" s="153">
        <f>ROUND((SUM(M9:M32))/2,2)</f>
        <v>0</v>
      </c>
      <c r="I33" s="153">
        <f>ROUND((SUM(I9:I32))/2,2)</f>
        <v>0</v>
      </c>
      <c r="J33" s="151"/>
      <c r="K33" s="150"/>
      <c r="L33" s="151">
        <f>ROUND((SUM(L9:L32))/2,2)</f>
        <v>0</v>
      </c>
      <c r="M33" s="151">
        <f>ROUND((SUM(M9:M32))/2,2)</f>
        <v>0</v>
      </c>
      <c r="N33" s="150"/>
      <c r="O33" s="150"/>
      <c r="P33" s="175"/>
      <c r="Q33" s="150"/>
      <c r="R33" s="150"/>
      <c r="S33" s="175">
        <f>ROUND((SUM(S9:S32))/2,2)</f>
        <v>65.02</v>
      </c>
      <c r="T33" s="147"/>
      <c r="U33" s="147"/>
      <c r="V33" s="2">
        <f>ROUND((SUM(V9:V32))/2,2)</f>
        <v>0</v>
      </c>
    </row>
    <row r="34" spans="1:22" ht="15">
      <c r="A34" s="1"/>
      <c r="B34" s="1"/>
      <c r="C34" s="1"/>
      <c r="D34" s="1"/>
      <c r="E34" s="1"/>
      <c r="F34" s="160"/>
      <c r="G34" s="143"/>
      <c r="H34" s="143"/>
      <c r="I34" s="143"/>
      <c r="J34" s="1"/>
      <c r="K34" s="1"/>
      <c r="L34" s="1"/>
      <c r="M34" s="1"/>
      <c r="N34" s="1"/>
      <c r="O34" s="1"/>
      <c r="P34" s="1"/>
      <c r="Q34" s="1"/>
      <c r="R34" s="1"/>
      <c r="S34" s="1"/>
      <c r="V34" s="1"/>
    </row>
    <row r="35" spans="1:26" ht="15">
      <c r="A35" s="150"/>
      <c r="B35" s="150"/>
      <c r="C35" s="150"/>
      <c r="D35" s="2" t="s">
        <v>246</v>
      </c>
      <c r="E35" s="150"/>
      <c r="F35" s="164"/>
      <c r="G35" s="151"/>
      <c r="H35" s="151"/>
      <c r="I35" s="151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47"/>
      <c r="U35" s="147"/>
      <c r="V35" s="150"/>
      <c r="W35" s="147"/>
      <c r="X35" s="147"/>
      <c r="Y35" s="147"/>
      <c r="Z35" s="147"/>
    </row>
    <row r="36" spans="1:26" ht="15">
      <c r="A36" s="150"/>
      <c r="B36" s="150"/>
      <c r="C36" s="165">
        <v>991</v>
      </c>
      <c r="D36" s="165" t="s">
        <v>247</v>
      </c>
      <c r="E36" s="150"/>
      <c r="F36" s="164"/>
      <c r="G36" s="151"/>
      <c r="H36" s="151"/>
      <c r="I36" s="151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47"/>
      <c r="U36" s="147"/>
      <c r="V36" s="150"/>
      <c r="W36" s="147"/>
      <c r="X36" s="147"/>
      <c r="Y36" s="147"/>
      <c r="Z36" s="147"/>
    </row>
    <row r="37" spans="1:26" ht="24.75" customHeight="1">
      <c r="A37" s="181"/>
      <c r="B37" s="176" t="s">
        <v>170</v>
      </c>
      <c r="C37" s="182" t="s">
        <v>362</v>
      </c>
      <c r="D37" s="176" t="s">
        <v>363</v>
      </c>
      <c r="E37" s="176" t="s">
        <v>163</v>
      </c>
      <c r="F37" s="177">
        <v>1</v>
      </c>
      <c r="G37" s="183"/>
      <c r="H37" s="183"/>
      <c r="I37" s="178">
        <f>ROUND(F37*(G37+H37),2)</f>
        <v>0</v>
      </c>
      <c r="J37" s="176">
        <f>ROUND(F37*(N37),2)</f>
        <v>0</v>
      </c>
      <c r="K37" s="179">
        <f>ROUND(F37*(O37),2)</f>
        <v>0</v>
      </c>
      <c r="L37" s="179">
        <f>ROUND(F37*(G37),2)</f>
        <v>0</v>
      </c>
      <c r="M37" s="179">
        <f>ROUND(F37*(H37),2)</f>
        <v>0</v>
      </c>
      <c r="N37" s="179">
        <v>0</v>
      </c>
      <c r="O37" s="179"/>
      <c r="P37" s="184">
        <v>0.001</v>
      </c>
      <c r="Q37" s="184"/>
      <c r="R37" s="184">
        <v>0.001</v>
      </c>
      <c r="S37" s="179">
        <f>ROUND(F37*(P37),3)</f>
        <v>0.001</v>
      </c>
      <c r="T37" s="180"/>
      <c r="U37" s="180"/>
      <c r="V37" s="184"/>
      <c r="Z37">
        <v>0</v>
      </c>
    </row>
    <row r="38" spans="1:26" ht="24.75" customHeight="1">
      <c r="A38" s="181"/>
      <c r="B38" s="176" t="s">
        <v>170</v>
      </c>
      <c r="C38" s="182" t="s">
        <v>364</v>
      </c>
      <c r="D38" s="176" t="s">
        <v>365</v>
      </c>
      <c r="E38" s="176" t="s">
        <v>163</v>
      </c>
      <c r="F38" s="177">
        <v>1</v>
      </c>
      <c r="G38" s="183"/>
      <c r="H38" s="183"/>
      <c r="I38" s="178">
        <f>ROUND(F38*(G38+H38),2)</f>
        <v>0</v>
      </c>
      <c r="J38" s="176">
        <f>ROUND(F38*(N38),2)</f>
        <v>0</v>
      </c>
      <c r="K38" s="179">
        <f>ROUND(F38*(O38),2)</f>
        <v>0</v>
      </c>
      <c r="L38" s="179">
        <f>ROUND(F38*(G38),2)</f>
        <v>0</v>
      </c>
      <c r="M38" s="179">
        <f>ROUND(F38*(H38),2)</f>
        <v>0</v>
      </c>
      <c r="N38" s="179">
        <v>0</v>
      </c>
      <c r="O38" s="179"/>
      <c r="P38" s="184">
        <v>0.001</v>
      </c>
      <c r="Q38" s="184"/>
      <c r="R38" s="184">
        <v>0.001</v>
      </c>
      <c r="S38" s="179">
        <f>ROUND(F38*(P38),3)</f>
        <v>0.001</v>
      </c>
      <c r="T38" s="180"/>
      <c r="U38" s="180"/>
      <c r="V38" s="184"/>
      <c r="Z38">
        <v>0</v>
      </c>
    </row>
    <row r="39" spans="1:26" ht="24.75" customHeight="1">
      <c r="A39" s="171"/>
      <c r="B39" s="166" t="s">
        <v>272</v>
      </c>
      <c r="C39" s="172" t="s">
        <v>366</v>
      </c>
      <c r="D39" s="166" t="s">
        <v>367</v>
      </c>
      <c r="E39" s="166" t="s">
        <v>163</v>
      </c>
      <c r="F39" s="167">
        <v>1</v>
      </c>
      <c r="G39" s="173"/>
      <c r="H39" s="173"/>
      <c r="I39" s="168">
        <f>ROUND(F39*(G39+H39),2)</f>
        <v>0</v>
      </c>
      <c r="J39" s="166">
        <f>ROUND(F39*(N39),2)</f>
        <v>0</v>
      </c>
      <c r="K39" s="169">
        <f>ROUND(F39*(O39),2)</f>
        <v>0</v>
      </c>
      <c r="L39" s="169">
        <f>ROUND(F39*(G39),2)</f>
        <v>0</v>
      </c>
      <c r="M39" s="169">
        <f>ROUND(F39*(H39),2)</f>
        <v>0</v>
      </c>
      <c r="N39" s="169">
        <v>0</v>
      </c>
      <c r="O39" s="169"/>
      <c r="P39" s="174">
        <v>0.001</v>
      </c>
      <c r="Q39" s="174"/>
      <c r="R39" s="174">
        <v>0.001</v>
      </c>
      <c r="S39" s="169">
        <f>ROUND(F39*(P39),3)</f>
        <v>0.001</v>
      </c>
      <c r="T39" s="170"/>
      <c r="U39" s="170"/>
      <c r="V39" s="174"/>
      <c r="Z39">
        <v>0</v>
      </c>
    </row>
    <row r="40" spans="1:26" ht="24.75" customHeight="1">
      <c r="A40" s="171"/>
      <c r="B40" s="166" t="s">
        <v>272</v>
      </c>
      <c r="C40" s="172" t="s">
        <v>368</v>
      </c>
      <c r="D40" s="166" t="s">
        <v>369</v>
      </c>
      <c r="E40" s="166" t="s">
        <v>163</v>
      </c>
      <c r="F40" s="167">
        <v>1</v>
      </c>
      <c r="G40" s="173"/>
      <c r="H40" s="173"/>
      <c r="I40" s="168">
        <f>ROUND(F40*(G40+H40),2)</f>
        <v>0</v>
      </c>
      <c r="J40" s="166">
        <f>ROUND(F40*(N40),2)</f>
        <v>0</v>
      </c>
      <c r="K40" s="169">
        <f>ROUND(F40*(O40),2)</f>
        <v>0</v>
      </c>
      <c r="L40" s="169">
        <f>ROUND(F40*(G40),2)</f>
        <v>0</v>
      </c>
      <c r="M40" s="169">
        <f>ROUND(F40*(H40),2)</f>
        <v>0</v>
      </c>
      <c r="N40" s="169">
        <v>0</v>
      </c>
      <c r="O40" s="169"/>
      <c r="P40" s="174">
        <v>0.001</v>
      </c>
      <c r="Q40" s="174"/>
      <c r="R40" s="174">
        <v>0.001</v>
      </c>
      <c r="S40" s="169">
        <f>ROUND(F40*(P40),3)</f>
        <v>0.001</v>
      </c>
      <c r="T40" s="170"/>
      <c r="U40" s="170"/>
      <c r="V40" s="174"/>
      <c r="Z40">
        <v>0</v>
      </c>
    </row>
    <row r="41" spans="1:22" ht="15">
      <c r="A41" s="150"/>
      <c r="B41" s="150"/>
      <c r="C41" s="165">
        <v>991</v>
      </c>
      <c r="D41" s="165" t="s">
        <v>247</v>
      </c>
      <c r="E41" s="150"/>
      <c r="F41" s="164"/>
      <c r="G41" s="153">
        <f>ROUND((SUM(L36:L40))/1,2)</f>
        <v>0</v>
      </c>
      <c r="H41" s="153">
        <f>ROUND((SUM(M36:M40))/1,2)</f>
        <v>0</v>
      </c>
      <c r="I41" s="153">
        <f>ROUND((SUM(I36:I40))/1,2)</f>
        <v>0</v>
      </c>
      <c r="J41" s="150"/>
      <c r="K41" s="150"/>
      <c r="L41" s="150">
        <f>ROUND((SUM(L36:L40))/1,2)</f>
        <v>0</v>
      </c>
      <c r="M41" s="150">
        <f>ROUND((SUM(M36:M40))/1,2)</f>
        <v>0</v>
      </c>
      <c r="N41" s="150"/>
      <c r="O41" s="150"/>
      <c r="P41" s="175"/>
      <c r="Q41" s="1"/>
      <c r="R41" s="1"/>
      <c r="S41" s="175">
        <f>ROUND((SUM(S36:S40))/1,2)</f>
        <v>0</v>
      </c>
      <c r="T41" s="185"/>
      <c r="U41" s="185"/>
      <c r="V41" s="2">
        <f>ROUND((SUM(V36:V40))/1,2)</f>
        <v>0</v>
      </c>
    </row>
    <row r="42" spans="1:22" ht="15">
      <c r="A42" s="1"/>
      <c r="B42" s="1"/>
      <c r="C42" s="1"/>
      <c r="D42" s="1"/>
      <c r="E42" s="1"/>
      <c r="F42" s="160"/>
      <c r="G42" s="143"/>
      <c r="H42" s="143"/>
      <c r="I42" s="143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2" ht="15">
      <c r="A43" s="150"/>
      <c r="B43" s="150"/>
      <c r="C43" s="150"/>
      <c r="D43" s="2" t="s">
        <v>246</v>
      </c>
      <c r="E43" s="150"/>
      <c r="F43" s="164"/>
      <c r="G43" s="153">
        <f>ROUND((SUM(L35:L42))/2,2)</f>
        <v>0</v>
      </c>
      <c r="H43" s="153">
        <f>ROUND((SUM(M35:M42))/2,2)</f>
        <v>0</v>
      </c>
      <c r="I43" s="153">
        <f>ROUND((SUM(I35:I42))/2,2)</f>
        <v>0</v>
      </c>
      <c r="J43" s="150"/>
      <c r="K43" s="150"/>
      <c r="L43" s="150">
        <f>ROUND((SUM(L35:L42))/2,2)</f>
        <v>0</v>
      </c>
      <c r="M43" s="150">
        <f>ROUND((SUM(M35:M42))/2,2)</f>
        <v>0</v>
      </c>
      <c r="N43" s="150"/>
      <c r="O43" s="150"/>
      <c r="P43" s="175"/>
      <c r="Q43" s="1"/>
      <c r="R43" s="1"/>
      <c r="S43" s="175">
        <f>ROUND((SUM(S35:S42))/2,2)</f>
        <v>0</v>
      </c>
      <c r="V43" s="2">
        <f>ROUND((SUM(V35:V42))/2,2)</f>
        <v>0</v>
      </c>
    </row>
    <row r="44" spans="1:26" ht="15">
      <c r="A44" s="186"/>
      <c r="B44" s="186"/>
      <c r="C44" s="186"/>
      <c r="D44" s="186" t="s">
        <v>88</v>
      </c>
      <c r="E44" s="186"/>
      <c r="F44" s="187"/>
      <c r="G44" s="188">
        <f>ROUND((SUM(L9:L43))/3,2)</f>
        <v>0</v>
      </c>
      <c r="H44" s="188">
        <f>ROUND((SUM(M9:M43))/3,2)</f>
        <v>0</v>
      </c>
      <c r="I44" s="188">
        <f>ROUND((SUM(I9:I43))/3,2)</f>
        <v>0</v>
      </c>
      <c r="J44" s="186"/>
      <c r="K44" s="188">
        <f>ROUND((SUM(K9:K43))/3,2)</f>
        <v>0</v>
      </c>
      <c r="L44" s="186">
        <f>ROUND((SUM(L9:L43))/3,2)</f>
        <v>0</v>
      </c>
      <c r="M44" s="186">
        <f>ROUND((SUM(M9:M43))/3,2)</f>
        <v>0</v>
      </c>
      <c r="N44" s="186"/>
      <c r="O44" s="186"/>
      <c r="P44" s="187"/>
      <c r="Q44" s="186"/>
      <c r="R44" s="188"/>
      <c r="S44" s="187">
        <f>ROUND((SUM(S9:S43))/3,2)</f>
        <v>65.02</v>
      </c>
      <c r="T44" s="189"/>
      <c r="U44" s="189"/>
      <c r="V44" s="186">
        <f>ROUND((SUM(V9:V43))/3,2)</f>
        <v>0</v>
      </c>
      <c r="X44" s="13"/>
      <c r="Y44">
        <f>(SUM(Y9:Y43))</f>
        <v>0</v>
      </c>
      <c r="Z44">
        <f>(SUM(Z9:Z43))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Regenerácia vnútrobloku sidlíska vo Vranove nad Topľou parc.č.3006 2,8,21 až 25., 30006 46,72,76 / Detské ihrisko - Lanová dráha</oddHeader>
    <oddFooter xml:space="preserve">&amp;L&amp;7Spracované systémom Systematic® Kalkulus, tel.: 051 77 10 585&amp;RStrana &amp;P z &amp;N   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7"/>
      <c r="C1" s="17"/>
      <c r="D1" s="17"/>
      <c r="E1" s="17"/>
      <c r="F1" s="18" t="s">
        <v>26</v>
      </c>
      <c r="G1" s="17"/>
      <c r="H1" s="17"/>
      <c r="I1" s="17"/>
      <c r="J1" s="17"/>
      <c r="W1">
        <v>30.126</v>
      </c>
    </row>
    <row r="2" spans="1:10" ht="30" customHeight="1" thickTop="1">
      <c r="A2" s="16"/>
      <c r="B2" s="213" t="s">
        <v>1</v>
      </c>
      <c r="C2" s="214"/>
      <c r="D2" s="214"/>
      <c r="E2" s="214"/>
      <c r="F2" s="214"/>
      <c r="G2" s="214"/>
      <c r="H2" s="214"/>
      <c r="I2" s="214"/>
      <c r="J2" s="215"/>
    </row>
    <row r="3" spans="1:10" ht="18" customHeight="1">
      <c r="A3" s="16"/>
      <c r="B3" s="37" t="s">
        <v>370</v>
      </c>
      <c r="C3" s="38"/>
      <c r="D3" s="39"/>
      <c r="E3" s="39"/>
      <c r="F3" s="39"/>
      <c r="G3" s="20"/>
      <c r="H3" s="20"/>
      <c r="I3" s="40" t="s">
        <v>27</v>
      </c>
      <c r="J3" s="33"/>
    </row>
    <row r="4" spans="1:10" ht="18" customHeight="1">
      <c r="A4" s="16"/>
      <c r="B4" s="26"/>
      <c r="C4" s="23"/>
      <c r="D4" s="20"/>
      <c r="E4" s="20"/>
      <c r="F4" s="20"/>
      <c r="G4" s="20"/>
      <c r="H4" s="20"/>
      <c r="I4" s="40" t="s">
        <v>29</v>
      </c>
      <c r="J4" s="33"/>
    </row>
    <row r="5" spans="1:10" ht="18" customHeight="1" thickBot="1">
      <c r="A5" s="16"/>
      <c r="B5" s="41" t="s">
        <v>30</v>
      </c>
      <c r="C5" s="23"/>
      <c r="D5" s="20"/>
      <c r="E5" s="20"/>
      <c r="F5" s="42" t="s">
        <v>31</v>
      </c>
      <c r="G5" s="20"/>
      <c r="H5" s="20"/>
      <c r="I5" s="40" t="s">
        <v>32</v>
      </c>
      <c r="J5" s="43" t="s">
        <v>33</v>
      </c>
    </row>
    <row r="6" spans="1:10" ht="19.5" customHeight="1" thickTop="1">
      <c r="A6" s="16"/>
      <c r="B6" s="207" t="s">
        <v>34</v>
      </c>
      <c r="C6" s="208"/>
      <c r="D6" s="208"/>
      <c r="E6" s="208"/>
      <c r="F6" s="208"/>
      <c r="G6" s="208"/>
      <c r="H6" s="208"/>
      <c r="I6" s="208"/>
      <c r="J6" s="209"/>
    </row>
    <row r="7" spans="1:10" ht="18" customHeight="1">
      <c r="A7" s="16"/>
      <c r="B7" s="52" t="s">
        <v>37</v>
      </c>
      <c r="C7" s="45"/>
      <c r="D7" s="21"/>
      <c r="E7" s="21"/>
      <c r="F7" s="21"/>
      <c r="G7" s="53" t="s">
        <v>38</v>
      </c>
      <c r="H7" s="21"/>
      <c r="I7" s="31"/>
      <c r="J7" s="46"/>
    </row>
    <row r="8" spans="1:10" ht="19.5" customHeight="1">
      <c r="A8" s="16"/>
      <c r="B8" s="210" t="s">
        <v>35</v>
      </c>
      <c r="C8" s="211"/>
      <c r="D8" s="211"/>
      <c r="E8" s="211"/>
      <c r="F8" s="211"/>
      <c r="G8" s="211"/>
      <c r="H8" s="211"/>
      <c r="I8" s="211"/>
      <c r="J8" s="212"/>
    </row>
    <row r="9" spans="1:10" ht="18" customHeight="1">
      <c r="A9" s="16"/>
      <c r="B9" s="41" t="s">
        <v>37</v>
      </c>
      <c r="C9" s="23"/>
      <c r="D9" s="20"/>
      <c r="E9" s="20"/>
      <c r="F9" s="20"/>
      <c r="G9" s="42" t="s">
        <v>38</v>
      </c>
      <c r="H9" s="20"/>
      <c r="I9" s="30"/>
      <c r="J9" s="33"/>
    </row>
    <row r="10" spans="1:10" ht="19.5" customHeight="1">
      <c r="A10" s="16"/>
      <c r="B10" s="210" t="s">
        <v>36</v>
      </c>
      <c r="C10" s="211"/>
      <c r="D10" s="211"/>
      <c r="E10" s="211"/>
      <c r="F10" s="211"/>
      <c r="G10" s="211"/>
      <c r="H10" s="211"/>
      <c r="I10" s="211"/>
      <c r="J10" s="212"/>
    </row>
    <row r="11" spans="1:10" ht="18" customHeight="1" thickBot="1">
      <c r="A11" s="16"/>
      <c r="B11" s="41" t="s">
        <v>37</v>
      </c>
      <c r="C11" s="23"/>
      <c r="D11" s="20"/>
      <c r="E11" s="20"/>
      <c r="F11" s="20"/>
      <c r="G11" s="42" t="s">
        <v>38</v>
      </c>
      <c r="H11" s="20"/>
      <c r="I11" s="30"/>
      <c r="J11" s="33"/>
    </row>
    <row r="12" spans="1:10" ht="18" customHeight="1" thickTop="1">
      <c r="A12" s="16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6"/>
      <c r="B13" s="44"/>
      <c r="C13" s="45"/>
      <c r="D13" s="21"/>
      <c r="E13" s="21"/>
      <c r="F13" s="21"/>
      <c r="G13" s="21"/>
      <c r="H13" s="21"/>
      <c r="I13" s="31"/>
      <c r="J13" s="46"/>
    </row>
    <row r="14" spans="1:10" ht="18" customHeight="1" thickTop="1">
      <c r="A14" s="16"/>
      <c r="B14" s="55" t="s">
        <v>39</v>
      </c>
      <c r="C14" s="83" t="s">
        <v>6</v>
      </c>
      <c r="D14" s="84" t="s">
        <v>67</v>
      </c>
      <c r="E14" s="85" t="s">
        <v>68</v>
      </c>
      <c r="F14" s="83" t="s">
        <v>69</v>
      </c>
      <c r="G14" s="55" t="s">
        <v>46</v>
      </c>
      <c r="H14" s="48"/>
      <c r="I14" s="50"/>
      <c r="J14" s="51"/>
    </row>
    <row r="15" spans="1:10" ht="18" customHeight="1">
      <c r="A15" s="16"/>
      <c r="B15" s="90">
        <v>1</v>
      </c>
      <c r="C15" s="91" t="s">
        <v>40</v>
      </c>
      <c r="D15" s="92">
        <f>'Rekap 18796'!B16</f>
        <v>0</v>
      </c>
      <c r="E15" s="93">
        <f>'Rekap 18796'!C16</f>
        <v>0</v>
      </c>
      <c r="F15" s="91">
        <f>'Rekap 18796'!D16</f>
        <v>0</v>
      </c>
      <c r="G15" s="56">
        <v>7</v>
      </c>
      <c r="H15" s="58" t="s">
        <v>47</v>
      </c>
      <c r="I15" s="31"/>
      <c r="J15" s="60">
        <v>0</v>
      </c>
    </row>
    <row r="16" spans="1:10" ht="18" customHeight="1">
      <c r="A16" s="16"/>
      <c r="B16" s="88">
        <v>2</v>
      </c>
      <c r="C16" s="89" t="s">
        <v>41</v>
      </c>
      <c r="D16" s="94"/>
      <c r="E16" s="95"/>
      <c r="F16" s="104"/>
      <c r="G16" s="107"/>
      <c r="H16" s="119"/>
      <c r="I16" s="121"/>
      <c r="J16" s="114"/>
    </row>
    <row r="17" spans="1:10" ht="18" customHeight="1">
      <c r="A17" s="16"/>
      <c r="B17" s="62">
        <v>3</v>
      </c>
      <c r="C17" s="65" t="s">
        <v>42</v>
      </c>
      <c r="D17" s="86">
        <f>'Rekap 18796'!B20</f>
        <v>0</v>
      </c>
      <c r="E17" s="87">
        <f>'Rekap 18796'!C20</f>
        <v>0</v>
      </c>
      <c r="F17" s="79">
        <f>'Rekap 18796'!D20</f>
        <v>0</v>
      </c>
      <c r="G17" s="56">
        <v>8</v>
      </c>
      <c r="H17" s="66" t="s">
        <v>48</v>
      </c>
      <c r="I17" s="121"/>
      <c r="J17" s="114">
        <f>'SO 18796'!Z56</f>
        <v>0</v>
      </c>
    </row>
    <row r="18" spans="1:10" ht="18" customHeight="1">
      <c r="A18" s="16"/>
      <c r="B18" s="56">
        <v>4</v>
      </c>
      <c r="C18" s="66" t="s">
        <v>43</v>
      </c>
      <c r="D18" s="70"/>
      <c r="E18" s="69"/>
      <c r="F18" s="72"/>
      <c r="G18" s="56">
        <v>9</v>
      </c>
      <c r="H18" s="66" t="s">
        <v>49</v>
      </c>
      <c r="I18" s="121"/>
      <c r="J18" s="114">
        <v>0</v>
      </c>
    </row>
    <row r="19" spans="1:10" ht="18" customHeight="1">
      <c r="A19" s="16"/>
      <c r="B19" s="56">
        <v>5</v>
      </c>
      <c r="C19" s="66" t="s">
        <v>44</v>
      </c>
      <c r="D19" s="70"/>
      <c r="E19" s="69"/>
      <c r="F19" s="72"/>
      <c r="G19" s="107"/>
      <c r="H19" s="119"/>
      <c r="I19" s="121"/>
      <c r="J19" s="120"/>
    </row>
    <row r="20" spans="1:10" ht="18" customHeight="1" thickBot="1">
      <c r="A20" s="16"/>
      <c r="B20" s="56">
        <v>6</v>
      </c>
      <c r="C20" s="67" t="s">
        <v>45</v>
      </c>
      <c r="D20" s="71"/>
      <c r="E20" s="99"/>
      <c r="F20" s="105">
        <f>SUM(F15:F19)</f>
        <v>0</v>
      </c>
      <c r="G20" s="56">
        <v>10</v>
      </c>
      <c r="H20" s="66" t="s">
        <v>45</v>
      </c>
      <c r="I20" s="123"/>
      <c r="J20" s="98">
        <f>SUM(J15:J19)</f>
        <v>0</v>
      </c>
    </row>
    <row r="21" spans="1:10" ht="18" customHeight="1" thickTop="1">
      <c r="A21" s="16"/>
      <c r="B21" s="61" t="s">
        <v>56</v>
      </c>
      <c r="C21" s="64" t="s">
        <v>57</v>
      </c>
      <c r="D21" s="68"/>
      <c r="E21" s="22"/>
      <c r="F21" s="97"/>
      <c r="G21" s="61" t="s">
        <v>63</v>
      </c>
      <c r="H21" s="57" t="s">
        <v>57</v>
      </c>
      <c r="I21" s="31"/>
      <c r="J21" s="124"/>
    </row>
    <row r="22" spans="1:26" ht="18" customHeight="1">
      <c r="A22" s="16"/>
      <c r="B22" s="62">
        <v>11</v>
      </c>
      <c r="C22" s="58" t="s">
        <v>58</v>
      </c>
      <c r="D22" s="78"/>
      <c r="E22" s="81" t="s">
        <v>61</v>
      </c>
      <c r="F22" s="79">
        <f>((F15*U22*0)+(F16*V22*0)+(F17*W22*0))/100</f>
        <v>0</v>
      </c>
      <c r="G22" s="62">
        <v>16</v>
      </c>
      <c r="H22" s="65" t="s">
        <v>64</v>
      </c>
      <c r="I22" s="122" t="s">
        <v>61</v>
      </c>
      <c r="J22" s="113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6"/>
      <c r="B23" s="56">
        <v>12</v>
      </c>
      <c r="C23" s="59" t="s">
        <v>59</v>
      </c>
      <c r="D23" s="63"/>
      <c r="E23" s="81" t="s">
        <v>62</v>
      </c>
      <c r="F23" s="72">
        <f>((F15*U23*0)+(F16*V23*0)+(F17*W23*0))/100</f>
        <v>0</v>
      </c>
      <c r="G23" s="56">
        <v>17</v>
      </c>
      <c r="H23" s="66" t="s">
        <v>65</v>
      </c>
      <c r="I23" s="122" t="s">
        <v>61</v>
      </c>
      <c r="J23" s="114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6"/>
      <c r="B24" s="56">
        <v>13</v>
      </c>
      <c r="C24" s="59" t="s">
        <v>60</v>
      </c>
      <c r="D24" s="63"/>
      <c r="E24" s="81" t="s">
        <v>61</v>
      </c>
      <c r="F24" s="72">
        <f>((F15*U24*0)+(F16*V24*0)+(F17*W24*0))/100</f>
        <v>0</v>
      </c>
      <c r="G24" s="56">
        <v>18</v>
      </c>
      <c r="H24" s="66" t="s">
        <v>66</v>
      </c>
      <c r="I24" s="122" t="s">
        <v>62</v>
      </c>
      <c r="J24" s="114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6"/>
      <c r="B25" s="56">
        <v>14</v>
      </c>
      <c r="C25" s="23"/>
      <c r="D25" s="63"/>
      <c r="E25" s="82"/>
      <c r="F25" s="80"/>
      <c r="G25" s="56">
        <v>19</v>
      </c>
      <c r="H25" s="119"/>
      <c r="I25" s="121"/>
      <c r="J25" s="120"/>
    </row>
    <row r="26" spans="1:10" ht="18" customHeight="1" thickBot="1">
      <c r="A26" s="16"/>
      <c r="B26" s="56">
        <v>15</v>
      </c>
      <c r="C26" s="59"/>
      <c r="D26" s="63"/>
      <c r="E26" s="63"/>
      <c r="F26" s="106"/>
      <c r="G26" s="56">
        <v>20</v>
      </c>
      <c r="H26" s="66" t="s">
        <v>45</v>
      </c>
      <c r="I26" s="123"/>
      <c r="J26" s="98">
        <f>SUM(J22:J25)+SUM(F22:F25)</f>
        <v>0</v>
      </c>
    </row>
    <row r="27" spans="1:10" ht="18" customHeight="1" thickTop="1">
      <c r="A27" s="16"/>
      <c r="B27" s="100"/>
      <c r="C27" s="135" t="s">
        <v>72</v>
      </c>
      <c r="D27" s="128"/>
      <c r="E27" s="101"/>
      <c r="F27" s="32"/>
      <c r="G27" s="108" t="s">
        <v>50</v>
      </c>
      <c r="H27" s="103" t="s">
        <v>51</v>
      </c>
      <c r="I27" s="31"/>
      <c r="J27" s="34"/>
    </row>
    <row r="28" spans="1:10" ht="18" customHeight="1">
      <c r="A28" s="16"/>
      <c r="B28" s="29"/>
      <c r="C28" s="126"/>
      <c r="D28" s="129"/>
      <c r="E28" s="25"/>
      <c r="F28" s="16"/>
      <c r="G28" s="88">
        <v>21</v>
      </c>
      <c r="H28" s="89" t="s">
        <v>52</v>
      </c>
      <c r="I28" s="116"/>
      <c r="J28" s="96">
        <f>F20+J20+F26+J26</f>
        <v>0</v>
      </c>
    </row>
    <row r="29" spans="1:10" ht="18" customHeight="1">
      <c r="A29" s="16"/>
      <c r="B29" s="73"/>
      <c r="C29" s="127"/>
      <c r="D29" s="130"/>
      <c r="E29" s="25"/>
      <c r="F29" s="16"/>
      <c r="G29" s="62">
        <v>22</v>
      </c>
      <c r="H29" s="65" t="s">
        <v>53</v>
      </c>
      <c r="I29" s="117">
        <f>J28-SUM('SO 18796'!K9:'SO 18796'!K55)</f>
        <v>0</v>
      </c>
      <c r="J29" s="113">
        <f>ROUND(((ROUND(I29,2)*20)*1/100),2)</f>
        <v>0</v>
      </c>
    </row>
    <row r="30" spans="1:10" ht="18" customHeight="1">
      <c r="A30" s="16"/>
      <c r="B30" s="26"/>
      <c r="C30" s="119"/>
      <c r="D30" s="121"/>
      <c r="E30" s="25"/>
      <c r="F30" s="16"/>
      <c r="G30" s="56">
        <v>23</v>
      </c>
      <c r="H30" s="66" t="s">
        <v>53</v>
      </c>
      <c r="I30" s="81">
        <f>SUM('SO 18796'!K9:'SO 18796'!K55)</f>
        <v>0</v>
      </c>
      <c r="J30" s="114">
        <f>ROUND(((ROUND(I30,2)*20)/100),2)</f>
        <v>0</v>
      </c>
    </row>
    <row r="31" spans="1:10" ht="18" customHeight="1">
      <c r="A31" s="16"/>
      <c r="B31" s="27"/>
      <c r="C31" s="131"/>
      <c r="D31" s="132"/>
      <c r="E31" s="25"/>
      <c r="F31" s="16"/>
      <c r="G31" s="88">
        <v>24</v>
      </c>
      <c r="H31" s="89" t="s">
        <v>54</v>
      </c>
      <c r="I31" s="111"/>
      <c r="J31" s="125">
        <f>SUM(J28:J30)</f>
        <v>0</v>
      </c>
    </row>
    <row r="32" spans="1:10" ht="18" customHeight="1" thickBot="1">
      <c r="A32" s="16"/>
      <c r="B32" s="44"/>
      <c r="C32" s="112"/>
      <c r="D32" s="118"/>
      <c r="E32" s="74"/>
      <c r="F32" s="75"/>
      <c r="G32" s="62" t="s">
        <v>55</v>
      </c>
      <c r="H32" s="112"/>
      <c r="I32" s="118"/>
      <c r="J32" s="115"/>
    </row>
    <row r="33" spans="1:10" ht="18" customHeight="1" thickTop="1">
      <c r="A33" s="16"/>
      <c r="B33" s="100"/>
      <c r="C33" s="101"/>
      <c r="D33" s="133" t="s">
        <v>70</v>
      </c>
      <c r="E33" s="77"/>
      <c r="F33" s="102"/>
      <c r="G33" s="109">
        <v>26</v>
      </c>
      <c r="H33" s="134" t="s">
        <v>71</v>
      </c>
      <c r="I33" s="32"/>
      <c r="J33" s="110"/>
    </row>
    <row r="34" spans="1:10" ht="18" customHeight="1">
      <c r="A34" s="16"/>
      <c r="B34" s="28"/>
      <c r="C34" s="24"/>
      <c r="D34" s="19"/>
      <c r="E34" s="19"/>
      <c r="F34" s="19"/>
      <c r="G34" s="19"/>
      <c r="H34" s="19"/>
      <c r="I34" s="32"/>
      <c r="J34" s="35"/>
    </row>
    <row r="35" spans="1:10" ht="18" customHeight="1">
      <c r="A35" s="16"/>
      <c r="B35" s="29"/>
      <c r="C35" s="25"/>
      <c r="D35" s="3"/>
      <c r="E35" s="3"/>
      <c r="F35" s="3"/>
      <c r="G35" s="3"/>
      <c r="H35" s="3"/>
      <c r="I35" s="16"/>
      <c r="J35" s="36"/>
    </row>
    <row r="36" spans="1:10" ht="18" customHeight="1">
      <c r="A36" s="16"/>
      <c r="B36" s="29"/>
      <c r="C36" s="25"/>
      <c r="D36" s="3"/>
      <c r="E36" s="3"/>
      <c r="F36" s="3"/>
      <c r="G36" s="3"/>
      <c r="H36" s="3"/>
      <c r="I36" s="16"/>
      <c r="J36" s="36"/>
    </row>
    <row r="37" spans="1:10" ht="18" customHeight="1">
      <c r="A37" s="16"/>
      <c r="B37" s="29"/>
      <c r="C37" s="25"/>
      <c r="D37" s="3"/>
      <c r="E37" s="3"/>
      <c r="F37" s="3"/>
      <c r="G37" s="3"/>
      <c r="H37" s="3"/>
      <c r="I37" s="16"/>
      <c r="J37" s="36"/>
    </row>
    <row r="38" spans="1:10" ht="18" customHeight="1">
      <c r="A38" s="16"/>
      <c r="B38" s="29"/>
      <c r="C38" s="25"/>
      <c r="D38" s="3"/>
      <c r="E38" s="3"/>
      <c r="F38" s="3"/>
      <c r="G38" s="3"/>
      <c r="H38" s="3"/>
      <c r="I38" s="16"/>
      <c r="J38" s="36"/>
    </row>
    <row r="39" spans="1:10" ht="18" customHeight="1">
      <c r="A39" s="16"/>
      <c r="B39" s="29"/>
      <c r="C39" s="25"/>
      <c r="D39" s="3"/>
      <c r="E39" s="3"/>
      <c r="F39" s="3"/>
      <c r="G39" s="3"/>
      <c r="H39" s="3"/>
      <c r="I39" s="16"/>
      <c r="J39" s="36"/>
    </row>
    <row r="40" spans="1:10" ht="18" customHeight="1" thickBot="1">
      <c r="A40" s="16"/>
      <c r="B40" s="73"/>
      <c r="C40" s="74"/>
      <c r="D40" s="17"/>
      <c r="E40" s="17"/>
      <c r="F40" s="17"/>
      <c r="G40" s="17"/>
      <c r="H40" s="17"/>
      <c r="I40" s="75"/>
      <c r="J40" s="76"/>
    </row>
    <row r="41" spans="1:10" ht="15.75" thickTop="1">
      <c r="A41" s="16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6" t="s">
        <v>34</v>
      </c>
      <c r="B1" s="217"/>
      <c r="C1" s="217"/>
      <c r="D1" s="218"/>
      <c r="E1" s="138" t="s">
        <v>31</v>
      </c>
      <c r="F1" s="137"/>
      <c r="W1">
        <v>30.126</v>
      </c>
    </row>
    <row r="2" spans="1:6" ht="19.5" customHeight="1">
      <c r="A2" s="216" t="s">
        <v>35</v>
      </c>
      <c r="B2" s="217"/>
      <c r="C2" s="217"/>
      <c r="D2" s="218"/>
      <c r="E2" s="138" t="s">
        <v>29</v>
      </c>
      <c r="F2" s="137"/>
    </row>
    <row r="3" spans="1:6" ht="19.5" customHeight="1">
      <c r="A3" s="216" t="s">
        <v>36</v>
      </c>
      <c r="B3" s="217"/>
      <c r="C3" s="217"/>
      <c r="D3" s="218"/>
      <c r="E3" s="138" t="s">
        <v>76</v>
      </c>
      <c r="F3" s="137"/>
    </row>
    <row r="4" spans="1:6" ht="15">
      <c r="A4" s="139" t="s">
        <v>1</v>
      </c>
      <c r="B4" s="136"/>
      <c r="C4" s="136"/>
      <c r="D4" s="136"/>
      <c r="E4" s="136"/>
      <c r="F4" s="136"/>
    </row>
    <row r="5" spans="1:6" ht="15">
      <c r="A5" s="139" t="s">
        <v>370</v>
      </c>
      <c r="B5" s="136"/>
      <c r="C5" s="136"/>
      <c r="D5" s="136"/>
      <c r="E5" s="136"/>
      <c r="F5" s="136"/>
    </row>
    <row r="6" spans="1:6" ht="15">
      <c r="A6" s="136"/>
      <c r="B6" s="136"/>
      <c r="C6" s="136"/>
      <c r="D6" s="136"/>
      <c r="E6" s="136"/>
      <c r="F6" s="136"/>
    </row>
    <row r="7" spans="1:6" ht="15">
      <c r="A7" s="136"/>
      <c r="B7" s="136"/>
      <c r="C7" s="136"/>
      <c r="D7" s="136"/>
      <c r="E7" s="136"/>
      <c r="F7" s="136"/>
    </row>
    <row r="8" spans="1:6" ht="15">
      <c r="A8" s="140" t="s">
        <v>77</v>
      </c>
      <c r="B8" s="136"/>
      <c r="C8" s="136"/>
      <c r="D8" s="136"/>
      <c r="E8" s="136"/>
      <c r="F8" s="136"/>
    </row>
    <row r="9" spans="1:6" ht="15">
      <c r="A9" s="141" t="s">
        <v>73</v>
      </c>
      <c r="B9" s="141" t="s">
        <v>67</v>
      </c>
      <c r="C9" s="141" t="s">
        <v>68</v>
      </c>
      <c r="D9" s="141" t="s">
        <v>45</v>
      </c>
      <c r="E9" s="141" t="s">
        <v>74</v>
      </c>
      <c r="F9" s="141" t="s">
        <v>75</v>
      </c>
    </row>
    <row r="10" spans="1:26" ht="15">
      <c r="A10" s="148" t="s">
        <v>78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">
      <c r="A11" s="150" t="s">
        <v>79</v>
      </c>
      <c r="B11" s="151">
        <f>'SO 18796'!L21</f>
        <v>0</v>
      </c>
      <c r="C11" s="151">
        <f>'SO 18796'!M21</f>
        <v>0</v>
      </c>
      <c r="D11" s="151">
        <f>'SO 18796'!I21</f>
        <v>0</v>
      </c>
      <c r="E11" s="152">
        <f>'SO 18796'!S21</f>
        <v>0</v>
      </c>
      <c r="F11" s="152">
        <f>'SO 18796'!V21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">
      <c r="A12" s="150" t="s">
        <v>81</v>
      </c>
      <c r="B12" s="151">
        <f>'SO 18796'!L26</f>
        <v>0</v>
      </c>
      <c r="C12" s="151">
        <f>'SO 18796'!M26</f>
        <v>0</v>
      </c>
      <c r="D12" s="151">
        <f>'SO 18796'!I26</f>
        <v>0</v>
      </c>
      <c r="E12" s="152">
        <f>'SO 18796'!S26</f>
        <v>0.53</v>
      </c>
      <c r="F12" s="152">
        <f>'SO 18796'!V26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">
      <c r="A13" s="150" t="s">
        <v>82</v>
      </c>
      <c r="B13" s="151">
        <f>'SO 18796'!L34</f>
        <v>0</v>
      </c>
      <c r="C13" s="151">
        <f>'SO 18796'!M34</f>
        <v>0</v>
      </c>
      <c r="D13" s="151">
        <f>'SO 18796'!I34</f>
        <v>0</v>
      </c>
      <c r="E13" s="152">
        <f>'SO 18796'!S34</f>
        <v>1220.2</v>
      </c>
      <c r="F13" s="152">
        <f>'SO 18796'!V34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">
      <c r="A14" s="150" t="s">
        <v>83</v>
      </c>
      <c r="B14" s="151">
        <f>'SO 18796'!L39</f>
        <v>0</v>
      </c>
      <c r="C14" s="151">
        <f>'SO 18796'!M39</f>
        <v>0</v>
      </c>
      <c r="D14" s="151">
        <f>'SO 18796'!I39</f>
        <v>0</v>
      </c>
      <c r="E14" s="152">
        <f>'SO 18796'!S39</f>
        <v>400.32</v>
      </c>
      <c r="F14" s="152">
        <f>'SO 18796'!V39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5">
      <c r="A15" s="150" t="s">
        <v>84</v>
      </c>
      <c r="B15" s="151">
        <f>'SO 18796'!L43</f>
        <v>0</v>
      </c>
      <c r="C15" s="151">
        <f>'SO 18796'!M43</f>
        <v>0</v>
      </c>
      <c r="D15" s="151">
        <f>'SO 18796'!I43</f>
        <v>0</v>
      </c>
      <c r="E15" s="152">
        <f>'SO 18796'!S43</f>
        <v>0</v>
      </c>
      <c r="F15" s="152">
        <f>'SO 18796'!V43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ht="15">
      <c r="A16" s="2" t="s">
        <v>78</v>
      </c>
      <c r="B16" s="153">
        <f>'SO 18796'!L45</f>
        <v>0</v>
      </c>
      <c r="C16" s="153">
        <f>'SO 18796'!M45</f>
        <v>0</v>
      </c>
      <c r="D16" s="153">
        <f>'SO 18796'!I45</f>
        <v>0</v>
      </c>
      <c r="E16" s="154">
        <f>'SO 18796'!S45</f>
        <v>1621.05</v>
      </c>
      <c r="F16" s="154">
        <f>'SO 18796'!V45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6" ht="15">
      <c r="A17" s="1"/>
      <c r="B17" s="143"/>
      <c r="C17" s="143"/>
      <c r="D17" s="143"/>
      <c r="E17" s="142"/>
      <c r="F17" s="142"/>
    </row>
    <row r="18" spans="1:26" ht="15">
      <c r="A18" s="2" t="s">
        <v>246</v>
      </c>
      <c r="B18" s="153"/>
      <c r="C18" s="151"/>
      <c r="D18" s="151"/>
      <c r="E18" s="152"/>
      <c r="F18" s="152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15">
      <c r="A19" s="150" t="s">
        <v>247</v>
      </c>
      <c r="B19" s="151">
        <f>'SO 18796'!L53</f>
        <v>0</v>
      </c>
      <c r="C19" s="151">
        <f>'SO 18796'!M53</f>
        <v>0</v>
      </c>
      <c r="D19" s="151">
        <f>'SO 18796'!I53</f>
        <v>0</v>
      </c>
      <c r="E19" s="152">
        <f>'SO 18796'!S53</f>
        <v>0.15</v>
      </c>
      <c r="F19" s="152">
        <f>'SO 18796'!V53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ht="15">
      <c r="A20" s="2" t="s">
        <v>246</v>
      </c>
      <c r="B20" s="153">
        <f>'SO 18796'!L55</f>
        <v>0</v>
      </c>
      <c r="C20" s="153">
        <f>'SO 18796'!M55</f>
        <v>0</v>
      </c>
      <c r="D20" s="153">
        <f>'SO 18796'!I55</f>
        <v>0</v>
      </c>
      <c r="E20" s="154">
        <f>'SO 18796'!S55</f>
        <v>0.15</v>
      </c>
      <c r="F20" s="154">
        <f>'SO 18796'!V55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6" ht="15">
      <c r="A21" s="1"/>
      <c r="B21" s="143"/>
      <c r="C21" s="143"/>
      <c r="D21" s="143"/>
      <c r="E21" s="142"/>
      <c r="F21" s="142"/>
    </row>
    <row r="22" spans="1:26" ht="15">
      <c r="A22" s="2" t="s">
        <v>88</v>
      </c>
      <c r="B22" s="153">
        <f>'SO 18796'!L56</f>
        <v>0</v>
      </c>
      <c r="C22" s="153">
        <f>'SO 18796'!M56</f>
        <v>0</v>
      </c>
      <c r="D22" s="153">
        <f>'SO 18796'!I56</f>
        <v>0</v>
      </c>
      <c r="E22" s="154">
        <f>'SO 18796'!S56</f>
        <v>1621.2</v>
      </c>
      <c r="F22" s="154">
        <f>'SO 18796'!V56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6" ht="15">
      <c r="A23" s="1"/>
      <c r="B23" s="143"/>
      <c r="C23" s="143"/>
      <c r="D23" s="143"/>
      <c r="E23" s="142"/>
      <c r="F23" s="142"/>
    </row>
    <row r="24" spans="1:6" ht="15">
      <c r="A24" s="1"/>
      <c r="B24" s="143"/>
      <c r="C24" s="143"/>
      <c r="D24" s="143"/>
      <c r="E24" s="142"/>
      <c r="F24" s="142"/>
    </row>
    <row r="25" spans="1:6" ht="15">
      <c r="A25" s="1"/>
      <c r="B25" s="143"/>
      <c r="C25" s="143"/>
      <c r="D25" s="143"/>
      <c r="E25" s="142"/>
      <c r="F25" s="142"/>
    </row>
    <row r="26" spans="1:6" ht="15">
      <c r="A26" s="1"/>
      <c r="B26" s="143"/>
      <c r="C26" s="143"/>
      <c r="D26" s="143"/>
      <c r="E26" s="142"/>
      <c r="F26" s="142"/>
    </row>
    <row r="27" spans="1:6" ht="15">
      <c r="A27" s="1"/>
      <c r="B27" s="143"/>
      <c r="C27" s="143"/>
      <c r="D27" s="143"/>
      <c r="E27" s="142"/>
      <c r="F27" s="142"/>
    </row>
    <row r="28" spans="1:6" ht="15">
      <c r="A28" s="1"/>
      <c r="B28" s="143"/>
      <c r="C28" s="143"/>
      <c r="D28" s="143"/>
      <c r="E28" s="142"/>
      <c r="F28" s="142"/>
    </row>
    <row r="29" spans="1:6" ht="15">
      <c r="A29" s="1"/>
      <c r="B29" s="143"/>
      <c r="C29" s="143"/>
      <c r="D29" s="143"/>
      <c r="E29" s="142"/>
      <c r="F29" s="142"/>
    </row>
    <row r="30" spans="1:6" ht="15">
      <c r="A30" s="1"/>
      <c r="B30" s="143"/>
      <c r="C30" s="143"/>
      <c r="D30" s="143"/>
      <c r="E30" s="142"/>
      <c r="F30" s="142"/>
    </row>
    <row r="31" spans="1:6" ht="15">
      <c r="A31" s="1"/>
      <c r="B31" s="143"/>
      <c r="C31" s="143"/>
      <c r="D31" s="143"/>
      <c r="E31" s="142"/>
      <c r="F31" s="142"/>
    </row>
    <row r="32" spans="1:6" ht="15">
      <c r="A32" s="1"/>
      <c r="B32" s="143"/>
      <c r="C32" s="143"/>
      <c r="D32" s="143"/>
      <c r="E32" s="142"/>
      <c r="F32" s="142"/>
    </row>
    <row r="33" spans="1:6" ht="15">
      <c r="A33" s="1"/>
      <c r="B33" s="143"/>
      <c r="C33" s="143"/>
      <c r="D33" s="143"/>
      <c r="E33" s="142"/>
      <c r="F33" s="142"/>
    </row>
    <row r="34" spans="1:6" ht="15">
      <c r="A34" s="1"/>
      <c r="B34" s="143"/>
      <c r="C34" s="143"/>
      <c r="D34" s="143"/>
      <c r="E34" s="142"/>
      <c r="F34" s="142"/>
    </row>
    <row r="35" spans="1:6" ht="15">
      <c r="A35" s="1"/>
      <c r="B35" s="143"/>
      <c r="C35" s="143"/>
      <c r="D35" s="143"/>
      <c r="E35" s="142"/>
      <c r="F35" s="142"/>
    </row>
    <row r="36" spans="1:6" ht="15">
      <c r="A36" s="1"/>
      <c r="B36" s="143"/>
      <c r="C36" s="143"/>
      <c r="D36" s="143"/>
      <c r="E36" s="142"/>
      <c r="F36" s="142"/>
    </row>
    <row r="37" spans="1:6" ht="15">
      <c r="A37" s="1"/>
      <c r="B37" s="143"/>
      <c r="C37" s="143"/>
      <c r="D37" s="143"/>
      <c r="E37" s="142"/>
      <c r="F37" s="142"/>
    </row>
    <row r="38" spans="1:6" ht="15">
      <c r="A38" s="1"/>
      <c r="B38" s="143"/>
      <c r="C38" s="143"/>
      <c r="D38" s="143"/>
      <c r="E38" s="142"/>
      <c r="F38" s="142"/>
    </row>
    <row r="39" spans="1:6" ht="15">
      <c r="A39" s="1"/>
      <c r="B39" s="143"/>
      <c r="C39" s="143"/>
      <c r="D39" s="143"/>
      <c r="E39" s="142"/>
      <c r="F39" s="142"/>
    </row>
    <row r="40" spans="1:6" ht="15">
      <c r="A40" s="1"/>
      <c r="B40" s="143"/>
      <c r="C40" s="143"/>
      <c r="D40" s="143"/>
      <c r="E40" s="142"/>
      <c r="F40" s="142"/>
    </row>
    <row r="41" spans="1:6" ht="15">
      <c r="A41" s="1"/>
      <c r="B41" s="143"/>
      <c r="C41" s="143"/>
      <c r="D41" s="143"/>
      <c r="E41" s="142"/>
      <c r="F41" s="142"/>
    </row>
    <row r="42" spans="1:6" ht="15">
      <c r="A42" s="1"/>
      <c r="B42" s="143"/>
      <c r="C42" s="143"/>
      <c r="D42" s="143"/>
      <c r="E42" s="142"/>
      <c r="F42" s="142"/>
    </row>
    <row r="43" spans="1:6" ht="15">
      <c r="A43" s="1"/>
      <c r="B43" s="143"/>
      <c r="C43" s="143"/>
      <c r="D43" s="143"/>
      <c r="E43" s="142"/>
      <c r="F43" s="142"/>
    </row>
    <row r="44" spans="1:6" ht="15">
      <c r="A44" s="1"/>
      <c r="B44" s="143"/>
      <c r="C44" s="143"/>
      <c r="D44" s="143"/>
      <c r="E44" s="142"/>
      <c r="F44" s="142"/>
    </row>
    <row r="45" spans="1:6" ht="15">
      <c r="A45" s="1"/>
      <c r="B45" s="143"/>
      <c r="C45" s="143"/>
      <c r="D45" s="143"/>
      <c r="E45" s="142"/>
      <c r="F45" s="142"/>
    </row>
    <row r="46" spans="1:6" ht="15">
      <c r="A46" s="1"/>
      <c r="B46" s="143"/>
      <c r="C46" s="143"/>
      <c r="D46" s="143"/>
      <c r="E46" s="142"/>
      <c r="F46" s="142"/>
    </row>
    <row r="47" spans="1:6" ht="15">
      <c r="A47" s="1"/>
      <c r="B47" s="143"/>
      <c r="C47" s="143"/>
      <c r="D47" s="143"/>
      <c r="E47" s="142"/>
      <c r="F47" s="142"/>
    </row>
    <row r="48" spans="1:6" ht="15">
      <c r="A48" s="1"/>
      <c r="B48" s="143"/>
      <c r="C48" s="143"/>
      <c r="D48" s="143"/>
      <c r="E48" s="142"/>
      <c r="F48" s="142"/>
    </row>
    <row r="49" spans="1:6" ht="15">
      <c r="A49" s="1"/>
      <c r="B49" s="143"/>
      <c r="C49" s="143"/>
      <c r="D49" s="143"/>
      <c r="E49" s="142"/>
      <c r="F49" s="142"/>
    </row>
    <row r="50" spans="1:6" ht="15">
      <c r="A50" s="1"/>
      <c r="B50" s="143"/>
      <c r="C50" s="143"/>
      <c r="D50" s="143"/>
      <c r="E50" s="142"/>
      <c r="F50" s="142"/>
    </row>
    <row r="51" spans="1:6" ht="15">
      <c r="A51" s="1"/>
      <c r="B51" s="143"/>
      <c r="C51" s="143"/>
      <c r="D51" s="143"/>
      <c r="E51" s="142"/>
      <c r="F51" s="142"/>
    </row>
    <row r="52" spans="1:6" ht="15">
      <c r="A52" s="1"/>
      <c r="B52" s="143"/>
      <c r="C52" s="143"/>
      <c r="D52" s="143"/>
      <c r="E52" s="142"/>
      <c r="F52" s="142"/>
    </row>
    <row r="53" spans="1:6" ht="15">
      <c r="A53" s="1"/>
      <c r="B53" s="143"/>
      <c r="C53" s="143"/>
      <c r="D53" s="143"/>
      <c r="E53" s="142"/>
      <c r="F53" s="142"/>
    </row>
    <row r="54" spans="1:6" ht="15">
      <c r="A54" s="1"/>
      <c r="B54" s="143"/>
      <c r="C54" s="143"/>
      <c r="D54" s="143"/>
      <c r="E54" s="142"/>
      <c r="F54" s="142"/>
    </row>
    <row r="55" spans="1:6" ht="15">
      <c r="A55" s="1"/>
      <c r="B55" s="143"/>
      <c r="C55" s="143"/>
      <c r="D55" s="143"/>
      <c r="E55" s="142"/>
      <c r="F55" s="142"/>
    </row>
    <row r="56" spans="1:6" ht="15">
      <c r="A56" s="1"/>
      <c r="B56" s="143"/>
      <c r="C56" s="143"/>
      <c r="D56" s="143"/>
      <c r="E56" s="142"/>
      <c r="F56" s="142"/>
    </row>
    <row r="57" spans="1:6" ht="15">
      <c r="A57" s="1"/>
      <c r="B57" s="143"/>
      <c r="C57" s="143"/>
      <c r="D57" s="143"/>
      <c r="E57" s="142"/>
      <c r="F57" s="142"/>
    </row>
    <row r="58" spans="1:6" ht="15">
      <c r="A58" s="1"/>
      <c r="B58" s="143"/>
      <c r="C58" s="143"/>
      <c r="D58" s="143"/>
      <c r="E58" s="142"/>
      <c r="F58" s="142"/>
    </row>
    <row r="59" spans="1:6" ht="15">
      <c r="A59" s="1"/>
      <c r="B59" s="143"/>
      <c r="C59" s="143"/>
      <c r="D59" s="143"/>
      <c r="E59" s="142"/>
      <c r="F59" s="142"/>
    </row>
    <row r="60" spans="1:6" ht="15">
      <c r="A60" s="1"/>
      <c r="B60" s="143"/>
      <c r="C60" s="143"/>
      <c r="D60" s="143"/>
      <c r="E60" s="142"/>
      <c r="F60" s="142"/>
    </row>
    <row r="61" spans="1:6" ht="15">
      <c r="A61" s="1"/>
      <c r="B61" s="143"/>
      <c r="C61" s="143"/>
      <c r="D61" s="143"/>
      <c r="E61" s="142"/>
      <c r="F61" s="142"/>
    </row>
    <row r="62" spans="1:6" ht="15">
      <c r="A62" s="1"/>
      <c r="B62" s="143"/>
      <c r="C62" s="143"/>
      <c r="D62" s="143"/>
      <c r="E62" s="142"/>
      <c r="F62" s="142"/>
    </row>
    <row r="63" spans="1:6" ht="15">
      <c r="A63" s="1"/>
      <c r="B63" s="143"/>
      <c r="C63" s="143"/>
      <c r="D63" s="143"/>
      <c r="E63" s="142"/>
      <c r="F63" s="142"/>
    </row>
    <row r="64" spans="1:6" ht="15">
      <c r="A64" s="1"/>
      <c r="B64" s="143"/>
      <c r="C64" s="143"/>
      <c r="D64" s="143"/>
      <c r="E64" s="142"/>
      <c r="F64" s="142"/>
    </row>
    <row r="65" spans="1:6" ht="15">
      <c r="A65" s="1"/>
      <c r="B65" s="143"/>
      <c r="C65" s="143"/>
      <c r="D65" s="143"/>
      <c r="E65" s="142"/>
      <c r="F65" s="142"/>
    </row>
    <row r="66" spans="1:6" ht="15">
      <c r="A66" s="1"/>
      <c r="B66" s="143"/>
      <c r="C66" s="143"/>
      <c r="D66" s="143"/>
      <c r="E66" s="142"/>
      <c r="F66" s="142"/>
    </row>
    <row r="67" spans="1:6" ht="15">
      <c r="A67" s="1"/>
      <c r="B67" s="143"/>
      <c r="C67" s="143"/>
      <c r="D67" s="143"/>
      <c r="E67" s="142"/>
      <c r="F67" s="142"/>
    </row>
    <row r="68" spans="1:6" ht="15">
      <c r="A68" s="1"/>
      <c r="B68" s="143"/>
      <c r="C68" s="143"/>
      <c r="D68" s="143"/>
      <c r="E68" s="142"/>
      <c r="F68" s="142"/>
    </row>
    <row r="69" spans="1:6" ht="15">
      <c r="A69" s="1"/>
      <c r="B69" s="143"/>
      <c r="C69" s="143"/>
      <c r="D69" s="143"/>
      <c r="E69" s="142"/>
      <c r="F69" s="142"/>
    </row>
    <row r="70" spans="1:6" ht="15">
      <c r="A70" s="1"/>
      <c r="B70" s="143"/>
      <c r="C70" s="143"/>
      <c r="D70" s="143"/>
      <c r="E70" s="142"/>
      <c r="F70" s="142"/>
    </row>
    <row r="71" spans="1:6" ht="15">
      <c r="A71" s="1"/>
      <c r="B71" s="143"/>
      <c r="C71" s="143"/>
      <c r="D71" s="143"/>
      <c r="E71" s="142"/>
      <c r="F71" s="142"/>
    </row>
    <row r="72" spans="1:6" ht="15">
      <c r="A72" s="1"/>
      <c r="B72" s="143"/>
      <c r="C72" s="143"/>
      <c r="D72" s="143"/>
      <c r="E72" s="142"/>
      <c r="F72" s="142"/>
    </row>
    <row r="73" spans="1:6" ht="15">
      <c r="A73" s="1"/>
      <c r="B73" s="143"/>
      <c r="C73" s="143"/>
      <c r="D73" s="143"/>
      <c r="E73" s="142"/>
      <c r="F73" s="142"/>
    </row>
    <row r="74" spans="1:6" ht="15">
      <c r="A74" s="1"/>
      <c r="B74" s="143"/>
      <c r="C74" s="143"/>
      <c r="D74" s="143"/>
      <c r="E74" s="142"/>
      <c r="F74" s="142"/>
    </row>
    <row r="75" spans="1:6" ht="15">
      <c r="A75" s="1"/>
      <c r="B75" s="143"/>
      <c r="C75" s="143"/>
      <c r="D75" s="143"/>
      <c r="E75" s="142"/>
      <c r="F75" s="142"/>
    </row>
    <row r="76" spans="1:6" ht="15">
      <c r="A76" s="1"/>
      <c r="B76" s="143"/>
      <c r="C76" s="143"/>
      <c r="D76" s="143"/>
      <c r="E76" s="142"/>
      <c r="F76" s="142"/>
    </row>
    <row r="77" spans="1:6" ht="15">
      <c r="A77" s="1"/>
      <c r="B77" s="143"/>
      <c r="C77" s="143"/>
      <c r="D77" s="143"/>
      <c r="E77" s="142"/>
      <c r="F77" s="142"/>
    </row>
    <row r="78" spans="1:6" ht="15">
      <c r="A78" s="1"/>
      <c r="B78" s="143"/>
      <c r="C78" s="143"/>
      <c r="D78" s="143"/>
      <c r="E78" s="142"/>
      <c r="F78" s="142"/>
    </row>
    <row r="79" spans="1:6" ht="15">
      <c r="A79" s="1"/>
      <c r="B79" s="143"/>
      <c r="C79" s="143"/>
      <c r="D79" s="143"/>
      <c r="E79" s="142"/>
      <c r="F79" s="142"/>
    </row>
    <row r="80" spans="1:6" ht="15">
      <c r="A80" s="1"/>
      <c r="B80" s="143"/>
      <c r="C80" s="143"/>
      <c r="D80" s="143"/>
      <c r="E80" s="142"/>
      <c r="F80" s="142"/>
    </row>
    <row r="81" spans="1:6" ht="15">
      <c r="A81" s="1"/>
      <c r="B81" s="143"/>
      <c r="C81" s="143"/>
      <c r="D81" s="143"/>
      <c r="E81" s="142"/>
      <c r="F81" s="142"/>
    </row>
    <row r="82" spans="1:6" ht="15">
      <c r="A82" s="1"/>
      <c r="B82" s="143"/>
      <c r="C82" s="143"/>
      <c r="D82" s="143"/>
      <c r="E82" s="142"/>
      <c r="F82" s="142"/>
    </row>
    <row r="83" spans="1:6" ht="15">
      <c r="A83" s="1"/>
      <c r="B83" s="143"/>
      <c r="C83" s="143"/>
      <c r="D83" s="143"/>
      <c r="E83" s="142"/>
      <c r="F83" s="142"/>
    </row>
    <row r="84" spans="1:6" ht="15">
      <c r="A84" s="1"/>
      <c r="B84" s="143"/>
      <c r="C84" s="143"/>
      <c r="D84" s="143"/>
      <c r="E84" s="142"/>
      <c r="F84" s="142"/>
    </row>
    <row r="85" spans="1:6" ht="15">
      <c r="A85" s="1"/>
      <c r="B85" s="143"/>
      <c r="C85" s="143"/>
      <c r="D85" s="143"/>
      <c r="E85" s="142"/>
      <c r="F85" s="142"/>
    </row>
    <row r="86" spans="1:6" ht="15">
      <c r="A86" s="1"/>
      <c r="B86" s="143"/>
      <c r="C86" s="143"/>
      <c r="D86" s="143"/>
      <c r="E86" s="142"/>
      <c r="F86" s="142"/>
    </row>
    <row r="87" spans="1:6" ht="15">
      <c r="A87" s="1"/>
      <c r="B87" s="143"/>
      <c r="C87" s="143"/>
      <c r="D87" s="143"/>
      <c r="E87" s="142"/>
      <c r="F87" s="142"/>
    </row>
    <row r="88" spans="1:6" ht="15">
      <c r="A88" s="1"/>
      <c r="B88" s="143"/>
      <c r="C88" s="143"/>
      <c r="D88" s="143"/>
      <c r="E88" s="142"/>
      <c r="F88" s="142"/>
    </row>
    <row r="89" spans="1:6" ht="15">
      <c r="A89" s="1"/>
      <c r="B89" s="143"/>
      <c r="C89" s="143"/>
      <c r="D89" s="143"/>
      <c r="E89" s="142"/>
      <c r="F89" s="142"/>
    </row>
    <row r="90" spans="1:6" ht="15">
      <c r="A90" s="1"/>
      <c r="B90" s="143"/>
      <c r="C90" s="143"/>
      <c r="D90" s="143"/>
      <c r="E90" s="142"/>
      <c r="F90" s="142"/>
    </row>
    <row r="91" spans="1:6" ht="15">
      <c r="A91" s="1"/>
      <c r="B91" s="143"/>
      <c r="C91" s="143"/>
      <c r="D91" s="143"/>
      <c r="E91" s="142"/>
      <c r="F91" s="142"/>
    </row>
    <row r="92" spans="1:6" ht="15">
      <c r="A92" s="1"/>
      <c r="B92" s="143"/>
      <c r="C92" s="143"/>
      <c r="D92" s="143"/>
      <c r="E92" s="142"/>
      <c r="F92" s="142"/>
    </row>
    <row r="93" spans="1:6" ht="15">
      <c r="A93" s="1"/>
      <c r="B93" s="143"/>
      <c r="C93" s="143"/>
      <c r="D93" s="143"/>
      <c r="E93" s="142"/>
      <c r="F93" s="142"/>
    </row>
    <row r="94" spans="1:6" ht="15">
      <c r="A94" s="1"/>
      <c r="B94" s="143"/>
      <c r="C94" s="143"/>
      <c r="D94" s="143"/>
      <c r="E94" s="142"/>
      <c r="F94" s="142"/>
    </row>
    <row r="95" spans="1:6" ht="15">
      <c r="A95" s="1"/>
      <c r="B95" s="143"/>
      <c r="C95" s="143"/>
      <c r="D95" s="143"/>
      <c r="E95" s="142"/>
      <c r="F95" s="142"/>
    </row>
    <row r="96" spans="1:6" ht="15">
      <c r="A96" s="1"/>
      <c r="B96" s="143"/>
      <c r="C96" s="143"/>
      <c r="D96" s="143"/>
      <c r="E96" s="142"/>
      <c r="F96" s="142"/>
    </row>
    <row r="97" spans="1:6" ht="15">
      <c r="A97" s="1"/>
      <c r="B97" s="143"/>
      <c r="C97" s="143"/>
      <c r="D97" s="143"/>
      <c r="E97" s="142"/>
      <c r="F97" s="142"/>
    </row>
    <row r="98" spans="1:6" ht="15">
      <c r="A98" s="1"/>
      <c r="B98" s="143"/>
      <c r="C98" s="143"/>
      <c r="D98" s="143"/>
      <c r="E98" s="142"/>
      <c r="F98" s="142"/>
    </row>
    <row r="99" spans="1:6" ht="15">
      <c r="A99" s="1"/>
      <c r="B99" s="143"/>
      <c r="C99" s="143"/>
      <c r="D99" s="143"/>
      <c r="E99" s="142"/>
      <c r="F99" s="142"/>
    </row>
    <row r="100" spans="1:6" ht="15">
      <c r="A100" s="1"/>
      <c r="B100" s="143"/>
      <c r="C100" s="143"/>
      <c r="D100" s="143"/>
      <c r="E100" s="142"/>
      <c r="F100" s="142"/>
    </row>
    <row r="101" spans="1:6" ht="15">
      <c r="A101" s="1"/>
      <c r="B101" s="143"/>
      <c r="C101" s="143"/>
      <c r="D101" s="143"/>
      <c r="E101" s="142"/>
      <c r="F101" s="142"/>
    </row>
    <row r="102" spans="1:6" ht="15">
      <c r="A102" s="1"/>
      <c r="B102" s="143"/>
      <c r="C102" s="143"/>
      <c r="D102" s="143"/>
      <c r="E102" s="142"/>
      <c r="F102" s="142"/>
    </row>
    <row r="103" spans="1:6" ht="15">
      <c r="A103" s="1"/>
      <c r="B103" s="143"/>
      <c r="C103" s="143"/>
      <c r="D103" s="143"/>
      <c r="E103" s="142"/>
      <c r="F103" s="142"/>
    </row>
    <row r="104" spans="1:6" ht="15">
      <c r="A104" s="1"/>
      <c r="B104" s="143"/>
      <c r="C104" s="143"/>
      <c r="D104" s="143"/>
      <c r="E104" s="142"/>
      <c r="F104" s="142"/>
    </row>
    <row r="105" spans="1:6" ht="15">
      <c r="A105" s="1"/>
      <c r="B105" s="143"/>
      <c r="C105" s="143"/>
      <c r="D105" s="143"/>
      <c r="E105" s="142"/>
      <c r="F105" s="142"/>
    </row>
    <row r="106" spans="1:6" ht="15">
      <c r="A106" s="1"/>
      <c r="B106" s="143"/>
      <c r="C106" s="143"/>
      <c r="D106" s="143"/>
      <c r="E106" s="142"/>
      <c r="F106" s="142"/>
    </row>
    <row r="107" spans="1:6" ht="15">
      <c r="A107" s="1"/>
      <c r="B107" s="143"/>
      <c r="C107" s="143"/>
      <c r="D107" s="143"/>
      <c r="E107" s="142"/>
      <c r="F107" s="142"/>
    </row>
    <row r="108" spans="1:6" ht="15">
      <c r="A108" s="1"/>
      <c r="B108" s="143"/>
      <c r="C108" s="143"/>
      <c r="D108" s="143"/>
      <c r="E108" s="142"/>
      <c r="F108" s="142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"/>
      <c r="B1" s="219" t="s">
        <v>34</v>
      </c>
      <c r="C1" s="220"/>
      <c r="D1" s="220"/>
      <c r="E1" s="220"/>
      <c r="F1" s="220"/>
      <c r="G1" s="220"/>
      <c r="H1" s="221"/>
      <c r="I1" s="158" t="s">
        <v>31</v>
      </c>
      <c r="J1" s="15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5"/>
      <c r="B2" s="219" t="s">
        <v>35</v>
      </c>
      <c r="C2" s="220"/>
      <c r="D2" s="220"/>
      <c r="E2" s="220"/>
      <c r="F2" s="220"/>
      <c r="G2" s="220"/>
      <c r="H2" s="221"/>
      <c r="I2" s="158" t="s">
        <v>29</v>
      </c>
      <c r="J2" s="1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"/>
      <c r="B3" s="219" t="s">
        <v>36</v>
      </c>
      <c r="C3" s="220"/>
      <c r="D3" s="220"/>
      <c r="E3" s="220"/>
      <c r="F3" s="220"/>
      <c r="G3" s="220"/>
      <c r="H3" s="221"/>
      <c r="I3" s="158" t="s">
        <v>99</v>
      </c>
      <c r="J3" s="15"/>
      <c r="K3" s="3"/>
      <c r="L3" s="3"/>
      <c r="M3" s="3"/>
      <c r="N3" s="3"/>
      <c r="O3" s="3"/>
      <c r="P3" s="5" t="s">
        <v>33</v>
      </c>
      <c r="Q3" s="1"/>
      <c r="R3" s="1"/>
      <c r="S3" s="3"/>
      <c r="V3" s="3"/>
    </row>
    <row r="4" spans="1:22" ht="15">
      <c r="A4" s="3"/>
      <c r="B4" s="5" t="s">
        <v>100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9" t="s">
        <v>370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7"/>
      <c r="B7" s="18" t="s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7"/>
      <c r="V7" s="17"/>
    </row>
    <row r="8" spans="1:26" ht="15.75">
      <c r="A8" s="161" t="s">
        <v>89</v>
      </c>
      <c r="B8" s="161" t="s">
        <v>90</v>
      </c>
      <c r="C8" s="161" t="s">
        <v>91</v>
      </c>
      <c r="D8" s="161" t="s">
        <v>92</v>
      </c>
      <c r="E8" s="161" t="s">
        <v>93</v>
      </c>
      <c r="F8" s="161" t="s">
        <v>94</v>
      </c>
      <c r="G8" s="161" t="s">
        <v>67</v>
      </c>
      <c r="H8" s="161" t="s">
        <v>68</v>
      </c>
      <c r="I8" s="161" t="s">
        <v>95</v>
      </c>
      <c r="J8" s="161"/>
      <c r="K8" s="161"/>
      <c r="L8" s="161"/>
      <c r="M8" s="161"/>
      <c r="N8" s="161"/>
      <c r="O8" s="161"/>
      <c r="P8" s="161" t="s">
        <v>96</v>
      </c>
      <c r="Q8" s="156"/>
      <c r="R8" s="156"/>
      <c r="S8" s="161" t="s">
        <v>97</v>
      </c>
      <c r="T8" s="157"/>
      <c r="U8" s="157"/>
      <c r="V8" s="161" t="s">
        <v>98</v>
      </c>
      <c r="W8" s="155"/>
      <c r="X8" s="155"/>
      <c r="Y8" s="155"/>
      <c r="Z8" s="155"/>
    </row>
    <row r="9" spans="1:26" ht="15">
      <c r="A9" s="144"/>
      <c r="B9" s="144"/>
      <c r="C9" s="162"/>
      <c r="D9" s="148" t="s">
        <v>78</v>
      </c>
      <c r="E9" s="144"/>
      <c r="F9" s="163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50"/>
      <c r="R9" s="150"/>
      <c r="S9" s="144"/>
      <c r="T9" s="147"/>
      <c r="U9" s="147"/>
      <c r="V9" s="144"/>
      <c r="W9" s="147"/>
      <c r="X9" s="147"/>
      <c r="Y9" s="147"/>
      <c r="Z9" s="147"/>
    </row>
    <row r="10" spans="1:26" ht="15">
      <c r="A10" s="150"/>
      <c r="B10" s="150"/>
      <c r="C10" s="165">
        <v>1</v>
      </c>
      <c r="D10" s="165" t="s">
        <v>79</v>
      </c>
      <c r="E10" s="150"/>
      <c r="F10" s="164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47"/>
      <c r="U10" s="147"/>
      <c r="V10" s="150"/>
      <c r="W10" s="147"/>
      <c r="X10" s="147"/>
      <c r="Y10" s="147"/>
      <c r="Z10" s="147"/>
    </row>
    <row r="11" spans="1:26" ht="24.75" customHeight="1">
      <c r="A11" s="171"/>
      <c r="B11" s="166" t="s">
        <v>101</v>
      </c>
      <c r="C11" s="172" t="s">
        <v>248</v>
      </c>
      <c r="D11" s="166" t="s">
        <v>249</v>
      </c>
      <c r="E11" s="166" t="s">
        <v>104</v>
      </c>
      <c r="F11" s="167">
        <v>652.8960000000001</v>
      </c>
      <c r="G11" s="173"/>
      <c r="H11" s="173"/>
      <c r="I11" s="168">
        <f aca="true" t="shared" si="0" ref="I11:I20">ROUND(F11*(G11+H11),2)</f>
        <v>0</v>
      </c>
      <c r="J11" s="166">
        <f aca="true" t="shared" si="1" ref="J11:J20">ROUND(F11*(N11),2)</f>
        <v>0</v>
      </c>
      <c r="K11" s="169">
        <f aca="true" t="shared" si="2" ref="K11:K20">ROUND(F11*(O11),2)</f>
        <v>0</v>
      </c>
      <c r="L11" s="169">
        <f aca="true" t="shared" si="3" ref="L11:L20">ROUND(F11*(G11),2)</f>
        <v>0</v>
      </c>
      <c r="M11" s="169">
        <f aca="true" t="shared" si="4" ref="M11:M20">ROUND(F11*(H11),2)</f>
        <v>0</v>
      </c>
      <c r="N11" s="169">
        <v>0</v>
      </c>
      <c r="O11" s="169"/>
      <c r="P11" s="174"/>
      <c r="Q11" s="174"/>
      <c r="R11" s="174"/>
      <c r="S11" s="169">
        <f aca="true" t="shared" si="5" ref="S11:S20">ROUND(F11*(P11),3)</f>
        <v>0</v>
      </c>
      <c r="T11" s="170"/>
      <c r="U11" s="170"/>
      <c r="V11" s="174"/>
      <c r="Z11">
        <v>0</v>
      </c>
    </row>
    <row r="12" spans="1:26" ht="24.75" customHeight="1">
      <c r="A12" s="171"/>
      <c r="B12" s="166" t="s">
        <v>101</v>
      </c>
      <c r="C12" s="172" t="s">
        <v>321</v>
      </c>
      <c r="D12" s="166" t="s">
        <v>322</v>
      </c>
      <c r="E12" s="166" t="s">
        <v>104</v>
      </c>
      <c r="F12" s="167">
        <v>456.876</v>
      </c>
      <c r="G12" s="173"/>
      <c r="H12" s="173"/>
      <c r="I12" s="168">
        <f t="shared" si="0"/>
        <v>0</v>
      </c>
      <c r="J12" s="166">
        <f t="shared" si="1"/>
        <v>0</v>
      </c>
      <c r="K12" s="169">
        <f t="shared" si="2"/>
        <v>0</v>
      </c>
      <c r="L12" s="169">
        <f t="shared" si="3"/>
        <v>0</v>
      </c>
      <c r="M12" s="169">
        <f t="shared" si="4"/>
        <v>0</v>
      </c>
      <c r="N12" s="169">
        <v>0</v>
      </c>
      <c r="O12" s="169"/>
      <c r="P12" s="174"/>
      <c r="Q12" s="174"/>
      <c r="R12" s="174"/>
      <c r="S12" s="169">
        <f t="shared" si="5"/>
        <v>0</v>
      </c>
      <c r="T12" s="170"/>
      <c r="U12" s="170"/>
      <c r="V12" s="174"/>
      <c r="Z12">
        <v>0</v>
      </c>
    </row>
    <row r="13" spans="1:26" ht="24.75" customHeight="1">
      <c r="A13" s="171"/>
      <c r="B13" s="166" t="s">
        <v>101</v>
      </c>
      <c r="C13" s="172" t="s">
        <v>250</v>
      </c>
      <c r="D13" s="166" t="s">
        <v>251</v>
      </c>
      <c r="E13" s="166" t="s">
        <v>104</v>
      </c>
      <c r="F13" s="167">
        <v>652.8960000000001</v>
      </c>
      <c r="G13" s="173"/>
      <c r="H13" s="173"/>
      <c r="I13" s="168">
        <f t="shared" si="0"/>
        <v>0</v>
      </c>
      <c r="J13" s="166">
        <f t="shared" si="1"/>
        <v>0</v>
      </c>
      <c r="K13" s="169">
        <f t="shared" si="2"/>
        <v>0</v>
      </c>
      <c r="L13" s="169">
        <f t="shared" si="3"/>
        <v>0</v>
      </c>
      <c r="M13" s="169">
        <f t="shared" si="4"/>
        <v>0</v>
      </c>
      <c r="N13" s="169">
        <v>0</v>
      </c>
      <c r="O13" s="169"/>
      <c r="P13" s="174"/>
      <c r="Q13" s="174"/>
      <c r="R13" s="174"/>
      <c r="S13" s="169">
        <f t="shared" si="5"/>
        <v>0</v>
      </c>
      <c r="T13" s="170"/>
      <c r="U13" s="170"/>
      <c r="V13" s="174"/>
      <c r="Z13">
        <v>0</v>
      </c>
    </row>
    <row r="14" spans="1:26" ht="24.75" customHeight="1">
      <c r="A14" s="171"/>
      <c r="B14" s="166" t="s">
        <v>101</v>
      </c>
      <c r="C14" s="172" t="s">
        <v>255</v>
      </c>
      <c r="D14" s="166" t="s">
        <v>349</v>
      </c>
      <c r="E14" s="166" t="s">
        <v>104</v>
      </c>
      <c r="F14" s="167">
        <v>456.8760000000001</v>
      </c>
      <c r="G14" s="173"/>
      <c r="H14" s="173"/>
      <c r="I14" s="168">
        <f t="shared" si="0"/>
        <v>0</v>
      </c>
      <c r="J14" s="166">
        <f t="shared" si="1"/>
        <v>0</v>
      </c>
      <c r="K14" s="169">
        <f t="shared" si="2"/>
        <v>0</v>
      </c>
      <c r="L14" s="169">
        <f t="shared" si="3"/>
        <v>0</v>
      </c>
      <c r="M14" s="169">
        <f t="shared" si="4"/>
        <v>0</v>
      </c>
      <c r="N14" s="169">
        <v>0</v>
      </c>
      <c r="O14" s="169"/>
      <c r="P14" s="174"/>
      <c r="Q14" s="174"/>
      <c r="R14" s="174"/>
      <c r="S14" s="169">
        <f t="shared" si="5"/>
        <v>0</v>
      </c>
      <c r="T14" s="170"/>
      <c r="U14" s="170"/>
      <c r="V14" s="174"/>
      <c r="Z14">
        <v>0</v>
      </c>
    </row>
    <row r="15" spans="1:26" ht="24.75" customHeight="1">
      <c r="A15" s="171"/>
      <c r="B15" s="166" t="s">
        <v>101</v>
      </c>
      <c r="C15" s="172" t="s">
        <v>252</v>
      </c>
      <c r="D15" s="166" t="s">
        <v>253</v>
      </c>
      <c r="E15" s="166" t="s">
        <v>104</v>
      </c>
      <c r="F15" s="167">
        <v>456.696</v>
      </c>
      <c r="G15" s="173"/>
      <c r="H15" s="173"/>
      <c r="I15" s="168">
        <f t="shared" si="0"/>
        <v>0</v>
      </c>
      <c r="J15" s="166">
        <f t="shared" si="1"/>
        <v>0</v>
      </c>
      <c r="K15" s="169">
        <f t="shared" si="2"/>
        <v>0</v>
      </c>
      <c r="L15" s="169">
        <f t="shared" si="3"/>
        <v>0</v>
      </c>
      <c r="M15" s="169">
        <f t="shared" si="4"/>
        <v>0</v>
      </c>
      <c r="N15" s="169">
        <v>0</v>
      </c>
      <c r="O15" s="169"/>
      <c r="P15" s="174"/>
      <c r="Q15" s="174"/>
      <c r="R15" s="174"/>
      <c r="S15" s="169">
        <f t="shared" si="5"/>
        <v>0</v>
      </c>
      <c r="T15" s="170"/>
      <c r="U15" s="170"/>
      <c r="V15" s="174"/>
      <c r="Z15">
        <v>0</v>
      </c>
    </row>
    <row r="16" spans="1:26" ht="24.75" customHeight="1">
      <c r="A16" s="171"/>
      <c r="B16" s="166" t="s">
        <v>101</v>
      </c>
      <c r="C16" s="172" t="s">
        <v>121</v>
      </c>
      <c r="D16" s="166" t="s">
        <v>122</v>
      </c>
      <c r="E16" s="166" t="s">
        <v>123</v>
      </c>
      <c r="F16" s="167">
        <v>1632.24</v>
      </c>
      <c r="G16" s="173"/>
      <c r="H16" s="173"/>
      <c r="I16" s="168">
        <f t="shared" si="0"/>
        <v>0</v>
      </c>
      <c r="J16" s="166">
        <f t="shared" si="1"/>
        <v>0</v>
      </c>
      <c r="K16" s="169">
        <f t="shared" si="2"/>
        <v>0</v>
      </c>
      <c r="L16" s="169">
        <f t="shared" si="3"/>
        <v>0</v>
      </c>
      <c r="M16" s="169">
        <f t="shared" si="4"/>
        <v>0</v>
      </c>
      <c r="N16" s="169">
        <v>0</v>
      </c>
      <c r="O16" s="169"/>
      <c r="P16" s="174"/>
      <c r="Q16" s="174"/>
      <c r="R16" s="174"/>
      <c r="S16" s="169">
        <f t="shared" si="5"/>
        <v>0</v>
      </c>
      <c r="T16" s="170"/>
      <c r="U16" s="170"/>
      <c r="V16" s="174"/>
      <c r="Z16">
        <v>0</v>
      </c>
    </row>
    <row r="17" spans="1:26" ht="24.75" customHeight="1">
      <c r="A17" s="171"/>
      <c r="B17" s="166" t="s">
        <v>101</v>
      </c>
      <c r="C17" s="172" t="s">
        <v>119</v>
      </c>
      <c r="D17" s="166" t="s">
        <v>120</v>
      </c>
      <c r="E17" s="166" t="s">
        <v>104</v>
      </c>
      <c r="F17" s="167">
        <v>293.652</v>
      </c>
      <c r="G17" s="173"/>
      <c r="H17" s="173"/>
      <c r="I17" s="168">
        <f t="shared" si="0"/>
        <v>0</v>
      </c>
      <c r="J17" s="166">
        <f t="shared" si="1"/>
        <v>0</v>
      </c>
      <c r="K17" s="169">
        <f t="shared" si="2"/>
        <v>0</v>
      </c>
      <c r="L17" s="169">
        <f t="shared" si="3"/>
        <v>0</v>
      </c>
      <c r="M17" s="169">
        <f t="shared" si="4"/>
        <v>0</v>
      </c>
      <c r="N17" s="169">
        <v>0</v>
      </c>
      <c r="O17" s="169"/>
      <c r="P17" s="174"/>
      <c r="Q17" s="174"/>
      <c r="R17" s="174"/>
      <c r="S17" s="169">
        <f t="shared" si="5"/>
        <v>0</v>
      </c>
      <c r="T17" s="170"/>
      <c r="U17" s="170"/>
      <c r="V17" s="174"/>
      <c r="Z17">
        <v>0</v>
      </c>
    </row>
    <row r="18" spans="1:26" ht="24.75" customHeight="1">
      <c r="A18" s="171"/>
      <c r="B18" s="166" t="s">
        <v>101</v>
      </c>
      <c r="C18" s="172" t="s">
        <v>336</v>
      </c>
      <c r="D18" s="166" t="s">
        <v>337</v>
      </c>
      <c r="E18" s="166" t="s">
        <v>104</v>
      </c>
      <c r="F18" s="167">
        <v>652.8960000000001</v>
      </c>
      <c r="G18" s="173"/>
      <c r="H18" s="173"/>
      <c r="I18" s="168">
        <f t="shared" si="0"/>
        <v>0</v>
      </c>
      <c r="J18" s="166">
        <f t="shared" si="1"/>
        <v>0</v>
      </c>
      <c r="K18" s="169">
        <f t="shared" si="2"/>
        <v>0</v>
      </c>
      <c r="L18" s="169">
        <f t="shared" si="3"/>
        <v>0</v>
      </c>
      <c r="M18" s="169">
        <f t="shared" si="4"/>
        <v>0</v>
      </c>
      <c r="N18" s="169">
        <v>0</v>
      </c>
      <c r="O18" s="169"/>
      <c r="P18" s="174"/>
      <c r="Q18" s="174"/>
      <c r="R18" s="174"/>
      <c r="S18" s="169">
        <f t="shared" si="5"/>
        <v>0</v>
      </c>
      <c r="T18" s="170"/>
      <c r="U18" s="170"/>
      <c r="V18" s="174"/>
      <c r="Z18">
        <v>0</v>
      </c>
    </row>
    <row r="19" spans="1:26" ht="24.75" customHeight="1">
      <c r="A19" s="171"/>
      <c r="B19" s="166" t="s">
        <v>371</v>
      </c>
      <c r="C19" s="172" t="s">
        <v>372</v>
      </c>
      <c r="D19" s="166" t="s">
        <v>373</v>
      </c>
      <c r="E19" s="166" t="s">
        <v>123</v>
      </c>
      <c r="F19" s="167">
        <v>50</v>
      </c>
      <c r="G19" s="173"/>
      <c r="H19" s="173"/>
      <c r="I19" s="168">
        <f t="shared" si="0"/>
        <v>0</v>
      </c>
      <c r="J19" s="166">
        <f t="shared" si="1"/>
        <v>0</v>
      </c>
      <c r="K19" s="169">
        <f t="shared" si="2"/>
        <v>0</v>
      </c>
      <c r="L19" s="169">
        <f t="shared" si="3"/>
        <v>0</v>
      </c>
      <c r="M19" s="169">
        <f t="shared" si="4"/>
        <v>0</v>
      </c>
      <c r="N19" s="169">
        <v>0</v>
      </c>
      <c r="O19" s="169"/>
      <c r="P19" s="174"/>
      <c r="Q19" s="174"/>
      <c r="R19" s="174"/>
      <c r="S19" s="169">
        <f t="shared" si="5"/>
        <v>0</v>
      </c>
      <c r="T19" s="170"/>
      <c r="U19" s="170"/>
      <c r="V19" s="174"/>
      <c r="Z19">
        <v>0</v>
      </c>
    </row>
    <row r="20" spans="1:26" ht="24.75" customHeight="1">
      <c r="A20" s="171"/>
      <c r="B20" s="166" t="s">
        <v>101</v>
      </c>
      <c r="C20" s="172" t="s">
        <v>257</v>
      </c>
      <c r="D20" s="166" t="s">
        <v>258</v>
      </c>
      <c r="E20" s="166" t="s">
        <v>104</v>
      </c>
      <c r="F20" s="167">
        <v>196.01999999999998</v>
      </c>
      <c r="G20" s="173"/>
      <c r="H20" s="173"/>
      <c r="I20" s="168">
        <f t="shared" si="0"/>
        <v>0</v>
      </c>
      <c r="J20" s="166">
        <f t="shared" si="1"/>
        <v>0</v>
      </c>
      <c r="K20" s="169">
        <f t="shared" si="2"/>
        <v>0</v>
      </c>
      <c r="L20" s="169">
        <f t="shared" si="3"/>
        <v>0</v>
      </c>
      <c r="M20" s="169">
        <f t="shared" si="4"/>
        <v>0</v>
      </c>
      <c r="N20" s="169">
        <v>0</v>
      </c>
      <c r="O20" s="169"/>
      <c r="P20" s="174"/>
      <c r="Q20" s="174"/>
      <c r="R20" s="174"/>
      <c r="S20" s="169">
        <f t="shared" si="5"/>
        <v>0</v>
      </c>
      <c r="T20" s="170"/>
      <c r="U20" s="170"/>
      <c r="V20" s="174"/>
      <c r="Z20">
        <v>0</v>
      </c>
    </row>
    <row r="21" spans="1:26" ht="15">
      <c r="A21" s="150"/>
      <c r="B21" s="150"/>
      <c r="C21" s="165">
        <v>1</v>
      </c>
      <c r="D21" s="165" t="s">
        <v>79</v>
      </c>
      <c r="E21" s="150"/>
      <c r="F21" s="164"/>
      <c r="G21" s="153">
        <f>ROUND((SUM(L10:L20))/1,2)</f>
        <v>0</v>
      </c>
      <c r="H21" s="153">
        <f>ROUND((SUM(M10:M20))/1,2)</f>
        <v>0</v>
      </c>
      <c r="I21" s="153">
        <f>ROUND((SUM(I10:I20))/1,2)</f>
        <v>0</v>
      </c>
      <c r="J21" s="150"/>
      <c r="K21" s="150"/>
      <c r="L21" s="150">
        <f>ROUND((SUM(L10:L20))/1,2)</f>
        <v>0</v>
      </c>
      <c r="M21" s="150">
        <f>ROUND((SUM(M10:M20))/1,2)</f>
        <v>0</v>
      </c>
      <c r="N21" s="150"/>
      <c r="O21" s="150"/>
      <c r="P21" s="175"/>
      <c r="Q21" s="150"/>
      <c r="R21" s="150"/>
      <c r="S21" s="175">
        <f>ROUND((SUM(S10:S20))/1,2)</f>
        <v>0</v>
      </c>
      <c r="T21" s="147"/>
      <c r="U21" s="147"/>
      <c r="V21" s="2">
        <f>ROUND((SUM(V10:V20))/1,2)</f>
        <v>0</v>
      </c>
      <c r="W21" s="147"/>
      <c r="X21" s="147"/>
      <c r="Y21" s="147"/>
      <c r="Z21" s="147"/>
    </row>
    <row r="22" spans="1:22" ht="15">
      <c r="A22" s="1"/>
      <c r="B22" s="1"/>
      <c r="C22" s="1"/>
      <c r="D22" s="1"/>
      <c r="E22" s="1"/>
      <c r="F22" s="160"/>
      <c r="G22" s="143"/>
      <c r="H22" s="143"/>
      <c r="I22" s="143"/>
      <c r="J22" s="1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6" ht="15">
      <c r="A23" s="150"/>
      <c r="B23" s="150"/>
      <c r="C23" s="165">
        <v>4</v>
      </c>
      <c r="D23" s="165" t="s">
        <v>81</v>
      </c>
      <c r="E23" s="150"/>
      <c r="F23" s="164"/>
      <c r="G23" s="151"/>
      <c r="H23" s="151"/>
      <c r="I23" s="151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47"/>
      <c r="U23" s="147"/>
      <c r="V23" s="150"/>
      <c r="W23" s="147"/>
      <c r="X23" s="147"/>
      <c r="Y23" s="147"/>
      <c r="Z23" s="147"/>
    </row>
    <row r="24" spans="1:26" ht="24.75" customHeight="1">
      <c r="A24" s="181"/>
      <c r="B24" s="176" t="s">
        <v>124</v>
      </c>
      <c r="C24" s="182" t="s">
        <v>125</v>
      </c>
      <c r="D24" s="176" t="s">
        <v>259</v>
      </c>
      <c r="E24" s="176" t="s">
        <v>123</v>
      </c>
      <c r="F24" s="177">
        <v>1632.24</v>
      </c>
      <c r="G24" s="183"/>
      <c r="H24" s="183"/>
      <c r="I24" s="178">
        <f>ROUND(F24*(G24+H24),2)</f>
        <v>0</v>
      </c>
      <c r="J24" s="176">
        <f>ROUND(F24*(N24),2)</f>
        <v>0</v>
      </c>
      <c r="K24" s="179">
        <f>ROUND(F24*(O24),2)</f>
        <v>0</v>
      </c>
      <c r="L24" s="179">
        <f>ROUND(F24*(G24),2)</f>
        <v>0</v>
      </c>
      <c r="M24" s="179">
        <f>ROUND(F24*(H24),2)</f>
        <v>0</v>
      </c>
      <c r="N24" s="179">
        <v>0</v>
      </c>
      <c r="O24" s="179"/>
      <c r="P24" s="184"/>
      <c r="Q24" s="184"/>
      <c r="R24" s="184"/>
      <c r="S24" s="179">
        <f>ROUND(F24*(P24),3)</f>
        <v>0</v>
      </c>
      <c r="T24" s="180"/>
      <c r="U24" s="180"/>
      <c r="V24" s="184"/>
      <c r="Z24">
        <v>0</v>
      </c>
    </row>
    <row r="25" spans="1:26" ht="24.75" customHeight="1">
      <c r="A25" s="171"/>
      <c r="B25" s="166" t="s">
        <v>127</v>
      </c>
      <c r="C25" s="172" t="s">
        <v>128</v>
      </c>
      <c r="D25" s="166" t="s">
        <v>260</v>
      </c>
      <c r="E25" s="166" t="s">
        <v>123</v>
      </c>
      <c r="F25" s="167">
        <v>1877.0759999999998</v>
      </c>
      <c r="G25" s="173"/>
      <c r="H25" s="173"/>
      <c r="I25" s="168">
        <f>ROUND(F25*(G25+H25),2)</f>
        <v>0</v>
      </c>
      <c r="J25" s="166">
        <f>ROUND(F25*(N25),2)</f>
        <v>0</v>
      </c>
      <c r="K25" s="169">
        <f>ROUND(F25*(O25),2)</f>
        <v>0</v>
      </c>
      <c r="L25" s="169">
        <f>ROUND(F25*(G25),2)</f>
        <v>0</v>
      </c>
      <c r="M25" s="169">
        <f>ROUND(F25*(H25),2)</f>
        <v>0</v>
      </c>
      <c r="N25" s="169">
        <v>0</v>
      </c>
      <c r="O25" s="169"/>
      <c r="P25" s="174">
        <v>0.00028</v>
      </c>
      <c r="Q25" s="174"/>
      <c r="R25" s="174">
        <v>0.00028</v>
      </c>
      <c r="S25" s="169">
        <f>ROUND(F25*(P25),3)</f>
        <v>0.526</v>
      </c>
      <c r="T25" s="170"/>
      <c r="U25" s="170"/>
      <c r="V25" s="174"/>
      <c r="Z25">
        <v>0</v>
      </c>
    </row>
    <row r="26" spans="1:26" ht="15">
      <c r="A26" s="150"/>
      <c r="B26" s="150"/>
      <c r="C26" s="165">
        <v>4</v>
      </c>
      <c r="D26" s="165" t="s">
        <v>81</v>
      </c>
      <c r="E26" s="150"/>
      <c r="F26" s="164"/>
      <c r="G26" s="153">
        <f>ROUND((SUM(L23:L25))/1,2)</f>
        <v>0</v>
      </c>
      <c r="H26" s="153">
        <f>ROUND((SUM(M23:M25))/1,2)</f>
        <v>0</v>
      </c>
      <c r="I26" s="153">
        <f>ROUND((SUM(I23:I25))/1,2)</f>
        <v>0</v>
      </c>
      <c r="J26" s="150"/>
      <c r="K26" s="150"/>
      <c r="L26" s="150">
        <f>ROUND((SUM(L23:L25))/1,2)</f>
        <v>0</v>
      </c>
      <c r="M26" s="150">
        <f>ROUND((SUM(M23:M25))/1,2)</f>
        <v>0</v>
      </c>
      <c r="N26" s="150"/>
      <c r="O26" s="150"/>
      <c r="P26" s="175"/>
      <c r="Q26" s="150"/>
      <c r="R26" s="150"/>
      <c r="S26" s="175">
        <f>ROUND((SUM(S23:S25))/1,2)</f>
        <v>0.53</v>
      </c>
      <c r="T26" s="147"/>
      <c r="U26" s="147"/>
      <c r="V26" s="2">
        <f>ROUND((SUM(V23:V25))/1,2)</f>
        <v>0</v>
      </c>
      <c r="W26" s="147"/>
      <c r="X26" s="147"/>
      <c r="Y26" s="147"/>
      <c r="Z26" s="147"/>
    </row>
    <row r="27" spans="1:22" ht="15">
      <c r="A27" s="1"/>
      <c r="B27" s="1"/>
      <c r="C27" s="1"/>
      <c r="D27" s="1"/>
      <c r="E27" s="1"/>
      <c r="F27" s="160"/>
      <c r="G27" s="143"/>
      <c r="H27" s="143"/>
      <c r="I27" s="143"/>
      <c r="J27" s="1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ht="15">
      <c r="A28" s="150"/>
      <c r="B28" s="150"/>
      <c r="C28" s="165">
        <v>5</v>
      </c>
      <c r="D28" s="165" t="s">
        <v>82</v>
      </c>
      <c r="E28" s="150"/>
      <c r="F28" s="164"/>
      <c r="G28" s="151"/>
      <c r="H28" s="151"/>
      <c r="I28" s="151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47"/>
      <c r="U28" s="147"/>
      <c r="V28" s="150"/>
      <c r="W28" s="147"/>
      <c r="X28" s="147"/>
      <c r="Y28" s="147"/>
      <c r="Z28" s="147"/>
    </row>
    <row r="29" spans="1:26" ht="34.5" customHeight="1">
      <c r="A29" s="171"/>
      <c r="B29" s="166" t="s">
        <v>143</v>
      </c>
      <c r="C29" s="172" t="s">
        <v>144</v>
      </c>
      <c r="D29" s="166" t="s">
        <v>261</v>
      </c>
      <c r="E29" s="166" t="s">
        <v>123</v>
      </c>
      <c r="F29" s="167">
        <v>1632.24</v>
      </c>
      <c r="G29" s="173"/>
      <c r="H29" s="173"/>
      <c r="I29" s="168">
        <f>ROUND(F29*(G29+H29),2)</f>
        <v>0</v>
      </c>
      <c r="J29" s="166">
        <f>ROUND(F29*(N29),2)</f>
        <v>0</v>
      </c>
      <c r="K29" s="169">
        <f>ROUND(F29*(O29),2)</f>
        <v>0</v>
      </c>
      <c r="L29" s="169">
        <f>ROUND(F29*(G29),2)</f>
        <v>0</v>
      </c>
      <c r="M29" s="169">
        <f>ROUND(F29*(H29),2)</f>
        <v>0</v>
      </c>
      <c r="N29" s="169">
        <v>0</v>
      </c>
      <c r="O29" s="169"/>
      <c r="P29" s="174">
        <v>0.08096</v>
      </c>
      <c r="Q29" s="174"/>
      <c r="R29" s="174">
        <v>0.08096</v>
      </c>
      <c r="S29" s="169">
        <f>ROUND(F29*(P29),3)</f>
        <v>132.146</v>
      </c>
      <c r="T29" s="170"/>
      <c r="U29" s="170"/>
      <c r="V29" s="174"/>
      <c r="Z29">
        <v>0</v>
      </c>
    </row>
    <row r="30" spans="1:26" ht="24.75" customHeight="1">
      <c r="A30" s="171"/>
      <c r="B30" s="166" t="s">
        <v>143</v>
      </c>
      <c r="C30" s="172" t="s">
        <v>157</v>
      </c>
      <c r="D30" s="166" t="s">
        <v>158</v>
      </c>
      <c r="E30" s="166" t="s">
        <v>123</v>
      </c>
      <c r="F30" s="167">
        <v>1632.24</v>
      </c>
      <c r="G30" s="173"/>
      <c r="H30" s="173"/>
      <c r="I30" s="168">
        <f>ROUND(F30*(G30+H30),2)</f>
        <v>0</v>
      </c>
      <c r="J30" s="166">
        <f>ROUND(F30*(N30),2)</f>
        <v>0</v>
      </c>
      <c r="K30" s="169">
        <f>ROUND(F30*(O30),2)</f>
        <v>0</v>
      </c>
      <c r="L30" s="169">
        <f>ROUND(F30*(G30),2)</f>
        <v>0</v>
      </c>
      <c r="M30" s="169">
        <f>ROUND(F30*(H30),2)</f>
        <v>0</v>
      </c>
      <c r="N30" s="169">
        <v>0</v>
      </c>
      <c r="O30" s="169"/>
      <c r="P30" s="174">
        <v>0.112</v>
      </c>
      <c r="Q30" s="174"/>
      <c r="R30" s="174">
        <v>0.112</v>
      </c>
      <c r="S30" s="169">
        <f>ROUND(F30*(P30),3)</f>
        <v>182.811</v>
      </c>
      <c r="T30" s="170"/>
      <c r="U30" s="170"/>
      <c r="V30" s="174"/>
      <c r="Z30">
        <v>0</v>
      </c>
    </row>
    <row r="31" spans="1:26" ht="24.75" customHeight="1">
      <c r="A31" s="171"/>
      <c r="B31" s="166" t="s">
        <v>143</v>
      </c>
      <c r="C31" s="172" t="s">
        <v>152</v>
      </c>
      <c r="D31" s="166" t="s">
        <v>153</v>
      </c>
      <c r="E31" s="166" t="s">
        <v>123</v>
      </c>
      <c r="F31" s="167">
        <v>1632.24</v>
      </c>
      <c r="G31" s="173"/>
      <c r="H31" s="173"/>
      <c r="I31" s="168">
        <f>ROUND(F31*(G31+H31),2)</f>
        <v>0</v>
      </c>
      <c r="J31" s="166">
        <f>ROUND(F31*(N31),2)</f>
        <v>0</v>
      </c>
      <c r="K31" s="169">
        <f>ROUND(F31*(O31),2)</f>
        <v>0</v>
      </c>
      <c r="L31" s="169">
        <f>ROUND(F31*(G31),2)</f>
        <v>0</v>
      </c>
      <c r="M31" s="169">
        <f>ROUND(F31*(H31),2)</f>
        <v>0</v>
      </c>
      <c r="N31" s="169">
        <v>0</v>
      </c>
      <c r="O31" s="169"/>
      <c r="P31" s="174">
        <v>0.032</v>
      </c>
      <c r="Q31" s="174"/>
      <c r="R31" s="174">
        <v>0.032</v>
      </c>
      <c r="S31" s="169">
        <f>ROUND(F31*(P31),3)</f>
        <v>52.232</v>
      </c>
      <c r="T31" s="170"/>
      <c r="U31" s="170"/>
      <c r="V31" s="174"/>
      <c r="Z31">
        <v>0</v>
      </c>
    </row>
    <row r="32" spans="1:26" ht="24.75" customHeight="1">
      <c r="A32" s="181"/>
      <c r="B32" s="176" t="s">
        <v>154</v>
      </c>
      <c r="C32" s="182" t="s">
        <v>155</v>
      </c>
      <c r="D32" s="176" t="s">
        <v>156</v>
      </c>
      <c r="E32" s="176" t="s">
        <v>123</v>
      </c>
      <c r="F32" s="177">
        <v>1795.4640000000002</v>
      </c>
      <c r="G32" s="183"/>
      <c r="H32" s="183"/>
      <c r="I32" s="178">
        <f>ROUND(F32*(G32+H32),2)</f>
        <v>0</v>
      </c>
      <c r="J32" s="176">
        <f>ROUND(F32*(N32),2)</f>
        <v>0</v>
      </c>
      <c r="K32" s="179">
        <f>ROUND(F32*(O32),2)</f>
        <v>0</v>
      </c>
      <c r="L32" s="179">
        <f>ROUND(F32*(G32),2)</f>
        <v>0</v>
      </c>
      <c r="M32" s="179">
        <f>ROUND(F32*(H32),2)</f>
        <v>0</v>
      </c>
      <c r="N32" s="179">
        <v>0</v>
      </c>
      <c r="O32" s="179"/>
      <c r="P32" s="184">
        <v>0.138</v>
      </c>
      <c r="Q32" s="184"/>
      <c r="R32" s="184">
        <v>0.138</v>
      </c>
      <c r="S32" s="179">
        <f>ROUND(F32*(P32),3)</f>
        <v>247.774</v>
      </c>
      <c r="T32" s="180"/>
      <c r="U32" s="180"/>
      <c r="V32" s="184"/>
      <c r="Z32">
        <v>0</v>
      </c>
    </row>
    <row r="33" spans="1:26" ht="24.75" customHeight="1">
      <c r="A33" s="171"/>
      <c r="B33" s="166" t="s">
        <v>143</v>
      </c>
      <c r="C33" s="172" t="s">
        <v>374</v>
      </c>
      <c r="D33" s="166" t="s">
        <v>375</v>
      </c>
      <c r="E33" s="166" t="s">
        <v>123</v>
      </c>
      <c r="F33" s="167">
        <v>1632.24</v>
      </c>
      <c r="G33" s="173"/>
      <c r="H33" s="173"/>
      <c r="I33" s="168">
        <f>ROUND(F33*(G33+H33),2)</f>
        <v>0</v>
      </c>
      <c r="J33" s="166">
        <f>ROUND(F33*(N33),2)</f>
        <v>0</v>
      </c>
      <c r="K33" s="169">
        <f>ROUND(F33*(O33),2)</f>
        <v>0</v>
      </c>
      <c r="L33" s="169">
        <f>ROUND(F33*(G33),2)</f>
        <v>0</v>
      </c>
      <c r="M33" s="169">
        <f>ROUND(F33*(H33),2)</f>
        <v>0</v>
      </c>
      <c r="N33" s="169">
        <v>0</v>
      </c>
      <c r="O33" s="169"/>
      <c r="P33" s="174">
        <v>0.3708</v>
      </c>
      <c r="Q33" s="174"/>
      <c r="R33" s="174">
        <v>0.3708</v>
      </c>
      <c r="S33" s="169">
        <f>ROUND(F33*(P33),3)</f>
        <v>605.235</v>
      </c>
      <c r="T33" s="170"/>
      <c r="U33" s="170"/>
      <c r="V33" s="174"/>
      <c r="Z33">
        <v>0</v>
      </c>
    </row>
    <row r="34" spans="1:26" ht="15">
      <c r="A34" s="150"/>
      <c r="B34" s="150"/>
      <c r="C34" s="165">
        <v>5</v>
      </c>
      <c r="D34" s="165" t="s">
        <v>82</v>
      </c>
      <c r="E34" s="150"/>
      <c r="F34" s="164"/>
      <c r="G34" s="153">
        <f>ROUND((SUM(L28:L33))/1,2)</f>
        <v>0</v>
      </c>
      <c r="H34" s="153">
        <f>ROUND((SUM(M28:M33))/1,2)</f>
        <v>0</v>
      </c>
      <c r="I34" s="153">
        <f>ROUND((SUM(I28:I33))/1,2)</f>
        <v>0</v>
      </c>
      <c r="J34" s="150"/>
      <c r="K34" s="150"/>
      <c r="L34" s="150">
        <f>ROUND((SUM(L28:L33))/1,2)</f>
        <v>0</v>
      </c>
      <c r="M34" s="150">
        <f>ROUND((SUM(M28:M33))/1,2)</f>
        <v>0</v>
      </c>
      <c r="N34" s="150"/>
      <c r="O34" s="150"/>
      <c r="P34" s="175"/>
      <c r="Q34" s="150"/>
      <c r="R34" s="150"/>
      <c r="S34" s="175">
        <f>ROUND((SUM(S28:S33))/1,2)</f>
        <v>1220.2</v>
      </c>
      <c r="T34" s="147"/>
      <c r="U34" s="147"/>
      <c r="V34" s="2">
        <f>ROUND((SUM(V28:V33))/1,2)</f>
        <v>0</v>
      </c>
      <c r="W34" s="147"/>
      <c r="X34" s="147"/>
      <c r="Y34" s="147"/>
      <c r="Z34" s="147"/>
    </row>
    <row r="35" spans="1:22" ht="15">
      <c r="A35" s="1"/>
      <c r="B35" s="1"/>
      <c r="C35" s="1"/>
      <c r="D35" s="1"/>
      <c r="E35" s="1"/>
      <c r="F35" s="160"/>
      <c r="G35" s="143"/>
      <c r="H35" s="143"/>
      <c r="I35" s="143"/>
      <c r="J35" s="1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ht="15">
      <c r="A36" s="150"/>
      <c r="B36" s="150"/>
      <c r="C36" s="165">
        <v>9</v>
      </c>
      <c r="D36" s="165" t="s">
        <v>83</v>
      </c>
      <c r="E36" s="150"/>
      <c r="F36" s="164"/>
      <c r="G36" s="151"/>
      <c r="H36" s="151"/>
      <c r="I36" s="151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47"/>
      <c r="U36" s="147"/>
      <c r="V36" s="150"/>
      <c r="W36" s="147"/>
      <c r="X36" s="147"/>
      <c r="Y36" s="147"/>
      <c r="Z36" s="147"/>
    </row>
    <row r="37" spans="1:26" ht="24.75" customHeight="1">
      <c r="A37" s="171"/>
      <c r="B37" s="166" t="s">
        <v>143</v>
      </c>
      <c r="C37" s="172" t="s">
        <v>159</v>
      </c>
      <c r="D37" s="166" t="s">
        <v>160</v>
      </c>
      <c r="E37" s="166" t="s">
        <v>136</v>
      </c>
      <c r="F37" s="167">
        <v>2178</v>
      </c>
      <c r="G37" s="173"/>
      <c r="H37" s="173"/>
      <c r="I37" s="168">
        <f>ROUND(F37*(G37+H37),2)</f>
        <v>0</v>
      </c>
      <c r="J37" s="166">
        <f>ROUND(F37*(N37),2)</f>
        <v>0</v>
      </c>
      <c r="K37" s="169">
        <f>ROUND(F37*(O37),2)</f>
        <v>0</v>
      </c>
      <c r="L37" s="169">
        <f>ROUND(F37*(G37),2)</f>
        <v>0</v>
      </c>
      <c r="M37" s="169">
        <f>ROUND(F37*(H37),2)</f>
        <v>0</v>
      </c>
      <c r="N37" s="169">
        <v>0</v>
      </c>
      <c r="O37" s="169"/>
      <c r="P37" s="174">
        <v>0.164</v>
      </c>
      <c r="Q37" s="174"/>
      <c r="R37" s="174">
        <v>0.164</v>
      </c>
      <c r="S37" s="169">
        <f>ROUND(F37*(P37),3)</f>
        <v>357.192</v>
      </c>
      <c r="T37" s="170"/>
      <c r="U37" s="170"/>
      <c r="V37" s="174"/>
      <c r="Z37">
        <v>0</v>
      </c>
    </row>
    <row r="38" spans="1:26" ht="24.75" customHeight="1">
      <c r="A38" s="181"/>
      <c r="B38" s="176" t="s">
        <v>154</v>
      </c>
      <c r="C38" s="182" t="s">
        <v>268</v>
      </c>
      <c r="D38" s="176" t="s">
        <v>269</v>
      </c>
      <c r="E38" s="176" t="s">
        <v>163</v>
      </c>
      <c r="F38" s="177">
        <v>2395.8</v>
      </c>
      <c r="G38" s="183"/>
      <c r="H38" s="183"/>
      <c r="I38" s="178">
        <f>ROUND(F38*(G38+H38),2)</f>
        <v>0</v>
      </c>
      <c r="J38" s="176">
        <f>ROUND(F38*(N38),2)</f>
        <v>0</v>
      </c>
      <c r="K38" s="179">
        <f>ROUND(F38*(O38),2)</f>
        <v>0</v>
      </c>
      <c r="L38" s="179">
        <f>ROUND(F38*(G38),2)</f>
        <v>0</v>
      </c>
      <c r="M38" s="179">
        <f>ROUND(F38*(H38),2)</f>
        <v>0</v>
      </c>
      <c r="N38" s="179">
        <v>0</v>
      </c>
      <c r="O38" s="179"/>
      <c r="P38" s="184">
        <v>0.018</v>
      </c>
      <c r="Q38" s="184"/>
      <c r="R38" s="184">
        <v>0.018</v>
      </c>
      <c r="S38" s="179">
        <f>ROUND(F38*(P38),3)</f>
        <v>43.124</v>
      </c>
      <c r="T38" s="180"/>
      <c r="U38" s="180"/>
      <c r="V38" s="184"/>
      <c r="Z38">
        <v>0</v>
      </c>
    </row>
    <row r="39" spans="1:26" ht="15">
      <c r="A39" s="150"/>
      <c r="B39" s="150"/>
      <c r="C39" s="165">
        <v>9</v>
      </c>
      <c r="D39" s="165" t="s">
        <v>83</v>
      </c>
      <c r="E39" s="150"/>
      <c r="F39" s="164"/>
      <c r="G39" s="153">
        <f>ROUND((SUM(L36:L38))/1,2)</f>
        <v>0</v>
      </c>
      <c r="H39" s="153">
        <f>ROUND((SUM(M36:M38))/1,2)</f>
        <v>0</v>
      </c>
      <c r="I39" s="153">
        <f>ROUND((SUM(I36:I38))/1,2)</f>
        <v>0</v>
      </c>
      <c r="J39" s="150"/>
      <c r="K39" s="150"/>
      <c r="L39" s="150">
        <f>ROUND((SUM(L36:L38))/1,2)</f>
        <v>0</v>
      </c>
      <c r="M39" s="150">
        <f>ROUND((SUM(M36:M38))/1,2)</f>
        <v>0</v>
      </c>
      <c r="N39" s="150"/>
      <c r="O39" s="150"/>
      <c r="P39" s="175"/>
      <c r="Q39" s="150"/>
      <c r="R39" s="150"/>
      <c r="S39" s="175">
        <f>ROUND((SUM(S36:S38))/1,2)</f>
        <v>400.32</v>
      </c>
      <c r="T39" s="147"/>
      <c r="U39" s="147"/>
      <c r="V39" s="2">
        <f>ROUND((SUM(V36:V38))/1,2)</f>
        <v>0</v>
      </c>
      <c r="W39" s="147"/>
      <c r="X39" s="147"/>
      <c r="Y39" s="147"/>
      <c r="Z39" s="147"/>
    </row>
    <row r="40" spans="1:22" ht="15">
      <c r="A40" s="1"/>
      <c r="B40" s="1"/>
      <c r="C40" s="1"/>
      <c r="D40" s="1"/>
      <c r="E40" s="1"/>
      <c r="F40" s="160"/>
      <c r="G40" s="143"/>
      <c r="H40" s="143"/>
      <c r="I40" s="143"/>
      <c r="J40" s="1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6" ht="15">
      <c r="A41" s="150"/>
      <c r="B41" s="150"/>
      <c r="C41" s="165">
        <v>99</v>
      </c>
      <c r="D41" s="165" t="s">
        <v>84</v>
      </c>
      <c r="E41" s="150"/>
      <c r="F41" s="164"/>
      <c r="G41" s="151"/>
      <c r="H41" s="151"/>
      <c r="I41" s="151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47"/>
      <c r="U41" s="147"/>
      <c r="V41" s="150"/>
      <c r="W41" s="147"/>
      <c r="X41" s="147"/>
      <c r="Y41" s="147"/>
      <c r="Z41" s="147"/>
    </row>
    <row r="42" spans="1:26" ht="24.75" customHeight="1">
      <c r="A42" s="171"/>
      <c r="B42" s="166" t="s">
        <v>143</v>
      </c>
      <c r="C42" s="172" t="s">
        <v>167</v>
      </c>
      <c r="D42" s="166" t="s">
        <v>168</v>
      </c>
      <c r="E42" s="166" t="s">
        <v>169</v>
      </c>
      <c r="F42" s="167">
        <v>1621.03931568</v>
      </c>
      <c r="G42" s="173"/>
      <c r="H42" s="173"/>
      <c r="I42" s="168">
        <f>ROUND(F42*(G42+H42),2)</f>
        <v>0</v>
      </c>
      <c r="J42" s="166">
        <f>ROUND(F42*(N42),2)</f>
        <v>0</v>
      </c>
      <c r="K42" s="169">
        <f>ROUND(F42*(O42),2)</f>
        <v>0</v>
      </c>
      <c r="L42" s="169">
        <f>ROUND(F42*(G42),2)</f>
        <v>0</v>
      </c>
      <c r="M42" s="169">
        <f>ROUND(F42*(H42),2)</f>
        <v>0</v>
      </c>
      <c r="N42" s="169">
        <v>0</v>
      </c>
      <c r="O42" s="169"/>
      <c r="P42" s="174"/>
      <c r="Q42" s="174"/>
      <c r="R42" s="174"/>
      <c r="S42" s="169">
        <f>ROUND(F42*(P42),3)</f>
        <v>0</v>
      </c>
      <c r="T42" s="170"/>
      <c r="U42" s="170"/>
      <c r="V42" s="174"/>
      <c r="Z42">
        <v>0</v>
      </c>
    </row>
    <row r="43" spans="1:26" ht="15">
      <c r="A43" s="150"/>
      <c r="B43" s="150"/>
      <c r="C43" s="165">
        <v>99</v>
      </c>
      <c r="D43" s="165" t="s">
        <v>84</v>
      </c>
      <c r="E43" s="150"/>
      <c r="F43" s="164"/>
      <c r="G43" s="153">
        <f>ROUND((SUM(L41:L42))/1,2)</f>
        <v>0</v>
      </c>
      <c r="H43" s="153">
        <f>ROUND((SUM(M41:M42))/1,2)</f>
        <v>0</v>
      </c>
      <c r="I43" s="153">
        <f>ROUND((SUM(I41:I42))/1,2)</f>
        <v>0</v>
      </c>
      <c r="J43" s="150"/>
      <c r="K43" s="150"/>
      <c r="L43" s="150">
        <f>ROUND((SUM(L41:L42))/1,2)</f>
        <v>0</v>
      </c>
      <c r="M43" s="150">
        <f>ROUND((SUM(M41:M42))/1,2)</f>
        <v>0</v>
      </c>
      <c r="N43" s="150"/>
      <c r="O43" s="150"/>
      <c r="P43" s="175"/>
      <c r="Q43" s="150"/>
      <c r="R43" s="150"/>
      <c r="S43" s="175">
        <f>ROUND((SUM(S41:S42))/1,2)</f>
        <v>0</v>
      </c>
      <c r="T43" s="147"/>
      <c r="U43" s="147"/>
      <c r="V43" s="2">
        <f>ROUND((SUM(V41:V42))/1,2)</f>
        <v>0</v>
      </c>
      <c r="W43" s="147"/>
      <c r="X43" s="147"/>
      <c r="Y43" s="147"/>
      <c r="Z43" s="147"/>
    </row>
    <row r="44" spans="1:22" ht="15">
      <c r="A44" s="1"/>
      <c r="B44" s="1"/>
      <c r="C44" s="1"/>
      <c r="D44" s="1"/>
      <c r="E44" s="1"/>
      <c r="F44" s="160"/>
      <c r="G44" s="143"/>
      <c r="H44" s="143"/>
      <c r="I44" s="143"/>
      <c r="J44" s="1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2" ht="15">
      <c r="A45" s="150"/>
      <c r="B45" s="150"/>
      <c r="C45" s="150"/>
      <c r="D45" s="2" t="s">
        <v>78</v>
      </c>
      <c r="E45" s="150"/>
      <c r="F45" s="164"/>
      <c r="G45" s="153">
        <f>ROUND((SUM(L9:L44))/2,2)</f>
        <v>0</v>
      </c>
      <c r="H45" s="153">
        <f>ROUND((SUM(M9:M44))/2,2)</f>
        <v>0</v>
      </c>
      <c r="I45" s="153">
        <f>ROUND((SUM(I9:I44))/2,2)</f>
        <v>0</v>
      </c>
      <c r="J45" s="151"/>
      <c r="K45" s="150"/>
      <c r="L45" s="151">
        <f>ROUND((SUM(L9:L44))/2,2)</f>
        <v>0</v>
      </c>
      <c r="M45" s="151">
        <f>ROUND((SUM(M9:M44))/2,2)</f>
        <v>0</v>
      </c>
      <c r="N45" s="150"/>
      <c r="O45" s="150"/>
      <c r="P45" s="175"/>
      <c r="Q45" s="150"/>
      <c r="R45" s="150"/>
      <c r="S45" s="175">
        <f>ROUND((SUM(S9:S44))/2,2)</f>
        <v>1621.05</v>
      </c>
      <c r="T45" s="147"/>
      <c r="U45" s="147"/>
      <c r="V45" s="2">
        <f>ROUND((SUM(V9:V44))/2,2)</f>
        <v>0</v>
      </c>
    </row>
    <row r="46" spans="1:22" ht="15">
      <c r="A46" s="1"/>
      <c r="B46" s="1"/>
      <c r="C46" s="1"/>
      <c r="D46" s="1"/>
      <c r="E46" s="1"/>
      <c r="F46" s="160"/>
      <c r="G46" s="143"/>
      <c r="H46" s="143"/>
      <c r="I46" s="143"/>
      <c r="J46" s="1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6" ht="15">
      <c r="A47" s="150"/>
      <c r="B47" s="150"/>
      <c r="C47" s="150"/>
      <c r="D47" s="2" t="s">
        <v>246</v>
      </c>
      <c r="E47" s="150"/>
      <c r="F47" s="164"/>
      <c r="G47" s="151"/>
      <c r="H47" s="151"/>
      <c r="I47" s="151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47"/>
      <c r="U47" s="147"/>
      <c r="V47" s="150"/>
      <c r="W47" s="147"/>
      <c r="X47" s="147"/>
      <c r="Y47" s="147"/>
      <c r="Z47" s="147"/>
    </row>
    <row r="48" spans="1:26" ht="15">
      <c r="A48" s="150"/>
      <c r="B48" s="150"/>
      <c r="C48" s="165">
        <v>991</v>
      </c>
      <c r="D48" s="165" t="s">
        <v>247</v>
      </c>
      <c r="E48" s="150"/>
      <c r="F48" s="164"/>
      <c r="G48" s="151"/>
      <c r="H48" s="151"/>
      <c r="I48" s="151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47"/>
      <c r="U48" s="147"/>
      <c r="V48" s="150"/>
      <c r="W48" s="147"/>
      <c r="X48" s="147"/>
      <c r="Y48" s="147"/>
      <c r="Z48" s="147"/>
    </row>
    <row r="49" spans="1:26" ht="24.75" customHeight="1">
      <c r="A49" s="181"/>
      <c r="B49" s="176" t="s">
        <v>170</v>
      </c>
      <c r="C49" s="182" t="s">
        <v>376</v>
      </c>
      <c r="D49" s="176" t="s">
        <v>280</v>
      </c>
      <c r="E49" s="176" t="s">
        <v>163</v>
      </c>
      <c r="F49" s="177">
        <v>15</v>
      </c>
      <c r="G49" s="183"/>
      <c r="H49" s="183"/>
      <c r="I49" s="178">
        <f>ROUND(F49*(G49+H49),2)</f>
        <v>0</v>
      </c>
      <c r="J49" s="176">
        <f>ROUND(F49*(N49),2)</f>
        <v>0</v>
      </c>
      <c r="K49" s="179">
        <f>ROUND(F49*(O49),2)</f>
        <v>0</v>
      </c>
      <c r="L49" s="179">
        <f>ROUND(F49*(G49),2)</f>
        <v>0</v>
      </c>
      <c r="M49" s="179">
        <f>ROUND(F49*(H49),2)</f>
        <v>0</v>
      </c>
      <c r="N49" s="179">
        <v>0</v>
      </c>
      <c r="O49" s="179"/>
      <c r="P49" s="184">
        <v>0.0102</v>
      </c>
      <c r="Q49" s="184"/>
      <c r="R49" s="184">
        <v>0.0102</v>
      </c>
      <c r="S49" s="179">
        <f>ROUND(F49*(P49),3)</f>
        <v>0.153</v>
      </c>
      <c r="T49" s="180"/>
      <c r="U49" s="180"/>
      <c r="V49" s="184"/>
      <c r="Z49">
        <v>0</v>
      </c>
    </row>
    <row r="50" spans="1:26" ht="24.75" customHeight="1">
      <c r="A50" s="181"/>
      <c r="B50" s="176" t="s">
        <v>170</v>
      </c>
      <c r="C50" s="182" t="s">
        <v>377</v>
      </c>
      <c r="D50" s="176" t="s">
        <v>378</v>
      </c>
      <c r="E50" s="176" t="s">
        <v>163</v>
      </c>
      <c r="F50" s="177">
        <v>6</v>
      </c>
      <c r="G50" s="183"/>
      <c r="H50" s="183"/>
      <c r="I50" s="178">
        <f>ROUND(F50*(G50+H50),2)</f>
        <v>0</v>
      </c>
      <c r="J50" s="176">
        <f>ROUND(F50*(N50),2)</f>
        <v>0</v>
      </c>
      <c r="K50" s="179">
        <f>ROUND(F50*(O50),2)</f>
        <v>0</v>
      </c>
      <c r="L50" s="179">
        <f>ROUND(F50*(G50),2)</f>
        <v>0</v>
      </c>
      <c r="M50" s="179">
        <f>ROUND(F50*(H50),2)</f>
        <v>0</v>
      </c>
      <c r="N50" s="179">
        <v>0</v>
      </c>
      <c r="O50" s="179"/>
      <c r="P50" s="184"/>
      <c r="Q50" s="184"/>
      <c r="R50" s="184"/>
      <c r="S50" s="179">
        <f>ROUND(F50*(P50),3)</f>
        <v>0</v>
      </c>
      <c r="T50" s="180"/>
      <c r="U50" s="180"/>
      <c r="V50" s="184"/>
      <c r="Z50">
        <v>0</v>
      </c>
    </row>
    <row r="51" spans="1:26" ht="24.75" customHeight="1">
      <c r="A51" s="181"/>
      <c r="B51" s="176" t="s">
        <v>170</v>
      </c>
      <c r="C51" s="182" t="s">
        <v>379</v>
      </c>
      <c r="D51" s="176" t="s">
        <v>380</v>
      </c>
      <c r="E51" s="176" t="s">
        <v>163</v>
      </c>
      <c r="F51" s="177">
        <v>4</v>
      </c>
      <c r="G51" s="183"/>
      <c r="H51" s="183"/>
      <c r="I51" s="178">
        <f>ROUND(F51*(G51+H51),2)</f>
        <v>0</v>
      </c>
      <c r="J51" s="176">
        <f>ROUND(F51*(N51),2)</f>
        <v>0</v>
      </c>
      <c r="K51" s="179">
        <f>ROUND(F51*(O51),2)</f>
        <v>0</v>
      </c>
      <c r="L51" s="179">
        <f>ROUND(F51*(G51),2)</f>
        <v>0</v>
      </c>
      <c r="M51" s="179">
        <f>ROUND(F51*(H51),2)</f>
        <v>0</v>
      </c>
      <c r="N51" s="179">
        <v>0</v>
      </c>
      <c r="O51" s="179"/>
      <c r="P51" s="184"/>
      <c r="Q51" s="184"/>
      <c r="R51" s="184"/>
      <c r="S51" s="179">
        <f>ROUND(F51*(P51),3)</f>
        <v>0</v>
      </c>
      <c r="T51" s="180"/>
      <c r="U51" s="180"/>
      <c r="V51" s="184"/>
      <c r="Z51">
        <v>0</v>
      </c>
    </row>
    <row r="52" spans="1:26" ht="24.75" customHeight="1">
      <c r="A52" s="181"/>
      <c r="B52" s="176" t="s">
        <v>170</v>
      </c>
      <c r="C52" s="182" t="s">
        <v>381</v>
      </c>
      <c r="D52" s="176" t="s">
        <v>382</v>
      </c>
      <c r="E52" s="176" t="s">
        <v>163</v>
      </c>
      <c r="F52" s="177">
        <v>8</v>
      </c>
      <c r="G52" s="183"/>
      <c r="H52" s="183"/>
      <c r="I52" s="178">
        <f>ROUND(F52*(G52+H52),2)</f>
        <v>0</v>
      </c>
      <c r="J52" s="176">
        <f>ROUND(F52*(N52),2)</f>
        <v>0</v>
      </c>
      <c r="K52" s="179">
        <f>ROUND(F52*(O52),2)</f>
        <v>0</v>
      </c>
      <c r="L52" s="179">
        <f>ROUND(F52*(G52),2)</f>
        <v>0</v>
      </c>
      <c r="M52" s="179">
        <f>ROUND(F52*(H52),2)</f>
        <v>0</v>
      </c>
      <c r="N52" s="179">
        <v>0</v>
      </c>
      <c r="O52" s="179"/>
      <c r="P52" s="184"/>
      <c r="Q52" s="184"/>
      <c r="R52" s="184"/>
      <c r="S52" s="179">
        <f>ROUND(F52*(P52),3)</f>
        <v>0</v>
      </c>
      <c r="T52" s="180"/>
      <c r="U52" s="180"/>
      <c r="V52" s="184"/>
      <c r="Z52">
        <v>0</v>
      </c>
    </row>
    <row r="53" spans="1:22" ht="15">
      <c r="A53" s="150"/>
      <c r="B53" s="150"/>
      <c r="C53" s="165">
        <v>991</v>
      </c>
      <c r="D53" s="165" t="s">
        <v>247</v>
      </c>
      <c r="E53" s="150"/>
      <c r="F53" s="164"/>
      <c r="G53" s="153">
        <f>ROUND((SUM(L48:L52))/1,2)</f>
        <v>0</v>
      </c>
      <c r="H53" s="153">
        <f>ROUND((SUM(M48:M52))/1,2)</f>
        <v>0</v>
      </c>
      <c r="I53" s="153">
        <f>ROUND((SUM(I48:I52))/1,2)</f>
        <v>0</v>
      </c>
      <c r="J53" s="150"/>
      <c r="K53" s="150"/>
      <c r="L53" s="150">
        <f>ROUND((SUM(L48:L52))/1,2)</f>
        <v>0</v>
      </c>
      <c r="M53" s="150">
        <f>ROUND((SUM(M48:M52))/1,2)</f>
        <v>0</v>
      </c>
      <c r="N53" s="150"/>
      <c r="O53" s="150"/>
      <c r="P53" s="175"/>
      <c r="Q53" s="1"/>
      <c r="R53" s="1"/>
      <c r="S53" s="175">
        <f>ROUND((SUM(S48:S52))/1,2)</f>
        <v>0.15</v>
      </c>
      <c r="T53" s="185"/>
      <c r="U53" s="185"/>
      <c r="V53" s="2">
        <f>ROUND((SUM(V48:V52))/1,2)</f>
        <v>0</v>
      </c>
    </row>
    <row r="54" spans="1:22" ht="15">
      <c r="A54" s="1"/>
      <c r="B54" s="1"/>
      <c r="C54" s="1"/>
      <c r="D54" s="1"/>
      <c r="E54" s="1"/>
      <c r="F54" s="160"/>
      <c r="G54" s="143"/>
      <c r="H54" s="143"/>
      <c r="I54" s="143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2" ht="15">
      <c r="A55" s="150"/>
      <c r="B55" s="150"/>
      <c r="C55" s="150"/>
      <c r="D55" s="2" t="s">
        <v>246</v>
      </c>
      <c r="E55" s="150"/>
      <c r="F55" s="164"/>
      <c r="G55" s="153">
        <f>ROUND((SUM(L47:L54))/2,2)</f>
        <v>0</v>
      </c>
      <c r="H55" s="153">
        <f>ROUND((SUM(M47:M54))/2,2)</f>
        <v>0</v>
      </c>
      <c r="I55" s="153">
        <f>ROUND((SUM(I47:I54))/2,2)</f>
        <v>0</v>
      </c>
      <c r="J55" s="150"/>
      <c r="K55" s="150"/>
      <c r="L55" s="150">
        <f>ROUND((SUM(L47:L54))/2,2)</f>
        <v>0</v>
      </c>
      <c r="M55" s="150">
        <f>ROUND((SUM(M47:M54))/2,2)</f>
        <v>0</v>
      </c>
      <c r="N55" s="150"/>
      <c r="O55" s="150"/>
      <c r="P55" s="175"/>
      <c r="Q55" s="1"/>
      <c r="R55" s="1"/>
      <c r="S55" s="175">
        <f>ROUND((SUM(S47:S54))/2,2)</f>
        <v>0.15</v>
      </c>
      <c r="V55" s="2">
        <f>ROUND((SUM(V47:V54))/2,2)</f>
        <v>0</v>
      </c>
    </row>
    <row r="56" spans="1:26" ht="15">
      <c r="A56" s="186"/>
      <c r="B56" s="186"/>
      <c r="C56" s="186"/>
      <c r="D56" s="186" t="s">
        <v>88</v>
      </c>
      <c r="E56" s="186"/>
      <c r="F56" s="187"/>
      <c r="G56" s="188">
        <f>ROUND((SUM(L9:L55))/3,2)</f>
        <v>0</v>
      </c>
      <c r="H56" s="188">
        <f>ROUND((SUM(M9:M55))/3,2)</f>
        <v>0</v>
      </c>
      <c r="I56" s="188">
        <f>ROUND((SUM(I9:I55))/3,2)</f>
        <v>0</v>
      </c>
      <c r="J56" s="186"/>
      <c r="K56" s="188">
        <f>ROUND((SUM(K9:K55))/3,2)</f>
        <v>0</v>
      </c>
      <c r="L56" s="186">
        <f>ROUND((SUM(L9:L55))/3,2)</f>
        <v>0</v>
      </c>
      <c r="M56" s="186">
        <f>ROUND((SUM(M9:M55))/3,2)</f>
        <v>0</v>
      </c>
      <c r="N56" s="186"/>
      <c r="O56" s="186"/>
      <c r="P56" s="187"/>
      <c r="Q56" s="186"/>
      <c r="R56" s="188"/>
      <c r="S56" s="187">
        <f>ROUND((SUM(S9:S55))/3,2)</f>
        <v>1621.2</v>
      </c>
      <c r="T56" s="189"/>
      <c r="U56" s="189"/>
      <c r="V56" s="186">
        <f>ROUND((SUM(V9:V55))/3,2)</f>
        <v>0</v>
      </c>
      <c r="X56" s="13"/>
      <c r="Y56">
        <f>(SUM(Y9:Y55))</f>
        <v>0</v>
      </c>
      <c r="Z56">
        <f>(SUM(Z9:Z55))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Regenerácia vnútrobloku sidlíska vo Vranove nad Topľou parc.č.3006 2,8,21 až 25., 30006 46,72,76 / SO 08 - Chodníky, Mobiliár, Stojany na bicykle</oddHeader>
    <oddFooter xml:space="preserve">&amp;L&amp;7Spracované systémom Systematic® Kalkulus, tel.: 051 77 10 585&amp;RStrana &amp;P z &amp;N   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7"/>
      <c r="C1" s="17"/>
      <c r="D1" s="17"/>
      <c r="E1" s="17"/>
      <c r="F1" s="18" t="s">
        <v>26</v>
      </c>
      <c r="G1" s="17"/>
      <c r="H1" s="17"/>
      <c r="I1" s="17"/>
      <c r="J1" s="17"/>
      <c r="W1">
        <v>30.126</v>
      </c>
    </row>
    <row r="2" spans="1:10" ht="30" customHeight="1" thickTop="1">
      <c r="A2" s="16"/>
      <c r="B2" s="213" t="s">
        <v>1</v>
      </c>
      <c r="C2" s="214"/>
      <c r="D2" s="214"/>
      <c r="E2" s="214"/>
      <c r="F2" s="214"/>
      <c r="G2" s="214"/>
      <c r="H2" s="214"/>
      <c r="I2" s="214"/>
      <c r="J2" s="215"/>
    </row>
    <row r="3" spans="1:10" ht="18" customHeight="1">
      <c r="A3" s="16"/>
      <c r="B3" s="37" t="s">
        <v>383</v>
      </c>
      <c r="C3" s="38"/>
      <c r="D3" s="39"/>
      <c r="E3" s="39"/>
      <c r="F3" s="39"/>
      <c r="G3" s="20"/>
      <c r="H3" s="20"/>
      <c r="I3" s="40" t="s">
        <v>27</v>
      </c>
      <c r="J3" s="33"/>
    </row>
    <row r="4" spans="1:10" ht="18" customHeight="1">
      <c r="A4" s="16"/>
      <c r="B4" s="26"/>
      <c r="C4" s="23"/>
      <c r="D4" s="20"/>
      <c r="E4" s="20"/>
      <c r="F4" s="20"/>
      <c r="G4" s="20"/>
      <c r="H4" s="20"/>
      <c r="I4" s="40" t="s">
        <v>29</v>
      </c>
      <c r="J4" s="33"/>
    </row>
    <row r="5" spans="1:10" ht="18" customHeight="1" thickBot="1">
      <c r="A5" s="16"/>
      <c r="B5" s="41" t="s">
        <v>30</v>
      </c>
      <c r="C5" s="23"/>
      <c r="D5" s="20"/>
      <c r="E5" s="20"/>
      <c r="F5" s="42" t="s">
        <v>31</v>
      </c>
      <c r="G5" s="20"/>
      <c r="H5" s="20"/>
      <c r="I5" s="40" t="s">
        <v>32</v>
      </c>
      <c r="J5" s="43" t="s">
        <v>33</v>
      </c>
    </row>
    <row r="6" spans="1:10" ht="19.5" customHeight="1" thickTop="1">
      <c r="A6" s="16"/>
      <c r="B6" s="207" t="s">
        <v>34</v>
      </c>
      <c r="C6" s="208"/>
      <c r="D6" s="208"/>
      <c r="E6" s="208"/>
      <c r="F6" s="208"/>
      <c r="G6" s="208"/>
      <c r="H6" s="208"/>
      <c r="I6" s="208"/>
      <c r="J6" s="209"/>
    </row>
    <row r="7" spans="1:10" ht="18" customHeight="1">
      <c r="A7" s="16"/>
      <c r="B7" s="52" t="s">
        <v>37</v>
      </c>
      <c r="C7" s="45"/>
      <c r="D7" s="21"/>
      <c r="E7" s="21"/>
      <c r="F7" s="21"/>
      <c r="G7" s="53" t="s">
        <v>38</v>
      </c>
      <c r="H7" s="21"/>
      <c r="I7" s="31"/>
      <c r="J7" s="46"/>
    </row>
    <row r="8" spans="1:10" ht="19.5" customHeight="1">
      <c r="A8" s="16"/>
      <c r="B8" s="210" t="s">
        <v>35</v>
      </c>
      <c r="C8" s="211"/>
      <c r="D8" s="211"/>
      <c r="E8" s="211"/>
      <c r="F8" s="211"/>
      <c r="G8" s="211"/>
      <c r="H8" s="211"/>
      <c r="I8" s="211"/>
      <c r="J8" s="212"/>
    </row>
    <row r="9" spans="1:10" ht="18" customHeight="1">
      <c r="A9" s="16"/>
      <c r="B9" s="41" t="s">
        <v>37</v>
      </c>
      <c r="C9" s="23"/>
      <c r="D9" s="20"/>
      <c r="E9" s="20"/>
      <c r="F9" s="20"/>
      <c r="G9" s="42" t="s">
        <v>38</v>
      </c>
      <c r="H9" s="20"/>
      <c r="I9" s="30"/>
      <c r="J9" s="33"/>
    </row>
    <row r="10" spans="1:10" ht="19.5" customHeight="1">
      <c r="A10" s="16"/>
      <c r="B10" s="210" t="s">
        <v>36</v>
      </c>
      <c r="C10" s="211"/>
      <c r="D10" s="211"/>
      <c r="E10" s="211"/>
      <c r="F10" s="211"/>
      <c r="G10" s="211"/>
      <c r="H10" s="211"/>
      <c r="I10" s="211"/>
      <c r="J10" s="212"/>
    </row>
    <row r="11" spans="1:10" ht="18" customHeight="1" thickBot="1">
      <c r="A11" s="16"/>
      <c r="B11" s="41" t="s">
        <v>37</v>
      </c>
      <c r="C11" s="23"/>
      <c r="D11" s="20"/>
      <c r="E11" s="20"/>
      <c r="F11" s="20"/>
      <c r="G11" s="42" t="s">
        <v>38</v>
      </c>
      <c r="H11" s="20"/>
      <c r="I11" s="30"/>
      <c r="J11" s="33"/>
    </row>
    <row r="12" spans="1:10" ht="18" customHeight="1" thickTop="1">
      <c r="A12" s="16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6"/>
      <c r="B13" s="44"/>
      <c r="C13" s="45"/>
      <c r="D13" s="21"/>
      <c r="E13" s="21"/>
      <c r="F13" s="21"/>
      <c r="G13" s="21"/>
      <c r="H13" s="21"/>
      <c r="I13" s="31"/>
      <c r="J13" s="46"/>
    </row>
    <row r="14" spans="1:10" ht="18" customHeight="1" thickTop="1">
      <c r="A14" s="16"/>
      <c r="B14" s="55" t="s">
        <v>39</v>
      </c>
      <c r="C14" s="83" t="s">
        <v>6</v>
      </c>
      <c r="D14" s="84" t="s">
        <v>67</v>
      </c>
      <c r="E14" s="85" t="s">
        <v>68</v>
      </c>
      <c r="F14" s="83" t="s">
        <v>69</v>
      </c>
      <c r="G14" s="55" t="s">
        <v>46</v>
      </c>
      <c r="H14" s="48"/>
      <c r="I14" s="50"/>
      <c r="J14" s="51"/>
    </row>
    <row r="15" spans="1:10" ht="18" customHeight="1">
      <c r="A15" s="16"/>
      <c r="B15" s="90">
        <v>1</v>
      </c>
      <c r="C15" s="91" t="s">
        <v>40</v>
      </c>
      <c r="D15" s="92">
        <f>'Rekap 18797'!B14</f>
        <v>0</v>
      </c>
      <c r="E15" s="93">
        <f>'Rekap 18797'!C14</f>
        <v>0</v>
      </c>
      <c r="F15" s="91">
        <f>'Rekap 18797'!D14</f>
        <v>0</v>
      </c>
      <c r="G15" s="56">
        <v>7</v>
      </c>
      <c r="H15" s="58" t="s">
        <v>47</v>
      </c>
      <c r="I15" s="31"/>
      <c r="J15" s="60">
        <v>0</v>
      </c>
    </row>
    <row r="16" spans="1:10" ht="18" customHeight="1">
      <c r="A16" s="16"/>
      <c r="B16" s="88">
        <v>2</v>
      </c>
      <c r="C16" s="89" t="s">
        <v>41</v>
      </c>
      <c r="D16" s="94"/>
      <c r="E16" s="95"/>
      <c r="F16" s="104"/>
      <c r="G16" s="107"/>
      <c r="H16" s="119"/>
      <c r="I16" s="121"/>
      <c r="J16" s="114"/>
    </row>
    <row r="17" spans="1:10" ht="18" customHeight="1">
      <c r="A17" s="16"/>
      <c r="B17" s="62">
        <v>3</v>
      </c>
      <c r="C17" s="65" t="s">
        <v>42</v>
      </c>
      <c r="D17" s="86"/>
      <c r="E17" s="87"/>
      <c r="F17" s="79"/>
      <c r="G17" s="56">
        <v>8</v>
      </c>
      <c r="H17" s="66" t="s">
        <v>48</v>
      </c>
      <c r="I17" s="121"/>
      <c r="J17" s="114">
        <f>'SO 18797'!Z42</f>
        <v>0</v>
      </c>
    </row>
    <row r="18" spans="1:10" ht="18" customHeight="1">
      <c r="A18" s="16"/>
      <c r="B18" s="56">
        <v>4</v>
      </c>
      <c r="C18" s="66" t="s">
        <v>43</v>
      </c>
      <c r="D18" s="70"/>
      <c r="E18" s="69"/>
      <c r="F18" s="72"/>
      <c r="G18" s="56">
        <v>9</v>
      </c>
      <c r="H18" s="66" t="s">
        <v>49</v>
      </c>
      <c r="I18" s="121"/>
      <c r="J18" s="114">
        <v>0</v>
      </c>
    </row>
    <row r="19" spans="1:10" ht="18" customHeight="1">
      <c r="A19" s="16"/>
      <c r="B19" s="56">
        <v>5</v>
      </c>
      <c r="C19" s="66" t="s">
        <v>44</v>
      </c>
      <c r="D19" s="70"/>
      <c r="E19" s="69"/>
      <c r="F19" s="72"/>
      <c r="G19" s="107"/>
      <c r="H19" s="119"/>
      <c r="I19" s="121"/>
      <c r="J19" s="120"/>
    </row>
    <row r="20" spans="1:10" ht="18" customHeight="1" thickBot="1">
      <c r="A20" s="16"/>
      <c r="B20" s="56">
        <v>6</v>
      </c>
      <c r="C20" s="67" t="s">
        <v>45</v>
      </c>
      <c r="D20" s="71"/>
      <c r="E20" s="99"/>
      <c r="F20" s="105">
        <f>SUM(F15:F19)</f>
        <v>0</v>
      </c>
      <c r="G20" s="56">
        <v>10</v>
      </c>
      <c r="H20" s="66" t="s">
        <v>45</v>
      </c>
      <c r="I20" s="123"/>
      <c r="J20" s="98">
        <f>SUM(J15:J19)</f>
        <v>0</v>
      </c>
    </row>
    <row r="21" spans="1:10" ht="18" customHeight="1" thickTop="1">
      <c r="A21" s="16"/>
      <c r="B21" s="61" t="s">
        <v>56</v>
      </c>
      <c r="C21" s="64" t="s">
        <v>57</v>
      </c>
      <c r="D21" s="68"/>
      <c r="E21" s="22"/>
      <c r="F21" s="97"/>
      <c r="G21" s="61" t="s">
        <v>63</v>
      </c>
      <c r="H21" s="57" t="s">
        <v>57</v>
      </c>
      <c r="I21" s="31"/>
      <c r="J21" s="124"/>
    </row>
    <row r="22" spans="1:26" ht="18" customHeight="1">
      <c r="A22" s="16"/>
      <c r="B22" s="62">
        <v>11</v>
      </c>
      <c r="C22" s="58" t="s">
        <v>58</v>
      </c>
      <c r="D22" s="78"/>
      <c r="E22" s="81" t="s">
        <v>61</v>
      </c>
      <c r="F22" s="79">
        <f>((F15*U22*0)+(F16*V22*0)+(F17*W22*0))/100</f>
        <v>0</v>
      </c>
      <c r="G22" s="62">
        <v>16</v>
      </c>
      <c r="H22" s="65" t="s">
        <v>64</v>
      </c>
      <c r="I22" s="122" t="s">
        <v>61</v>
      </c>
      <c r="J22" s="113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6"/>
      <c r="B23" s="56">
        <v>12</v>
      </c>
      <c r="C23" s="59" t="s">
        <v>59</v>
      </c>
      <c r="D23" s="63"/>
      <c r="E23" s="81" t="s">
        <v>62</v>
      </c>
      <c r="F23" s="72">
        <f>((F15*U23*0)+(F16*V23*0)+(F17*W23*0))/100</f>
        <v>0</v>
      </c>
      <c r="G23" s="56">
        <v>17</v>
      </c>
      <c r="H23" s="66" t="s">
        <v>65</v>
      </c>
      <c r="I23" s="122" t="s">
        <v>61</v>
      </c>
      <c r="J23" s="114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6"/>
      <c r="B24" s="56">
        <v>13</v>
      </c>
      <c r="C24" s="59" t="s">
        <v>60</v>
      </c>
      <c r="D24" s="63"/>
      <c r="E24" s="81" t="s">
        <v>61</v>
      </c>
      <c r="F24" s="72">
        <f>((F15*U24*0)+(F16*V24*0)+(F17*W24*0))/100</f>
        <v>0</v>
      </c>
      <c r="G24" s="56">
        <v>18</v>
      </c>
      <c r="H24" s="66" t="s">
        <v>66</v>
      </c>
      <c r="I24" s="122" t="s">
        <v>62</v>
      </c>
      <c r="J24" s="114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6"/>
      <c r="B25" s="56">
        <v>14</v>
      </c>
      <c r="C25" s="23"/>
      <c r="D25" s="63"/>
      <c r="E25" s="82"/>
      <c r="F25" s="80"/>
      <c r="G25" s="56">
        <v>19</v>
      </c>
      <c r="H25" s="119"/>
      <c r="I25" s="121"/>
      <c r="J25" s="120"/>
    </row>
    <row r="26" spans="1:10" ht="18" customHeight="1" thickBot="1">
      <c r="A26" s="16"/>
      <c r="B26" s="56">
        <v>15</v>
      </c>
      <c r="C26" s="59"/>
      <c r="D26" s="63"/>
      <c r="E26" s="63"/>
      <c r="F26" s="106"/>
      <c r="G26" s="56">
        <v>20</v>
      </c>
      <c r="H26" s="66" t="s">
        <v>45</v>
      </c>
      <c r="I26" s="123"/>
      <c r="J26" s="98">
        <f>SUM(J22:J25)+SUM(F22:F25)</f>
        <v>0</v>
      </c>
    </row>
    <row r="27" spans="1:10" ht="18" customHeight="1" thickTop="1">
      <c r="A27" s="16"/>
      <c r="B27" s="100"/>
      <c r="C27" s="135" t="s">
        <v>72</v>
      </c>
      <c r="D27" s="128"/>
      <c r="E27" s="101"/>
      <c r="F27" s="32"/>
      <c r="G27" s="108" t="s">
        <v>50</v>
      </c>
      <c r="H27" s="103" t="s">
        <v>51</v>
      </c>
      <c r="I27" s="31"/>
      <c r="J27" s="34"/>
    </row>
    <row r="28" spans="1:10" ht="18" customHeight="1">
      <c r="A28" s="16"/>
      <c r="B28" s="29"/>
      <c r="C28" s="126"/>
      <c r="D28" s="129"/>
      <c r="E28" s="25"/>
      <c r="F28" s="16"/>
      <c r="G28" s="88">
        <v>21</v>
      </c>
      <c r="H28" s="89" t="s">
        <v>52</v>
      </c>
      <c r="I28" s="116"/>
      <c r="J28" s="96">
        <f>F20+J20+F26+J26</f>
        <v>0</v>
      </c>
    </row>
    <row r="29" spans="1:10" ht="18" customHeight="1">
      <c r="A29" s="16"/>
      <c r="B29" s="73"/>
      <c r="C29" s="127"/>
      <c r="D29" s="130"/>
      <c r="E29" s="25"/>
      <c r="F29" s="16"/>
      <c r="G29" s="62">
        <v>22</v>
      </c>
      <c r="H29" s="65" t="s">
        <v>53</v>
      </c>
      <c r="I29" s="117">
        <f>J28-SUM('SO 18797'!K9:'SO 18797'!K41)</f>
        <v>0</v>
      </c>
      <c r="J29" s="113">
        <f>ROUND(((ROUND(I29,2)*20)*1/100),2)</f>
        <v>0</v>
      </c>
    </row>
    <row r="30" spans="1:10" ht="18" customHeight="1">
      <c r="A30" s="16"/>
      <c r="B30" s="26"/>
      <c r="C30" s="119"/>
      <c r="D30" s="121"/>
      <c r="E30" s="25"/>
      <c r="F30" s="16"/>
      <c r="G30" s="56">
        <v>23</v>
      </c>
      <c r="H30" s="66" t="s">
        <v>53</v>
      </c>
      <c r="I30" s="81">
        <f>SUM('SO 18797'!K9:'SO 18797'!K41)</f>
        <v>0</v>
      </c>
      <c r="J30" s="114">
        <f>ROUND(((ROUND(I30,2)*20)/100),2)</f>
        <v>0</v>
      </c>
    </row>
    <row r="31" spans="1:10" ht="18" customHeight="1">
      <c r="A31" s="16"/>
      <c r="B31" s="27"/>
      <c r="C31" s="131"/>
      <c r="D31" s="132"/>
      <c r="E31" s="25"/>
      <c r="F31" s="16"/>
      <c r="G31" s="88">
        <v>24</v>
      </c>
      <c r="H31" s="89" t="s">
        <v>54</v>
      </c>
      <c r="I31" s="111"/>
      <c r="J31" s="125">
        <f>SUM(J28:J30)</f>
        <v>0</v>
      </c>
    </row>
    <row r="32" spans="1:10" ht="18" customHeight="1" thickBot="1">
      <c r="A32" s="16"/>
      <c r="B32" s="44"/>
      <c r="C32" s="112"/>
      <c r="D32" s="118"/>
      <c r="E32" s="74"/>
      <c r="F32" s="75"/>
      <c r="G32" s="62" t="s">
        <v>55</v>
      </c>
      <c r="H32" s="112"/>
      <c r="I32" s="118"/>
      <c r="J32" s="115"/>
    </row>
    <row r="33" spans="1:10" ht="18" customHeight="1" thickTop="1">
      <c r="A33" s="16"/>
      <c r="B33" s="100"/>
      <c r="C33" s="101"/>
      <c r="D33" s="133" t="s">
        <v>70</v>
      </c>
      <c r="E33" s="77"/>
      <c r="F33" s="102"/>
      <c r="G33" s="109">
        <v>26</v>
      </c>
      <c r="H33" s="134" t="s">
        <v>71</v>
      </c>
      <c r="I33" s="32"/>
      <c r="J33" s="110"/>
    </row>
    <row r="34" spans="1:10" ht="18" customHeight="1">
      <c r="A34" s="16"/>
      <c r="B34" s="28"/>
      <c r="C34" s="24"/>
      <c r="D34" s="19"/>
      <c r="E34" s="19"/>
      <c r="F34" s="19"/>
      <c r="G34" s="19"/>
      <c r="H34" s="19"/>
      <c r="I34" s="32"/>
      <c r="J34" s="35"/>
    </row>
    <row r="35" spans="1:10" ht="18" customHeight="1">
      <c r="A35" s="16"/>
      <c r="B35" s="29"/>
      <c r="C35" s="25"/>
      <c r="D35" s="3"/>
      <c r="E35" s="3"/>
      <c r="F35" s="3"/>
      <c r="G35" s="3"/>
      <c r="H35" s="3"/>
      <c r="I35" s="16"/>
      <c r="J35" s="36"/>
    </row>
    <row r="36" spans="1:10" ht="18" customHeight="1">
      <c r="A36" s="16"/>
      <c r="B36" s="29"/>
      <c r="C36" s="25"/>
      <c r="D36" s="3"/>
      <c r="E36" s="3"/>
      <c r="F36" s="3"/>
      <c r="G36" s="3"/>
      <c r="H36" s="3"/>
      <c r="I36" s="16"/>
      <c r="J36" s="36"/>
    </row>
    <row r="37" spans="1:10" ht="18" customHeight="1">
      <c r="A37" s="16"/>
      <c r="B37" s="29"/>
      <c r="C37" s="25"/>
      <c r="D37" s="3"/>
      <c r="E37" s="3"/>
      <c r="F37" s="3"/>
      <c r="G37" s="3"/>
      <c r="H37" s="3"/>
      <c r="I37" s="16"/>
      <c r="J37" s="36"/>
    </row>
    <row r="38" spans="1:10" ht="18" customHeight="1">
      <c r="A38" s="16"/>
      <c r="B38" s="29"/>
      <c r="C38" s="25"/>
      <c r="D38" s="3"/>
      <c r="E38" s="3"/>
      <c r="F38" s="3"/>
      <c r="G38" s="3"/>
      <c r="H38" s="3"/>
      <c r="I38" s="16"/>
      <c r="J38" s="36"/>
    </row>
    <row r="39" spans="1:10" ht="18" customHeight="1">
      <c r="A39" s="16"/>
      <c r="B39" s="29"/>
      <c r="C39" s="25"/>
      <c r="D39" s="3"/>
      <c r="E39" s="3"/>
      <c r="F39" s="3"/>
      <c r="G39" s="3"/>
      <c r="H39" s="3"/>
      <c r="I39" s="16"/>
      <c r="J39" s="36"/>
    </row>
    <row r="40" spans="1:10" ht="18" customHeight="1" thickBot="1">
      <c r="A40" s="16"/>
      <c r="B40" s="73"/>
      <c r="C40" s="74"/>
      <c r="D40" s="17"/>
      <c r="E40" s="17"/>
      <c r="F40" s="17"/>
      <c r="G40" s="17"/>
      <c r="H40" s="17"/>
      <c r="I40" s="75"/>
      <c r="J40" s="76"/>
    </row>
    <row r="41" spans="1:10" ht="15.75" thickTop="1">
      <c r="A41" s="16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6" t="s">
        <v>34</v>
      </c>
      <c r="B1" s="217"/>
      <c r="C1" s="217"/>
      <c r="D1" s="218"/>
      <c r="E1" s="138" t="s">
        <v>31</v>
      </c>
      <c r="F1" s="137"/>
      <c r="W1">
        <v>30.126</v>
      </c>
    </row>
    <row r="2" spans="1:6" ht="19.5" customHeight="1">
      <c r="A2" s="216" t="s">
        <v>35</v>
      </c>
      <c r="B2" s="217"/>
      <c r="C2" s="217"/>
      <c r="D2" s="218"/>
      <c r="E2" s="138" t="s">
        <v>29</v>
      </c>
      <c r="F2" s="137"/>
    </row>
    <row r="3" spans="1:6" ht="19.5" customHeight="1">
      <c r="A3" s="216" t="s">
        <v>36</v>
      </c>
      <c r="B3" s="217"/>
      <c r="C3" s="217"/>
      <c r="D3" s="218"/>
      <c r="E3" s="138" t="s">
        <v>76</v>
      </c>
      <c r="F3" s="137"/>
    </row>
    <row r="4" spans="1:6" ht="15">
      <c r="A4" s="139" t="s">
        <v>1</v>
      </c>
      <c r="B4" s="136"/>
      <c r="C4" s="136"/>
      <c r="D4" s="136"/>
      <c r="E4" s="136"/>
      <c r="F4" s="136"/>
    </row>
    <row r="5" spans="1:6" ht="15">
      <c r="A5" s="139" t="s">
        <v>383</v>
      </c>
      <c r="B5" s="136"/>
      <c r="C5" s="136"/>
      <c r="D5" s="136"/>
      <c r="E5" s="136"/>
      <c r="F5" s="136"/>
    </row>
    <row r="6" spans="1:6" ht="15">
      <c r="A6" s="136"/>
      <c r="B6" s="136"/>
      <c r="C6" s="136"/>
      <c r="D6" s="136"/>
      <c r="E6" s="136"/>
      <c r="F6" s="136"/>
    </row>
    <row r="7" spans="1:6" ht="15">
      <c r="A7" s="136"/>
      <c r="B7" s="136"/>
      <c r="C7" s="136"/>
      <c r="D7" s="136"/>
      <c r="E7" s="136"/>
      <c r="F7" s="136"/>
    </row>
    <row r="8" spans="1:6" ht="15">
      <c r="A8" s="140" t="s">
        <v>77</v>
      </c>
      <c r="B8" s="136"/>
      <c r="C8" s="136"/>
      <c r="D8" s="136"/>
      <c r="E8" s="136"/>
      <c r="F8" s="136"/>
    </row>
    <row r="9" spans="1:6" ht="15">
      <c r="A9" s="141" t="s">
        <v>73</v>
      </c>
      <c r="B9" s="141" t="s">
        <v>67</v>
      </c>
      <c r="C9" s="141" t="s">
        <v>68</v>
      </c>
      <c r="D9" s="141" t="s">
        <v>45</v>
      </c>
      <c r="E9" s="141" t="s">
        <v>74</v>
      </c>
      <c r="F9" s="141" t="s">
        <v>75</v>
      </c>
    </row>
    <row r="10" spans="1:26" ht="15">
      <c r="A10" s="148" t="s">
        <v>78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">
      <c r="A11" s="150" t="s">
        <v>79</v>
      </c>
      <c r="B11" s="151">
        <f>'SO 18797'!L31</f>
        <v>0</v>
      </c>
      <c r="C11" s="151">
        <f>'SO 18797'!M31</f>
        <v>0</v>
      </c>
      <c r="D11" s="151">
        <f>'SO 18797'!I31</f>
        <v>0</v>
      </c>
      <c r="E11" s="152">
        <f>'SO 18797'!S31</f>
        <v>16.4</v>
      </c>
      <c r="F11" s="152">
        <f>'SO 18797'!V31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">
      <c r="A12" s="150" t="s">
        <v>384</v>
      </c>
      <c r="B12" s="151">
        <f>'SO 18797'!L35</f>
        <v>0</v>
      </c>
      <c r="C12" s="151">
        <f>'SO 18797'!M35</f>
        <v>0</v>
      </c>
      <c r="D12" s="151">
        <f>'SO 18797'!I35</f>
        <v>0</v>
      </c>
      <c r="E12" s="152">
        <f>'SO 18797'!S35</f>
        <v>0</v>
      </c>
      <c r="F12" s="152">
        <f>'SO 18797'!V35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">
      <c r="A13" s="150" t="s">
        <v>84</v>
      </c>
      <c r="B13" s="151">
        <f>'SO 18797'!L39</f>
        <v>0</v>
      </c>
      <c r="C13" s="151">
        <f>'SO 18797'!M39</f>
        <v>0</v>
      </c>
      <c r="D13" s="151">
        <f>'SO 18797'!I39</f>
        <v>0</v>
      </c>
      <c r="E13" s="152">
        <f>'SO 18797'!S39</f>
        <v>0</v>
      </c>
      <c r="F13" s="152">
        <f>'SO 18797'!V39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">
      <c r="A14" s="2" t="s">
        <v>78</v>
      </c>
      <c r="B14" s="153">
        <f>'SO 18797'!L41</f>
        <v>0</v>
      </c>
      <c r="C14" s="153">
        <f>'SO 18797'!M41</f>
        <v>0</v>
      </c>
      <c r="D14" s="153">
        <f>'SO 18797'!I41</f>
        <v>0</v>
      </c>
      <c r="E14" s="154">
        <f>'SO 18797'!S41</f>
        <v>16.4</v>
      </c>
      <c r="F14" s="154">
        <f>'SO 18797'!V41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6" ht="15">
      <c r="A15" s="1"/>
      <c r="B15" s="143"/>
      <c r="C15" s="143"/>
      <c r="D15" s="143"/>
      <c r="E15" s="142"/>
      <c r="F15" s="142"/>
    </row>
    <row r="16" spans="1:26" ht="15">
      <c r="A16" s="2" t="s">
        <v>88</v>
      </c>
      <c r="B16" s="153">
        <f>'SO 18797'!L42</f>
        <v>0</v>
      </c>
      <c r="C16" s="153">
        <f>'SO 18797'!M42</f>
        <v>0</v>
      </c>
      <c r="D16" s="153">
        <f>'SO 18797'!I42</f>
        <v>0</v>
      </c>
      <c r="E16" s="154">
        <f>'SO 18797'!S42</f>
        <v>16.4</v>
      </c>
      <c r="F16" s="154">
        <f>'SO 18797'!V42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6" ht="15">
      <c r="A17" s="1"/>
      <c r="B17" s="143"/>
      <c r="C17" s="143"/>
      <c r="D17" s="143"/>
      <c r="E17" s="142"/>
      <c r="F17" s="142"/>
    </row>
    <row r="18" spans="1:6" ht="15">
      <c r="A18" s="1"/>
      <c r="B18" s="143"/>
      <c r="C18" s="143"/>
      <c r="D18" s="143"/>
      <c r="E18" s="142"/>
      <c r="F18" s="142"/>
    </row>
    <row r="19" spans="1:6" ht="15">
      <c r="A19" s="1"/>
      <c r="B19" s="143"/>
      <c r="C19" s="143"/>
      <c r="D19" s="143"/>
      <c r="E19" s="142"/>
      <c r="F19" s="142"/>
    </row>
    <row r="20" spans="1:6" ht="15">
      <c r="A20" s="1"/>
      <c r="B20" s="143"/>
      <c r="C20" s="143"/>
      <c r="D20" s="143"/>
      <c r="E20" s="142"/>
      <c r="F20" s="142"/>
    </row>
    <row r="21" spans="1:6" ht="15">
      <c r="A21" s="1"/>
      <c r="B21" s="143"/>
      <c r="C21" s="143"/>
      <c r="D21" s="143"/>
      <c r="E21" s="142"/>
      <c r="F21" s="142"/>
    </row>
    <row r="22" spans="1:6" ht="15">
      <c r="A22" s="1"/>
      <c r="B22" s="143"/>
      <c r="C22" s="143"/>
      <c r="D22" s="143"/>
      <c r="E22" s="142"/>
      <c r="F22" s="142"/>
    </row>
    <row r="23" spans="1:6" ht="15">
      <c r="A23" s="1"/>
      <c r="B23" s="143"/>
      <c r="C23" s="143"/>
      <c r="D23" s="143"/>
      <c r="E23" s="142"/>
      <c r="F23" s="142"/>
    </row>
    <row r="24" spans="1:6" ht="15">
      <c r="A24" s="1"/>
      <c r="B24" s="143"/>
      <c r="C24" s="143"/>
      <c r="D24" s="143"/>
      <c r="E24" s="142"/>
      <c r="F24" s="142"/>
    </row>
    <row r="25" spans="1:6" ht="15">
      <c r="A25" s="1"/>
      <c r="B25" s="143"/>
      <c r="C25" s="143"/>
      <c r="D25" s="143"/>
      <c r="E25" s="142"/>
      <c r="F25" s="142"/>
    </row>
    <row r="26" spans="1:6" ht="15">
      <c r="A26" s="1"/>
      <c r="B26" s="143"/>
      <c r="C26" s="143"/>
      <c r="D26" s="143"/>
      <c r="E26" s="142"/>
      <c r="F26" s="142"/>
    </row>
    <row r="27" spans="1:6" ht="15">
      <c r="A27" s="1"/>
      <c r="B27" s="143"/>
      <c r="C27" s="143"/>
      <c r="D27" s="143"/>
      <c r="E27" s="142"/>
      <c r="F27" s="142"/>
    </row>
    <row r="28" spans="1:6" ht="15">
      <c r="A28" s="1"/>
      <c r="B28" s="143"/>
      <c r="C28" s="143"/>
      <c r="D28" s="143"/>
      <c r="E28" s="142"/>
      <c r="F28" s="142"/>
    </row>
    <row r="29" spans="1:6" ht="15">
      <c r="A29" s="1"/>
      <c r="B29" s="143"/>
      <c r="C29" s="143"/>
      <c r="D29" s="143"/>
      <c r="E29" s="142"/>
      <c r="F29" s="142"/>
    </row>
    <row r="30" spans="1:6" ht="15">
      <c r="A30" s="1"/>
      <c r="B30" s="143"/>
      <c r="C30" s="143"/>
      <c r="D30" s="143"/>
      <c r="E30" s="142"/>
      <c r="F30" s="142"/>
    </row>
    <row r="31" spans="1:6" ht="15">
      <c r="A31" s="1"/>
      <c r="B31" s="143"/>
      <c r="C31" s="143"/>
      <c r="D31" s="143"/>
      <c r="E31" s="142"/>
      <c r="F31" s="142"/>
    </row>
    <row r="32" spans="1:6" ht="15">
      <c r="A32" s="1"/>
      <c r="B32" s="143"/>
      <c r="C32" s="143"/>
      <c r="D32" s="143"/>
      <c r="E32" s="142"/>
      <c r="F32" s="142"/>
    </row>
    <row r="33" spans="1:6" ht="15">
      <c r="A33" s="1"/>
      <c r="B33" s="143"/>
      <c r="C33" s="143"/>
      <c r="D33" s="143"/>
      <c r="E33" s="142"/>
      <c r="F33" s="142"/>
    </row>
    <row r="34" spans="1:6" ht="15">
      <c r="A34" s="1"/>
      <c r="B34" s="143"/>
      <c r="C34" s="143"/>
      <c r="D34" s="143"/>
      <c r="E34" s="142"/>
      <c r="F34" s="142"/>
    </row>
    <row r="35" spans="1:6" ht="15">
      <c r="A35" s="1"/>
      <c r="B35" s="143"/>
      <c r="C35" s="143"/>
      <c r="D35" s="143"/>
      <c r="E35" s="142"/>
      <c r="F35" s="142"/>
    </row>
    <row r="36" spans="1:6" ht="15">
      <c r="A36" s="1"/>
      <c r="B36" s="143"/>
      <c r="C36" s="143"/>
      <c r="D36" s="143"/>
      <c r="E36" s="142"/>
      <c r="F36" s="142"/>
    </row>
    <row r="37" spans="1:6" ht="15">
      <c r="A37" s="1"/>
      <c r="B37" s="143"/>
      <c r="C37" s="143"/>
      <c r="D37" s="143"/>
      <c r="E37" s="142"/>
      <c r="F37" s="142"/>
    </row>
    <row r="38" spans="1:6" ht="15">
      <c r="A38" s="1"/>
      <c r="B38" s="143"/>
      <c r="C38" s="143"/>
      <c r="D38" s="143"/>
      <c r="E38" s="142"/>
      <c r="F38" s="142"/>
    </row>
    <row r="39" spans="1:6" ht="15">
      <c r="A39" s="1"/>
      <c r="B39" s="143"/>
      <c r="C39" s="143"/>
      <c r="D39" s="143"/>
      <c r="E39" s="142"/>
      <c r="F39" s="142"/>
    </row>
    <row r="40" spans="1:6" ht="15">
      <c r="A40" s="1"/>
      <c r="B40" s="143"/>
      <c r="C40" s="143"/>
      <c r="D40" s="143"/>
      <c r="E40" s="142"/>
      <c r="F40" s="142"/>
    </row>
    <row r="41" spans="1:6" ht="15">
      <c r="A41" s="1"/>
      <c r="B41" s="143"/>
      <c r="C41" s="143"/>
      <c r="D41" s="143"/>
      <c r="E41" s="142"/>
      <c r="F41" s="142"/>
    </row>
    <row r="42" spans="1:6" ht="15">
      <c r="A42" s="1"/>
      <c r="B42" s="143"/>
      <c r="C42" s="143"/>
      <c r="D42" s="143"/>
      <c r="E42" s="142"/>
      <c r="F42" s="142"/>
    </row>
    <row r="43" spans="1:6" ht="15">
      <c r="A43" s="1"/>
      <c r="B43" s="143"/>
      <c r="C43" s="143"/>
      <c r="D43" s="143"/>
      <c r="E43" s="142"/>
      <c r="F43" s="142"/>
    </row>
    <row r="44" spans="1:6" ht="15">
      <c r="A44" s="1"/>
      <c r="B44" s="143"/>
      <c r="C44" s="143"/>
      <c r="D44" s="143"/>
      <c r="E44" s="142"/>
      <c r="F44" s="142"/>
    </row>
    <row r="45" spans="1:6" ht="15">
      <c r="A45" s="1"/>
      <c r="B45" s="143"/>
      <c r="C45" s="143"/>
      <c r="D45" s="143"/>
      <c r="E45" s="142"/>
      <c r="F45" s="142"/>
    </row>
    <row r="46" spans="1:6" ht="15">
      <c r="A46" s="1"/>
      <c r="B46" s="143"/>
      <c r="C46" s="143"/>
      <c r="D46" s="143"/>
      <c r="E46" s="142"/>
      <c r="F46" s="142"/>
    </row>
    <row r="47" spans="1:6" ht="15">
      <c r="A47" s="1"/>
      <c r="B47" s="143"/>
      <c r="C47" s="143"/>
      <c r="D47" s="143"/>
      <c r="E47" s="142"/>
      <c r="F47" s="142"/>
    </row>
    <row r="48" spans="1:6" ht="15">
      <c r="A48" s="1"/>
      <c r="B48" s="143"/>
      <c r="C48" s="143"/>
      <c r="D48" s="143"/>
      <c r="E48" s="142"/>
      <c r="F48" s="142"/>
    </row>
    <row r="49" spans="1:6" ht="15">
      <c r="A49" s="1"/>
      <c r="B49" s="143"/>
      <c r="C49" s="143"/>
      <c r="D49" s="143"/>
      <c r="E49" s="142"/>
      <c r="F49" s="142"/>
    </row>
    <row r="50" spans="1:6" ht="15">
      <c r="A50" s="1"/>
      <c r="B50" s="143"/>
      <c r="C50" s="143"/>
      <c r="D50" s="143"/>
      <c r="E50" s="142"/>
      <c r="F50" s="142"/>
    </row>
    <row r="51" spans="1:6" ht="15">
      <c r="A51" s="1"/>
      <c r="B51" s="143"/>
      <c r="C51" s="143"/>
      <c r="D51" s="143"/>
      <c r="E51" s="142"/>
      <c r="F51" s="142"/>
    </row>
    <row r="52" spans="1:6" ht="15">
      <c r="A52" s="1"/>
      <c r="B52" s="143"/>
      <c r="C52" s="143"/>
      <c r="D52" s="143"/>
      <c r="E52" s="142"/>
      <c r="F52" s="142"/>
    </row>
    <row r="53" spans="1:6" ht="15">
      <c r="A53" s="1"/>
      <c r="B53" s="143"/>
      <c r="C53" s="143"/>
      <c r="D53" s="143"/>
      <c r="E53" s="142"/>
      <c r="F53" s="142"/>
    </row>
    <row r="54" spans="1:6" ht="15">
      <c r="A54" s="1"/>
      <c r="B54" s="143"/>
      <c r="C54" s="143"/>
      <c r="D54" s="143"/>
      <c r="E54" s="142"/>
      <c r="F54" s="142"/>
    </row>
    <row r="55" spans="1:6" ht="15">
      <c r="A55" s="1"/>
      <c r="B55" s="143"/>
      <c r="C55" s="143"/>
      <c r="D55" s="143"/>
      <c r="E55" s="142"/>
      <c r="F55" s="142"/>
    </row>
    <row r="56" spans="1:6" ht="15">
      <c r="A56" s="1"/>
      <c r="B56" s="143"/>
      <c r="C56" s="143"/>
      <c r="D56" s="143"/>
      <c r="E56" s="142"/>
      <c r="F56" s="142"/>
    </row>
    <row r="57" spans="1:6" ht="15">
      <c r="A57" s="1"/>
      <c r="B57" s="143"/>
      <c r="C57" s="143"/>
      <c r="D57" s="143"/>
      <c r="E57" s="142"/>
      <c r="F57" s="142"/>
    </row>
    <row r="58" spans="1:6" ht="15">
      <c r="A58" s="1"/>
      <c r="B58" s="143"/>
      <c r="C58" s="143"/>
      <c r="D58" s="143"/>
      <c r="E58" s="142"/>
      <c r="F58" s="142"/>
    </row>
    <row r="59" spans="1:6" ht="15">
      <c r="A59" s="1"/>
      <c r="B59" s="143"/>
      <c r="C59" s="143"/>
      <c r="D59" s="143"/>
      <c r="E59" s="142"/>
      <c r="F59" s="142"/>
    </row>
    <row r="60" spans="1:6" ht="15">
      <c r="A60" s="1"/>
      <c r="B60" s="143"/>
      <c r="C60" s="143"/>
      <c r="D60" s="143"/>
      <c r="E60" s="142"/>
      <c r="F60" s="142"/>
    </row>
    <row r="61" spans="1:6" ht="15">
      <c r="A61" s="1"/>
      <c r="B61" s="143"/>
      <c r="C61" s="143"/>
      <c r="D61" s="143"/>
      <c r="E61" s="142"/>
      <c r="F61" s="142"/>
    </row>
    <row r="62" spans="1:6" ht="15">
      <c r="A62" s="1"/>
      <c r="B62" s="143"/>
      <c r="C62" s="143"/>
      <c r="D62" s="143"/>
      <c r="E62" s="142"/>
      <c r="F62" s="142"/>
    </row>
    <row r="63" spans="1:6" ht="15">
      <c r="A63" s="1"/>
      <c r="B63" s="143"/>
      <c r="C63" s="143"/>
      <c r="D63" s="143"/>
      <c r="E63" s="142"/>
      <c r="F63" s="142"/>
    </row>
    <row r="64" spans="1:6" ht="15">
      <c r="A64" s="1"/>
      <c r="B64" s="143"/>
      <c r="C64" s="143"/>
      <c r="D64" s="143"/>
      <c r="E64" s="142"/>
      <c r="F64" s="142"/>
    </row>
    <row r="65" spans="1:6" ht="15">
      <c r="A65" s="1"/>
      <c r="B65" s="143"/>
      <c r="C65" s="143"/>
      <c r="D65" s="143"/>
      <c r="E65" s="142"/>
      <c r="F65" s="142"/>
    </row>
    <row r="66" spans="1:6" ht="15">
      <c r="A66" s="1"/>
      <c r="B66" s="143"/>
      <c r="C66" s="143"/>
      <c r="D66" s="143"/>
      <c r="E66" s="142"/>
      <c r="F66" s="142"/>
    </row>
    <row r="67" spans="1:6" ht="15">
      <c r="A67" s="1"/>
      <c r="B67" s="143"/>
      <c r="C67" s="143"/>
      <c r="D67" s="143"/>
      <c r="E67" s="142"/>
      <c r="F67" s="142"/>
    </row>
    <row r="68" spans="1:6" ht="15">
      <c r="A68" s="1"/>
      <c r="B68" s="143"/>
      <c r="C68" s="143"/>
      <c r="D68" s="143"/>
      <c r="E68" s="142"/>
      <c r="F68" s="142"/>
    </row>
    <row r="69" spans="1:6" ht="15">
      <c r="A69" s="1"/>
      <c r="B69" s="143"/>
      <c r="C69" s="143"/>
      <c r="D69" s="143"/>
      <c r="E69" s="142"/>
      <c r="F69" s="142"/>
    </row>
    <row r="70" spans="1:6" ht="15">
      <c r="A70" s="1"/>
      <c r="B70" s="143"/>
      <c r="C70" s="143"/>
      <c r="D70" s="143"/>
      <c r="E70" s="142"/>
      <c r="F70" s="142"/>
    </row>
    <row r="71" spans="1:6" ht="15">
      <c r="A71" s="1"/>
      <c r="B71" s="143"/>
      <c r="C71" s="143"/>
      <c r="D71" s="143"/>
      <c r="E71" s="142"/>
      <c r="F71" s="142"/>
    </row>
    <row r="72" spans="1:6" ht="15">
      <c r="A72" s="1"/>
      <c r="B72" s="143"/>
      <c r="C72" s="143"/>
      <c r="D72" s="143"/>
      <c r="E72" s="142"/>
      <c r="F72" s="142"/>
    </row>
    <row r="73" spans="1:6" ht="15">
      <c r="A73" s="1"/>
      <c r="B73" s="143"/>
      <c r="C73" s="143"/>
      <c r="D73" s="143"/>
      <c r="E73" s="142"/>
      <c r="F73" s="142"/>
    </row>
    <row r="74" spans="1:6" ht="15">
      <c r="A74" s="1"/>
      <c r="B74" s="143"/>
      <c r="C74" s="143"/>
      <c r="D74" s="143"/>
      <c r="E74" s="142"/>
      <c r="F74" s="142"/>
    </row>
    <row r="75" spans="1:6" ht="15">
      <c r="A75" s="1"/>
      <c r="B75" s="143"/>
      <c r="C75" s="143"/>
      <c r="D75" s="143"/>
      <c r="E75" s="142"/>
      <c r="F75" s="142"/>
    </row>
    <row r="76" spans="1:6" ht="15">
      <c r="A76" s="1"/>
      <c r="B76" s="143"/>
      <c r="C76" s="143"/>
      <c r="D76" s="143"/>
      <c r="E76" s="142"/>
      <c r="F76" s="142"/>
    </row>
    <row r="77" spans="1:6" ht="15">
      <c r="A77" s="1"/>
      <c r="B77" s="143"/>
      <c r="C77" s="143"/>
      <c r="D77" s="143"/>
      <c r="E77" s="142"/>
      <c r="F77" s="142"/>
    </row>
    <row r="78" spans="1:6" ht="15">
      <c r="A78" s="1"/>
      <c r="B78" s="143"/>
      <c r="C78" s="143"/>
      <c r="D78" s="143"/>
      <c r="E78" s="142"/>
      <c r="F78" s="142"/>
    </row>
    <row r="79" spans="1:6" ht="15">
      <c r="A79" s="1"/>
      <c r="B79" s="143"/>
      <c r="C79" s="143"/>
      <c r="D79" s="143"/>
      <c r="E79" s="142"/>
      <c r="F79" s="142"/>
    </row>
    <row r="80" spans="1:6" ht="15">
      <c r="A80" s="1"/>
      <c r="B80" s="143"/>
      <c r="C80" s="143"/>
      <c r="D80" s="143"/>
      <c r="E80" s="142"/>
      <c r="F80" s="142"/>
    </row>
    <row r="81" spans="1:6" ht="15">
      <c r="A81" s="1"/>
      <c r="B81" s="143"/>
      <c r="C81" s="143"/>
      <c r="D81" s="143"/>
      <c r="E81" s="142"/>
      <c r="F81" s="142"/>
    </row>
    <row r="82" spans="1:6" ht="15">
      <c r="A82" s="1"/>
      <c r="B82" s="143"/>
      <c r="C82" s="143"/>
      <c r="D82" s="143"/>
      <c r="E82" s="142"/>
      <c r="F82" s="142"/>
    </row>
    <row r="83" spans="1:6" ht="15">
      <c r="A83" s="1"/>
      <c r="B83" s="143"/>
      <c r="C83" s="143"/>
      <c r="D83" s="143"/>
      <c r="E83" s="142"/>
      <c r="F83" s="142"/>
    </row>
    <row r="84" spans="1:6" ht="15">
      <c r="A84" s="1"/>
      <c r="B84" s="143"/>
      <c r="C84" s="143"/>
      <c r="D84" s="143"/>
      <c r="E84" s="142"/>
      <c r="F84" s="142"/>
    </row>
    <row r="85" spans="1:6" ht="15">
      <c r="A85" s="1"/>
      <c r="B85" s="143"/>
      <c r="C85" s="143"/>
      <c r="D85" s="143"/>
      <c r="E85" s="142"/>
      <c r="F85" s="142"/>
    </row>
    <row r="86" spans="1:6" ht="15">
      <c r="A86" s="1"/>
      <c r="B86" s="143"/>
      <c r="C86" s="143"/>
      <c r="D86" s="143"/>
      <c r="E86" s="142"/>
      <c r="F86" s="142"/>
    </row>
    <row r="87" spans="1:6" ht="15">
      <c r="A87" s="1"/>
      <c r="B87" s="143"/>
      <c r="C87" s="143"/>
      <c r="D87" s="143"/>
      <c r="E87" s="142"/>
      <c r="F87" s="142"/>
    </row>
    <row r="88" spans="1:6" ht="15">
      <c r="A88" s="1"/>
      <c r="B88" s="143"/>
      <c r="C88" s="143"/>
      <c r="D88" s="143"/>
      <c r="E88" s="142"/>
      <c r="F88" s="142"/>
    </row>
    <row r="89" spans="1:6" ht="15">
      <c r="A89" s="1"/>
      <c r="B89" s="143"/>
      <c r="C89" s="143"/>
      <c r="D89" s="143"/>
      <c r="E89" s="142"/>
      <c r="F89" s="142"/>
    </row>
    <row r="90" spans="1:6" ht="15">
      <c r="A90" s="1"/>
      <c r="B90" s="143"/>
      <c r="C90" s="143"/>
      <c r="D90" s="143"/>
      <c r="E90" s="142"/>
      <c r="F90" s="142"/>
    </row>
    <row r="91" spans="1:6" ht="15">
      <c r="A91" s="1"/>
      <c r="B91" s="143"/>
      <c r="C91" s="143"/>
      <c r="D91" s="143"/>
      <c r="E91" s="142"/>
      <c r="F91" s="142"/>
    </row>
    <row r="92" spans="1:6" ht="15">
      <c r="A92" s="1"/>
      <c r="B92" s="143"/>
      <c r="C92" s="143"/>
      <c r="D92" s="143"/>
      <c r="E92" s="142"/>
      <c r="F92" s="142"/>
    </row>
    <row r="93" spans="1:6" ht="15">
      <c r="A93" s="1"/>
      <c r="B93" s="143"/>
      <c r="C93" s="143"/>
      <c r="D93" s="143"/>
      <c r="E93" s="142"/>
      <c r="F93" s="142"/>
    </row>
    <row r="94" spans="1:6" ht="15">
      <c r="A94" s="1"/>
      <c r="B94" s="143"/>
      <c r="C94" s="143"/>
      <c r="D94" s="143"/>
      <c r="E94" s="142"/>
      <c r="F94" s="142"/>
    </row>
    <row r="95" spans="1:6" ht="15">
      <c r="A95" s="1"/>
      <c r="B95" s="143"/>
      <c r="C95" s="143"/>
      <c r="D95" s="143"/>
      <c r="E95" s="142"/>
      <c r="F95" s="142"/>
    </row>
    <row r="96" spans="1:6" ht="15">
      <c r="A96" s="1"/>
      <c r="B96" s="143"/>
      <c r="C96" s="143"/>
      <c r="D96" s="143"/>
      <c r="E96" s="142"/>
      <c r="F96" s="142"/>
    </row>
    <row r="97" spans="1:6" ht="15">
      <c r="A97" s="1"/>
      <c r="B97" s="143"/>
      <c r="C97" s="143"/>
      <c r="D97" s="143"/>
      <c r="E97" s="142"/>
      <c r="F97" s="142"/>
    </row>
    <row r="98" spans="1:6" ht="15">
      <c r="A98" s="1"/>
      <c r="B98" s="143"/>
      <c r="C98" s="143"/>
      <c r="D98" s="143"/>
      <c r="E98" s="142"/>
      <c r="F98" s="142"/>
    </row>
    <row r="99" spans="1:6" ht="15">
      <c r="A99" s="1"/>
      <c r="B99" s="143"/>
      <c r="C99" s="143"/>
      <c r="D99" s="143"/>
      <c r="E99" s="142"/>
      <c r="F99" s="142"/>
    </row>
    <row r="100" spans="1:6" ht="15">
      <c r="A100" s="1"/>
      <c r="B100" s="143"/>
      <c r="C100" s="143"/>
      <c r="D100" s="143"/>
      <c r="E100" s="142"/>
      <c r="F100" s="142"/>
    </row>
    <row r="101" spans="1:6" ht="15">
      <c r="A101" s="1"/>
      <c r="B101" s="143"/>
      <c r="C101" s="143"/>
      <c r="D101" s="143"/>
      <c r="E101" s="142"/>
      <c r="F101" s="142"/>
    </row>
    <row r="102" spans="1:6" ht="15">
      <c r="A102" s="1"/>
      <c r="B102" s="143"/>
      <c r="C102" s="143"/>
      <c r="D102" s="143"/>
      <c r="E102" s="142"/>
      <c r="F102" s="142"/>
    </row>
    <row r="103" spans="1:6" ht="15">
      <c r="A103" s="1"/>
      <c r="B103" s="143"/>
      <c r="C103" s="143"/>
      <c r="D103" s="143"/>
      <c r="E103" s="142"/>
      <c r="F103" s="142"/>
    </row>
    <row r="104" spans="1:6" ht="15">
      <c r="A104" s="1"/>
      <c r="B104" s="143"/>
      <c r="C104" s="143"/>
      <c r="D104" s="143"/>
      <c r="E104" s="142"/>
      <c r="F104" s="142"/>
    </row>
    <row r="105" spans="1:6" ht="15">
      <c r="A105" s="1"/>
      <c r="B105" s="143"/>
      <c r="C105" s="143"/>
      <c r="D105" s="143"/>
      <c r="E105" s="142"/>
      <c r="F105" s="142"/>
    </row>
    <row r="106" spans="1:6" ht="15">
      <c r="A106" s="1"/>
      <c r="B106" s="143"/>
      <c r="C106" s="143"/>
      <c r="D106" s="143"/>
      <c r="E106" s="142"/>
      <c r="F106" s="142"/>
    </row>
    <row r="107" spans="1:6" ht="15">
      <c r="A107" s="1"/>
      <c r="B107" s="143"/>
      <c r="C107" s="143"/>
      <c r="D107" s="143"/>
      <c r="E107" s="142"/>
      <c r="F107" s="142"/>
    </row>
    <row r="108" spans="1:6" ht="15">
      <c r="A108" s="1"/>
      <c r="B108" s="143"/>
      <c r="C108" s="143"/>
      <c r="D108" s="143"/>
      <c r="E108" s="142"/>
      <c r="F108" s="142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"/>
      <c r="B1" s="219" t="s">
        <v>34</v>
      </c>
      <c r="C1" s="220"/>
      <c r="D1" s="220"/>
      <c r="E1" s="220"/>
      <c r="F1" s="220"/>
      <c r="G1" s="220"/>
      <c r="H1" s="221"/>
      <c r="I1" s="158" t="s">
        <v>31</v>
      </c>
      <c r="J1" s="15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5"/>
      <c r="B2" s="219" t="s">
        <v>35</v>
      </c>
      <c r="C2" s="220"/>
      <c r="D2" s="220"/>
      <c r="E2" s="220"/>
      <c r="F2" s="220"/>
      <c r="G2" s="220"/>
      <c r="H2" s="221"/>
      <c r="I2" s="158" t="s">
        <v>29</v>
      </c>
      <c r="J2" s="1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"/>
      <c r="B3" s="219" t="s">
        <v>36</v>
      </c>
      <c r="C3" s="220"/>
      <c r="D3" s="220"/>
      <c r="E3" s="220"/>
      <c r="F3" s="220"/>
      <c r="G3" s="220"/>
      <c r="H3" s="221"/>
      <c r="I3" s="158" t="s">
        <v>99</v>
      </c>
      <c r="J3" s="15"/>
      <c r="K3" s="3"/>
      <c r="L3" s="3"/>
      <c r="M3" s="3"/>
      <c r="N3" s="3"/>
      <c r="O3" s="3"/>
      <c r="P3" s="5" t="s">
        <v>33</v>
      </c>
      <c r="Q3" s="1"/>
      <c r="R3" s="1"/>
      <c r="S3" s="3"/>
      <c r="V3" s="3"/>
    </row>
    <row r="4" spans="1:22" ht="15">
      <c r="A4" s="3"/>
      <c r="B4" s="5" t="s">
        <v>100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9" t="s">
        <v>383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7"/>
      <c r="B7" s="18" t="s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7"/>
      <c r="V7" s="17"/>
    </row>
    <row r="8" spans="1:26" ht="15.75">
      <c r="A8" s="161" t="s">
        <v>89</v>
      </c>
      <c r="B8" s="161" t="s">
        <v>90</v>
      </c>
      <c r="C8" s="161" t="s">
        <v>91</v>
      </c>
      <c r="D8" s="161" t="s">
        <v>92</v>
      </c>
      <c r="E8" s="161" t="s">
        <v>93</v>
      </c>
      <c r="F8" s="161" t="s">
        <v>94</v>
      </c>
      <c r="G8" s="161" t="s">
        <v>67</v>
      </c>
      <c r="H8" s="161" t="s">
        <v>68</v>
      </c>
      <c r="I8" s="161" t="s">
        <v>95</v>
      </c>
      <c r="J8" s="161"/>
      <c r="K8" s="161"/>
      <c r="L8" s="161"/>
      <c r="M8" s="161"/>
      <c r="N8" s="161"/>
      <c r="O8" s="161"/>
      <c r="P8" s="161" t="s">
        <v>96</v>
      </c>
      <c r="Q8" s="156"/>
      <c r="R8" s="156"/>
      <c r="S8" s="161" t="s">
        <v>97</v>
      </c>
      <c r="T8" s="157"/>
      <c r="U8" s="157"/>
      <c r="V8" s="161" t="s">
        <v>98</v>
      </c>
      <c r="W8" s="155"/>
      <c r="X8" s="155"/>
      <c r="Y8" s="155"/>
      <c r="Z8" s="155"/>
    </row>
    <row r="9" spans="1:26" ht="15">
      <c r="A9" s="144"/>
      <c r="B9" s="144"/>
      <c r="C9" s="162"/>
      <c r="D9" s="148" t="s">
        <v>78</v>
      </c>
      <c r="E9" s="144"/>
      <c r="F9" s="163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50"/>
      <c r="R9" s="150"/>
      <c r="S9" s="144"/>
      <c r="T9" s="147"/>
      <c r="U9" s="147"/>
      <c r="V9" s="144"/>
      <c r="W9" s="147"/>
      <c r="X9" s="147"/>
      <c r="Y9" s="147"/>
      <c r="Z9" s="147"/>
    </row>
    <row r="10" spans="1:26" ht="15">
      <c r="A10" s="150"/>
      <c r="B10" s="150"/>
      <c r="C10" s="165">
        <v>1</v>
      </c>
      <c r="D10" s="165" t="s">
        <v>79</v>
      </c>
      <c r="E10" s="150"/>
      <c r="F10" s="164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47"/>
      <c r="U10" s="147"/>
      <c r="V10" s="150"/>
      <c r="W10" s="147"/>
      <c r="X10" s="147"/>
      <c r="Y10" s="147"/>
      <c r="Z10" s="147"/>
    </row>
    <row r="11" spans="1:26" ht="24.75" customHeight="1">
      <c r="A11" s="171"/>
      <c r="B11" s="166" t="s">
        <v>101</v>
      </c>
      <c r="C11" s="172" t="s">
        <v>385</v>
      </c>
      <c r="D11" s="166" t="s">
        <v>386</v>
      </c>
      <c r="E11" s="166" t="s">
        <v>123</v>
      </c>
      <c r="F11" s="167">
        <v>263.25</v>
      </c>
      <c r="G11" s="173"/>
      <c r="H11" s="173"/>
      <c r="I11" s="168">
        <f aca="true" t="shared" si="0" ref="I11:I30">ROUND(F11*(G11+H11),2)</f>
        <v>0</v>
      </c>
      <c r="J11" s="166">
        <f aca="true" t="shared" si="1" ref="J11:J30">ROUND(F11*(N11),2)</f>
        <v>0</v>
      </c>
      <c r="K11" s="169">
        <f aca="true" t="shared" si="2" ref="K11:K30">ROUND(F11*(O11),2)</f>
        <v>0</v>
      </c>
      <c r="L11" s="169">
        <f aca="true" t="shared" si="3" ref="L11:L30">ROUND(F11*(G11),2)</f>
        <v>0</v>
      </c>
      <c r="M11" s="169">
        <f aca="true" t="shared" si="4" ref="M11:M30">ROUND(F11*(H11),2)</f>
        <v>0</v>
      </c>
      <c r="N11" s="169">
        <v>0</v>
      </c>
      <c r="O11" s="169"/>
      <c r="P11" s="174"/>
      <c r="Q11" s="174"/>
      <c r="R11" s="174"/>
      <c r="S11" s="169">
        <f aca="true" t="shared" si="5" ref="S11:S30">ROUND(F11*(P11),3)</f>
        <v>0</v>
      </c>
      <c r="T11" s="170"/>
      <c r="U11" s="170"/>
      <c r="V11" s="174"/>
      <c r="Z11">
        <v>0</v>
      </c>
    </row>
    <row r="12" spans="1:26" ht="24.75" customHeight="1">
      <c r="A12" s="171"/>
      <c r="B12" s="166" t="s">
        <v>101</v>
      </c>
      <c r="C12" s="172" t="s">
        <v>121</v>
      </c>
      <c r="D12" s="166" t="s">
        <v>122</v>
      </c>
      <c r="E12" s="166" t="s">
        <v>123</v>
      </c>
      <c r="F12" s="167">
        <v>263.25</v>
      </c>
      <c r="G12" s="173"/>
      <c r="H12" s="173"/>
      <c r="I12" s="168">
        <f t="shared" si="0"/>
        <v>0</v>
      </c>
      <c r="J12" s="166">
        <f t="shared" si="1"/>
        <v>0</v>
      </c>
      <c r="K12" s="169">
        <f t="shared" si="2"/>
        <v>0</v>
      </c>
      <c r="L12" s="169">
        <f t="shared" si="3"/>
        <v>0</v>
      </c>
      <c r="M12" s="169">
        <f t="shared" si="4"/>
        <v>0</v>
      </c>
      <c r="N12" s="169">
        <v>0</v>
      </c>
      <c r="O12" s="169"/>
      <c r="P12" s="174"/>
      <c r="Q12" s="174"/>
      <c r="R12" s="174"/>
      <c r="S12" s="169">
        <f t="shared" si="5"/>
        <v>0</v>
      </c>
      <c r="T12" s="170"/>
      <c r="U12" s="170"/>
      <c r="V12" s="174"/>
      <c r="Z12">
        <v>0</v>
      </c>
    </row>
    <row r="13" spans="1:26" ht="24.75" customHeight="1">
      <c r="A13" s="171"/>
      <c r="B13" s="166" t="s">
        <v>101</v>
      </c>
      <c r="C13" s="172" t="s">
        <v>102</v>
      </c>
      <c r="D13" s="166" t="s">
        <v>103</v>
      </c>
      <c r="E13" s="166" t="s">
        <v>104</v>
      </c>
      <c r="F13" s="167">
        <v>210.6</v>
      </c>
      <c r="G13" s="173"/>
      <c r="H13" s="173"/>
      <c r="I13" s="168">
        <f t="shared" si="0"/>
        <v>0</v>
      </c>
      <c r="J13" s="166">
        <f t="shared" si="1"/>
        <v>0</v>
      </c>
      <c r="K13" s="169">
        <f t="shared" si="2"/>
        <v>0</v>
      </c>
      <c r="L13" s="169">
        <f t="shared" si="3"/>
        <v>0</v>
      </c>
      <c r="M13" s="169">
        <f t="shared" si="4"/>
        <v>0</v>
      </c>
      <c r="N13" s="169">
        <v>0</v>
      </c>
      <c r="O13" s="169"/>
      <c r="P13" s="174"/>
      <c r="Q13" s="174"/>
      <c r="R13" s="174"/>
      <c r="S13" s="169">
        <f t="shared" si="5"/>
        <v>0</v>
      </c>
      <c r="T13" s="170"/>
      <c r="U13" s="170"/>
      <c r="V13" s="174"/>
      <c r="Z13">
        <v>0</v>
      </c>
    </row>
    <row r="14" spans="1:26" ht="24.75" customHeight="1">
      <c r="A14" s="171"/>
      <c r="B14" s="166" t="s">
        <v>101</v>
      </c>
      <c r="C14" s="172" t="s">
        <v>115</v>
      </c>
      <c r="D14" s="166" t="s">
        <v>116</v>
      </c>
      <c r="E14" s="166" t="s">
        <v>104</v>
      </c>
      <c r="F14" s="167">
        <v>210.6</v>
      </c>
      <c r="G14" s="173"/>
      <c r="H14" s="173"/>
      <c r="I14" s="168">
        <f t="shared" si="0"/>
        <v>0</v>
      </c>
      <c r="J14" s="166">
        <f t="shared" si="1"/>
        <v>0</v>
      </c>
      <c r="K14" s="169">
        <f t="shared" si="2"/>
        <v>0</v>
      </c>
      <c r="L14" s="169">
        <f t="shared" si="3"/>
        <v>0</v>
      </c>
      <c r="M14" s="169">
        <f t="shared" si="4"/>
        <v>0</v>
      </c>
      <c r="N14" s="169">
        <v>0</v>
      </c>
      <c r="O14" s="169"/>
      <c r="P14" s="174"/>
      <c r="Q14" s="174"/>
      <c r="R14" s="174"/>
      <c r="S14" s="169">
        <f t="shared" si="5"/>
        <v>0</v>
      </c>
      <c r="T14" s="170"/>
      <c r="U14" s="170"/>
      <c r="V14" s="174"/>
      <c r="Z14">
        <v>0</v>
      </c>
    </row>
    <row r="15" spans="1:26" ht="24.75" customHeight="1">
      <c r="A15" s="171"/>
      <c r="B15" s="166" t="s">
        <v>387</v>
      </c>
      <c r="C15" s="172" t="s">
        <v>388</v>
      </c>
      <c r="D15" s="166" t="s">
        <v>389</v>
      </c>
      <c r="E15" s="166" t="s">
        <v>104</v>
      </c>
      <c r="F15" s="167">
        <v>631.8</v>
      </c>
      <c r="G15" s="173"/>
      <c r="H15" s="173"/>
      <c r="I15" s="168">
        <f t="shared" si="0"/>
        <v>0</v>
      </c>
      <c r="J15" s="166">
        <f t="shared" si="1"/>
        <v>0</v>
      </c>
      <c r="K15" s="169">
        <f t="shared" si="2"/>
        <v>0</v>
      </c>
      <c r="L15" s="169">
        <f t="shared" si="3"/>
        <v>0</v>
      </c>
      <c r="M15" s="169">
        <f t="shared" si="4"/>
        <v>0</v>
      </c>
      <c r="N15" s="169">
        <v>0</v>
      </c>
      <c r="O15" s="169"/>
      <c r="P15" s="174"/>
      <c r="Q15" s="174"/>
      <c r="R15" s="174"/>
      <c r="S15" s="169">
        <f t="shared" si="5"/>
        <v>0</v>
      </c>
      <c r="T15" s="170"/>
      <c r="U15" s="170"/>
      <c r="V15" s="174"/>
      <c r="Z15">
        <v>0</v>
      </c>
    </row>
    <row r="16" spans="1:26" ht="24.75" customHeight="1">
      <c r="A16" s="181"/>
      <c r="B16" s="176" t="s">
        <v>390</v>
      </c>
      <c r="C16" s="182" t="s">
        <v>391</v>
      </c>
      <c r="D16" s="176" t="s">
        <v>392</v>
      </c>
      <c r="E16" s="176" t="s">
        <v>163</v>
      </c>
      <c r="F16" s="177">
        <v>117</v>
      </c>
      <c r="G16" s="183"/>
      <c r="H16" s="183"/>
      <c r="I16" s="178">
        <f t="shared" si="0"/>
        <v>0</v>
      </c>
      <c r="J16" s="176">
        <f t="shared" si="1"/>
        <v>0</v>
      </c>
      <c r="K16" s="179">
        <f t="shared" si="2"/>
        <v>0</v>
      </c>
      <c r="L16" s="179">
        <f t="shared" si="3"/>
        <v>0</v>
      </c>
      <c r="M16" s="179">
        <f t="shared" si="4"/>
        <v>0</v>
      </c>
      <c r="N16" s="179">
        <v>0</v>
      </c>
      <c r="O16" s="179"/>
      <c r="P16" s="184">
        <v>0.04</v>
      </c>
      <c r="Q16" s="184"/>
      <c r="R16" s="184">
        <v>0.04</v>
      </c>
      <c r="S16" s="179">
        <f t="shared" si="5"/>
        <v>4.68</v>
      </c>
      <c r="T16" s="180"/>
      <c r="U16" s="180"/>
      <c r="V16" s="184"/>
      <c r="Z16">
        <v>0</v>
      </c>
    </row>
    <row r="17" spans="1:26" ht="24.75" customHeight="1">
      <c r="A17" s="171"/>
      <c r="B17" s="166" t="s">
        <v>393</v>
      </c>
      <c r="C17" s="172" t="s">
        <v>394</v>
      </c>
      <c r="D17" s="166" t="s">
        <v>395</v>
      </c>
      <c r="E17" s="166" t="s">
        <v>163</v>
      </c>
      <c r="F17" s="167">
        <v>117</v>
      </c>
      <c r="G17" s="173"/>
      <c r="H17" s="173"/>
      <c r="I17" s="168">
        <f t="shared" si="0"/>
        <v>0</v>
      </c>
      <c r="J17" s="166">
        <f t="shared" si="1"/>
        <v>0</v>
      </c>
      <c r="K17" s="169">
        <f t="shared" si="2"/>
        <v>0</v>
      </c>
      <c r="L17" s="169">
        <f t="shared" si="3"/>
        <v>0</v>
      </c>
      <c r="M17" s="169">
        <f t="shared" si="4"/>
        <v>0</v>
      </c>
      <c r="N17" s="169">
        <v>0</v>
      </c>
      <c r="O17" s="169"/>
      <c r="P17" s="174"/>
      <c r="Q17" s="174"/>
      <c r="R17" s="174"/>
      <c r="S17" s="169">
        <f t="shared" si="5"/>
        <v>0</v>
      </c>
      <c r="T17" s="170"/>
      <c r="U17" s="170"/>
      <c r="V17" s="174"/>
      <c r="Z17">
        <v>0</v>
      </c>
    </row>
    <row r="18" spans="1:26" ht="24.75" customHeight="1">
      <c r="A18" s="171"/>
      <c r="B18" s="166" t="s">
        <v>101</v>
      </c>
      <c r="C18" s="172" t="s">
        <v>117</v>
      </c>
      <c r="D18" s="166" t="s">
        <v>118</v>
      </c>
      <c r="E18" s="166" t="s">
        <v>104</v>
      </c>
      <c r="F18" s="167">
        <v>210.6</v>
      </c>
      <c r="G18" s="173"/>
      <c r="H18" s="173"/>
      <c r="I18" s="168">
        <f t="shared" si="0"/>
        <v>0</v>
      </c>
      <c r="J18" s="166">
        <f t="shared" si="1"/>
        <v>0</v>
      </c>
      <c r="K18" s="169">
        <f t="shared" si="2"/>
        <v>0</v>
      </c>
      <c r="L18" s="169">
        <f t="shared" si="3"/>
        <v>0</v>
      </c>
      <c r="M18" s="169">
        <f t="shared" si="4"/>
        <v>0</v>
      </c>
      <c r="N18" s="169">
        <v>0</v>
      </c>
      <c r="O18" s="169"/>
      <c r="P18" s="174"/>
      <c r="Q18" s="174"/>
      <c r="R18" s="174"/>
      <c r="S18" s="169">
        <f t="shared" si="5"/>
        <v>0</v>
      </c>
      <c r="T18" s="170"/>
      <c r="U18" s="170"/>
      <c r="V18" s="174"/>
      <c r="Z18">
        <v>0</v>
      </c>
    </row>
    <row r="19" spans="1:26" ht="24.75" customHeight="1">
      <c r="A19" s="181"/>
      <c r="B19" s="176" t="s">
        <v>390</v>
      </c>
      <c r="C19" s="182" t="s">
        <v>391</v>
      </c>
      <c r="D19" s="176" t="s">
        <v>396</v>
      </c>
      <c r="E19" s="176" t="s">
        <v>163</v>
      </c>
      <c r="F19" s="177">
        <v>117</v>
      </c>
      <c r="G19" s="183"/>
      <c r="H19" s="183"/>
      <c r="I19" s="178">
        <f t="shared" si="0"/>
        <v>0</v>
      </c>
      <c r="J19" s="176">
        <f t="shared" si="1"/>
        <v>0</v>
      </c>
      <c r="K19" s="179">
        <f t="shared" si="2"/>
        <v>0</v>
      </c>
      <c r="L19" s="179">
        <f t="shared" si="3"/>
        <v>0</v>
      </c>
      <c r="M19" s="179">
        <f t="shared" si="4"/>
        <v>0</v>
      </c>
      <c r="N19" s="179">
        <v>0</v>
      </c>
      <c r="O19" s="179"/>
      <c r="P19" s="184">
        <v>0.04</v>
      </c>
      <c r="Q19" s="184"/>
      <c r="R19" s="184">
        <v>0.04</v>
      </c>
      <c r="S19" s="179">
        <f t="shared" si="5"/>
        <v>4.68</v>
      </c>
      <c r="T19" s="180"/>
      <c r="U19" s="180"/>
      <c r="V19" s="184"/>
      <c r="Z19">
        <v>0</v>
      </c>
    </row>
    <row r="20" spans="1:26" ht="24.75" customHeight="1">
      <c r="A20" s="171"/>
      <c r="B20" s="166" t="s">
        <v>101</v>
      </c>
      <c r="C20" s="172" t="s">
        <v>397</v>
      </c>
      <c r="D20" s="166" t="s">
        <v>398</v>
      </c>
      <c r="E20" s="166" t="s">
        <v>104</v>
      </c>
      <c r="F20" s="167">
        <v>210.6</v>
      </c>
      <c r="G20" s="173"/>
      <c r="H20" s="173"/>
      <c r="I20" s="168">
        <f t="shared" si="0"/>
        <v>0</v>
      </c>
      <c r="J20" s="166">
        <f t="shared" si="1"/>
        <v>0</v>
      </c>
      <c r="K20" s="169">
        <f t="shared" si="2"/>
        <v>0</v>
      </c>
      <c r="L20" s="169">
        <f t="shared" si="3"/>
        <v>0</v>
      </c>
      <c r="M20" s="169">
        <f t="shared" si="4"/>
        <v>0</v>
      </c>
      <c r="N20" s="169">
        <v>0</v>
      </c>
      <c r="O20" s="169"/>
      <c r="P20" s="174"/>
      <c r="Q20" s="174"/>
      <c r="R20" s="174"/>
      <c r="S20" s="169">
        <f t="shared" si="5"/>
        <v>0</v>
      </c>
      <c r="T20" s="170"/>
      <c r="U20" s="170"/>
      <c r="V20" s="174"/>
      <c r="Z20">
        <v>0</v>
      </c>
    </row>
    <row r="21" spans="1:26" ht="24.75" customHeight="1">
      <c r="A21" s="171"/>
      <c r="B21" s="166" t="s">
        <v>101</v>
      </c>
      <c r="C21" s="172" t="s">
        <v>119</v>
      </c>
      <c r="D21" s="166" t="s">
        <v>120</v>
      </c>
      <c r="E21" s="166" t="s">
        <v>104</v>
      </c>
      <c r="F21" s="167">
        <v>210.6</v>
      </c>
      <c r="G21" s="173"/>
      <c r="H21" s="173"/>
      <c r="I21" s="168">
        <f t="shared" si="0"/>
        <v>0</v>
      </c>
      <c r="J21" s="166">
        <f t="shared" si="1"/>
        <v>0</v>
      </c>
      <c r="K21" s="169">
        <f t="shared" si="2"/>
        <v>0</v>
      </c>
      <c r="L21" s="169">
        <f t="shared" si="3"/>
        <v>0</v>
      </c>
      <c r="M21" s="169">
        <f t="shared" si="4"/>
        <v>0</v>
      </c>
      <c r="N21" s="169">
        <v>0</v>
      </c>
      <c r="O21" s="169"/>
      <c r="P21" s="174"/>
      <c r="Q21" s="174"/>
      <c r="R21" s="174"/>
      <c r="S21" s="169">
        <f t="shared" si="5"/>
        <v>0</v>
      </c>
      <c r="T21" s="170"/>
      <c r="U21" s="170"/>
      <c r="V21" s="174"/>
      <c r="Z21">
        <v>0</v>
      </c>
    </row>
    <row r="22" spans="1:26" ht="24.75" customHeight="1">
      <c r="A22" s="171"/>
      <c r="B22" s="166" t="s">
        <v>393</v>
      </c>
      <c r="C22" s="172" t="s">
        <v>399</v>
      </c>
      <c r="D22" s="166" t="s">
        <v>400</v>
      </c>
      <c r="E22" s="166" t="s">
        <v>163</v>
      </c>
      <c r="F22" s="167">
        <v>117</v>
      </c>
      <c r="G22" s="173"/>
      <c r="H22" s="173"/>
      <c r="I22" s="168">
        <f t="shared" si="0"/>
        <v>0</v>
      </c>
      <c r="J22" s="166">
        <f t="shared" si="1"/>
        <v>0</v>
      </c>
      <c r="K22" s="169">
        <f t="shared" si="2"/>
        <v>0</v>
      </c>
      <c r="L22" s="169">
        <f t="shared" si="3"/>
        <v>0</v>
      </c>
      <c r="M22" s="169">
        <f t="shared" si="4"/>
        <v>0</v>
      </c>
      <c r="N22" s="169">
        <v>0</v>
      </c>
      <c r="O22" s="169"/>
      <c r="P22" s="174"/>
      <c r="Q22" s="174"/>
      <c r="R22" s="174"/>
      <c r="S22" s="169">
        <f t="shared" si="5"/>
        <v>0</v>
      </c>
      <c r="T22" s="170"/>
      <c r="U22" s="170"/>
      <c r="V22" s="174"/>
      <c r="Z22">
        <v>0</v>
      </c>
    </row>
    <row r="23" spans="1:26" ht="24.75" customHeight="1">
      <c r="A23" s="171"/>
      <c r="B23" s="166" t="s">
        <v>401</v>
      </c>
      <c r="C23" s="172" t="s">
        <v>402</v>
      </c>
      <c r="D23" s="166" t="s">
        <v>403</v>
      </c>
      <c r="E23" s="166" t="s">
        <v>104</v>
      </c>
      <c r="F23" s="167">
        <v>210.6</v>
      </c>
      <c r="G23" s="173"/>
      <c r="H23" s="173"/>
      <c r="I23" s="168">
        <f t="shared" si="0"/>
        <v>0</v>
      </c>
      <c r="J23" s="166">
        <f t="shared" si="1"/>
        <v>0</v>
      </c>
      <c r="K23" s="169">
        <f t="shared" si="2"/>
        <v>0</v>
      </c>
      <c r="L23" s="169">
        <f t="shared" si="3"/>
        <v>0</v>
      </c>
      <c r="M23" s="169">
        <f t="shared" si="4"/>
        <v>0</v>
      </c>
      <c r="N23" s="169">
        <v>0</v>
      </c>
      <c r="O23" s="169"/>
      <c r="P23" s="174"/>
      <c r="Q23" s="174"/>
      <c r="R23" s="174"/>
      <c r="S23" s="169">
        <f t="shared" si="5"/>
        <v>0</v>
      </c>
      <c r="T23" s="170"/>
      <c r="U23" s="170"/>
      <c r="V23" s="174"/>
      <c r="Z23">
        <v>0</v>
      </c>
    </row>
    <row r="24" spans="1:26" ht="24.75" customHeight="1">
      <c r="A24" s="181"/>
      <c r="B24" s="176" t="s">
        <v>390</v>
      </c>
      <c r="C24" s="182" t="s">
        <v>404</v>
      </c>
      <c r="D24" s="176" t="s">
        <v>405</v>
      </c>
      <c r="E24" s="176" t="s">
        <v>163</v>
      </c>
      <c r="F24" s="177">
        <v>59</v>
      </c>
      <c r="G24" s="183"/>
      <c r="H24" s="183"/>
      <c r="I24" s="178">
        <f t="shared" si="0"/>
        <v>0</v>
      </c>
      <c r="J24" s="176">
        <f t="shared" si="1"/>
        <v>0</v>
      </c>
      <c r="K24" s="179">
        <f t="shared" si="2"/>
        <v>0</v>
      </c>
      <c r="L24" s="179">
        <f t="shared" si="3"/>
        <v>0</v>
      </c>
      <c r="M24" s="179">
        <f t="shared" si="4"/>
        <v>0</v>
      </c>
      <c r="N24" s="179">
        <v>0</v>
      </c>
      <c r="O24" s="179"/>
      <c r="P24" s="184">
        <v>0.04</v>
      </c>
      <c r="Q24" s="184"/>
      <c r="R24" s="184">
        <v>0.04</v>
      </c>
      <c r="S24" s="179">
        <f t="shared" si="5"/>
        <v>2.36</v>
      </c>
      <c r="T24" s="180"/>
      <c r="U24" s="180"/>
      <c r="V24" s="184"/>
      <c r="Z24">
        <v>0</v>
      </c>
    </row>
    <row r="25" spans="1:26" ht="24.75" customHeight="1">
      <c r="A25" s="171"/>
      <c r="B25" s="166" t="s">
        <v>101</v>
      </c>
      <c r="C25" s="172" t="s">
        <v>406</v>
      </c>
      <c r="D25" s="166" t="s">
        <v>407</v>
      </c>
      <c r="E25" s="166" t="s">
        <v>163</v>
      </c>
      <c r="F25" s="167">
        <v>117</v>
      </c>
      <c r="G25" s="173"/>
      <c r="H25" s="173"/>
      <c r="I25" s="168">
        <f t="shared" si="0"/>
        <v>0</v>
      </c>
      <c r="J25" s="166">
        <f t="shared" si="1"/>
        <v>0</v>
      </c>
      <c r="K25" s="169">
        <f t="shared" si="2"/>
        <v>0</v>
      </c>
      <c r="L25" s="169">
        <f t="shared" si="3"/>
        <v>0</v>
      </c>
      <c r="M25" s="169">
        <f t="shared" si="4"/>
        <v>0</v>
      </c>
      <c r="N25" s="169">
        <v>0</v>
      </c>
      <c r="O25" s="169"/>
      <c r="P25" s="174"/>
      <c r="Q25" s="174"/>
      <c r="R25" s="174"/>
      <c r="S25" s="169">
        <f t="shared" si="5"/>
        <v>0</v>
      </c>
      <c r="T25" s="170"/>
      <c r="U25" s="170"/>
      <c r="V25" s="174"/>
      <c r="Z25">
        <v>0</v>
      </c>
    </row>
    <row r="26" spans="1:26" ht="24.75" customHeight="1">
      <c r="A26" s="181"/>
      <c r="B26" s="176" t="s">
        <v>390</v>
      </c>
      <c r="C26" s="182" t="s">
        <v>408</v>
      </c>
      <c r="D26" s="176" t="s">
        <v>409</v>
      </c>
      <c r="E26" s="176" t="s">
        <v>163</v>
      </c>
      <c r="F26" s="177">
        <v>15</v>
      </c>
      <c r="G26" s="183"/>
      <c r="H26" s="183"/>
      <c r="I26" s="178">
        <f t="shared" si="0"/>
        <v>0</v>
      </c>
      <c r="J26" s="176">
        <f t="shared" si="1"/>
        <v>0</v>
      </c>
      <c r="K26" s="179">
        <f t="shared" si="2"/>
        <v>0</v>
      </c>
      <c r="L26" s="179">
        <f t="shared" si="3"/>
        <v>0</v>
      </c>
      <c r="M26" s="179">
        <f t="shared" si="4"/>
        <v>0</v>
      </c>
      <c r="N26" s="179">
        <v>0</v>
      </c>
      <c r="O26" s="179"/>
      <c r="P26" s="184"/>
      <c r="Q26" s="184"/>
      <c r="R26" s="184"/>
      <c r="S26" s="179">
        <f t="shared" si="5"/>
        <v>0</v>
      </c>
      <c r="T26" s="180"/>
      <c r="U26" s="180"/>
      <c r="V26" s="184"/>
      <c r="Z26">
        <v>0</v>
      </c>
    </row>
    <row r="27" spans="1:26" ht="24.75" customHeight="1">
      <c r="A27" s="181"/>
      <c r="B27" s="176" t="s">
        <v>390</v>
      </c>
      <c r="C27" s="182" t="s">
        <v>410</v>
      </c>
      <c r="D27" s="176" t="s">
        <v>411</v>
      </c>
      <c r="E27" s="176" t="s">
        <v>163</v>
      </c>
      <c r="F27" s="177">
        <v>26</v>
      </c>
      <c r="G27" s="183"/>
      <c r="H27" s="183"/>
      <c r="I27" s="178">
        <f t="shared" si="0"/>
        <v>0</v>
      </c>
      <c r="J27" s="176">
        <f t="shared" si="1"/>
        <v>0</v>
      </c>
      <c r="K27" s="179">
        <f t="shared" si="2"/>
        <v>0</v>
      </c>
      <c r="L27" s="179">
        <f t="shared" si="3"/>
        <v>0</v>
      </c>
      <c r="M27" s="179">
        <f t="shared" si="4"/>
        <v>0</v>
      </c>
      <c r="N27" s="179">
        <v>0</v>
      </c>
      <c r="O27" s="179"/>
      <c r="P27" s="184"/>
      <c r="Q27" s="184"/>
      <c r="R27" s="184"/>
      <c r="S27" s="179">
        <f t="shared" si="5"/>
        <v>0</v>
      </c>
      <c r="T27" s="180"/>
      <c r="U27" s="180"/>
      <c r="V27" s="184"/>
      <c r="Z27">
        <v>0</v>
      </c>
    </row>
    <row r="28" spans="1:26" ht="24.75" customHeight="1">
      <c r="A28" s="181"/>
      <c r="B28" s="176" t="s">
        <v>390</v>
      </c>
      <c r="C28" s="182" t="s">
        <v>412</v>
      </c>
      <c r="D28" s="176" t="s">
        <v>413</v>
      </c>
      <c r="E28" s="176" t="s">
        <v>163</v>
      </c>
      <c r="F28" s="177">
        <v>9</v>
      </c>
      <c r="G28" s="183"/>
      <c r="H28" s="183"/>
      <c r="I28" s="178">
        <f t="shared" si="0"/>
        <v>0</v>
      </c>
      <c r="J28" s="176">
        <f t="shared" si="1"/>
        <v>0</v>
      </c>
      <c r="K28" s="179">
        <f t="shared" si="2"/>
        <v>0</v>
      </c>
      <c r="L28" s="179">
        <f t="shared" si="3"/>
        <v>0</v>
      </c>
      <c r="M28" s="179">
        <f t="shared" si="4"/>
        <v>0</v>
      </c>
      <c r="N28" s="179">
        <v>0</v>
      </c>
      <c r="O28" s="179"/>
      <c r="P28" s="184"/>
      <c r="Q28" s="184"/>
      <c r="R28" s="184"/>
      <c r="S28" s="179">
        <f t="shared" si="5"/>
        <v>0</v>
      </c>
      <c r="T28" s="180"/>
      <c r="U28" s="180"/>
      <c r="V28" s="184"/>
      <c r="Z28">
        <v>0</v>
      </c>
    </row>
    <row r="29" spans="1:26" ht="24.75" customHeight="1">
      <c r="A29" s="181"/>
      <c r="B29" s="176" t="s">
        <v>390</v>
      </c>
      <c r="C29" s="182" t="s">
        <v>414</v>
      </c>
      <c r="D29" s="176" t="s">
        <v>415</v>
      </c>
      <c r="E29" s="176" t="s">
        <v>163</v>
      </c>
      <c r="F29" s="177">
        <v>8</v>
      </c>
      <c r="G29" s="183"/>
      <c r="H29" s="183"/>
      <c r="I29" s="178">
        <f t="shared" si="0"/>
        <v>0</v>
      </c>
      <c r="J29" s="176">
        <f t="shared" si="1"/>
        <v>0</v>
      </c>
      <c r="K29" s="179">
        <f t="shared" si="2"/>
        <v>0</v>
      </c>
      <c r="L29" s="179">
        <f t="shared" si="3"/>
        <v>0</v>
      </c>
      <c r="M29" s="179">
        <f t="shared" si="4"/>
        <v>0</v>
      </c>
      <c r="N29" s="179">
        <v>0</v>
      </c>
      <c r="O29" s="179"/>
      <c r="P29" s="184"/>
      <c r="Q29" s="184"/>
      <c r="R29" s="184"/>
      <c r="S29" s="179">
        <f t="shared" si="5"/>
        <v>0</v>
      </c>
      <c r="T29" s="180"/>
      <c r="U29" s="180"/>
      <c r="V29" s="184"/>
      <c r="Z29">
        <v>0</v>
      </c>
    </row>
    <row r="30" spans="1:26" ht="24.75" customHeight="1">
      <c r="A30" s="181"/>
      <c r="B30" s="176" t="s">
        <v>390</v>
      </c>
      <c r="C30" s="182" t="s">
        <v>416</v>
      </c>
      <c r="D30" s="176" t="s">
        <v>417</v>
      </c>
      <c r="E30" s="176" t="s">
        <v>163</v>
      </c>
      <c r="F30" s="177">
        <v>117</v>
      </c>
      <c r="G30" s="183"/>
      <c r="H30" s="183"/>
      <c r="I30" s="178">
        <f t="shared" si="0"/>
        <v>0</v>
      </c>
      <c r="J30" s="176">
        <f t="shared" si="1"/>
        <v>0</v>
      </c>
      <c r="K30" s="179">
        <f t="shared" si="2"/>
        <v>0</v>
      </c>
      <c r="L30" s="179">
        <f t="shared" si="3"/>
        <v>0</v>
      </c>
      <c r="M30" s="179">
        <f t="shared" si="4"/>
        <v>0</v>
      </c>
      <c r="N30" s="179">
        <v>0</v>
      </c>
      <c r="O30" s="179"/>
      <c r="P30" s="184">
        <v>0.04</v>
      </c>
      <c r="Q30" s="184"/>
      <c r="R30" s="184">
        <v>0.04</v>
      </c>
      <c r="S30" s="179">
        <f t="shared" si="5"/>
        <v>4.68</v>
      </c>
      <c r="T30" s="180"/>
      <c r="U30" s="180"/>
      <c r="V30" s="184"/>
      <c r="Z30">
        <v>0</v>
      </c>
    </row>
    <row r="31" spans="1:26" ht="15">
      <c r="A31" s="150"/>
      <c r="B31" s="150"/>
      <c r="C31" s="165">
        <v>1</v>
      </c>
      <c r="D31" s="165" t="s">
        <v>79</v>
      </c>
      <c r="E31" s="150"/>
      <c r="F31" s="164"/>
      <c r="G31" s="153">
        <f>ROUND((SUM(L10:L30))/1,2)</f>
        <v>0</v>
      </c>
      <c r="H31" s="153">
        <f>ROUND((SUM(M10:M30))/1,2)</f>
        <v>0</v>
      </c>
      <c r="I31" s="153">
        <f>ROUND((SUM(I10:I30))/1,2)</f>
        <v>0</v>
      </c>
      <c r="J31" s="150"/>
      <c r="K31" s="150"/>
      <c r="L31" s="150">
        <f>ROUND((SUM(L10:L30))/1,2)</f>
        <v>0</v>
      </c>
      <c r="M31" s="150">
        <f>ROUND((SUM(M10:M30))/1,2)</f>
        <v>0</v>
      </c>
      <c r="N31" s="150"/>
      <c r="O31" s="150"/>
      <c r="P31" s="175"/>
      <c r="Q31" s="150"/>
      <c r="R31" s="150"/>
      <c r="S31" s="175">
        <f>ROUND((SUM(S10:S30))/1,2)</f>
        <v>16.4</v>
      </c>
      <c r="T31" s="147"/>
      <c r="U31" s="147"/>
      <c r="V31" s="2">
        <f>ROUND((SUM(V10:V30))/1,2)</f>
        <v>0</v>
      </c>
      <c r="W31" s="147"/>
      <c r="X31" s="147"/>
      <c r="Y31" s="147"/>
      <c r="Z31" s="147"/>
    </row>
    <row r="32" spans="1:22" ht="15">
      <c r="A32" s="1"/>
      <c r="B32" s="1"/>
      <c r="C32" s="1"/>
      <c r="D32" s="1"/>
      <c r="E32" s="1"/>
      <c r="F32" s="160"/>
      <c r="G32" s="143"/>
      <c r="H32" s="143"/>
      <c r="I32" s="143"/>
      <c r="J32" s="1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6" ht="15">
      <c r="A33" s="150"/>
      <c r="B33" s="150"/>
      <c r="C33" s="165">
        <v>8</v>
      </c>
      <c r="D33" s="165" t="s">
        <v>384</v>
      </c>
      <c r="E33" s="150"/>
      <c r="F33" s="164"/>
      <c r="G33" s="151"/>
      <c r="H33" s="151"/>
      <c r="I33" s="151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47"/>
      <c r="U33" s="147"/>
      <c r="V33" s="150"/>
      <c r="W33" s="147"/>
      <c r="X33" s="147"/>
      <c r="Y33" s="147"/>
      <c r="Z33" s="147"/>
    </row>
    <row r="34" spans="1:26" ht="24.75" customHeight="1">
      <c r="A34" s="171"/>
      <c r="B34" s="166" t="s">
        <v>418</v>
      </c>
      <c r="C34" s="172" t="s">
        <v>419</v>
      </c>
      <c r="D34" s="166" t="s">
        <v>420</v>
      </c>
      <c r="E34" s="166" t="s">
        <v>123</v>
      </c>
      <c r="F34" s="167">
        <v>263.25</v>
      </c>
      <c r="G34" s="173"/>
      <c r="H34" s="173"/>
      <c r="I34" s="168">
        <f>ROUND(F34*(G34+H34),2)</f>
        <v>0</v>
      </c>
      <c r="J34" s="166">
        <f>ROUND(F34*(N34),2)</f>
        <v>0</v>
      </c>
      <c r="K34" s="169">
        <f>ROUND(F34*(O34),2)</f>
        <v>0</v>
      </c>
      <c r="L34" s="169">
        <f>ROUND(F34*(G34),2)</f>
        <v>0</v>
      </c>
      <c r="M34" s="169">
        <f>ROUND(F34*(H34),2)</f>
        <v>0</v>
      </c>
      <c r="N34" s="169">
        <v>0</v>
      </c>
      <c r="O34" s="169"/>
      <c r="P34" s="174"/>
      <c r="Q34" s="174"/>
      <c r="R34" s="174"/>
      <c r="S34" s="169">
        <f>ROUND(F34*(P34),3)</f>
        <v>0</v>
      </c>
      <c r="T34" s="170"/>
      <c r="U34" s="170"/>
      <c r="V34" s="174"/>
      <c r="Z34">
        <v>0</v>
      </c>
    </row>
    <row r="35" spans="1:26" ht="15">
      <c r="A35" s="150"/>
      <c r="B35" s="150"/>
      <c r="C35" s="165">
        <v>8</v>
      </c>
      <c r="D35" s="165" t="s">
        <v>384</v>
      </c>
      <c r="E35" s="150"/>
      <c r="F35" s="164"/>
      <c r="G35" s="153">
        <f>ROUND((SUM(L33:L34))/1,2)</f>
        <v>0</v>
      </c>
      <c r="H35" s="153">
        <f>ROUND((SUM(M33:M34))/1,2)</f>
        <v>0</v>
      </c>
      <c r="I35" s="153">
        <f>ROUND((SUM(I33:I34))/1,2)</f>
        <v>0</v>
      </c>
      <c r="J35" s="150"/>
      <c r="K35" s="150"/>
      <c r="L35" s="150">
        <f>ROUND((SUM(L33:L34))/1,2)</f>
        <v>0</v>
      </c>
      <c r="M35" s="150">
        <f>ROUND((SUM(M33:M34))/1,2)</f>
        <v>0</v>
      </c>
      <c r="N35" s="150"/>
      <c r="O35" s="150"/>
      <c r="P35" s="175"/>
      <c r="Q35" s="150"/>
      <c r="R35" s="150"/>
      <c r="S35" s="175">
        <f>ROUND((SUM(S33:S34))/1,2)</f>
        <v>0</v>
      </c>
      <c r="T35" s="147"/>
      <c r="U35" s="147"/>
      <c r="V35" s="2">
        <f>ROUND((SUM(V33:V34))/1,2)</f>
        <v>0</v>
      </c>
      <c r="W35" s="147"/>
      <c r="X35" s="147"/>
      <c r="Y35" s="147"/>
      <c r="Z35" s="147"/>
    </row>
    <row r="36" spans="1:22" ht="15">
      <c r="A36" s="1"/>
      <c r="B36" s="1"/>
      <c r="C36" s="1"/>
      <c r="D36" s="1"/>
      <c r="E36" s="1"/>
      <c r="F36" s="160"/>
      <c r="G36" s="143"/>
      <c r="H36" s="143"/>
      <c r="I36" s="143"/>
      <c r="J36" s="1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6" ht="15">
      <c r="A37" s="150"/>
      <c r="B37" s="150"/>
      <c r="C37" s="165">
        <v>99</v>
      </c>
      <c r="D37" s="165" t="s">
        <v>84</v>
      </c>
      <c r="E37" s="150"/>
      <c r="F37" s="164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47"/>
      <c r="U37" s="147"/>
      <c r="V37" s="150"/>
      <c r="W37" s="147"/>
      <c r="X37" s="147"/>
      <c r="Y37" s="147"/>
      <c r="Z37" s="147"/>
    </row>
    <row r="38" spans="1:26" ht="24.75" customHeight="1">
      <c r="A38" s="171"/>
      <c r="B38" s="166" t="s">
        <v>371</v>
      </c>
      <c r="C38" s="172" t="s">
        <v>421</v>
      </c>
      <c r="D38" s="166" t="s">
        <v>422</v>
      </c>
      <c r="E38" s="166" t="s">
        <v>169</v>
      </c>
      <c r="F38" s="167">
        <v>24.2</v>
      </c>
      <c r="G38" s="173"/>
      <c r="H38" s="173"/>
      <c r="I38" s="168">
        <f>ROUND(F38*(G38+H38),2)</f>
        <v>0</v>
      </c>
      <c r="J38" s="166">
        <f>ROUND(F38*(N38),2)</f>
        <v>0</v>
      </c>
      <c r="K38" s="169">
        <f>ROUND(F38*(O38),2)</f>
        <v>0</v>
      </c>
      <c r="L38" s="169">
        <f>ROUND(F38*(G38),2)</f>
        <v>0</v>
      </c>
      <c r="M38" s="169">
        <f>ROUND(F38*(H38),2)</f>
        <v>0</v>
      </c>
      <c r="N38" s="169">
        <v>0</v>
      </c>
      <c r="O38" s="169"/>
      <c r="P38" s="174"/>
      <c r="Q38" s="174"/>
      <c r="R38" s="174"/>
      <c r="S38" s="169">
        <f>ROUND(F38*(P38),3)</f>
        <v>0</v>
      </c>
      <c r="T38" s="170"/>
      <c r="U38" s="170"/>
      <c r="V38" s="174"/>
      <c r="Z38">
        <v>0</v>
      </c>
    </row>
    <row r="39" spans="1:22" ht="15">
      <c r="A39" s="150"/>
      <c r="B39" s="150"/>
      <c r="C39" s="165">
        <v>99</v>
      </c>
      <c r="D39" s="165" t="s">
        <v>84</v>
      </c>
      <c r="E39" s="150"/>
      <c r="F39" s="164"/>
      <c r="G39" s="153">
        <f>ROUND((SUM(L37:L38))/1,2)</f>
        <v>0</v>
      </c>
      <c r="H39" s="153">
        <f>ROUND((SUM(M37:M38))/1,2)</f>
        <v>0</v>
      </c>
      <c r="I39" s="153">
        <f>ROUND((SUM(I37:I38))/1,2)</f>
        <v>0</v>
      </c>
      <c r="J39" s="150"/>
      <c r="K39" s="150"/>
      <c r="L39" s="150">
        <f>ROUND((SUM(L37:L38))/1,2)</f>
        <v>0</v>
      </c>
      <c r="M39" s="150">
        <f>ROUND((SUM(M37:M38))/1,2)</f>
        <v>0</v>
      </c>
      <c r="N39" s="150"/>
      <c r="O39" s="150"/>
      <c r="P39" s="175"/>
      <c r="Q39" s="1"/>
      <c r="R39" s="1"/>
      <c r="S39" s="175">
        <f>ROUND((SUM(S37:S38))/1,2)</f>
        <v>0</v>
      </c>
      <c r="T39" s="185"/>
      <c r="U39" s="185"/>
      <c r="V39" s="2">
        <f>ROUND((SUM(V37:V38))/1,2)</f>
        <v>0</v>
      </c>
    </row>
    <row r="40" spans="1:22" ht="15">
      <c r="A40" s="1"/>
      <c r="B40" s="1"/>
      <c r="C40" s="1"/>
      <c r="D40" s="1"/>
      <c r="E40" s="1"/>
      <c r="F40" s="160"/>
      <c r="G40" s="143"/>
      <c r="H40" s="143"/>
      <c r="I40" s="143"/>
      <c r="J40" s="1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2" ht="15">
      <c r="A41" s="150"/>
      <c r="B41" s="150"/>
      <c r="C41" s="150"/>
      <c r="D41" s="2" t="s">
        <v>78</v>
      </c>
      <c r="E41" s="150"/>
      <c r="F41" s="164"/>
      <c r="G41" s="153">
        <f>ROUND((SUM(L9:L40))/2,2)</f>
        <v>0</v>
      </c>
      <c r="H41" s="153">
        <f>ROUND((SUM(M9:M40))/2,2)</f>
        <v>0</v>
      </c>
      <c r="I41" s="153">
        <f>ROUND((SUM(I9:I40))/2,2)</f>
        <v>0</v>
      </c>
      <c r="J41" s="150"/>
      <c r="K41" s="150"/>
      <c r="L41" s="150">
        <f>ROUND((SUM(L9:L40))/2,2)</f>
        <v>0</v>
      </c>
      <c r="M41" s="150">
        <f>ROUND((SUM(M9:M40))/2,2)</f>
        <v>0</v>
      </c>
      <c r="N41" s="150"/>
      <c r="O41" s="150"/>
      <c r="P41" s="175"/>
      <c r="Q41" s="1"/>
      <c r="R41" s="1"/>
      <c r="S41" s="175">
        <f>ROUND((SUM(S9:S40))/2,2)</f>
        <v>16.4</v>
      </c>
      <c r="V41" s="2">
        <f>ROUND((SUM(V9:V40))/2,2)</f>
        <v>0</v>
      </c>
    </row>
    <row r="42" spans="1:26" ht="15">
      <c r="A42" s="186"/>
      <c r="B42" s="186"/>
      <c r="C42" s="186"/>
      <c r="D42" s="186" t="s">
        <v>88</v>
      </c>
      <c r="E42" s="186"/>
      <c r="F42" s="187"/>
      <c r="G42" s="188">
        <f>ROUND((SUM(L9:L41))/3,2)</f>
        <v>0</v>
      </c>
      <c r="H42" s="188">
        <f>ROUND((SUM(M9:M41))/3,2)</f>
        <v>0</v>
      </c>
      <c r="I42" s="188">
        <f>ROUND((SUM(I9:I41))/3,2)</f>
        <v>0</v>
      </c>
      <c r="J42" s="186"/>
      <c r="K42" s="188">
        <f>ROUND((SUM(K9:K41))/3,2)</f>
        <v>0</v>
      </c>
      <c r="L42" s="186">
        <f>ROUND((SUM(L9:L41))/3,2)</f>
        <v>0</v>
      </c>
      <c r="M42" s="186">
        <f>ROUND((SUM(M9:M41))/3,2)</f>
        <v>0</v>
      </c>
      <c r="N42" s="186"/>
      <c r="O42" s="186"/>
      <c r="P42" s="187"/>
      <c r="Q42" s="186"/>
      <c r="R42" s="188"/>
      <c r="S42" s="187">
        <f>ROUND((SUM(S9:S41))/3,2)</f>
        <v>16.4</v>
      </c>
      <c r="T42" s="189"/>
      <c r="U42" s="189"/>
      <c r="V42" s="186">
        <f>ROUND((SUM(V9:V41))/3,2)</f>
        <v>0</v>
      </c>
      <c r="X42" s="13"/>
      <c r="Y42">
        <f>(SUM(Y9:Y41))</f>
        <v>0</v>
      </c>
      <c r="Z42">
        <f>(SUM(Z9:Z41))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Regenerácia vnútrobloku sidlíska vo Vranove nad Topľou parc.č.3006 2,8,21 až 25., 30006 46,72,76 / SO 09 - Sadové úpravy</oddHeader>
    <oddFooter xml:space="preserve">&amp;L&amp;7Spracované systémom Systematic® Kalkulus, tel.: 051 77 10 585&amp;RStrana &amp;P z &amp;N   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7"/>
      <c r="C1" s="17"/>
      <c r="D1" s="17"/>
      <c r="E1" s="17"/>
      <c r="F1" s="18" t="s">
        <v>26</v>
      </c>
      <c r="G1" s="17"/>
      <c r="H1" s="17"/>
      <c r="I1" s="17"/>
      <c r="J1" s="17"/>
      <c r="W1">
        <v>30.126</v>
      </c>
    </row>
    <row r="2" spans="1:10" ht="30" customHeight="1" thickTop="1">
      <c r="A2" s="16"/>
      <c r="B2" s="213" t="s">
        <v>1</v>
      </c>
      <c r="C2" s="214"/>
      <c r="D2" s="214"/>
      <c r="E2" s="214"/>
      <c r="F2" s="214"/>
      <c r="G2" s="214"/>
      <c r="H2" s="214"/>
      <c r="I2" s="214"/>
      <c r="J2" s="215"/>
    </row>
    <row r="3" spans="1:10" ht="18" customHeight="1">
      <c r="A3" s="16"/>
      <c r="B3" s="37" t="s">
        <v>423</v>
      </c>
      <c r="C3" s="38"/>
      <c r="D3" s="39"/>
      <c r="E3" s="39"/>
      <c r="F3" s="39"/>
      <c r="G3" s="20"/>
      <c r="H3" s="20"/>
      <c r="I3" s="40" t="s">
        <v>27</v>
      </c>
      <c r="J3" s="33"/>
    </row>
    <row r="4" spans="1:10" ht="18" customHeight="1">
      <c r="A4" s="16"/>
      <c r="B4" s="26"/>
      <c r="C4" s="23"/>
      <c r="D4" s="20"/>
      <c r="E4" s="20"/>
      <c r="F4" s="20"/>
      <c r="G4" s="20"/>
      <c r="H4" s="20"/>
      <c r="I4" s="40" t="s">
        <v>29</v>
      </c>
      <c r="J4" s="33"/>
    </row>
    <row r="5" spans="1:10" ht="18" customHeight="1" thickBot="1">
      <c r="A5" s="16"/>
      <c r="B5" s="41" t="s">
        <v>30</v>
      </c>
      <c r="C5" s="23"/>
      <c r="D5" s="20"/>
      <c r="E5" s="20"/>
      <c r="F5" s="42" t="s">
        <v>31</v>
      </c>
      <c r="G5" s="20"/>
      <c r="H5" s="20"/>
      <c r="I5" s="40" t="s">
        <v>32</v>
      </c>
      <c r="J5" s="43" t="s">
        <v>33</v>
      </c>
    </row>
    <row r="6" spans="1:10" ht="19.5" customHeight="1" thickTop="1">
      <c r="A6" s="16"/>
      <c r="B6" s="207" t="s">
        <v>34</v>
      </c>
      <c r="C6" s="208"/>
      <c r="D6" s="208"/>
      <c r="E6" s="208"/>
      <c r="F6" s="208"/>
      <c r="G6" s="208"/>
      <c r="H6" s="208"/>
      <c r="I6" s="208"/>
      <c r="J6" s="209"/>
    </row>
    <row r="7" spans="1:10" ht="18" customHeight="1">
      <c r="A7" s="16"/>
      <c r="B7" s="52" t="s">
        <v>37</v>
      </c>
      <c r="C7" s="45"/>
      <c r="D7" s="21"/>
      <c r="E7" s="21"/>
      <c r="F7" s="21"/>
      <c r="G7" s="53" t="s">
        <v>38</v>
      </c>
      <c r="H7" s="21"/>
      <c r="I7" s="31"/>
      <c r="J7" s="46"/>
    </row>
    <row r="8" spans="1:10" ht="19.5" customHeight="1">
      <c r="A8" s="16"/>
      <c r="B8" s="210" t="s">
        <v>35</v>
      </c>
      <c r="C8" s="211"/>
      <c r="D8" s="211"/>
      <c r="E8" s="211"/>
      <c r="F8" s="211"/>
      <c r="G8" s="211"/>
      <c r="H8" s="211"/>
      <c r="I8" s="211"/>
      <c r="J8" s="212"/>
    </row>
    <row r="9" spans="1:10" ht="18" customHeight="1">
      <c r="A9" s="16"/>
      <c r="B9" s="41" t="s">
        <v>37</v>
      </c>
      <c r="C9" s="23"/>
      <c r="D9" s="20"/>
      <c r="E9" s="20"/>
      <c r="F9" s="20"/>
      <c r="G9" s="42" t="s">
        <v>38</v>
      </c>
      <c r="H9" s="20"/>
      <c r="I9" s="30"/>
      <c r="J9" s="33"/>
    </row>
    <row r="10" spans="1:10" ht="19.5" customHeight="1">
      <c r="A10" s="16"/>
      <c r="B10" s="210" t="s">
        <v>36</v>
      </c>
      <c r="C10" s="211"/>
      <c r="D10" s="211"/>
      <c r="E10" s="211"/>
      <c r="F10" s="211"/>
      <c r="G10" s="211"/>
      <c r="H10" s="211"/>
      <c r="I10" s="211"/>
      <c r="J10" s="212"/>
    </row>
    <row r="11" spans="1:10" ht="18" customHeight="1" thickBot="1">
      <c r="A11" s="16"/>
      <c r="B11" s="41" t="s">
        <v>37</v>
      </c>
      <c r="C11" s="23"/>
      <c r="D11" s="20"/>
      <c r="E11" s="20"/>
      <c r="F11" s="20"/>
      <c r="G11" s="42" t="s">
        <v>38</v>
      </c>
      <c r="H11" s="20"/>
      <c r="I11" s="30"/>
      <c r="J11" s="33"/>
    </row>
    <row r="12" spans="1:10" ht="18" customHeight="1" thickTop="1">
      <c r="A12" s="16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6"/>
      <c r="B13" s="44"/>
      <c r="C13" s="45"/>
      <c r="D13" s="21"/>
      <c r="E13" s="21"/>
      <c r="F13" s="21"/>
      <c r="G13" s="21"/>
      <c r="H13" s="21"/>
      <c r="I13" s="31"/>
      <c r="J13" s="46"/>
    </row>
    <row r="14" spans="1:10" ht="18" customHeight="1" thickTop="1">
      <c r="A14" s="16"/>
      <c r="B14" s="55" t="s">
        <v>39</v>
      </c>
      <c r="C14" s="83" t="s">
        <v>6</v>
      </c>
      <c r="D14" s="84" t="s">
        <v>67</v>
      </c>
      <c r="E14" s="85" t="s">
        <v>68</v>
      </c>
      <c r="F14" s="83" t="s">
        <v>69</v>
      </c>
      <c r="G14" s="55" t="s">
        <v>46</v>
      </c>
      <c r="H14" s="48"/>
      <c r="I14" s="50"/>
      <c r="J14" s="51"/>
    </row>
    <row r="15" spans="1:10" ht="18" customHeight="1">
      <c r="A15" s="16"/>
      <c r="B15" s="90">
        <v>1</v>
      </c>
      <c r="C15" s="91" t="s">
        <v>40</v>
      </c>
      <c r="D15" s="92">
        <f>'Rekap 18798'!B12</f>
        <v>0</v>
      </c>
      <c r="E15" s="93">
        <f>'Rekap 18798'!C12</f>
        <v>0</v>
      </c>
      <c r="F15" s="91">
        <f>'Rekap 18798'!D12</f>
        <v>0</v>
      </c>
      <c r="G15" s="56">
        <v>7</v>
      </c>
      <c r="H15" s="58" t="s">
        <v>47</v>
      </c>
      <c r="I15" s="31"/>
      <c r="J15" s="60">
        <v>0</v>
      </c>
    </row>
    <row r="16" spans="1:10" ht="18" customHeight="1">
      <c r="A16" s="16"/>
      <c r="B16" s="88">
        <v>2</v>
      </c>
      <c r="C16" s="89" t="s">
        <v>41</v>
      </c>
      <c r="D16" s="94"/>
      <c r="E16" s="95"/>
      <c r="F16" s="104"/>
      <c r="G16" s="107"/>
      <c r="H16" s="119"/>
      <c r="I16" s="121"/>
      <c r="J16" s="114"/>
    </row>
    <row r="17" spans="1:10" ht="18" customHeight="1">
      <c r="A17" s="16"/>
      <c r="B17" s="62">
        <v>3</v>
      </c>
      <c r="C17" s="65" t="s">
        <v>42</v>
      </c>
      <c r="D17" s="86"/>
      <c r="E17" s="87"/>
      <c r="F17" s="79"/>
      <c r="G17" s="56">
        <v>8</v>
      </c>
      <c r="H17" s="66" t="s">
        <v>48</v>
      </c>
      <c r="I17" s="121"/>
      <c r="J17" s="114">
        <f>'SO 18798'!Z43</f>
        <v>0</v>
      </c>
    </row>
    <row r="18" spans="1:10" ht="18" customHeight="1">
      <c r="A18" s="16"/>
      <c r="B18" s="56">
        <v>4</v>
      </c>
      <c r="C18" s="66" t="s">
        <v>43</v>
      </c>
      <c r="D18" s="70"/>
      <c r="E18" s="69"/>
      <c r="F18" s="72"/>
      <c r="G18" s="56">
        <v>9</v>
      </c>
      <c r="H18" s="66" t="s">
        <v>49</v>
      </c>
      <c r="I18" s="121"/>
      <c r="J18" s="114">
        <v>0</v>
      </c>
    </row>
    <row r="19" spans="1:10" ht="18" customHeight="1">
      <c r="A19" s="16"/>
      <c r="B19" s="56">
        <v>5</v>
      </c>
      <c r="C19" s="66" t="s">
        <v>44</v>
      </c>
      <c r="D19" s="70"/>
      <c r="E19" s="69"/>
      <c r="F19" s="72"/>
      <c r="G19" s="107"/>
      <c r="H19" s="119"/>
      <c r="I19" s="121"/>
      <c r="J19" s="120"/>
    </row>
    <row r="20" spans="1:10" ht="18" customHeight="1" thickBot="1">
      <c r="A20" s="16"/>
      <c r="B20" s="56">
        <v>6</v>
      </c>
      <c r="C20" s="67" t="s">
        <v>45</v>
      </c>
      <c r="D20" s="71"/>
      <c r="E20" s="99"/>
      <c r="F20" s="105">
        <f>SUM(F15:F19)</f>
        <v>0</v>
      </c>
      <c r="G20" s="56">
        <v>10</v>
      </c>
      <c r="H20" s="66" t="s">
        <v>45</v>
      </c>
      <c r="I20" s="123"/>
      <c r="J20" s="98">
        <f>SUM(J15:J19)</f>
        <v>0</v>
      </c>
    </row>
    <row r="21" spans="1:10" ht="18" customHeight="1" thickTop="1">
      <c r="A21" s="16"/>
      <c r="B21" s="61" t="s">
        <v>56</v>
      </c>
      <c r="C21" s="64" t="s">
        <v>57</v>
      </c>
      <c r="D21" s="68"/>
      <c r="E21" s="22"/>
      <c r="F21" s="97"/>
      <c r="G21" s="61" t="s">
        <v>63</v>
      </c>
      <c r="H21" s="57" t="s">
        <v>57</v>
      </c>
      <c r="I21" s="31"/>
      <c r="J21" s="124"/>
    </row>
    <row r="22" spans="1:26" ht="18" customHeight="1">
      <c r="A22" s="16"/>
      <c r="B22" s="62">
        <v>11</v>
      </c>
      <c r="C22" s="58" t="s">
        <v>58</v>
      </c>
      <c r="D22" s="78"/>
      <c r="E22" s="81" t="s">
        <v>61</v>
      </c>
      <c r="F22" s="79">
        <f>((F15*U22*0)+(F16*V22*0)+(F17*W22*0))/100</f>
        <v>0</v>
      </c>
      <c r="G22" s="62">
        <v>16</v>
      </c>
      <c r="H22" s="65" t="s">
        <v>64</v>
      </c>
      <c r="I22" s="122" t="s">
        <v>61</v>
      </c>
      <c r="J22" s="113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6"/>
      <c r="B23" s="56">
        <v>12</v>
      </c>
      <c r="C23" s="59" t="s">
        <v>59</v>
      </c>
      <c r="D23" s="63"/>
      <c r="E23" s="81" t="s">
        <v>62</v>
      </c>
      <c r="F23" s="72">
        <f>((F15*U23*0)+(F16*V23*0)+(F17*W23*0))/100</f>
        <v>0</v>
      </c>
      <c r="G23" s="56">
        <v>17</v>
      </c>
      <c r="H23" s="66" t="s">
        <v>65</v>
      </c>
      <c r="I23" s="122" t="s">
        <v>61</v>
      </c>
      <c r="J23" s="114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6"/>
      <c r="B24" s="56">
        <v>13</v>
      </c>
      <c r="C24" s="59" t="s">
        <v>60</v>
      </c>
      <c r="D24" s="63"/>
      <c r="E24" s="81" t="s">
        <v>61</v>
      </c>
      <c r="F24" s="72">
        <f>((F15*U24*0)+(F16*V24*0)+(F17*W24*0))/100</f>
        <v>0</v>
      </c>
      <c r="G24" s="56">
        <v>18</v>
      </c>
      <c r="H24" s="66" t="s">
        <v>66</v>
      </c>
      <c r="I24" s="122" t="s">
        <v>62</v>
      </c>
      <c r="J24" s="114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6"/>
      <c r="B25" s="56">
        <v>14</v>
      </c>
      <c r="C25" s="23"/>
      <c r="D25" s="63"/>
      <c r="E25" s="82"/>
      <c r="F25" s="80"/>
      <c r="G25" s="56">
        <v>19</v>
      </c>
      <c r="H25" s="119"/>
      <c r="I25" s="121"/>
      <c r="J25" s="120"/>
    </row>
    <row r="26" spans="1:10" ht="18" customHeight="1" thickBot="1">
      <c r="A26" s="16"/>
      <c r="B26" s="56">
        <v>15</v>
      </c>
      <c r="C26" s="59"/>
      <c r="D26" s="63"/>
      <c r="E26" s="63"/>
      <c r="F26" s="106"/>
      <c r="G26" s="56">
        <v>20</v>
      </c>
      <c r="H26" s="66" t="s">
        <v>45</v>
      </c>
      <c r="I26" s="123"/>
      <c r="J26" s="98">
        <f>SUM(J22:J25)+SUM(F22:F25)</f>
        <v>0</v>
      </c>
    </row>
    <row r="27" spans="1:10" ht="18" customHeight="1" thickTop="1">
      <c r="A27" s="16"/>
      <c r="B27" s="100"/>
      <c r="C27" s="135" t="s">
        <v>72</v>
      </c>
      <c r="D27" s="128"/>
      <c r="E27" s="101"/>
      <c r="F27" s="32"/>
      <c r="G27" s="108" t="s">
        <v>50</v>
      </c>
      <c r="H27" s="103" t="s">
        <v>51</v>
      </c>
      <c r="I27" s="31"/>
      <c r="J27" s="34"/>
    </row>
    <row r="28" spans="1:10" ht="18" customHeight="1">
      <c r="A28" s="16"/>
      <c r="B28" s="29"/>
      <c r="C28" s="126"/>
      <c r="D28" s="129"/>
      <c r="E28" s="25"/>
      <c r="F28" s="16"/>
      <c r="G28" s="88">
        <v>21</v>
      </c>
      <c r="H28" s="89" t="s">
        <v>52</v>
      </c>
      <c r="I28" s="116"/>
      <c r="J28" s="96">
        <f>F20+J20+F26+J26</f>
        <v>0</v>
      </c>
    </row>
    <row r="29" spans="1:10" ht="18" customHeight="1">
      <c r="A29" s="16"/>
      <c r="B29" s="73"/>
      <c r="C29" s="127"/>
      <c r="D29" s="130"/>
      <c r="E29" s="25"/>
      <c r="F29" s="16"/>
      <c r="G29" s="62">
        <v>22</v>
      </c>
      <c r="H29" s="65" t="s">
        <v>53</v>
      </c>
      <c r="I29" s="117">
        <f>J28-SUM('SO 18798'!K9:'SO 18798'!K42)</f>
        <v>0</v>
      </c>
      <c r="J29" s="113">
        <f>ROUND(((ROUND(I29,2)*20)*1/100),2)</f>
        <v>0</v>
      </c>
    </row>
    <row r="30" spans="1:10" ht="18" customHeight="1">
      <c r="A30" s="16"/>
      <c r="B30" s="26"/>
      <c r="C30" s="119"/>
      <c r="D30" s="121"/>
      <c r="E30" s="25"/>
      <c r="F30" s="16"/>
      <c r="G30" s="56">
        <v>23</v>
      </c>
      <c r="H30" s="66" t="s">
        <v>53</v>
      </c>
      <c r="I30" s="81">
        <f>SUM('SO 18798'!K9:'SO 18798'!K42)</f>
        <v>0</v>
      </c>
      <c r="J30" s="114">
        <f>ROUND(((ROUND(I30,2)*20)/100),2)</f>
        <v>0</v>
      </c>
    </row>
    <row r="31" spans="1:10" ht="18" customHeight="1">
      <c r="A31" s="16"/>
      <c r="B31" s="27"/>
      <c r="C31" s="131"/>
      <c r="D31" s="132"/>
      <c r="E31" s="25"/>
      <c r="F31" s="16"/>
      <c r="G31" s="88">
        <v>24</v>
      </c>
      <c r="H31" s="89" t="s">
        <v>54</v>
      </c>
      <c r="I31" s="111"/>
      <c r="J31" s="125">
        <f>SUM(J28:J30)</f>
        <v>0</v>
      </c>
    </row>
    <row r="32" spans="1:10" ht="18" customHeight="1" thickBot="1">
      <c r="A32" s="16"/>
      <c r="B32" s="44"/>
      <c r="C32" s="112"/>
      <c r="D32" s="118"/>
      <c r="E32" s="74"/>
      <c r="F32" s="75"/>
      <c r="G32" s="62" t="s">
        <v>55</v>
      </c>
      <c r="H32" s="112"/>
      <c r="I32" s="118"/>
      <c r="J32" s="115"/>
    </row>
    <row r="33" spans="1:10" ht="18" customHeight="1" thickTop="1">
      <c r="A33" s="16"/>
      <c r="B33" s="100"/>
      <c r="C33" s="101"/>
      <c r="D33" s="133" t="s">
        <v>70</v>
      </c>
      <c r="E33" s="77"/>
      <c r="F33" s="102"/>
      <c r="G33" s="109">
        <v>26</v>
      </c>
      <c r="H33" s="134" t="s">
        <v>71</v>
      </c>
      <c r="I33" s="32"/>
      <c r="J33" s="110"/>
    </row>
    <row r="34" spans="1:10" ht="18" customHeight="1">
      <c r="A34" s="16"/>
      <c r="B34" s="28"/>
      <c r="C34" s="24"/>
      <c r="D34" s="19"/>
      <c r="E34" s="19"/>
      <c r="F34" s="19"/>
      <c r="G34" s="19"/>
      <c r="H34" s="19"/>
      <c r="I34" s="32"/>
      <c r="J34" s="35"/>
    </row>
    <row r="35" spans="1:10" ht="18" customHeight="1">
      <c r="A35" s="16"/>
      <c r="B35" s="29"/>
      <c r="C35" s="25"/>
      <c r="D35" s="3"/>
      <c r="E35" s="3"/>
      <c r="F35" s="3"/>
      <c r="G35" s="3"/>
      <c r="H35" s="3"/>
      <c r="I35" s="16"/>
      <c r="J35" s="36"/>
    </row>
    <row r="36" spans="1:10" ht="18" customHeight="1">
      <c r="A36" s="16"/>
      <c r="B36" s="29"/>
      <c r="C36" s="25"/>
      <c r="D36" s="3"/>
      <c r="E36" s="3"/>
      <c r="F36" s="3"/>
      <c r="G36" s="3"/>
      <c r="H36" s="3"/>
      <c r="I36" s="16"/>
      <c r="J36" s="36"/>
    </row>
    <row r="37" spans="1:10" ht="18" customHeight="1">
      <c r="A37" s="16"/>
      <c r="B37" s="29"/>
      <c r="C37" s="25"/>
      <c r="D37" s="3"/>
      <c r="E37" s="3"/>
      <c r="F37" s="3"/>
      <c r="G37" s="3"/>
      <c r="H37" s="3"/>
      <c r="I37" s="16"/>
      <c r="J37" s="36"/>
    </row>
    <row r="38" spans="1:10" ht="18" customHeight="1">
      <c r="A38" s="16"/>
      <c r="B38" s="29"/>
      <c r="C38" s="25"/>
      <c r="D38" s="3"/>
      <c r="E38" s="3"/>
      <c r="F38" s="3"/>
      <c r="G38" s="3"/>
      <c r="H38" s="3"/>
      <c r="I38" s="16"/>
      <c r="J38" s="36"/>
    </row>
    <row r="39" spans="1:10" ht="18" customHeight="1">
      <c r="A39" s="16"/>
      <c r="B39" s="29"/>
      <c r="C39" s="25"/>
      <c r="D39" s="3"/>
      <c r="E39" s="3"/>
      <c r="F39" s="3"/>
      <c r="G39" s="3"/>
      <c r="H39" s="3"/>
      <c r="I39" s="16"/>
      <c r="J39" s="36"/>
    </row>
    <row r="40" spans="1:10" ht="18" customHeight="1" thickBot="1">
      <c r="A40" s="16"/>
      <c r="B40" s="73"/>
      <c r="C40" s="74"/>
      <c r="D40" s="17"/>
      <c r="E40" s="17"/>
      <c r="F40" s="17"/>
      <c r="G40" s="17"/>
      <c r="H40" s="17"/>
      <c r="I40" s="75"/>
      <c r="J40" s="76"/>
    </row>
    <row r="41" spans="1:10" ht="15.75" thickTop="1">
      <c r="A41" s="16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6" t="s">
        <v>34</v>
      </c>
      <c r="B1" s="217"/>
      <c r="C1" s="217"/>
      <c r="D1" s="218"/>
      <c r="E1" s="138" t="s">
        <v>31</v>
      </c>
      <c r="F1" s="137"/>
      <c r="W1">
        <v>30.126</v>
      </c>
    </row>
    <row r="2" spans="1:6" ht="19.5" customHeight="1">
      <c r="A2" s="216" t="s">
        <v>35</v>
      </c>
      <c r="B2" s="217"/>
      <c r="C2" s="217"/>
      <c r="D2" s="218"/>
      <c r="E2" s="138" t="s">
        <v>29</v>
      </c>
      <c r="F2" s="137"/>
    </row>
    <row r="3" spans="1:6" ht="19.5" customHeight="1">
      <c r="A3" s="216" t="s">
        <v>36</v>
      </c>
      <c r="B3" s="217"/>
      <c r="C3" s="217"/>
      <c r="D3" s="218"/>
      <c r="E3" s="138" t="s">
        <v>76</v>
      </c>
      <c r="F3" s="137"/>
    </row>
    <row r="4" spans="1:6" ht="15">
      <c r="A4" s="139" t="s">
        <v>1</v>
      </c>
      <c r="B4" s="136"/>
      <c r="C4" s="136"/>
      <c r="D4" s="136"/>
      <c r="E4" s="136"/>
      <c r="F4" s="136"/>
    </row>
    <row r="5" spans="1:6" ht="15">
      <c r="A5" s="139" t="s">
        <v>28</v>
      </c>
      <c r="B5" s="136"/>
      <c r="C5" s="136"/>
      <c r="D5" s="136"/>
      <c r="E5" s="136"/>
      <c r="F5" s="136"/>
    </row>
    <row r="6" spans="1:6" ht="15">
      <c r="A6" s="136"/>
      <c r="B6" s="136"/>
      <c r="C6" s="136"/>
      <c r="D6" s="136"/>
      <c r="E6" s="136"/>
      <c r="F6" s="136"/>
    </row>
    <row r="7" spans="1:6" ht="15">
      <c r="A7" s="136"/>
      <c r="B7" s="136"/>
      <c r="C7" s="136"/>
      <c r="D7" s="136"/>
      <c r="E7" s="136"/>
      <c r="F7" s="136"/>
    </row>
    <row r="8" spans="1:6" ht="15">
      <c r="A8" s="140" t="s">
        <v>77</v>
      </c>
      <c r="B8" s="136"/>
      <c r="C8" s="136"/>
      <c r="D8" s="136"/>
      <c r="E8" s="136"/>
      <c r="F8" s="136"/>
    </row>
    <row r="9" spans="1:6" ht="15">
      <c r="A9" s="141" t="s">
        <v>73</v>
      </c>
      <c r="B9" s="141" t="s">
        <v>67</v>
      </c>
      <c r="C9" s="141" t="s">
        <v>68</v>
      </c>
      <c r="D9" s="141" t="s">
        <v>45</v>
      </c>
      <c r="E9" s="141" t="s">
        <v>74</v>
      </c>
      <c r="F9" s="141" t="s">
        <v>75</v>
      </c>
    </row>
    <row r="10" spans="1:26" ht="15">
      <c r="A10" s="148" t="s">
        <v>78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">
      <c r="A11" s="150" t="s">
        <v>79</v>
      </c>
      <c r="B11" s="151">
        <f>'SO 18698'!L21</f>
        <v>0</v>
      </c>
      <c r="C11" s="151">
        <f>'SO 18698'!M21</f>
        <v>0</v>
      </c>
      <c r="D11" s="151">
        <f>'SO 18698'!I21</f>
        <v>0</v>
      </c>
      <c r="E11" s="152">
        <f>'SO 18698'!S21</f>
        <v>0</v>
      </c>
      <c r="F11" s="152">
        <f>'SO 18698'!V21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">
      <c r="A12" s="150" t="s">
        <v>80</v>
      </c>
      <c r="B12" s="151">
        <f>'SO 18698'!L29</f>
        <v>0</v>
      </c>
      <c r="C12" s="151">
        <f>'SO 18698'!M29</f>
        <v>0</v>
      </c>
      <c r="D12" s="151">
        <f>'SO 18698'!I29</f>
        <v>0</v>
      </c>
      <c r="E12" s="152">
        <f>'SO 18698'!S29</f>
        <v>60.77</v>
      </c>
      <c r="F12" s="152">
        <f>'SO 18698'!V29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">
      <c r="A13" s="150" t="s">
        <v>81</v>
      </c>
      <c r="B13" s="151">
        <f>'SO 18698'!L35</f>
        <v>0</v>
      </c>
      <c r="C13" s="151">
        <f>'SO 18698'!M35</f>
        <v>0</v>
      </c>
      <c r="D13" s="151">
        <f>'SO 18698'!I35</f>
        <v>0</v>
      </c>
      <c r="E13" s="152">
        <f>'SO 18698'!S35</f>
        <v>4.94</v>
      </c>
      <c r="F13" s="152">
        <f>'SO 18698'!V35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">
      <c r="A14" s="150" t="s">
        <v>82</v>
      </c>
      <c r="B14" s="151">
        <f>'SO 18698'!L45</f>
        <v>0</v>
      </c>
      <c r="C14" s="151">
        <f>'SO 18698'!M45</f>
        <v>0</v>
      </c>
      <c r="D14" s="151">
        <f>'SO 18698'!I45</f>
        <v>0</v>
      </c>
      <c r="E14" s="152">
        <f>'SO 18698'!S45</f>
        <v>360.36</v>
      </c>
      <c r="F14" s="152">
        <f>'SO 18698'!V45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5">
      <c r="A15" s="150" t="s">
        <v>83</v>
      </c>
      <c r="B15" s="151">
        <f>'SO 18698'!L51</f>
        <v>0</v>
      </c>
      <c r="C15" s="151">
        <f>'SO 18698'!M51</f>
        <v>0</v>
      </c>
      <c r="D15" s="151">
        <f>'SO 18698'!I51</f>
        <v>0</v>
      </c>
      <c r="E15" s="152">
        <f>'SO 18698'!S51</f>
        <v>32.9</v>
      </c>
      <c r="F15" s="152">
        <f>'SO 18698'!V51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ht="15">
      <c r="A16" s="150" t="s">
        <v>84</v>
      </c>
      <c r="B16" s="151">
        <f>'SO 18698'!L55</f>
        <v>0</v>
      </c>
      <c r="C16" s="151">
        <f>'SO 18698'!M55</f>
        <v>0</v>
      </c>
      <c r="D16" s="151">
        <f>'SO 18698'!I55</f>
        <v>0</v>
      </c>
      <c r="E16" s="152">
        <f>'SO 18698'!S55</f>
        <v>0</v>
      </c>
      <c r="F16" s="152">
        <f>'SO 18698'!V55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ht="15">
      <c r="A17" s="2" t="s">
        <v>78</v>
      </c>
      <c r="B17" s="153">
        <f>'SO 18698'!L57</f>
        <v>0</v>
      </c>
      <c r="C17" s="153">
        <f>'SO 18698'!M57</f>
        <v>0</v>
      </c>
      <c r="D17" s="153">
        <f>'SO 18698'!I57</f>
        <v>0</v>
      </c>
      <c r="E17" s="154">
        <f>'SO 18698'!S57</f>
        <v>458.97</v>
      </c>
      <c r="F17" s="154">
        <f>'SO 18698'!V57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6" ht="15">
      <c r="A18" s="1"/>
      <c r="B18" s="143"/>
      <c r="C18" s="143"/>
      <c r="D18" s="143"/>
      <c r="E18" s="142"/>
      <c r="F18" s="142"/>
    </row>
    <row r="19" spans="1:26" ht="15">
      <c r="A19" s="2" t="s">
        <v>85</v>
      </c>
      <c r="B19" s="153"/>
      <c r="C19" s="151"/>
      <c r="D19" s="151"/>
      <c r="E19" s="152"/>
      <c r="F19" s="152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ht="15">
      <c r="A20" s="150" t="s">
        <v>86</v>
      </c>
      <c r="B20" s="151">
        <f>'SO 18698'!L93</f>
        <v>0</v>
      </c>
      <c r="C20" s="151">
        <f>'SO 18698'!M93</f>
        <v>0</v>
      </c>
      <c r="D20" s="151">
        <f>'SO 18698'!I93</f>
        <v>0</v>
      </c>
      <c r="E20" s="152">
        <f>'SO 18698'!S93</f>
        <v>0</v>
      </c>
      <c r="F20" s="152">
        <f>'SO 18698'!V93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ht="15">
      <c r="A21" s="150" t="s">
        <v>87</v>
      </c>
      <c r="B21" s="151">
        <f>'SO 18698'!L98</f>
        <v>0</v>
      </c>
      <c r="C21" s="151">
        <f>'SO 18698'!M98</f>
        <v>0</v>
      </c>
      <c r="D21" s="151">
        <f>'SO 18698'!I98</f>
        <v>0</v>
      </c>
      <c r="E21" s="152">
        <f>'SO 18698'!S98</f>
        <v>4.16</v>
      </c>
      <c r="F21" s="152">
        <f>'SO 18698'!V98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ht="15">
      <c r="A22" s="2" t="s">
        <v>85</v>
      </c>
      <c r="B22" s="153">
        <f>'SO 18698'!L100</f>
        <v>0</v>
      </c>
      <c r="C22" s="153">
        <f>'SO 18698'!M100</f>
        <v>0</v>
      </c>
      <c r="D22" s="153">
        <f>'SO 18698'!I100</f>
        <v>0</v>
      </c>
      <c r="E22" s="154">
        <f>'SO 18698'!S100</f>
        <v>4.16</v>
      </c>
      <c r="F22" s="154">
        <f>'SO 18698'!V100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6" ht="15">
      <c r="A23" s="1"/>
      <c r="B23" s="143"/>
      <c r="C23" s="143"/>
      <c r="D23" s="143"/>
      <c r="E23" s="142"/>
      <c r="F23" s="142"/>
    </row>
    <row r="24" spans="1:26" ht="15">
      <c r="A24" s="2" t="s">
        <v>88</v>
      </c>
      <c r="B24" s="153">
        <f>'SO 18698'!L101</f>
        <v>0</v>
      </c>
      <c r="C24" s="153">
        <f>'SO 18698'!M101</f>
        <v>0</v>
      </c>
      <c r="D24" s="153">
        <f>'SO 18698'!I101</f>
        <v>0</v>
      </c>
      <c r="E24" s="154">
        <f>'SO 18698'!S101</f>
        <v>463.13</v>
      </c>
      <c r="F24" s="154">
        <f>'SO 18698'!V101</f>
        <v>0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6" ht="15">
      <c r="A25" s="1"/>
      <c r="B25" s="143"/>
      <c r="C25" s="143"/>
      <c r="D25" s="143"/>
      <c r="E25" s="142"/>
      <c r="F25" s="142"/>
    </row>
    <row r="26" spans="1:6" ht="15">
      <c r="A26" s="1"/>
      <c r="B26" s="143"/>
      <c r="C26" s="143"/>
      <c r="D26" s="143"/>
      <c r="E26" s="142"/>
      <c r="F26" s="142"/>
    </row>
    <row r="27" spans="1:6" ht="15">
      <c r="A27" s="1"/>
      <c r="B27" s="143"/>
      <c r="C27" s="143"/>
      <c r="D27" s="143"/>
      <c r="E27" s="142"/>
      <c r="F27" s="142"/>
    </row>
    <row r="28" spans="1:6" ht="15">
      <c r="A28" s="1"/>
      <c r="B28" s="143"/>
      <c r="C28" s="143"/>
      <c r="D28" s="143"/>
      <c r="E28" s="142"/>
      <c r="F28" s="142"/>
    </row>
    <row r="29" spans="1:6" ht="15">
      <c r="A29" s="1"/>
      <c r="B29" s="143"/>
      <c r="C29" s="143"/>
      <c r="D29" s="143"/>
      <c r="E29" s="142"/>
      <c r="F29" s="142"/>
    </row>
    <row r="30" spans="1:6" ht="15">
      <c r="A30" s="1"/>
      <c r="B30" s="143"/>
      <c r="C30" s="143"/>
      <c r="D30" s="143"/>
      <c r="E30" s="142"/>
      <c r="F30" s="142"/>
    </row>
    <row r="31" spans="1:6" ht="15">
      <c r="A31" s="1"/>
      <c r="B31" s="143"/>
      <c r="C31" s="143"/>
      <c r="D31" s="143"/>
      <c r="E31" s="142"/>
      <c r="F31" s="142"/>
    </row>
    <row r="32" spans="1:6" ht="15">
      <c r="A32" s="1"/>
      <c r="B32" s="143"/>
      <c r="C32" s="143"/>
      <c r="D32" s="143"/>
      <c r="E32" s="142"/>
      <c r="F32" s="142"/>
    </row>
    <row r="33" spans="1:6" ht="15">
      <c r="A33" s="1"/>
      <c r="B33" s="143"/>
      <c r="C33" s="143"/>
      <c r="D33" s="143"/>
      <c r="E33" s="142"/>
      <c r="F33" s="142"/>
    </row>
    <row r="34" spans="1:6" ht="15">
      <c r="A34" s="1"/>
      <c r="B34" s="143"/>
      <c r="C34" s="143"/>
      <c r="D34" s="143"/>
      <c r="E34" s="142"/>
      <c r="F34" s="142"/>
    </row>
    <row r="35" spans="1:6" ht="15">
      <c r="A35" s="1"/>
      <c r="B35" s="143"/>
      <c r="C35" s="143"/>
      <c r="D35" s="143"/>
      <c r="E35" s="142"/>
      <c r="F35" s="142"/>
    </row>
    <row r="36" spans="1:6" ht="15">
      <c r="A36" s="1"/>
      <c r="B36" s="143"/>
      <c r="C36" s="143"/>
      <c r="D36" s="143"/>
      <c r="E36" s="142"/>
      <c r="F36" s="142"/>
    </row>
    <row r="37" spans="1:6" ht="15">
      <c r="A37" s="1"/>
      <c r="B37" s="143"/>
      <c r="C37" s="143"/>
      <c r="D37" s="143"/>
      <c r="E37" s="142"/>
      <c r="F37" s="142"/>
    </row>
    <row r="38" spans="1:6" ht="15">
      <c r="A38" s="1"/>
      <c r="B38" s="143"/>
      <c r="C38" s="143"/>
      <c r="D38" s="143"/>
      <c r="E38" s="142"/>
      <c r="F38" s="142"/>
    </row>
    <row r="39" spans="1:6" ht="15">
      <c r="A39" s="1"/>
      <c r="B39" s="143"/>
      <c r="C39" s="143"/>
      <c r="D39" s="143"/>
      <c r="E39" s="142"/>
      <c r="F39" s="142"/>
    </row>
    <row r="40" spans="1:6" ht="15">
      <c r="A40" s="1"/>
      <c r="B40" s="143"/>
      <c r="C40" s="143"/>
      <c r="D40" s="143"/>
      <c r="E40" s="142"/>
      <c r="F40" s="142"/>
    </row>
    <row r="41" spans="1:6" ht="15">
      <c r="A41" s="1"/>
      <c r="B41" s="143"/>
      <c r="C41" s="143"/>
      <c r="D41" s="143"/>
      <c r="E41" s="142"/>
      <c r="F41" s="142"/>
    </row>
    <row r="42" spans="1:6" ht="15">
      <c r="A42" s="1"/>
      <c r="B42" s="143"/>
      <c r="C42" s="143"/>
      <c r="D42" s="143"/>
      <c r="E42" s="142"/>
      <c r="F42" s="142"/>
    </row>
    <row r="43" spans="1:6" ht="15">
      <c r="A43" s="1"/>
      <c r="B43" s="143"/>
      <c r="C43" s="143"/>
      <c r="D43" s="143"/>
      <c r="E43" s="142"/>
      <c r="F43" s="142"/>
    </row>
    <row r="44" spans="1:6" ht="15">
      <c r="A44" s="1"/>
      <c r="B44" s="143"/>
      <c r="C44" s="143"/>
      <c r="D44" s="143"/>
      <c r="E44" s="142"/>
      <c r="F44" s="142"/>
    </row>
    <row r="45" spans="1:6" ht="15">
      <c r="A45" s="1"/>
      <c r="B45" s="143"/>
      <c r="C45" s="143"/>
      <c r="D45" s="143"/>
      <c r="E45" s="142"/>
      <c r="F45" s="142"/>
    </row>
    <row r="46" spans="1:6" ht="15">
      <c r="A46" s="1"/>
      <c r="B46" s="143"/>
      <c r="C46" s="143"/>
      <c r="D46" s="143"/>
      <c r="E46" s="142"/>
      <c r="F46" s="142"/>
    </row>
    <row r="47" spans="1:6" ht="15">
      <c r="A47" s="1"/>
      <c r="B47" s="143"/>
      <c r="C47" s="143"/>
      <c r="D47" s="143"/>
      <c r="E47" s="142"/>
      <c r="F47" s="142"/>
    </row>
    <row r="48" spans="1:6" ht="15">
      <c r="A48" s="1"/>
      <c r="B48" s="143"/>
      <c r="C48" s="143"/>
      <c r="D48" s="143"/>
      <c r="E48" s="142"/>
      <c r="F48" s="142"/>
    </row>
    <row r="49" spans="1:6" ht="15">
      <c r="A49" s="1"/>
      <c r="B49" s="143"/>
      <c r="C49" s="143"/>
      <c r="D49" s="143"/>
      <c r="E49" s="142"/>
      <c r="F49" s="142"/>
    </row>
    <row r="50" spans="1:6" ht="15">
      <c r="A50" s="1"/>
      <c r="B50" s="143"/>
      <c r="C50" s="143"/>
      <c r="D50" s="143"/>
      <c r="E50" s="142"/>
      <c r="F50" s="142"/>
    </row>
    <row r="51" spans="1:6" ht="15">
      <c r="A51" s="1"/>
      <c r="B51" s="143"/>
      <c r="C51" s="143"/>
      <c r="D51" s="143"/>
      <c r="E51" s="142"/>
      <c r="F51" s="142"/>
    </row>
    <row r="52" spans="1:6" ht="15">
      <c r="A52" s="1"/>
      <c r="B52" s="143"/>
      <c r="C52" s="143"/>
      <c r="D52" s="143"/>
      <c r="E52" s="142"/>
      <c r="F52" s="142"/>
    </row>
    <row r="53" spans="1:6" ht="15">
      <c r="A53" s="1"/>
      <c r="B53" s="143"/>
      <c r="C53" s="143"/>
      <c r="D53" s="143"/>
      <c r="E53" s="142"/>
      <c r="F53" s="142"/>
    </row>
    <row r="54" spans="1:6" ht="15">
      <c r="A54" s="1"/>
      <c r="B54" s="143"/>
      <c r="C54" s="143"/>
      <c r="D54" s="143"/>
      <c r="E54" s="142"/>
      <c r="F54" s="142"/>
    </row>
    <row r="55" spans="1:6" ht="15">
      <c r="A55" s="1"/>
      <c r="B55" s="143"/>
      <c r="C55" s="143"/>
      <c r="D55" s="143"/>
      <c r="E55" s="142"/>
      <c r="F55" s="142"/>
    </row>
    <row r="56" spans="1:6" ht="15">
      <c r="A56" s="1"/>
      <c r="B56" s="143"/>
      <c r="C56" s="143"/>
      <c r="D56" s="143"/>
      <c r="E56" s="142"/>
      <c r="F56" s="142"/>
    </row>
    <row r="57" spans="1:6" ht="15">
      <c r="A57" s="1"/>
      <c r="B57" s="143"/>
      <c r="C57" s="143"/>
      <c r="D57" s="143"/>
      <c r="E57" s="142"/>
      <c r="F57" s="142"/>
    </row>
    <row r="58" spans="1:6" ht="15">
      <c r="A58" s="1"/>
      <c r="B58" s="143"/>
      <c r="C58" s="143"/>
      <c r="D58" s="143"/>
      <c r="E58" s="142"/>
      <c r="F58" s="142"/>
    </row>
    <row r="59" spans="1:6" ht="15">
      <c r="A59" s="1"/>
      <c r="B59" s="143"/>
      <c r="C59" s="143"/>
      <c r="D59" s="143"/>
      <c r="E59" s="142"/>
      <c r="F59" s="142"/>
    </row>
    <row r="60" spans="1:6" ht="15">
      <c r="A60" s="1"/>
      <c r="B60" s="143"/>
      <c r="C60" s="143"/>
      <c r="D60" s="143"/>
      <c r="E60" s="142"/>
      <c r="F60" s="142"/>
    </row>
    <row r="61" spans="1:6" ht="15">
      <c r="A61" s="1"/>
      <c r="B61" s="143"/>
      <c r="C61" s="143"/>
      <c r="D61" s="143"/>
      <c r="E61" s="142"/>
      <c r="F61" s="142"/>
    </row>
    <row r="62" spans="1:6" ht="15">
      <c r="A62" s="1"/>
      <c r="B62" s="143"/>
      <c r="C62" s="143"/>
      <c r="D62" s="143"/>
      <c r="E62" s="142"/>
      <c r="F62" s="142"/>
    </row>
    <row r="63" spans="1:6" ht="15">
      <c r="A63" s="1"/>
      <c r="B63" s="143"/>
      <c r="C63" s="143"/>
      <c r="D63" s="143"/>
      <c r="E63" s="142"/>
      <c r="F63" s="142"/>
    </row>
    <row r="64" spans="1:6" ht="15">
      <c r="A64" s="1"/>
      <c r="B64" s="143"/>
      <c r="C64" s="143"/>
      <c r="D64" s="143"/>
      <c r="E64" s="142"/>
      <c r="F64" s="142"/>
    </row>
    <row r="65" spans="1:6" ht="15">
      <c r="A65" s="1"/>
      <c r="B65" s="143"/>
      <c r="C65" s="143"/>
      <c r="D65" s="143"/>
      <c r="E65" s="142"/>
      <c r="F65" s="142"/>
    </row>
    <row r="66" spans="1:6" ht="15">
      <c r="A66" s="1"/>
      <c r="B66" s="143"/>
      <c r="C66" s="143"/>
      <c r="D66" s="143"/>
      <c r="E66" s="142"/>
      <c r="F66" s="142"/>
    </row>
    <row r="67" spans="1:6" ht="15">
      <c r="A67" s="1"/>
      <c r="B67" s="143"/>
      <c r="C67" s="143"/>
      <c r="D67" s="143"/>
      <c r="E67" s="142"/>
      <c r="F67" s="142"/>
    </row>
    <row r="68" spans="1:6" ht="15">
      <c r="A68" s="1"/>
      <c r="B68" s="143"/>
      <c r="C68" s="143"/>
      <c r="D68" s="143"/>
      <c r="E68" s="142"/>
      <c r="F68" s="142"/>
    </row>
    <row r="69" spans="1:6" ht="15">
      <c r="A69" s="1"/>
      <c r="B69" s="143"/>
      <c r="C69" s="143"/>
      <c r="D69" s="143"/>
      <c r="E69" s="142"/>
      <c r="F69" s="142"/>
    </row>
    <row r="70" spans="1:6" ht="15">
      <c r="A70" s="1"/>
      <c r="B70" s="143"/>
      <c r="C70" s="143"/>
      <c r="D70" s="143"/>
      <c r="E70" s="142"/>
      <c r="F70" s="142"/>
    </row>
    <row r="71" spans="1:6" ht="15">
      <c r="A71" s="1"/>
      <c r="B71" s="143"/>
      <c r="C71" s="143"/>
      <c r="D71" s="143"/>
      <c r="E71" s="142"/>
      <c r="F71" s="142"/>
    </row>
    <row r="72" spans="1:6" ht="15">
      <c r="A72" s="1"/>
      <c r="B72" s="143"/>
      <c r="C72" s="143"/>
      <c r="D72" s="143"/>
      <c r="E72" s="142"/>
      <c r="F72" s="142"/>
    </row>
    <row r="73" spans="1:6" ht="15">
      <c r="A73" s="1"/>
      <c r="B73" s="143"/>
      <c r="C73" s="143"/>
      <c r="D73" s="143"/>
      <c r="E73" s="142"/>
      <c r="F73" s="142"/>
    </row>
    <row r="74" spans="1:6" ht="15">
      <c r="A74" s="1"/>
      <c r="B74" s="143"/>
      <c r="C74" s="143"/>
      <c r="D74" s="143"/>
      <c r="E74" s="142"/>
      <c r="F74" s="142"/>
    </row>
    <row r="75" spans="1:6" ht="15">
      <c r="A75" s="1"/>
      <c r="B75" s="143"/>
      <c r="C75" s="143"/>
      <c r="D75" s="143"/>
      <c r="E75" s="142"/>
      <c r="F75" s="142"/>
    </row>
    <row r="76" spans="1:6" ht="15">
      <c r="A76" s="1"/>
      <c r="B76" s="143"/>
      <c r="C76" s="143"/>
      <c r="D76" s="143"/>
      <c r="E76" s="142"/>
      <c r="F76" s="142"/>
    </row>
    <row r="77" spans="1:6" ht="15">
      <c r="A77" s="1"/>
      <c r="B77" s="143"/>
      <c r="C77" s="143"/>
      <c r="D77" s="143"/>
      <c r="E77" s="142"/>
      <c r="F77" s="142"/>
    </row>
    <row r="78" spans="1:6" ht="15">
      <c r="A78" s="1"/>
      <c r="B78" s="143"/>
      <c r="C78" s="143"/>
      <c r="D78" s="143"/>
      <c r="E78" s="142"/>
      <c r="F78" s="142"/>
    </row>
    <row r="79" spans="1:6" ht="15">
      <c r="A79" s="1"/>
      <c r="B79" s="143"/>
      <c r="C79" s="143"/>
      <c r="D79" s="143"/>
      <c r="E79" s="142"/>
      <c r="F79" s="142"/>
    </row>
    <row r="80" spans="1:6" ht="15">
      <c r="A80" s="1"/>
      <c r="B80" s="143"/>
      <c r="C80" s="143"/>
      <c r="D80" s="143"/>
      <c r="E80" s="142"/>
      <c r="F80" s="142"/>
    </row>
    <row r="81" spans="1:6" ht="15">
      <c r="A81" s="1"/>
      <c r="B81" s="143"/>
      <c r="C81" s="143"/>
      <c r="D81" s="143"/>
      <c r="E81" s="142"/>
      <c r="F81" s="142"/>
    </row>
    <row r="82" spans="1:6" ht="15">
      <c r="A82" s="1"/>
      <c r="B82" s="143"/>
      <c r="C82" s="143"/>
      <c r="D82" s="143"/>
      <c r="E82" s="142"/>
      <c r="F82" s="142"/>
    </row>
    <row r="83" spans="1:6" ht="15">
      <c r="A83" s="1"/>
      <c r="B83" s="143"/>
      <c r="C83" s="143"/>
      <c r="D83" s="143"/>
      <c r="E83" s="142"/>
      <c r="F83" s="142"/>
    </row>
    <row r="84" spans="1:6" ht="15">
      <c r="A84" s="1"/>
      <c r="B84" s="143"/>
      <c r="C84" s="143"/>
      <c r="D84" s="143"/>
      <c r="E84" s="142"/>
      <c r="F84" s="142"/>
    </row>
    <row r="85" spans="1:6" ht="15">
      <c r="A85" s="1"/>
      <c r="B85" s="143"/>
      <c r="C85" s="143"/>
      <c r="D85" s="143"/>
      <c r="E85" s="142"/>
      <c r="F85" s="142"/>
    </row>
    <row r="86" spans="1:6" ht="15">
      <c r="A86" s="1"/>
      <c r="B86" s="143"/>
      <c r="C86" s="143"/>
      <c r="D86" s="143"/>
      <c r="E86" s="142"/>
      <c r="F86" s="142"/>
    </row>
    <row r="87" spans="1:6" ht="15">
      <c r="A87" s="1"/>
      <c r="B87" s="143"/>
      <c r="C87" s="143"/>
      <c r="D87" s="143"/>
      <c r="E87" s="142"/>
      <c r="F87" s="142"/>
    </row>
    <row r="88" spans="1:6" ht="15">
      <c r="A88" s="1"/>
      <c r="B88" s="143"/>
      <c r="C88" s="143"/>
      <c r="D88" s="143"/>
      <c r="E88" s="142"/>
      <c r="F88" s="142"/>
    </row>
    <row r="89" spans="1:6" ht="15">
      <c r="A89" s="1"/>
      <c r="B89" s="143"/>
      <c r="C89" s="143"/>
      <c r="D89" s="143"/>
      <c r="E89" s="142"/>
      <c r="F89" s="142"/>
    </row>
    <row r="90" spans="1:6" ht="15">
      <c r="A90" s="1"/>
      <c r="B90" s="143"/>
      <c r="C90" s="143"/>
      <c r="D90" s="143"/>
      <c r="E90" s="142"/>
      <c r="F90" s="142"/>
    </row>
    <row r="91" spans="1:6" ht="15">
      <c r="A91" s="1"/>
      <c r="B91" s="143"/>
      <c r="C91" s="143"/>
      <c r="D91" s="143"/>
      <c r="E91" s="142"/>
      <c r="F91" s="142"/>
    </row>
    <row r="92" spans="1:6" ht="15">
      <c r="A92" s="1"/>
      <c r="B92" s="143"/>
      <c r="C92" s="143"/>
      <c r="D92" s="143"/>
      <c r="E92" s="142"/>
      <c r="F92" s="142"/>
    </row>
    <row r="93" spans="1:6" ht="15">
      <c r="A93" s="1"/>
      <c r="B93" s="143"/>
      <c r="C93" s="143"/>
      <c r="D93" s="143"/>
      <c r="E93" s="142"/>
      <c r="F93" s="142"/>
    </row>
    <row r="94" spans="1:6" ht="15">
      <c r="A94" s="1"/>
      <c r="B94" s="143"/>
      <c r="C94" s="143"/>
      <c r="D94" s="143"/>
      <c r="E94" s="142"/>
      <c r="F94" s="142"/>
    </row>
    <row r="95" spans="1:6" ht="15">
      <c r="A95" s="1"/>
      <c r="B95" s="143"/>
      <c r="C95" s="143"/>
      <c r="D95" s="143"/>
      <c r="E95" s="142"/>
      <c r="F95" s="142"/>
    </row>
    <row r="96" spans="1:6" ht="15">
      <c r="A96" s="1"/>
      <c r="B96" s="143"/>
      <c r="C96" s="143"/>
      <c r="D96" s="143"/>
      <c r="E96" s="142"/>
      <c r="F96" s="142"/>
    </row>
    <row r="97" spans="1:6" ht="15">
      <c r="A97" s="1"/>
      <c r="B97" s="143"/>
      <c r="C97" s="143"/>
      <c r="D97" s="143"/>
      <c r="E97" s="142"/>
      <c r="F97" s="142"/>
    </row>
    <row r="98" spans="1:6" ht="15">
      <c r="A98" s="1"/>
      <c r="B98" s="143"/>
      <c r="C98" s="143"/>
      <c r="D98" s="143"/>
      <c r="E98" s="142"/>
      <c r="F98" s="142"/>
    </row>
    <row r="99" spans="1:6" ht="15">
      <c r="A99" s="1"/>
      <c r="B99" s="143"/>
      <c r="C99" s="143"/>
      <c r="D99" s="143"/>
      <c r="E99" s="142"/>
      <c r="F99" s="142"/>
    </row>
    <row r="100" spans="1:6" ht="15">
      <c r="A100" s="1"/>
      <c r="B100" s="143"/>
      <c r="C100" s="143"/>
      <c r="D100" s="143"/>
      <c r="E100" s="142"/>
      <c r="F100" s="142"/>
    </row>
    <row r="101" spans="1:6" ht="15">
      <c r="A101" s="1"/>
      <c r="B101" s="143"/>
      <c r="C101" s="143"/>
      <c r="D101" s="143"/>
      <c r="E101" s="142"/>
      <c r="F101" s="142"/>
    </row>
    <row r="102" spans="1:6" ht="15">
      <c r="A102" s="1"/>
      <c r="B102" s="143"/>
      <c r="C102" s="143"/>
      <c r="D102" s="143"/>
      <c r="E102" s="142"/>
      <c r="F102" s="142"/>
    </row>
    <row r="103" spans="1:6" ht="15">
      <c r="A103" s="1"/>
      <c r="B103" s="143"/>
      <c r="C103" s="143"/>
      <c r="D103" s="143"/>
      <c r="E103" s="142"/>
      <c r="F103" s="142"/>
    </row>
    <row r="104" spans="1:6" ht="15">
      <c r="A104" s="1"/>
      <c r="B104" s="143"/>
      <c r="C104" s="143"/>
      <c r="D104" s="143"/>
      <c r="E104" s="142"/>
      <c r="F104" s="142"/>
    </row>
    <row r="105" spans="1:6" ht="15">
      <c r="A105" s="1"/>
      <c r="B105" s="143"/>
      <c r="C105" s="143"/>
      <c r="D105" s="143"/>
      <c r="E105" s="142"/>
      <c r="F105" s="142"/>
    </row>
    <row r="106" spans="1:6" ht="15">
      <c r="A106" s="1"/>
      <c r="B106" s="143"/>
      <c r="C106" s="143"/>
      <c r="D106" s="143"/>
      <c r="E106" s="142"/>
      <c r="F106" s="142"/>
    </row>
    <row r="107" spans="1:6" ht="15">
      <c r="A107" s="1"/>
      <c r="B107" s="143"/>
      <c r="C107" s="143"/>
      <c r="D107" s="143"/>
      <c r="E107" s="142"/>
      <c r="F107" s="142"/>
    </row>
    <row r="108" spans="1:6" ht="15">
      <c r="A108" s="1"/>
      <c r="B108" s="143"/>
      <c r="C108" s="143"/>
      <c r="D108" s="143"/>
      <c r="E108" s="142"/>
      <c r="F108" s="142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6" t="s">
        <v>34</v>
      </c>
      <c r="B1" s="217"/>
      <c r="C1" s="217"/>
      <c r="D1" s="218"/>
      <c r="E1" s="138" t="s">
        <v>31</v>
      </c>
      <c r="F1" s="137"/>
      <c r="W1">
        <v>30.126</v>
      </c>
    </row>
    <row r="2" spans="1:6" ht="19.5" customHeight="1">
      <c r="A2" s="216" t="s">
        <v>35</v>
      </c>
      <c r="B2" s="217"/>
      <c r="C2" s="217"/>
      <c r="D2" s="218"/>
      <c r="E2" s="138" t="s">
        <v>29</v>
      </c>
      <c r="F2" s="137"/>
    </row>
    <row r="3" spans="1:6" ht="19.5" customHeight="1">
      <c r="A3" s="216" t="s">
        <v>36</v>
      </c>
      <c r="B3" s="217"/>
      <c r="C3" s="217"/>
      <c r="D3" s="218"/>
      <c r="E3" s="138" t="s">
        <v>76</v>
      </c>
      <c r="F3" s="137"/>
    </row>
    <row r="4" spans="1:6" ht="15">
      <c r="A4" s="139" t="s">
        <v>1</v>
      </c>
      <c r="B4" s="136"/>
      <c r="C4" s="136"/>
      <c r="D4" s="136"/>
      <c r="E4" s="136"/>
      <c r="F4" s="136"/>
    </row>
    <row r="5" spans="1:6" ht="15">
      <c r="A5" s="139" t="s">
        <v>423</v>
      </c>
      <c r="B5" s="136"/>
      <c r="C5" s="136"/>
      <c r="D5" s="136"/>
      <c r="E5" s="136"/>
      <c r="F5" s="136"/>
    </row>
    <row r="6" spans="1:6" ht="15">
      <c r="A6" s="136"/>
      <c r="B6" s="136"/>
      <c r="C6" s="136"/>
      <c r="D6" s="136"/>
      <c r="E6" s="136"/>
      <c r="F6" s="136"/>
    </row>
    <row r="7" spans="1:6" ht="15">
      <c r="A7" s="136"/>
      <c r="B7" s="136"/>
      <c r="C7" s="136"/>
      <c r="D7" s="136"/>
      <c r="E7" s="136"/>
      <c r="F7" s="136"/>
    </row>
    <row r="8" spans="1:6" ht="15">
      <c r="A8" s="140" t="s">
        <v>77</v>
      </c>
      <c r="B8" s="136"/>
      <c r="C8" s="136"/>
      <c r="D8" s="136"/>
      <c r="E8" s="136"/>
      <c r="F8" s="136"/>
    </row>
    <row r="9" spans="1:6" ht="15">
      <c r="A9" s="141" t="s">
        <v>73</v>
      </c>
      <c r="B9" s="141" t="s">
        <v>67</v>
      </c>
      <c r="C9" s="141" t="s">
        <v>68</v>
      </c>
      <c r="D9" s="141" t="s">
        <v>45</v>
      </c>
      <c r="E9" s="141" t="s">
        <v>74</v>
      </c>
      <c r="F9" s="141" t="s">
        <v>75</v>
      </c>
    </row>
    <row r="10" spans="1:26" ht="15">
      <c r="A10" s="148" t="s">
        <v>78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">
      <c r="A11" s="150" t="s">
        <v>83</v>
      </c>
      <c r="B11" s="151">
        <f>'SO 18798'!L40</f>
        <v>0</v>
      </c>
      <c r="C11" s="151">
        <f>'SO 18798'!M40</f>
        <v>0</v>
      </c>
      <c r="D11" s="151">
        <f>'SO 18798'!I40</f>
        <v>0</v>
      </c>
      <c r="E11" s="152">
        <f>'SO 18798'!S40</f>
        <v>0.89</v>
      </c>
      <c r="F11" s="152">
        <f>'SO 18798'!V40</f>
        <v>761.26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">
      <c r="A12" s="2" t="s">
        <v>78</v>
      </c>
      <c r="B12" s="153">
        <f>'SO 18798'!L42</f>
        <v>0</v>
      </c>
      <c r="C12" s="153">
        <f>'SO 18798'!M42</f>
        <v>0</v>
      </c>
      <c r="D12" s="153">
        <f>'SO 18798'!I42</f>
        <v>0</v>
      </c>
      <c r="E12" s="154">
        <f>'SO 18798'!S42</f>
        <v>0.89</v>
      </c>
      <c r="F12" s="154">
        <f>'SO 18798'!V42</f>
        <v>761.26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6" ht="15">
      <c r="A13" s="1"/>
      <c r="B13" s="143"/>
      <c r="C13" s="143"/>
      <c r="D13" s="143"/>
      <c r="E13" s="142"/>
      <c r="F13" s="142"/>
    </row>
    <row r="14" spans="1:26" ht="15">
      <c r="A14" s="2" t="s">
        <v>88</v>
      </c>
      <c r="B14" s="153">
        <f>'SO 18798'!L43</f>
        <v>0</v>
      </c>
      <c r="C14" s="153">
        <f>'SO 18798'!M43</f>
        <v>0</v>
      </c>
      <c r="D14" s="153">
        <f>'SO 18798'!I43</f>
        <v>0</v>
      </c>
      <c r="E14" s="154">
        <f>'SO 18798'!S43</f>
        <v>0.89</v>
      </c>
      <c r="F14" s="154">
        <f>'SO 18798'!V43</f>
        <v>761.26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6" ht="15">
      <c r="A15" s="1"/>
      <c r="B15" s="143"/>
      <c r="C15" s="143"/>
      <c r="D15" s="143"/>
      <c r="E15" s="142"/>
      <c r="F15" s="142"/>
    </row>
    <row r="16" spans="1:6" ht="15">
      <c r="A16" s="1"/>
      <c r="B16" s="143"/>
      <c r="C16" s="143"/>
      <c r="D16" s="143"/>
      <c r="E16" s="142"/>
      <c r="F16" s="142"/>
    </row>
    <row r="17" spans="1:6" ht="15">
      <c r="A17" s="1"/>
      <c r="B17" s="143"/>
      <c r="C17" s="143"/>
      <c r="D17" s="143"/>
      <c r="E17" s="142"/>
      <c r="F17" s="142"/>
    </row>
    <row r="18" spans="1:6" ht="15">
      <c r="A18" s="1"/>
      <c r="B18" s="143"/>
      <c r="C18" s="143"/>
      <c r="D18" s="143"/>
      <c r="E18" s="142"/>
      <c r="F18" s="142"/>
    </row>
    <row r="19" spans="1:6" ht="15">
      <c r="A19" s="1"/>
      <c r="B19" s="143"/>
      <c r="C19" s="143"/>
      <c r="D19" s="143"/>
      <c r="E19" s="142"/>
      <c r="F19" s="142"/>
    </row>
    <row r="20" spans="1:6" ht="15">
      <c r="A20" s="1"/>
      <c r="B20" s="143"/>
      <c r="C20" s="143"/>
      <c r="D20" s="143"/>
      <c r="E20" s="142"/>
      <c r="F20" s="142"/>
    </row>
    <row r="21" spans="1:6" ht="15">
      <c r="A21" s="1"/>
      <c r="B21" s="143"/>
      <c r="C21" s="143"/>
      <c r="D21" s="143"/>
      <c r="E21" s="142"/>
      <c r="F21" s="142"/>
    </row>
    <row r="22" spans="1:6" ht="15">
      <c r="A22" s="1"/>
      <c r="B22" s="143"/>
      <c r="C22" s="143"/>
      <c r="D22" s="143"/>
      <c r="E22" s="142"/>
      <c r="F22" s="142"/>
    </row>
    <row r="23" spans="1:6" ht="15">
      <c r="A23" s="1"/>
      <c r="B23" s="143"/>
      <c r="C23" s="143"/>
      <c r="D23" s="143"/>
      <c r="E23" s="142"/>
      <c r="F23" s="142"/>
    </row>
    <row r="24" spans="1:6" ht="15">
      <c r="A24" s="1"/>
      <c r="B24" s="143"/>
      <c r="C24" s="143"/>
      <c r="D24" s="143"/>
      <c r="E24" s="142"/>
      <c r="F24" s="142"/>
    </row>
    <row r="25" spans="1:6" ht="15">
      <c r="A25" s="1"/>
      <c r="B25" s="143"/>
      <c r="C25" s="143"/>
      <c r="D25" s="143"/>
      <c r="E25" s="142"/>
      <c r="F25" s="142"/>
    </row>
    <row r="26" spans="1:6" ht="15">
      <c r="A26" s="1"/>
      <c r="B26" s="143"/>
      <c r="C26" s="143"/>
      <c r="D26" s="143"/>
      <c r="E26" s="142"/>
      <c r="F26" s="142"/>
    </row>
    <row r="27" spans="1:6" ht="15">
      <c r="A27" s="1"/>
      <c r="B27" s="143"/>
      <c r="C27" s="143"/>
      <c r="D27" s="143"/>
      <c r="E27" s="142"/>
      <c r="F27" s="142"/>
    </row>
    <row r="28" spans="1:6" ht="15">
      <c r="A28" s="1"/>
      <c r="B28" s="143"/>
      <c r="C28" s="143"/>
      <c r="D28" s="143"/>
      <c r="E28" s="142"/>
      <c r="F28" s="142"/>
    </row>
    <row r="29" spans="1:6" ht="15">
      <c r="A29" s="1"/>
      <c r="B29" s="143"/>
      <c r="C29" s="143"/>
      <c r="D29" s="143"/>
      <c r="E29" s="142"/>
      <c r="F29" s="142"/>
    </row>
    <row r="30" spans="1:6" ht="15">
      <c r="A30" s="1"/>
      <c r="B30" s="143"/>
      <c r="C30" s="143"/>
      <c r="D30" s="143"/>
      <c r="E30" s="142"/>
      <c r="F30" s="142"/>
    </row>
    <row r="31" spans="1:6" ht="15">
      <c r="A31" s="1"/>
      <c r="B31" s="143"/>
      <c r="C31" s="143"/>
      <c r="D31" s="143"/>
      <c r="E31" s="142"/>
      <c r="F31" s="142"/>
    </row>
    <row r="32" spans="1:6" ht="15">
      <c r="A32" s="1"/>
      <c r="B32" s="143"/>
      <c r="C32" s="143"/>
      <c r="D32" s="143"/>
      <c r="E32" s="142"/>
      <c r="F32" s="142"/>
    </row>
    <row r="33" spans="1:6" ht="15">
      <c r="A33" s="1"/>
      <c r="B33" s="143"/>
      <c r="C33" s="143"/>
      <c r="D33" s="143"/>
      <c r="E33" s="142"/>
      <c r="F33" s="142"/>
    </row>
    <row r="34" spans="1:6" ht="15">
      <c r="A34" s="1"/>
      <c r="B34" s="143"/>
      <c r="C34" s="143"/>
      <c r="D34" s="143"/>
      <c r="E34" s="142"/>
      <c r="F34" s="142"/>
    </row>
    <row r="35" spans="1:6" ht="15">
      <c r="A35" s="1"/>
      <c r="B35" s="143"/>
      <c r="C35" s="143"/>
      <c r="D35" s="143"/>
      <c r="E35" s="142"/>
      <c r="F35" s="142"/>
    </row>
    <row r="36" spans="1:6" ht="15">
      <c r="A36" s="1"/>
      <c r="B36" s="143"/>
      <c r="C36" s="143"/>
      <c r="D36" s="143"/>
      <c r="E36" s="142"/>
      <c r="F36" s="142"/>
    </row>
    <row r="37" spans="1:6" ht="15">
      <c r="A37" s="1"/>
      <c r="B37" s="143"/>
      <c r="C37" s="143"/>
      <c r="D37" s="143"/>
      <c r="E37" s="142"/>
      <c r="F37" s="142"/>
    </row>
    <row r="38" spans="1:6" ht="15">
      <c r="A38" s="1"/>
      <c r="B38" s="143"/>
      <c r="C38" s="143"/>
      <c r="D38" s="143"/>
      <c r="E38" s="142"/>
      <c r="F38" s="142"/>
    </row>
    <row r="39" spans="1:6" ht="15">
      <c r="A39" s="1"/>
      <c r="B39" s="143"/>
      <c r="C39" s="143"/>
      <c r="D39" s="143"/>
      <c r="E39" s="142"/>
      <c r="F39" s="142"/>
    </row>
    <row r="40" spans="1:6" ht="15">
      <c r="A40" s="1"/>
      <c r="B40" s="143"/>
      <c r="C40" s="143"/>
      <c r="D40" s="143"/>
      <c r="E40" s="142"/>
      <c r="F40" s="142"/>
    </row>
    <row r="41" spans="1:6" ht="15">
      <c r="A41" s="1"/>
      <c r="B41" s="143"/>
      <c r="C41" s="143"/>
      <c r="D41" s="143"/>
      <c r="E41" s="142"/>
      <c r="F41" s="142"/>
    </row>
    <row r="42" spans="1:6" ht="15">
      <c r="A42" s="1"/>
      <c r="B42" s="143"/>
      <c r="C42" s="143"/>
      <c r="D42" s="143"/>
      <c r="E42" s="142"/>
      <c r="F42" s="142"/>
    </row>
    <row r="43" spans="1:6" ht="15">
      <c r="A43" s="1"/>
      <c r="B43" s="143"/>
      <c r="C43" s="143"/>
      <c r="D43" s="143"/>
      <c r="E43" s="142"/>
      <c r="F43" s="142"/>
    </row>
    <row r="44" spans="1:6" ht="15">
      <c r="A44" s="1"/>
      <c r="B44" s="143"/>
      <c r="C44" s="143"/>
      <c r="D44" s="143"/>
      <c r="E44" s="142"/>
      <c r="F44" s="142"/>
    </row>
    <row r="45" spans="1:6" ht="15">
      <c r="A45" s="1"/>
      <c r="B45" s="143"/>
      <c r="C45" s="143"/>
      <c r="D45" s="143"/>
      <c r="E45" s="142"/>
      <c r="F45" s="142"/>
    </row>
    <row r="46" spans="1:6" ht="15">
      <c r="A46" s="1"/>
      <c r="B46" s="143"/>
      <c r="C46" s="143"/>
      <c r="D46" s="143"/>
      <c r="E46" s="142"/>
      <c r="F46" s="142"/>
    </row>
    <row r="47" spans="1:6" ht="15">
      <c r="A47" s="1"/>
      <c r="B47" s="143"/>
      <c r="C47" s="143"/>
      <c r="D47" s="143"/>
      <c r="E47" s="142"/>
      <c r="F47" s="142"/>
    </row>
    <row r="48" spans="1:6" ht="15">
      <c r="A48" s="1"/>
      <c r="B48" s="143"/>
      <c r="C48" s="143"/>
      <c r="D48" s="143"/>
      <c r="E48" s="142"/>
      <c r="F48" s="142"/>
    </row>
    <row r="49" spans="1:6" ht="15">
      <c r="A49" s="1"/>
      <c r="B49" s="143"/>
      <c r="C49" s="143"/>
      <c r="D49" s="143"/>
      <c r="E49" s="142"/>
      <c r="F49" s="142"/>
    </row>
    <row r="50" spans="1:6" ht="15">
      <c r="A50" s="1"/>
      <c r="B50" s="143"/>
      <c r="C50" s="143"/>
      <c r="D50" s="143"/>
      <c r="E50" s="142"/>
      <c r="F50" s="142"/>
    </row>
    <row r="51" spans="1:6" ht="15">
      <c r="A51" s="1"/>
      <c r="B51" s="143"/>
      <c r="C51" s="143"/>
      <c r="D51" s="143"/>
      <c r="E51" s="142"/>
      <c r="F51" s="142"/>
    </row>
    <row r="52" spans="1:6" ht="15">
      <c r="A52" s="1"/>
      <c r="B52" s="143"/>
      <c r="C52" s="143"/>
      <c r="D52" s="143"/>
      <c r="E52" s="142"/>
      <c r="F52" s="142"/>
    </row>
    <row r="53" spans="1:6" ht="15">
      <c r="A53" s="1"/>
      <c r="B53" s="143"/>
      <c r="C53" s="143"/>
      <c r="D53" s="143"/>
      <c r="E53" s="142"/>
      <c r="F53" s="142"/>
    </row>
    <row r="54" spans="1:6" ht="15">
      <c r="A54" s="1"/>
      <c r="B54" s="143"/>
      <c r="C54" s="143"/>
      <c r="D54" s="143"/>
      <c r="E54" s="142"/>
      <c r="F54" s="142"/>
    </row>
    <row r="55" spans="1:6" ht="15">
      <c r="A55" s="1"/>
      <c r="B55" s="143"/>
      <c r="C55" s="143"/>
      <c r="D55" s="143"/>
      <c r="E55" s="142"/>
      <c r="F55" s="142"/>
    </row>
    <row r="56" spans="1:6" ht="15">
      <c r="A56" s="1"/>
      <c r="B56" s="143"/>
      <c r="C56" s="143"/>
      <c r="D56" s="143"/>
      <c r="E56" s="142"/>
      <c r="F56" s="142"/>
    </row>
    <row r="57" spans="1:6" ht="15">
      <c r="A57" s="1"/>
      <c r="B57" s="143"/>
      <c r="C57" s="143"/>
      <c r="D57" s="143"/>
      <c r="E57" s="142"/>
      <c r="F57" s="142"/>
    </row>
    <row r="58" spans="1:6" ht="15">
      <c r="A58" s="1"/>
      <c r="B58" s="143"/>
      <c r="C58" s="143"/>
      <c r="D58" s="143"/>
      <c r="E58" s="142"/>
      <c r="F58" s="142"/>
    </row>
    <row r="59" spans="1:6" ht="15">
      <c r="A59" s="1"/>
      <c r="B59" s="143"/>
      <c r="C59" s="143"/>
      <c r="D59" s="143"/>
      <c r="E59" s="142"/>
      <c r="F59" s="142"/>
    </row>
    <row r="60" spans="1:6" ht="15">
      <c r="A60" s="1"/>
      <c r="B60" s="143"/>
      <c r="C60" s="143"/>
      <c r="D60" s="143"/>
      <c r="E60" s="142"/>
      <c r="F60" s="142"/>
    </row>
    <row r="61" spans="1:6" ht="15">
      <c r="A61" s="1"/>
      <c r="B61" s="143"/>
      <c r="C61" s="143"/>
      <c r="D61" s="143"/>
      <c r="E61" s="142"/>
      <c r="F61" s="142"/>
    </row>
    <row r="62" spans="1:6" ht="15">
      <c r="A62" s="1"/>
      <c r="B62" s="143"/>
      <c r="C62" s="143"/>
      <c r="D62" s="143"/>
      <c r="E62" s="142"/>
      <c r="F62" s="142"/>
    </row>
    <row r="63" spans="1:6" ht="15">
      <c r="A63" s="1"/>
      <c r="B63" s="143"/>
      <c r="C63" s="143"/>
      <c r="D63" s="143"/>
      <c r="E63" s="142"/>
      <c r="F63" s="142"/>
    </row>
    <row r="64" spans="1:6" ht="15">
      <c r="A64" s="1"/>
      <c r="B64" s="143"/>
      <c r="C64" s="143"/>
      <c r="D64" s="143"/>
      <c r="E64" s="142"/>
      <c r="F64" s="142"/>
    </row>
    <row r="65" spans="1:6" ht="15">
      <c r="A65" s="1"/>
      <c r="B65" s="143"/>
      <c r="C65" s="143"/>
      <c r="D65" s="143"/>
      <c r="E65" s="142"/>
      <c r="F65" s="142"/>
    </row>
    <row r="66" spans="1:6" ht="15">
      <c r="A66" s="1"/>
      <c r="B66" s="143"/>
      <c r="C66" s="143"/>
      <c r="D66" s="143"/>
      <c r="E66" s="142"/>
      <c r="F66" s="142"/>
    </row>
    <row r="67" spans="1:6" ht="15">
      <c r="A67" s="1"/>
      <c r="B67" s="143"/>
      <c r="C67" s="143"/>
      <c r="D67" s="143"/>
      <c r="E67" s="142"/>
      <c r="F67" s="142"/>
    </row>
    <row r="68" spans="1:6" ht="15">
      <c r="A68" s="1"/>
      <c r="B68" s="143"/>
      <c r="C68" s="143"/>
      <c r="D68" s="143"/>
      <c r="E68" s="142"/>
      <c r="F68" s="142"/>
    </row>
    <row r="69" spans="1:6" ht="15">
      <c r="A69" s="1"/>
      <c r="B69" s="143"/>
      <c r="C69" s="143"/>
      <c r="D69" s="143"/>
      <c r="E69" s="142"/>
      <c r="F69" s="142"/>
    </row>
    <row r="70" spans="1:6" ht="15">
      <c r="A70" s="1"/>
      <c r="B70" s="143"/>
      <c r="C70" s="143"/>
      <c r="D70" s="143"/>
      <c r="E70" s="142"/>
      <c r="F70" s="142"/>
    </row>
    <row r="71" spans="1:6" ht="15">
      <c r="A71" s="1"/>
      <c r="B71" s="143"/>
      <c r="C71" s="143"/>
      <c r="D71" s="143"/>
      <c r="E71" s="142"/>
      <c r="F71" s="142"/>
    </row>
    <row r="72" spans="1:6" ht="15">
      <c r="A72" s="1"/>
      <c r="B72" s="143"/>
      <c r="C72" s="143"/>
      <c r="D72" s="143"/>
      <c r="E72" s="142"/>
      <c r="F72" s="142"/>
    </row>
    <row r="73" spans="1:6" ht="15">
      <c r="A73" s="1"/>
      <c r="B73" s="143"/>
      <c r="C73" s="143"/>
      <c r="D73" s="143"/>
      <c r="E73" s="142"/>
      <c r="F73" s="142"/>
    </row>
    <row r="74" spans="1:6" ht="15">
      <c r="A74" s="1"/>
      <c r="B74" s="143"/>
      <c r="C74" s="143"/>
      <c r="D74" s="143"/>
      <c r="E74" s="142"/>
      <c r="F74" s="142"/>
    </row>
    <row r="75" spans="1:6" ht="15">
      <c r="A75" s="1"/>
      <c r="B75" s="143"/>
      <c r="C75" s="143"/>
      <c r="D75" s="143"/>
      <c r="E75" s="142"/>
      <c r="F75" s="142"/>
    </row>
    <row r="76" spans="1:6" ht="15">
      <c r="A76" s="1"/>
      <c r="B76" s="143"/>
      <c r="C76" s="143"/>
      <c r="D76" s="143"/>
      <c r="E76" s="142"/>
      <c r="F76" s="142"/>
    </row>
    <row r="77" spans="1:6" ht="15">
      <c r="A77" s="1"/>
      <c r="B77" s="143"/>
      <c r="C77" s="143"/>
      <c r="D77" s="143"/>
      <c r="E77" s="142"/>
      <c r="F77" s="142"/>
    </row>
    <row r="78" spans="1:6" ht="15">
      <c r="A78" s="1"/>
      <c r="B78" s="143"/>
      <c r="C78" s="143"/>
      <c r="D78" s="143"/>
      <c r="E78" s="142"/>
      <c r="F78" s="142"/>
    </row>
    <row r="79" spans="1:6" ht="15">
      <c r="A79" s="1"/>
      <c r="B79" s="143"/>
      <c r="C79" s="143"/>
      <c r="D79" s="143"/>
      <c r="E79" s="142"/>
      <c r="F79" s="142"/>
    </row>
    <row r="80" spans="1:6" ht="15">
      <c r="A80" s="1"/>
      <c r="B80" s="143"/>
      <c r="C80" s="143"/>
      <c r="D80" s="143"/>
      <c r="E80" s="142"/>
      <c r="F80" s="142"/>
    </row>
    <row r="81" spans="1:6" ht="15">
      <c r="A81" s="1"/>
      <c r="B81" s="143"/>
      <c r="C81" s="143"/>
      <c r="D81" s="143"/>
      <c r="E81" s="142"/>
      <c r="F81" s="142"/>
    </row>
    <row r="82" spans="1:6" ht="15">
      <c r="A82" s="1"/>
      <c r="B82" s="143"/>
      <c r="C82" s="143"/>
      <c r="D82" s="143"/>
      <c r="E82" s="142"/>
      <c r="F82" s="142"/>
    </row>
    <row r="83" spans="1:6" ht="15">
      <c r="A83" s="1"/>
      <c r="B83" s="143"/>
      <c r="C83" s="143"/>
      <c r="D83" s="143"/>
      <c r="E83" s="142"/>
      <c r="F83" s="142"/>
    </row>
    <row r="84" spans="1:6" ht="15">
      <c r="A84" s="1"/>
      <c r="B84" s="143"/>
      <c r="C84" s="143"/>
      <c r="D84" s="143"/>
      <c r="E84" s="142"/>
      <c r="F84" s="142"/>
    </row>
    <row r="85" spans="1:6" ht="15">
      <c r="A85" s="1"/>
      <c r="B85" s="143"/>
      <c r="C85" s="143"/>
      <c r="D85" s="143"/>
      <c r="E85" s="142"/>
      <c r="F85" s="142"/>
    </row>
    <row r="86" spans="1:6" ht="15">
      <c r="A86" s="1"/>
      <c r="B86" s="143"/>
      <c r="C86" s="143"/>
      <c r="D86" s="143"/>
      <c r="E86" s="142"/>
      <c r="F86" s="142"/>
    </row>
    <row r="87" spans="1:6" ht="15">
      <c r="A87" s="1"/>
      <c r="B87" s="143"/>
      <c r="C87" s="143"/>
      <c r="D87" s="143"/>
      <c r="E87" s="142"/>
      <c r="F87" s="142"/>
    </row>
    <row r="88" spans="1:6" ht="15">
      <c r="A88" s="1"/>
      <c r="B88" s="143"/>
      <c r="C88" s="143"/>
      <c r="D88" s="143"/>
      <c r="E88" s="142"/>
      <c r="F88" s="142"/>
    </row>
    <row r="89" spans="1:6" ht="15">
      <c r="A89" s="1"/>
      <c r="B89" s="143"/>
      <c r="C89" s="143"/>
      <c r="D89" s="143"/>
      <c r="E89" s="142"/>
      <c r="F89" s="142"/>
    </row>
    <row r="90" spans="1:6" ht="15">
      <c r="A90" s="1"/>
      <c r="B90" s="143"/>
      <c r="C90" s="143"/>
      <c r="D90" s="143"/>
      <c r="E90" s="142"/>
      <c r="F90" s="142"/>
    </row>
    <row r="91" spans="1:6" ht="15">
      <c r="A91" s="1"/>
      <c r="B91" s="143"/>
      <c r="C91" s="143"/>
      <c r="D91" s="143"/>
      <c r="E91" s="142"/>
      <c r="F91" s="142"/>
    </row>
    <row r="92" spans="1:6" ht="15">
      <c r="A92" s="1"/>
      <c r="B92" s="143"/>
      <c r="C92" s="143"/>
      <c r="D92" s="143"/>
      <c r="E92" s="142"/>
      <c r="F92" s="142"/>
    </row>
    <row r="93" spans="1:6" ht="15">
      <c r="A93" s="1"/>
      <c r="B93" s="143"/>
      <c r="C93" s="143"/>
      <c r="D93" s="143"/>
      <c r="E93" s="142"/>
      <c r="F93" s="142"/>
    </row>
    <row r="94" spans="1:6" ht="15">
      <c r="A94" s="1"/>
      <c r="B94" s="143"/>
      <c r="C94" s="143"/>
      <c r="D94" s="143"/>
      <c r="E94" s="142"/>
      <c r="F94" s="142"/>
    </row>
    <row r="95" spans="1:6" ht="15">
      <c r="A95" s="1"/>
      <c r="B95" s="143"/>
      <c r="C95" s="143"/>
      <c r="D95" s="143"/>
      <c r="E95" s="142"/>
      <c r="F95" s="142"/>
    </row>
    <row r="96" spans="1:6" ht="15">
      <c r="A96" s="1"/>
      <c r="B96" s="143"/>
      <c r="C96" s="143"/>
      <c r="D96" s="143"/>
      <c r="E96" s="142"/>
      <c r="F96" s="142"/>
    </row>
    <row r="97" spans="1:6" ht="15">
      <c r="A97" s="1"/>
      <c r="B97" s="143"/>
      <c r="C97" s="143"/>
      <c r="D97" s="143"/>
      <c r="E97" s="142"/>
      <c r="F97" s="142"/>
    </row>
    <row r="98" spans="1:6" ht="15">
      <c r="A98" s="1"/>
      <c r="B98" s="143"/>
      <c r="C98" s="143"/>
      <c r="D98" s="143"/>
      <c r="E98" s="142"/>
      <c r="F98" s="142"/>
    </row>
    <row r="99" spans="1:6" ht="15">
      <c r="A99" s="1"/>
      <c r="B99" s="143"/>
      <c r="C99" s="143"/>
      <c r="D99" s="143"/>
      <c r="E99" s="142"/>
      <c r="F99" s="142"/>
    </row>
    <row r="100" spans="1:6" ht="15">
      <c r="A100" s="1"/>
      <c r="B100" s="143"/>
      <c r="C100" s="143"/>
      <c r="D100" s="143"/>
      <c r="E100" s="142"/>
      <c r="F100" s="142"/>
    </row>
    <row r="101" spans="1:6" ht="15">
      <c r="A101" s="1"/>
      <c r="B101" s="143"/>
      <c r="C101" s="143"/>
      <c r="D101" s="143"/>
      <c r="E101" s="142"/>
      <c r="F101" s="142"/>
    </row>
    <row r="102" spans="1:6" ht="15">
      <c r="A102" s="1"/>
      <c r="B102" s="143"/>
      <c r="C102" s="143"/>
      <c r="D102" s="143"/>
      <c r="E102" s="142"/>
      <c r="F102" s="142"/>
    </row>
    <row r="103" spans="1:6" ht="15">
      <c r="A103" s="1"/>
      <c r="B103" s="143"/>
      <c r="C103" s="143"/>
      <c r="D103" s="143"/>
      <c r="E103" s="142"/>
      <c r="F103" s="142"/>
    </row>
    <row r="104" spans="1:6" ht="15">
      <c r="A104" s="1"/>
      <c r="B104" s="143"/>
      <c r="C104" s="143"/>
      <c r="D104" s="143"/>
      <c r="E104" s="142"/>
      <c r="F104" s="142"/>
    </row>
    <row r="105" spans="1:6" ht="15">
      <c r="A105" s="1"/>
      <c r="B105" s="143"/>
      <c r="C105" s="143"/>
      <c r="D105" s="143"/>
      <c r="E105" s="142"/>
      <c r="F105" s="142"/>
    </row>
    <row r="106" spans="1:6" ht="15">
      <c r="A106" s="1"/>
      <c r="B106" s="143"/>
      <c r="C106" s="143"/>
      <c r="D106" s="143"/>
      <c r="E106" s="142"/>
      <c r="F106" s="142"/>
    </row>
    <row r="107" spans="1:6" ht="15">
      <c r="A107" s="1"/>
      <c r="B107" s="143"/>
      <c r="C107" s="143"/>
      <c r="D107" s="143"/>
      <c r="E107" s="142"/>
      <c r="F107" s="142"/>
    </row>
    <row r="108" spans="1:6" ht="15">
      <c r="A108" s="1"/>
      <c r="B108" s="143"/>
      <c r="C108" s="143"/>
      <c r="D108" s="143"/>
      <c r="E108" s="142"/>
      <c r="F108" s="142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"/>
      <c r="B1" s="219" t="s">
        <v>34</v>
      </c>
      <c r="C1" s="220"/>
      <c r="D1" s="220"/>
      <c r="E1" s="220"/>
      <c r="F1" s="220"/>
      <c r="G1" s="220"/>
      <c r="H1" s="221"/>
      <c r="I1" s="158" t="s">
        <v>31</v>
      </c>
      <c r="J1" s="15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5"/>
      <c r="B2" s="219" t="s">
        <v>35</v>
      </c>
      <c r="C2" s="220"/>
      <c r="D2" s="220"/>
      <c r="E2" s="220"/>
      <c r="F2" s="220"/>
      <c r="G2" s="220"/>
      <c r="H2" s="221"/>
      <c r="I2" s="158" t="s">
        <v>29</v>
      </c>
      <c r="J2" s="1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"/>
      <c r="B3" s="219" t="s">
        <v>36</v>
      </c>
      <c r="C3" s="220"/>
      <c r="D3" s="220"/>
      <c r="E3" s="220"/>
      <c r="F3" s="220"/>
      <c r="G3" s="220"/>
      <c r="H3" s="221"/>
      <c r="I3" s="158" t="s">
        <v>99</v>
      </c>
      <c r="J3" s="15"/>
      <c r="K3" s="3"/>
      <c r="L3" s="3"/>
      <c r="M3" s="3"/>
      <c r="N3" s="3"/>
      <c r="O3" s="3"/>
      <c r="P3" s="5" t="s">
        <v>33</v>
      </c>
      <c r="Q3" s="1"/>
      <c r="R3" s="1"/>
      <c r="S3" s="3"/>
      <c r="V3" s="3"/>
    </row>
    <row r="4" spans="1:22" ht="15">
      <c r="A4" s="3"/>
      <c r="B4" s="5" t="s">
        <v>100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9" t="s">
        <v>423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7"/>
      <c r="B7" s="18" t="s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7"/>
      <c r="V7" s="17"/>
    </row>
    <row r="8" spans="1:26" ht="15.75">
      <c r="A8" s="161" t="s">
        <v>89</v>
      </c>
      <c r="B8" s="161" t="s">
        <v>90</v>
      </c>
      <c r="C8" s="161" t="s">
        <v>91</v>
      </c>
      <c r="D8" s="161" t="s">
        <v>92</v>
      </c>
      <c r="E8" s="161" t="s">
        <v>93</v>
      </c>
      <c r="F8" s="161" t="s">
        <v>94</v>
      </c>
      <c r="G8" s="161" t="s">
        <v>67</v>
      </c>
      <c r="H8" s="161" t="s">
        <v>68</v>
      </c>
      <c r="I8" s="161" t="s">
        <v>95</v>
      </c>
      <c r="J8" s="161"/>
      <c r="K8" s="161"/>
      <c r="L8" s="161"/>
      <c r="M8" s="161"/>
      <c r="N8" s="161"/>
      <c r="O8" s="161"/>
      <c r="P8" s="161" t="s">
        <v>96</v>
      </c>
      <c r="Q8" s="156"/>
      <c r="R8" s="156"/>
      <c r="S8" s="161" t="s">
        <v>97</v>
      </c>
      <c r="T8" s="157"/>
      <c r="U8" s="157"/>
      <c r="V8" s="161" t="s">
        <v>98</v>
      </c>
      <c r="W8" s="155"/>
      <c r="X8" s="155"/>
      <c r="Y8" s="155"/>
      <c r="Z8" s="155"/>
    </row>
    <row r="9" spans="1:26" ht="15">
      <c r="A9" s="144"/>
      <c r="B9" s="144"/>
      <c r="C9" s="162"/>
      <c r="D9" s="148" t="s">
        <v>78</v>
      </c>
      <c r="E9" s="144"/>
      <c r="F9" s="163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50"/>
      <c r="R9" s="150"/>
      <c r="S9" s="144"/>
      <c r="T9" s="147"/>
      <c r="U9" s="147"/>
      <c r="V9" s="144"/>
      <c r="W9" s="147"/>
      <c r="X9" s="147"/>
      <c r="Y9" s="147"/>
      <c r="Z9" s="147"/>
    </row>
    <row r="10" spans="1:26" ht="15">
      <c r="A10" s="150"/>
      <c r="B10" s="150"/>
      <c r="C10" s="165">
        <v>9</v>
      </c>
      <c r="D10" s="165" t="s">
        <v>83</v>
      </c>
      <c r="E10" s="150"/>
      <c r="F10" s="164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47"/>
      <c r="U10" s="147"/>
      <c r="V10" s="150"/>
      <c r="W10" s="147"/>
      <c r="X10" s="147"/>
      <c r="Y10" s="147"/>
      <c r="Z10" s="147"/>
    </row>
    <row r="11" spans="1:26" ht="24.75" customHeight="1">
      <c r="A11" s="171"/>
      <c r="B11" s="166" t="s">
        <v>424</v>
      </c>
      <c r="C11" s="172" t="s">
        <v>425</v>
      </c>
      <c r="D11" s="166" t="s">
        <v>426</v>
      </c>
      <c r="E11" s="166" t="s">
        <v>136</v>
      </c>
      <c r="F11" s="167">
        <v>1383.44</v>
      </c>
      <c r="G11" s="173"/>
      <c r="H11" s="173"/>
      <c r="I11" s="168">
        <f aca="true" t="shared" si="0" ref="I11:I39">ROUND(F11*(G11+H11),2)</f>
        <v>0</v>
      </c>
      <c r="J11" s="166">
        <f aca="true" t="shared" si="1" ref="J11:J39">ROUND(F11*(N11),2)</f>
        <v>0</v>
      </c>
      <c r="K11" s="169">
        <f aca="true" t="shared" si="2" ref="K11:K39">ROUND(F11*(O11),2)</f>
        <v>0</v>
      </c>
      <c r="L11" s="169">
        <f aca="true" t="shared" si="3" ref="L11:L39">ROUND(F11*(G11),2)</f>
        <v>0</v>
      </c>
      <c r="M11" s="169">
        <f aca="true" t="shared" si="4" ref="M11:M39">ROUND(F11*(H11),2)</f>
        <v>0</v>
      </c>
      <c r="N11" s="169">
        <v>0</v>
      </c>
      <c r="O11" s="169"/>
      <c r="P11" s="174"/>
      <c r="Q11" s="174"/>
      <c r="R11" s="174"/>
      <c r="S11" s="169">
        <f aca="true" t="shared" si="5" ref="S11:S39">ROUND(F11*(P11),3)</f>
        <v>0</v>
      </c>
      <c r="T11" s="170"/>
      <c r="U11" s="170"/>
      <c r="V11" s="174">
        <f aca="true" t="shared" si="6" ref="V11:V19">ROUND(F11*(X11),3)</f>
        <v>200.599</v>
      </c>
      <c r="X11">
        <v>0.145</v>
      </c>
      <c r="Z11">
        <v>0</v>
      </c>
    </row>
    <row r="12" spans="1:26" ht="34.5" customHeight="1">
      <c r="A12" s="171"/>
      <c r="B12" s="166" t="s">
        <v>424</v>
      </c>
      <c r="C12" s="172" t="s">
        <v>427</v>
      </c>
      <c r="D12" s="166" t="s">
        <v>428</v>
      </c>
      <c r="E12" s="166" t="s">
        <v>136</v>
      </c>
      <c r="F12" s="167">
        <v>70.88</v>
      </c>
      <c r="G12" s="173"/>
      <c r="H12" s="173"/>
      <c r="I12" s="168">
        <f t="shared" si="0"/>
        <v>0</v>
      </c>
      <c r="J12" s="166">
        <f t="shared" si="1"/>
        <v>0</v>
      </c>
      <c r="K12" s="169">
        <f t="shared" si="2"/>
        <v>0</v>
      </c>
      <c r="L12" s="169">
        <f t="shared" si="3"/>
        <v>0</v>
      </c>
      <c r="M12" s="169">
        <f t="shared" si="4"/>
        <v>0</v>
      </c>
      <c r="N12" s="169">
        <v>0</v>
      </c>
      <c r="O12" s="169"/>
      <c r="P12" s="174"/>
      <c r="Q12" s="174"/>
      <c r="R12" s="174"/>
      <c r="S12" s="169">
        <f t="shared" si="5"/>
        <v>0</v>
      </c>
      <c r="T12" s="170"/>
      <c r="U12" s="170"/>
      <c r="V12" s="174">
        <f t="shared" si="6"/>
        <v>10.278</v>
      </c>
      <c r="X12">
        <v>0.145</v>
      </c>
      <c r="Z12">
        <v>0</v>
      </c>
    </row>
    <row r="13" spans="1:26" ht="24.75" customHeight="1">
      <c r="A13" s="171"/>
      <c r="B13" s="166" t="s">
        <v>429</v>
      </c>
      <c r="C13" s="172" t="s">
        <v>430</v>
      </c>
      <c r="D13" s="166" t="s">
        <v>431</v>
      </c>
      <c r="E13" s="166" t="s">
        <v>123</v>
      </c>
      <c r="F13" s="167">
        <v>1322.14</v>
      </c>
      <c r="G13" s="173"/>
      <c r="H13" s="173"/>
      <c r="I13" s="168">
        <f t="shared" si="0"/>
        <v>0</v>
      </c>
      <c r="J13" s="166">
        <f t="shared" si="1"/>
        <v>0</v>
      </c>
      <c r="K13" s="169">
        <f t="shared" si="2"/>
        <v>0</v>
      </c>
      <c r="L13" s="169">
        <f t="shared" si="3"/>
        <v>0</v>
      </c>
      <c r="M13" s="169">
        <f t="shared" si="4"/>
        <v>0</v>
      </c>
      <c r="N13" s="169">
        <v>0</v>
      </c>
      <c r="O13" s="169"/>
      <c r="P13" s="174"/>
      <c r="Q13" s="174"/>
      <c r="R13" s="174"/>
      <c r="S13" s="169">
        <f t="shared" si="5"/>
        <v>0</v>
      </c>
      <c r="T13" s="170"/>
      <c r="U13" s="170"/>
      <c r="V13" s="174">
        <f t="shared" si="6"/>
        <v>148.08</v>
      </c>
      <c r="X13">
        <v>0.112</v>
      </c>
      <c r="Z13">
        <v>0</v>
      </c>
    </row>
    <row r="14" spans="1:26" ht="24.75" customHeight="1">
      <c r="A14" s="171"/>
      <c r="B14" s="166" t="s">
        <v>424</v>
      </c>
      <c r="C14" s="172" t="s">
        <v>425</v>
      </c>
      <c r="D14" s="166" t="s">
        <v>432</v>
      </c>
      <c r="E14" s="166" t="s">
        <v>136</v>
      </c>
      <c r="F14" s="167">
        <v>128.84</v>
      </c>
      <c r="G14" s="173"/>
      <c r="H14" s="173"/>
      <c r="I14" s="168">
        <f t="shared" si="0"/>
        <v>0</v>
      </c>
      <c r="J14" s="166">
        <f t="shared" si="1"/>
        <v>0</v>
      </c>
      <c r="K14" s="169">
        <f t="shared" si="2"/>
        <v>0</v>
      </c>
      <c r="L14" s="169">
        <f t="shared" si="3"/>
        <v>0</v>
      </c>
      <c r="M14" s="169">
        <f t="shared" si="4"/>
        <v>0</v>
      </c>
      <c r="N14" s="169">
        <v>0</v>
      </c>
      <c r="O14" s="169"/>
      <c r="P14" s="174"/>
      <c r="Q14" s="174"/>
      <c r="R14" s="174"/>
      <c r="S14" s="169">
        <f t="shared" si="5"/>
        <v>0</v>
      </c>
      <c r="T14" s="170"/>
      <c r="U14" s="170"/>
      <c r="V14" s="174">
        <f t="shared" si="6"/>
        <v>18.682</v>
      </c>
      <c r="X14">
        <v>0.145</v>
      </c>
      <c r="Z14">
        <v>0</v>
      </c>
    </row>
    <row r="15" spans="1:26" ht="24.75" customHeight="1">
      <c r="A15" s="171"/>
      <c r="B15" s="166" t="s">
        <v>429</v>
      </c>
      <c r="C15" s="172" t="s">
        <v>430</v>
      </c>
      <c r="D15" s="166" t="s">
        <v>433</v>
      </c>
      <c r="E15" s="166" t="s">
        <v>123</v>
      </c>
      <c r="F15" s="167">
        <v>273.58</v>
      </c>
      <c r="G15" s="173"/>
      <c r="H15" s="173"/>
      <c r="I15" s="168">
        <f t="shared" si="0"/>
        <v>0</v>
      </c>
      <c r="J15" s="166">
        <f t="shared" si="1"/>
        <v>0</v>
      </c>
      <c r="K15" s="169">
        <f t="shared" si="2"/>
        <v>0</v>
      </c>
      <c r="L15" s="169">
        <f t="shared" si="3"/>
        <v>0</v>
      </c>
      <c r="M15" s="169">
        <f t="shared" si="4"/>
        <v>0</v>
      </c>
      <c r="N15" s="169">
        <v>0</v>
      </c>
      <c r="O15" s="169"/>
      <c r="P15" s="174"/>
      <c r="Q15" s="174"/>
      <c r="R15" s="174"/>
      <c r="S15" s="169">
        <f t="shared" si="5"/>
        <v>0</v>
      </c>
      <c r="T15" s="170"/>
      <c r="U15" s="170"/>
      <c r="V15" s="174">
        <f t="shared" si="6"/>
        <v>39.669</v>
      </c>
      <c r="X15">
        <v>0.145</v>
      </c>
      <c r="Z15">
        <v>0</v>
      </c>
    </row>
    <row r="16" spans="1:26" ht="24.75" customHeight="1">
      <c r="A16" s="171"/>
      <c r="B16" s="166" t="s">
        <v>429</v>
      </c>
      <c r="C16" s="172" t="s">
        <v>434</v>
      </c>
      <c r="D16" s="166" t="s">
        <v>435</v>
      </c>
      <c r="E16" s="166" t="s">
        <v>104</v>
      </c>
      <c r="F16" s="167">
        <v>17.461199999999998</v>
      </c>
      <c r="G16" s="173"/>
      <c r="H16" s="173"/>
      <c r="I16" s="168">
        <f t="shared" si="0"/>
        <v>0</v>
      </c>
      <c r="J16" s="166">
        <f t="shared" si="1"/>
        <v>0</v>
      </c>
      <c r="K16" s="169">
        <f t="shared" si="2"/>
        <v>0</v>
      </c>
      <c r="L16" s="169">
        <f t="shared" si="3"/>
        <v>0</v>
      </c>
      <c r="M16" s="169">
        <f t="shared" si="4"/>
        <v>0</v>
      </c>
      <c r="N16" s="169">
        <v>0</v>
      </c>
      <c r="O16" s="169"/>
      <c r="P16" s="174"/>
      <c r="Q16" s="174"/>
      <c r="R16" s="174"/>
      <c r="S16" s="169">
        <f t="shared" si="5"/>
        <v>0</v>
      </c>
      <c r="T16" s="170"/>
      <c r="U16" s="170"/>
      <c r="V16" s="174">
        <f t="shared" si="6"/>
        <v>38.415</v>
      </c>
      <c r="X16">
        <v>2.2</v>
      </c>
      <c r="Z16">
        <v>0</v>
      </c>
    </row>
    <row r="17" spans="1:26" ht="24.75" customHeight="1">
      <c r="A17" s="171"/>
      <c r="B17" s="166" t="s">
        <v>429</v>
      </c>
      <c r="C17" s="172" t="s">
        <v>436</v>
      </c>
      <c r="D17" s="166" t="s">
        <v>437</v>
      </c>
      <c r="E17" s="166" t="s">
        <v>123</v>
      </c>
      <c r="F17" s="167">
        <v>273.58</v>
      </c>
      <c r="G17" s="173"/>
      <c r="H17" s="173"/>
      <c r="I17" s="168">
        <f t="shared" si="0"/>
        <v>0</v>
      </c>
      <c r="J17" s="166">
        <f t="shared" si="1"/>
        <v>0</v>
      </c>
      <c r="K17" s="169">
        <f t="shared" si="2"/>
        <v>0</v>
      </c>
      <c r="L17" s="169">
        <f t="shared" si="3"/>
        <v>0</v>
      </c>
      <c r="M17" s="169">
        <f t="shared" si="4"/>
        <v>0</v>
      </c>
      <c r="N17" s="169">
        <v>0</v>
      </c>
      <c r="O17" s="169"/>
      <c r="P17" s="174"/>
      <c r="Q17" s="174"/>
      <c r="R17" s="174"/>
      <c r="S17" s="169">
        <f t="shared" si="5"/>
        <v>0</v>
      </c>
      <c r="T17" s="170"/>
      <c r="U17" s="170"/>
      <c r="V17" s="174">
        <f t="shared" si="6"/>
        <v>21.886</v>
      </c>
      <c r="X17">
        <v>0.08</v>
      </c>
      <c r="Z17">
        <v>0</v>
      </c>
    </row>
    <row r="18" spans="1:26" ht="24.75" customHeight="1">
      <c r="A18" s="171"/>
      <c r="B18" s="166" t="s">
        <v>429</v>
      </c>
      <c r="C18" s="172" t="s">
        <v>438</v>
      </c>
      <c r="D18" s="166" t="s">
        <v>439</v>
      </c>
      <c r="E18" s="166" t="s">
        <v>123</v>
      </c>
      <c r="F18" s="167">
        <v>582.04</v>
      </c>
      <c r="G18" s="173"/>
      <c r="H18" s="173"/>
      <c r="I18" s="168">
        <f t="shared" si="0"/>
        <v>0</v>
      </c>
      <c r="J18" s="166">
        <f t="shared" si="1"/>
        <v>0</v>
      </c>
      <c r="K18" s="169">
        <f t="shared" si="2"/>
        <v>0</v>
      </c>
      <c r="L18" s="169">
        <f t="shared" si="3"/>
        <v>0</v>
      </c>
      <c r="M18" s="169">
        <f t="shared" si="4"/>
        <v>0</v>
      </c>
      <c r="N18" s="169">
        <v>0</v>
      </c>
      <c r="O18" s="169"/>
      <c r="P18" s="174"/>
      <c r="Q18" s="174"/>
      <c r="R18" s="174"/>
      <c r="S18" s="169">
        <f t="shared" si="5"/>
        <v>0</v>
      </c>
      <c r="T18" s="170"/>
      <c r="U18" s="170"/>
      <c r="V18" s="174">
        <f t="shared" si="6"/>
        <v>65.188</v>
      </c>
      <c r="X18">
        <v>0.112</v>
      </c>
      <c r="Z18">
        <v>0</v>
      </c>
    </row>
    <row r="19" spans="1:26" ht="24.75" customHeight="1">
      <c r="A19" s="171"/>
      <c r="B19" s="166" t="s">
        <v>429</v>
      </c>
      <c r="C19" s="172" t="s">
        <v>436</v>
      </c>
      <c r="D19" s="166" t="s">
        <v>440</v>
      </c>
      <c r="E19" s="166" t="s">
        <v>123</v>
      </c>
      <c r="F19" s="167">
        <v>1322.14</v>
      </c>
      <c r="G19" s="173"/>
      <c r="H19" s="173"/>
      <c r="I19" s="168">
        <f t="shared" si="0"/>
        <v>0</v>
      </c>
      <c r="J19" s="166">
        <f t="shared" si="1"/>
        <v>0</v>
      </c>
      <c r="K19" s="169">
        <f t="shared" si="2"/>
        <v>0</v>
      </c>
      <c r="L19" s="169">
        <f t="shared" si="3"/>
        <v>0</v>
      </c>
      <c r="M19" s="169">
        <f t="shared" si="4"/>
        <v>0</v>
      </c>
      <c r="N19" s="169">
        <v>0</v>
      </c>
      <c r="O19" s="169"/>
      <c r="P19" s="174"/>
      <c r="Q19" s="174"/>
      <c r="R19" s="174"/>
      <c r="S19" s="169">
        <f t="shared" si="5"/>
        <v>0</v>
      </c>
      <c r="T19" s="170"/>
      <c r="U19" s="170"/>
      <c r="V19" s="174">
        <f t="shared" si="6"/>
        <v>148.08</v>
      </c>
      <c r="X19">
        <v>0.112</v>
      </c>
      <c r="Z19">
        <v>0</v>
      </c>
    </row>
    <row r="20" spans="1:26" ht="24.75" customHeight="1">
      <c r="A20" s="171"/>
      <c r="B20" s="166" t="s">
        <v>424</v>
      </c>
      <c r="C20" s="172" t="s">
        <v>441</v>
      </c>
      <c r="D20" s="166" t="s">
        <v>442</v>
      </c>
      <c r="E20" s="166" t="s">
        <v>169</v>
      </c>
      <c r="F20" s="167">
        <v>761.2574800000001</v>
      </c>
      <c r="G20" s="173"/>
      <c r="H20" s="173"/>
      <c r="I20" s="168">
        <f t="shared" si="0"/>
        <v>0</v>
      </c>
      <c r="J20" s="166">
        <f t="shared" si="1"/>
        <v>0</v>
      </c>
      <c r="K20" s="169">
        <f t="shared" si="2"/>
        <v>0</v>
      </c>
      <c r="L20" s="169">
        <f t="shared" si="3"/>
        <v>0</v>
      </c>
      <c r="M20" s="169">
        <f t="shared" si="4"/>
        <v>0</v>
      </c>
      <c r="N20" s="169">
        <v>0</v>
      </c>
      <c r="O20" s="169"/>
      <c r="P20" s="174"/>
      <c r="Q20" s="174"/>
      <c r="R20" s="174"/>
      <c r="S20" s="169">
        <f t="shared" si="5"/>
        <v>0</v>
      </c>
      <c r="T20" s="170"/>
      <c r="U20" s="170"/>
      <c r="V20" s="174"/>
      <c r="Z20">
        <v>0</v>
      </c>
    </row>
    <row r="21" spans="1:26" ht="24.75" customHeight="1">
      <c r="A21" s="171"/>
      <c r="B21" s="166" t="s">
        <v>173</v>
      </c>
      <c r="C21" s="172" t="s">
        <v>443</v>
      </c>
      <c r="D21" s="166" t="s">
        <v>444</v>
      </c>
      <c r="E21" s="166" t="s">
        <v>123</v>
      </c>
      <c r="F21" s="167">
        <v>8.98</v>
      </c>
      <c r="G21" s="173"/>
      <c r="H21" s="173"/>
      <c r="I21" s="168">
        <f t="shared" si="0"/>
        <v>0</v>
      </c>
      <c r="J21" s="166">
        <f t="shared" si="1"/>
        <v>0</v>
      </c>
      <c r="K21" s="169">
        <f t="shared" si="2"/>
        <v>0</v>
      </c>
      <c r="L21" s="169">
        <f t="shared" si="3"/>
        <v>0</v>
      </c>
      <c r="M21" s="169">
        <f t="shared" si="4"/>
        <v>0</v>
      </c>
      <c r="N21" s="169">
        <v>0</v>
      </c>
      <c r="O21" s="169"/>
      <c r="P21" s="174"/>
      <c r="Q21" s="174"/>
      <c r="R21" s="174"/>
      <c r="S21" s="169">
        <f t="shared" si="5"/>
        <v>0</v>
      </c>
      <c r="T21" s="170"/>
      <c r="U21" s="170"/>
      <c r="V21" s="174">
        <f aca="true" t="shared" si="7" ref="V21:V26">ROUND(F21*(X21),3)</f>
        <v>1.078</v>
      </c>
      <c r="X21">
        <v>0.12</v>
      </c>
      <c r="Z21">
        <v>0</v>
      </c>
    </row>
    <row r="22" spans="1:26" ht="24.75" customHeight="1">
      <c r="A22" s="171"/>
      <c r="B22" s="166" t="s">
        <v>173</v>
      </c>
      <c r="C22" s="172" t="s">
        <v>445</v>
      </c>
      <c r="D22" s="166" t="s">
        <v>446</v>
      </c>
      <c r="E22" s="166" t="s">
        <v>163</v>
      </c>
      <c r="F22" s="167">
        <v>1</v>
      </c>
      <c r="G22" s="173"/>
      <c r="H22" s="173"/>
      <c r="I22" s="168">
        <f t="shared" si="0"/>
        <v>0</v>
      </c>
      <c r="J22" s="166">
        <f t="shared" si="1"/>
        <v>0</v>
      </c>
      <c r="K22" s="169">
        <f t="shared" si="2"/>
        <v>0</v>
      </c>
      <c r="L22" s="169">
        <f t="shared" si="3"/>
        <v>0</v>
      </c>
      <c r="M22" s="169">
        <f t="shared" si="4"/>
        <v>0</v>
      </c>
      <c r="N22" s="169">
        <v>0</v>
      </c>
      <c r="O22" s="169"/>
      <c r="P22" s="174"/>
      <c r="Q22" s="174"/>
      <c r="R22" s="174"/>
      <c r="S22" s="169">
        <f t="shared" si="5"/>
        <v>0</v>
      </c>
      <c r="T22" s="170"/>
      <c r="U22" s="170"/>
      <c r="V22" s="174">
        <f t="shared" si="7"/>
        <v>0.105</v>
      </c>
      <c r="X22">
        <v>0.105</v>
      </c>
      <c r="Z22">
        <v>0</v>
      </c>
    </row>
    <row r="23" spans="1:26" ht="24.75" customHeight="1">
      <c r="A23" s="171"/>
      <c r="B23" s="166" t="s">
        <v>173</v>
      </c>
      <c r="C23" s="172" t="s">
        <v>447</v>
      </c>
      <c r="D23" s="166" t="s">
        <v>448</v>
      </c>
      <c r="E23" s="166" t="s">
        <v>163</v>
      </c>
      <c r="F23" s="167">
        <v>1</v>
      </c>
      <c r="G23" s="173"/>
      <c r="H23" s="173"/>
      <c r="I23" s="168">
        <f t="shared" si="0"/>
        <v>0</v>
      </c>
      <c r="J23" s="166">
        <f t="shared" si="1"/>
        <v>0</v>
      </c>
      <c r="K23" s="169">
        <f t="shared" si="2"/>
        <v>0</v>
      </c>
      <c r="L23" s="169">
        <f t="shared" si="3"/>
        <v>0</v>
      </c>
      <c r="M23" s="169">
        <f t="shared" si="4"/>
        <v>0</v>
      </c>
      <c r="N23" s="169">
        <v>0</v>
      </c>
      <c r="O23" s="169"/>
      <c r="P23" s="174"/>
      <c r="Q23" s="174"/>
      <c r="R23" s="174"/>
      <c r="S23" s="169">
        <f t="shared" si="5"/>
        <v>0</v>
      </c>
      <c r="T23" s="170"/>
      <c r="U23" s="170"/>
      <c r="V23" s="174">
        <f t="shared" si="7"/>
        <v>0.08</v>
      </c>
      <c r="X23">
        <v>0.08</v>
      </c>
      <c r="Z23">
        <v>0</v>
      </c>
    </row>
    <row r="24" spans="1:26" ht="24.75" customHeight="1">
      <c r="A24" s="171"/>
      <c r="B24" s="166" t="s">
        <v>173</v>
      </c>
      <c r="C24" s="172" t="s">
        <v>449</v>
      </c>
      <c r="D24" s="166" t="s">
        <v>450</v>
      </c>
      <c r="E24" s="166" t="s">
        <v>163</v>
      </c>
      <c r="F24" s="167">
        <v>1</v>
      </c>
      <c r="G24" s="173"/>
      <c r="H24" s="173"/>
      <c r="I24" s="168">
        <f t="shared" si="0"/>
        <v>0</v>
      </c>
      <c r="J24" s="166">
        <f t="shared" si="1"/>
        <v>0</v>
      </c>
      <c r="K24" s="169">
        <f t="shared" si="2"/>
        <v>0</v>
      </c>
      <c r="L24" s="169">
        <f t="shared" si="3"/>
        <v>0</v>
      </c>
      <c r="M24" s="169">
        <f t="shared" si="4"/>
        <v>0</v>
      </c>
      <c r="N24" s="169">
        <v>0</v>
      </c>
      <c r="O24" s="169"/>
      <c r="P24" s="174"/>
      <c r="Q24" s="174"/>
      <c r="R24" s="174"/>
      <c r="S24" s="169">
        <f t="shared" si="5"/>
        <v>0</v>
      </c>
      <c r="T24" s="170"/>
      <c r="U24" s="170"/>
      <c r="V24" s="174">
        <f t="shared" si="7"/>
        <v>0.075</v>
      </c>
      <c r="X24">
        <v>0.075</v>
      </c>
      <c r="Z24">
        <v>0</v>
      </c>
    </row>
    <row r="25" spans="1:26" ht="24.75" customHeight="1">
      <c r="A25" s="171"/>
      <c r="B25" s="166" t="s">
        <v>429</v>
      </c>
      <c r="C25" s="172" t="s">
        <v>451</v>
      </c>
      <c r="D25" s="166" t="s">
        <v>452</v>
      </c>
      <c r="E25" s="166" t="s">
        <v>123</v>
      </c>
      <c r="F25" s="167">
        <v>27.01</v>
      </c>
      <c r="G25" s="173"/>
      <c r="H25" s="173"/>
      <c r="I25" s="168">
        <f t="shared" si="0"/>
        <v>0</v>
      </c>
      <c r="J25" s="166">
        <f t="shared" si="1"/>
        <v>0</v>
      </c>
      <c r="K25" s="169">
        <f t="shared" si="2"/>
        <v>0</v>
      </c>
      <c r="L25" s="169">
        <f t="shared" si="3"/>
        <v>0</v>
      </c>
      <c r="M25" s="169">
        <f t="shared" si="4"/>
        <v>0</v>
      </c>
      <c r="N25" s="169">
        <v>0</v>
      </c>
      <c r="O25" s="169"/>
      <c r="P25" s="174"/>
      <c r="Q25" s="174"/>
      <c r="R25" s="174"/>
      <c r="S25" s="169">
        <f t="shared" si="5"/>
        <v>0</v>
      </c>
      <c r="T25" s="170"/>
      <c r="U25" s="170"/>
      <c r="V25" s="174">
        <f t="shared" si="7"/>
        <v>3.295</v>
      </c>
      <c r="X25">
        <v>0.122</v>
      </c>
      <c r="Z25">
        <v>0</v>
      </c>
    </row>
    <row r="26" spans="1:26" ht="24.75" customHeight="1">
      <c r="A26" s="171"/>
      <c r="B26" s="166" t="s">
        <v>173</v>
      </c>
      <c r="C26" s="172" t="s">
        <v>453</v>
      </c>
      <c r="D26" s="166" t="s">
        <v>454</v>
      </c>
      <c r="E26" s="166" t="s">
        <v>163</v>
      </c>
      <c r="F26" s="167">
        <v>2</v>
      </c>
      <c r="G26" s="173"/>
      <c r="H26" s="173"/>
      <c r="I26" s="168">
        <f t="shared" si="0"/>
        <v>0</v>
      </c>
      <c r="J26" s="166">
        <f t="shared" si="1"/>
        <v>0</v>
      </c>
      <c r="K26" s="169">
        <f t="shared" si="2"/>
        <v>0</v>
      </c>
      <c r="L26" s="169">
        <f t="shared" si="3"/>
        <v>0</v>
      </c>
      <c r="M26" s="169">
        <f t="shared" si="4"/>
        <v>0</v>
      </c>
      <c r="N26" s="169">
        <v>0</v>
      </c>
      <c r="O26" s="169"/>
      <c r="P26" s="174"/>
      <c r="Q26" s="174"/>
      <c r="R26" s="174"/>
      <c r="S26" s="169">
        <f t="shared" si="5"/>
        <v>0</v>
      </c>
      <c r="T26" s="170"/>
      <c r="U26" s="170"/>
      <c r="V26" s="174">
        <f t="shared" si="7"/>
        <v>0.04</v>
      </c>
      <c r="X26">
        <v>0.02</v>
      </c>
      <c r="Z26">
        <v>0</v>
      </c>
    </row>
    <row r="27" spans="1:26" ht="24.75" customHeight="1">
      <c r="A27" s="171"/>
      <c r="B27" s="166" t="s">
        <v>424</v>
      </c>
      <c r="C27" s="172" t="s">
        <v>455</v>
      </c>
      <c r="D27" s="166" t="s">
        <v>456</v>
      </c>
      <c r="E27" s="166" t="s">
        <v>169</v>
      </c>
      <c r="F27" s="167">
        <v>761.257</v>
      </c>
      <c r="G27" s="173"/>
      <c r="H27" s="173"/>
      <c r="I27" s="168">
        <f t="shared" si="0"/>
        <v>0</v>
      </c>
      <c r="J27" s="166">
        <f t="shared" si="1"/>
        <v>0</v>
      </c>
      <c r="K27" s="169">
        <f t="shared" si="2"/>
        <v>0</v>
      </c>
      <c r="L27" s="169">
        <f t="shared" si="3"/>
        <v>0</v>
      </c>
      <c r="M27" s="169">
        <f t="shared" si="4"/>
        <v>0</v>
      </c>
      <c r="N27" s="169">
        <v>0</v>
      </c>
      <c r="O27" s="169"/>
      <c r="P27" s="174"/>
      <c r="Q27" s="174"/>
      <c r="R27" s="174"/>
      <c r="S27" s="169">
        <f t="shared" si="5"/>
        <v>0</v>
      </c>
      <c r="T27" s="170"/>
      <c r="U27" s="170"/>
      <c r="V27" s="174"/>
      <c r="Z27">
        <v>0</v>
      </c>
    </row>
    <row r="28" spans="1:26" ht="24.75" customHeight="1">
      <c r="A28" s="171"/>
      <c r="B28" s="166" t="s">
        <v>429</v>
      </c>
      <c r="C28" s="172" t="s">
        <v>438</v>
      </c>
      <c r="D28" s="166" t="s">
        <v>439</v>
      </c>
      <c r="E28" s="166" t="s">
        <v>123</v>
      </c>
      <c r="F28" s="167">
        <v>582.04</v>
      </c>
      <c r="G28" s="173"/>
      <c r="H28" s="173"/>
      <c r="I28" s="168">
        <f t="shared" si="0"/>
        <v>0</v>
      </c>
      <c r="J28" s="166">
        <f t="shared" si="1"/>
        <v>0</v>
      </c>
      <c r="K28" s="169">
        <f t="shared" si="2"/>
        <v>0</v>
      </c>
      <c r="L28" s="169">
        <f t="shared" si="3"/>
        <v>0</v>
      </c>
      <c r="M28" s="169">
        <f t="shared" si="4"/>
        <v>0</v>
      </c>
      <c r="N28" s="169">
        <v>0</v>
      </c>
      <c r="O28" s="169"/>
      <c r="P28" s="174"/>
      <c r="Q28" s="174"/>
      <c r="R28" s="174"/>
      <c r="S28" s="169">
        <f t="shared" si="5"/>
        <v>0</v>
      </c>
      <c r="T28" s="170"/>
      <c r="U28" s="170"/>
      <c r="V28" s="174">
        <f>ROUND(F28*(X28),3)</f>
        <v>65.188</v>
      </c>
      <c r="X28">
        <v>0.112</v>
      </c>
      <c r="Z28">
        <v>0</v>
      </c>
    </row>
    <row r="29" spans="1:26" ht="24.75" customHeight="1">
      <c r="A29" s="171"/>
      <c r="B29" s="166" t="s">
        <v>424</v>
      </c>
      <c r="C29" s="172" t="s">
        <v>457</v>
      </c>
      <c r="D29" s="166" t="s">
        <v>458</v>
      </c>
      <c r="E29" s="166" t="s">
        <v>169</v>
      </c>
      <c r="F29" s="167">
        <v>761.257</v>
      </c>
      <c r="G29" s="173"/>
      <c r="H29" s="173"/>
      <c r="I29" s="168">
        <f t="shared" si="0"/>
        <v>0</v>
      </c>
      <c r="J29" s="166">
        <f t="shared" si="1"/>
        <v>0</v>
      </c>
      <c r="K29" s="169">
        <f t="shared" si="2"/>
        <v>0</v>
      </c>
      <c r="L29" s="169">
        <f t="shared" si="3"/>
        <v>0</v>
      </c>
      <c r="M29" s="169">
        <f t="shared" si="4"/>
        <v>0</v>
      </c>
      <c r="N29" s="169">
        <v>0</v>
      </c>
      <c r="O29" s="169"/>
      <c r="P29" s="174"/>
      <c r="Q29" s="174"/>
      <c r="R29" s="174"/>
      <c r="S29" s="169">
        <f t="shared" si="5"/>
        <v>0</v>
      </c>
      <c r="T29" s="170"/>
      <c r="U29" s="170"/>
      <c r="V29" s="174"/>
      <c r="Z29">
        <v>0</v>
      </c>
    </row>
    <row r="30" spans="1:26" ht="24.75" customHeight="1">
      <c r="A30" s="171"/>
      <c r="B30" s="166" t="s">
        <v>424</v>
      </c>
      <c r="C30" s="172" t="s">
        <v>459</v>
      </c>
      <c r="D30" s="166" t="s">
        <v>460</v>
      </c>
      <c r="E30" s="166" t="s">
        <v>169</v>
      </c>
      <c r="F30" s="167">
        <v>761.57</v>
      </c>
      <c r="G30" s="173"/>
      <c r="H30" s="173"/>
      <c r="I30" s="168">
        <f t="shared" si="0"/>
        <v>0</v>
      </c>
      <c r="J30" s="166">
        <f t="shared" si="1"/>
        <v>0</v>
      </c>
      <c r="K30" s="169">
        <f t="shared" si="2"/>
        <v>0</v>
      </c>
      <c r="L30" s="169">
        <f t="shared" si="3"/>
        <v>0</v>
      </c>
      <c r="M30" s="169">
        <f t="shared" si="4"/>
        <v>0</v>
      </c>
      <c r="N30" s="169">
        <v>0</v>
      </c>
      <c r="O30" s="169"/>
      <c r="P30" s="174"/>
      <c r="Q30" s="174"/>
      <c r="R30" s="174"/>
      <c r="S30" s="169">
        <f t="shared" si="5"/>
        <v>0</v>
      </c>
      <c r="T30" s="170"/>
      <c r="U30" s="170"/>
      <c r="V30" s="174"/>
      <c r="Z30">
        <v>0</v>
      </c>
    </row>
    <row r="31" spans="1:26" ht="24.75" customHeight="1">
      <c r="A31" s="171"/>
      <c r="B31" s="166" t="s">
        <v>424</v>
      </c>
      <c r="C31" s="172" t="s">
        <v>461</v>
      </c>
      <c r="D31" s="166" t="s">
        <v>462</v>
      </c>
      <c r="E31" s="166" t="s">
        <v>169</v>
      </c>
      <c r="F31" s="167">
        <v>39.2</v>
      </c>
      <c r="G31" s="173"/>
      <c r="H31" s="173"/>
      <c r="I31" s="168">
        <f t="shared" si="0"/>
        <v>0</v>
      </c>
      <c r="J31" s="166">
        <f t="shared" si="1"/>
        <v>0</v>
      </c>
      <c r="K31" s="169">
        <f t="shared" si="2"/>
        <v>0</v>
      </c>
      <c r="L31" s="169">
        <f t="shared" si="3"/>
        <v>0</v>
      </c>
      <c r="M31" s="169">
        <f t="shared" si="4"/>
        <v>0</v>
      </c>
      <c r="N31" s="169">
        <v>0</v>
      </c>
      <c r="O31" s="169"/>
      <c r="P31" s="174"/>
      <c r="Q31" s="174"/>
      <c r="R31" s="174"/>
      <c r="S31" s="169">
        <f t="shared" si="5"/>
        <v>0</v>
      </c>
      <c r="T31" s="170"/>
      <c r="U31" s="170"/>
      <c r="V31" s="174"/>
      <c r="Z31">
        <v>0</v>
      </c>
    </row>
    <row r="32" spans="1:26" ht="24.75" customHeight="1">
      <c r="A32" s="171"/>
      <c r="B32" s="166" t="s">
        <v>424</v>
      </c>
      <c r="C32" s="172" t="s">
        <v>463</v>
      </c>
      <c r="D32" s="166" t="s">
        <v>464</v>
      </c>
      <c r="E32" s="166" t="s">
        <v>169</v>
      </c>
      <c r="F32" s="167">
        <v>722.4699999999999</v>
      </c>
      <c r="G32" s="173"/>
      <c r="H32" s="173"/>
      <c r="I32" s="168">
        <f t="shared" si="0"/>
        <v>0</v>
      </c>
      <c r="J32" s="166">
        <f t="shared" si="1"/>
        <v>0</v>
      </c>
      <c r="K32" s="169">
        <f t="shared" si="2"/>
        <v>0</v>
      </c>
      <c r="L32" s="169">
        <f t="shared" si="3"/>
        <v>0</v>
      </c>
      <c r="M32" s="169">
        <f t="shared" si="4"/>
        <v>0</v>
      </c>
      <c r="N32" s="169">
        <v>0</v>
      </c>
      <c r="O32" s="169"/>
      <c r="P32" s="174"/>
      <c r="Q32" s="174"/>
      <c r="R32" s="174"/>
      <c r="S32" s="169">
        <f t="shared" si="5"/>
        <v>0</v>
      </c>
      <c r="T32" s="170"/>
      <c r="U32" s="170"/>
      <c r="V32" s="174"/>
      <c r="Z32">
        <v>0</v>
      </c>
    </row>
    <row r="33" spans="1:26" ht="24.75" customHeight="1">
      <c r="A33" s="171"/>
      <c r="B33" s="166" t="s">
        <v>173</v>
      </c>
      <c r="C33" s="172" t="s">
        <v>465</v>
      </c>
      <c r="D33" s="166" t="s">
        <v>466</v>
      </c>
      <c r="E33" s="166" t="s">
        <v>163</v>
      </c>
      <c r="F33" s="167">
        <v>2</v>
      </c>
      <c r="G33" s="173"/>
      <c r="H33" s="173"/>
      <c r="I33" s="168">
        <f t="shared" si="0"/>
        <v>0</v>
      </c>
      <c r="J33" s="166">
        <f t="shared" si="1"/>
        <v>0</v>
      </c>
      <c r="K33" s="169">
        <f t="shared" si="2"/>
        <v>0</v>
      </c>
      <c r="L33" s="169">
        <f t="shared" si="3"/>
        <v>0</v>
      </c>
      <c r="M33" s="169">
        <f t="shared" si="4"/>
        <v>0</v>
      </c>
      <c r="N33" s="169">
        <v>0</v>
      </c>
      <c r="O33" s="169"/>
      <c r="P33" s="174"/>
      <c r="Q33" s="174"/>
      <c r="R33" s="174"/>
      <c r="S33" s="169">
        <f t="shared" si="5"/>
        <v>0</v>
      </c>
      <c r="T33" s="170"/>
      <c r="U33" s="170"/>
      <c r="V33" s="174">
        <f>ROUND(F33*(X33),3)</f>
        <v>0.1</v>
      </c>
      <c r="X33">
        <v>0.05</v>
      </c>
      <c r="Z33">
        <v>0</v>
      </c>
    </row>
    <row r="34" spans="1:26" ht="24.75" customHeight="1">
      <c r="A34" s="171"/>
      <c r="B34" s="166" t="s">
        <v>173</v>
      </c>
      <c r="C34" s="172" t="s">
        <v>465</v>
      </c>
      <c r="D34" s="166" t="s">
        <v>467</v>
      </c>
      <c r="E34" s="166" t="s">
        <v>163</v>
      </c>
      <c r="F34" s="167">
        <v>6</v>
      </c>
      <c r="G34" s="173"/>
      <c r="H34" s="173"/>
      <c r="I34" s="168">
        <f t="shared" si="0"/>
        <v>0</v>
      </c>
      <c r="J34" s="166">
        <f t="shared" si="1"/>
        <v>0</v>
      </c>
      <c r="K34" s="169">
        <f t="shared" si="2"/>
        <v>0</v>
      </c>
      <c r="L34" s="169">
        <f t="shared" si="3"/>
        <v>0</v>
      </c>
      <c r="M34" s="169">
        <f t="shared" si="4"/>
        <v>0</v>
      </c>
      <c r="N34" s="169">
        <v>0</v>
      </c>
      <c r="O34" s="169"/>
      <c r="P34" s="174"/>
      <c r="Q34" s="174"/>
      <c r="R34" s="174"/>
      <c r="S34" s="169">
        <f t="shared" si="5"/>
        <v>0</v>
      </c>
      <c r="T34" s="170"/>
      <c r="U34" s="170"/>
      <c r="V34" s="174">
        <f>ROUND(F34*(X34),3)</f>
        <v>0.3</v>
      </c>
      <c r="X34">
        <v>0.05</v>
      </c>
      <c r="Z34">
        <v>0</v>
      </c>
    </row>
    <row r="35" spans="1:26" ht="24.75" customHeight="1">
      <c r="A35" s="171"/>
      <c r="B35" s="166" t="s">
        <v>173</v>
      </c>
      <c r="C35" s="172" t="s">
        <v>468</v>
      </c>
      <c r="D35" s="166" t="s">
        <v>469</v>
      </c>
      <c r="E35" s="166" t="s">
        <v>163</v>
      </c>
      <c r="F35" s="167">
        <v>1</v>
      </c>
      <c r="G35" s="173"/>
      <c r="H35" s="173"/>
      <c r="I35" s="168">
        <f t="shared" si="0"/>
        <v>0</v>
      </c>
      <c r="J35" s="166">
        <f t="shared" si="1"/>
        <v>0</v>
      </c>
      <c r="K35" s="169">
        <f t="shared" si="2"/>
        <v>0</v>
      </c>
      <c r="L35" s="169">
        <f t="shared" si="3"/>
        <v>0</v>
      </c>
      <c r="M35" s="169">
        <f t="shared" si="4"/>
        <v>0</v>
      </c>
      <c r="N35" s="169">
        <v>0</v>
      </c>
      <c r="O35" s="169"/>
      <c r="P35" s="174"/>
      <c r="Q35" s="174"/>
      <c r="R35" s="174"/>
      <c r="S35" s="169">
        <f t="shared" si="5"/>
        <v>0</v>
      </c>
      <c r="T35" s="170"/>
      <c r="U35" s="170"/>
      <c r="V35" s="174">
        <f>ROUND(F35*(X35),3)</f>
        <v>0.08</v>
      </c>
      <c r="X35">
        <v>0.08</v>
      </c>
      <c r="Z35">
        <v>0</v>
      </c>
    </row>
    <row r="36" spans="1:26" ht="24.75" customHeight="1">
      <c r="A36" s="171"/>
      <c r="B36" s="166" t="s">
        <v>173</v>
      </c>
      <c r="C36" s="172" t="s">
        <v>470</v>
      </c>
      <c r="D36" s="166" t="s">
        <v>471</v>
      </c>
      <c r="E36" s="166" t="s">
        <v>163</v>
      </c>
      <c r="F36" s="167">
        <v>12</v>
      </c>
      <c r="G36" s="173"/>
      <c r="H36" s="173"/>
      <c r="I36" s="168">
        <f t="shared" si="0"/>
        <v>0</v>
      </c>
      <c r="J36" s="166">
        <f t="shared" si="1"/>
        <v>0</v>
      </c>
      <c r="K36" s="169">
        <f t="shared" si="2"/>
        <v>0</v>
      </c>
      <c r="L36" s="169">
        <f t="shared" si="3"/>
        <v>0</v>
      </c>
      <c r="M36" s="169">
        <f t="shared" si="4"/>
        <v>0</v>
      </c>
      <c r="N36" s="169">
        <v>0</v>
      </c>
      <c r="O36" s="169"/>
      <c r="P36" s="174">
        <v>0.05</v>
      </c>
      <c r="Q36" s="174"/>
      <c r="R36" s="174">
        <v>0.05</v>
      </c>
      <c r="S36" s="169">
        <f t="shared" si="5"/>
        <v>0.6</v>
      </c>
      <c r="T36" s="170"/>
      <c r="U36" s="170"/>
      <c r="V36" s="174"/>
      <c r="Z36">
        <v>0</v>
      </c>
    </row>
    <row r="37" spans="1:26" ht="24.75" customHeight="1">
      <c r="A37" s="171"/>
      <c r="B37" s="166" t="s">
        <v>173</v>
      </c>
      <c r="C37" s="172" t="s">
        <v>472</v>
      </c>
      <c r="D37" s="166" t="s">
        <v>473</v>
      </c>
      <c r="E37" s="166" t="s">
        <v>163</v>
      </c>
      <c r="F37" s="167">
        <v>1</v>
      </c>
      <c r="G37" s="173"/>
      <c r="H37" s="173"/>
      <c r="I37" s="168">
        <f t="shared" si="0"/>
        <v>0</v>
      </c>
      <c r="J37" s="166">
        <f t="shared" si="1"/>
        <v>0</v>
      </c>
      <c r="K37" s="169">
        <f t="shared" si="2"/>
        <v>0</v>
      </c>
      <c r="L37" s="169">
        <f t="shared" si="3"/>
        <v>0</v>
      </c>
      <c r="M37" s="169">
        <f t="shared" si="4"/>
        <v>0</v>
      </c>
      <c r="N37" s="169">
        <v>0</v>
      </c>
      <c r="O37" s="169"/>
      <c r="P37" s="174">
        <v>0.03</v>
      </c>
      <c r="Q37" s="174"/>
      <c r="R37" s="174">
        <v>0.03</v>
      </c>
      <c r="S37" s="169">
        <f t="shared" si="5"/>
        <v>0.03</v>
      </c>
      <c r="T37" s="170"/>
      <c r="U37" s="170"/>
      <c r="V37" s="174"/>
      <c r="Z37">
        <v>0</v>
      </c>
    </row>
    <row r="38" spans="1:26" ht="24.75" customHeight="1">
      <c r="A38" s="171"/>
      <c r="B38" s="166" t="s">
        <v>173</v>
      </c>
      <c r="C38" s="172" t="s">
        <v>474</v>
      </c>
      <c r="D38" s="166" t="s">
        <v>475</v>
      </c>
      <c r="E38" s="166" t="s">
        <v>163</v>
      </c>
      <c r="F38" s="167">
        <v>2</v>
      </c>
      <c r="G38" s="173"/>
      <c r="H38" s="173"/>
      <c r="I38" s="168">
        <f t="shared" si="0"/>
        <v>0</v>
      </c>
      <c r="J38" s="166">
        <f t="shared" si="1"/>
        <v>0</v>
      </c>
      <c r="K38" s="169">
        <f t="shared" si="2"/>
        <v>0</v>
      </c>
      <c r="L38" s="169">
        <f t="shared" si="3"/>
        <v>0</v>
      </c>
      <c r="M38" s="169">
        <f t="shared" si="4"/>
        <v>0</v>
      </c>
      <c r="N38" s="169">
        <v>0</v>
      </c>
      <c r="O38" s="169"/>
      <c r="P38" s="174">
        <v>0.03</v>
      </c>
      <c r="Q38" s="174"/>
      <c r="R38" s="174">
        <v>0.03</v>
      </c>
      <c r="S38" s="169">
        <f t="shared" si="5"/>
        <v>0.06</v>
      </c>
      <c r="T38" s="170"/>
      <c r="U38" s="170"/>
      <c r="V38" s="174"/>
      <c r="Z38">
        <v>0</v>
      </c>
    </row>
    <row r="39" spans="1:26" ht="24.75" customHeight="1">
      <c r="A39" s="171"/>
      <c r="B39" s="166" t="s">
        <v>173</v>
      </c>
      <c r="C39" s="172" t="s">
        <v>476</v>
      </c>
      <c r="D39" s="166" t="s">
        <v>477</v>
      </c>
      <c r="E39" s="166" t="s">
        <v>163</v>
      </c>
      <c r="F39" s="167">
        <v>2</v>
      </c>
      <c r="G39" s="173"/>
      <c r="H39" s="173"/>
      <c r="I39" s="168">
        <f t="shared" si="0"/>
        <v>0</v>
      </c>
      <c r="J39" s="166">
        <f t="shared" si="1"/>
        <v>0</v>
      </c>
      <c r="K39" s="169">
        <f t="shared" si="2"/>
        <v>0</v>
      </c>
      <c r="L39" s="169">
        <f t="shared" si="3"/>
        <v>0</v>
      </c>
      <c r="M39" s="169">
        <f t="shared" si="4"/>
        <v>0</v>
      </c>
      <c r="N39" s="169">
        <v>0</v>
      </c>
      <c r="O39" s="169"/>
      <c r="P39" s="174">
        <v>0.1</v>
      </c>
      <c r="Q39" s="174"/>
      <c r="R39" s="174">
        <v>0.1</v>
      </c>
      <c r="S39" s="169">
        <f t="shared" si="5"/>
        <v>0.2</v>
      </c>
      <c r="T39" s="170"/>
      <c r="U39" s="170"/>
      <c r="V39" s="174">
        <f>ROUND(F39*(X39),3)</f>
        <v>0.04</v>
      </c>
      <c r="X39">
        <v>0.02</v>
      </c>
      <c r="Z39">
        <v>0</v>
      </c>
    </row>
    <row r="40" spans="1:22" ht="15">
      <c r="A40" s="150"/>
      <c r="B40" s="150"/>
      <c r="C40" s="165">
        <v>9</v>
      </c>
      <c r="D40" s="165" t="s">
        <v>83</v>
      </c>
      <c r="E40" s="150"/>
      <c r="F40" s="164"/>
      <c r="G40" s="153">
        <f>ROUND((SUM(L10:L39))/1,2)</f>
        <v>0</v>
      </c>
      <c r="H40" s="153">
        <f>ROUND((SUM(M10:M39))/1,2)</f>
        <v>0</v>
      </c>
      <c r="I40" s="153">
        <f>ROUND((SUM(I10:I39))/1,2)</f>
        <v>0</v>
      </c>
      <c r="J40" s="150"/>
      <c r="K40" s="150"/>
      <c r="L40" s="150">
        <f>ROUND((SUM(L10:L39))/1,2)</f>
        <v>0</v>
      </c>
      <c r="M40" s="150">
        <f>ROUND((SUM(M10:M39))/1,2)</f>
        <v>0</v>
      </c>
      <c r="N40" s="150"/>
      <c r="O40" s="150"/>
      <c r="P40" s="175"/>
      <c r="Q40" s="1"/>
      <c r="R40" s="1"/>
      <c r="S40" s="175">
        <f>ROUND((SUM(S10:S39))/1,2)</f>
        <v>0.89</v>
      </c>
      <c r="T40" s="185"/>
      <c r="U40" s="185"/>
      <c r="V40" s="2">
        <f>ROUND((SUM(V10:V39))/1,2)</f>
        <v>761.26</v>
      </c>
    </row>
    <row r="41" spans="1:22" ht="15">
      <c r="A41" s="1"/>
      <c r="B41" s="1"/>
      <c r="C41" s="1"/>
      <c r="D41" s="1"/>
      <c r="E41" s="1"/>
      <c r="F41" s="160"/>
      <c r="G41" s="143"/>
      <c r="H41" s="143"/>
      <c r="I41" s="143"/>
      <c r="J41" s="1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2" ht="15">
      <c r="A42" s="150"/>
      <c r="B42" s="150"/>
      <c r="C42" s="150"/>
      <c r="D42" s="2" t="s">
        <v>78</v>
      </c>
      <c r="E42" s="150"/>
      <c r="F42" s="164"/>
      <c r="G42" s="153">
        <f>ROUND((SUM(L9:L41))/2,2)</f>
        <v>0</v>
      </c>
      <c r="H42" s="153">
        <f>ROUND((SUM(M9:M41))/2,2)</f>
        <v>0</v>
      </c>
      <c r="I42" s="153">
        <f>ROUND((SUM(I9:I41))/2,2)</f>
        <v>0</v>
      </c>
      <c r="J42" s="150"/>
      <c r="K42" s="150"/>
      <c r="L42" s="150">
        <f>ROUND((SUM(L9:L41))/2,2)</f>
        <v>0</v>
      </c>
      <c r="M42" s="150">
        <f>ROUND((SUM(M9:M41))/2,2)</f>
        <v>0</v>
      </c>
      <c r="N42" s="150"/>
      <c r="O42" s="150"/>
      <c r="P42" s="175"/>
      <c r="Q42" s="1"/>
      <c r="R42" s="1"/>
      <c r="S42" s="175">
        <f>ROUND((SUM(S9:S41))/2,2)</f>
        <v>0.89</v>
      </c>
      <c r="V42" s="2">
        <f>ROUND((SUM(V9:V41))/2,2)</f>
        <v>761.26</v>
      </c>
    </row>
    <row r="43" spans="1:26" ht="15">
      <c r="A43" s="186"/>
      <c r="B43" s="186"/>
      <c r="C43" s="186"/>
      <c r="D43" s="186" t="s">
        <v>88</v>
      </c>
      <c r="E43" s="186"/>
      <c r="F43" s="187"/>
      <c r="G43" s="188">
        <f>ROUND((SUM(L9:L42))/3,2)</f>
        <v>0</v>
      </c>
      <c r="H43" s="188">
        <f>ROUND((SUM(M9:M42))/3,2)</f>
        <v>0</v>
      </c>
      <c r="I43" s="188">
        <f>ROUND((SUM(I9:I42))/3,2)</f>
        <v>0</v>
      </c>
      <c r="J43" s="186"/>
      <c r="K43" s="188">
        <f>ROUND((SUM(K9:K42))/3,2)</f>
        <v>0</v>
      </c>
      <c r="L43" s="186">
        <f>ROUND((SUM(L9:L42))/3,2)</f>
        <v>0</v>
      </c>
      <c r="M43" s="186">
        <f>ROUND((SUM(M9:M42))/3,2)</f>
        <v>0</v>
      </c>
      <c r="N43" s="186"/>
      <c r="O43" s="186"/>
      <c r="P43" s="187"/>
      <c r="Q43" s="186"/>
      <c r="R43" s="188"/>
      <c r="S43" s="187">
        <f>ROUND((SUM(S9:S42))/3,2)</f>
        <v>0.89</v>
      </c>
      <c r="T43" s="189"/>
      <c r="U43" s="189"/>
      <c r="V43" s="186">
        <f>ROUND((SUM(V9:V42))/3,2)</f>
        <v>761.26</v>
      </c>
      <c r="X43" s="13"/>
      <c r="Y43">
        <f>(SUM(Y9:Y42))</f>
        <v>0</v>
      </c>
      <c r="Z43">
        <f>(SUM(Z9:Z42))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Regenerácia vnútrobloku sidlíska vo Vranove nad Topľou parc.č.3006 2,8,21 až 25., 30006 46,72,76 / Búracie práce</oddHeader>
    <oddFooter xml:space="preserve">&amp;L&amp;7Spracované systémom Systematic® Kalkulus, tel.: 051 77 10 585&amp;RStrana &amp;P z &amp;N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0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"/>
      <c r="B1" s="219" t="s">
        <v>34</v>
      </c>
      <c r="C1" s="220"/>
      <c r="D1" s="220"/>
      <c r="E1" s="220"/>
      <c r="F1" s="220"/>
      <c r="G1" s="220"/>
      <c r="H1" s="221"/>
      <c r="I1" s="158" t="s">
        <v>31</v>
      </c>
      <c r="J1" s="15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5"/>
      <c r="B2" s="219" t="s">
        <v>35</v>
      </c>
      <c r="C2" s="220"/>
      <c r="D2" s="220"/>
      <c r="E2" s="220"/>
      <c r="F2" s="220"/>
      <c r="G2" s="220"/>
      <c r="H2" s="221"/>
      <c r="I2" s="158" t="s">
        <v>29</v>
      </c>
      <c r="J2" s="1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"/>
      <c r="B3" s="219" t="s">
        <v>36</v>
      </c>
      <c r="C3" s="220"/>
      <c r="D3" s="220"/>
      <c r="E3" s="220"/>
      <c r="F3" s="220"/>
      <c r="G3" s="220"/>
      <c r="H3" s="221"/>
      <c r="I3" s="158" t="s">
        <v>99</v>
      </c>
      <c r="J3" s="15"/>
      <c r="K3" s="3"/>
      <c r="L3" s="3"/>
      <c r="M3" s="3"/>
      <c r="N3" s="3"/>
      <c r="O3" s="3"/>
      <c r="P3" s="5" t="s">
        <v>33</v>
      </c>
      <c r="Q3" s="1"/>
      <c r="R3" s="1"/>
      <c r="S3" s="3"/>
      <c r="V3" s="3"/>
    </row>
    <row r="4" spans="1:22" ht="15">
      <c r="A4" s="3"/>
      <c r="B4" s="5" t="s">
        <v>100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9" t="s">
        <v>28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7"/>
      <c r="B7" s="18" t="s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7"/>
      <c r="V7" s="17"/>
    </row>
    <row r="8" spans="1:26" ht="15.75">
      <c r="A8" s="161" t="s">
        <v>89</v>
      </c>
      <c r="B8" s="161" t="s">
        <v>90</v>
      </c>
      <c r="C8" s="161" t="s">
        <v>91</v>
      </c>
      <c r="D8" s="161" t="s">
        <v>92</v>
      </c>
      <c r="E8" s="161" t="s">
        <v>93</v>
      </c>
      <c r="F8" s="161" t="s">
        <v>94</v>
      </c>
      <c r="G8" s="161" t="s">
        <v>67</v>
      </c>
      <c r="H8" s="161" t="s">
        <v>68</v>
      </c>
      <c r="I8" s="161" t="s">
        <v>95</v>
      </c>
      <c r="J8" s="161"/>
      <c r="K8" s="161"/>
      <c r="L8" s="161"/>
      <c r="M8" s="161"/>
      <c r="N8" s="161"/>
      <c r="O8" s="161"/>
      <c r="P8" s="161" t="s">
        <v>96</v>
      </c>
      <c r="Q8" s="156"/>
      <c r="R8" s="156"/>
      <c r="S8" s="161" t="s">
        <v>97</v>
      </c>
      <c r="T8" s="157"/>
      <c r="U8" s="157"/>
      <c r="V8" s="161" t="s">
        <v>98</v>
      </c>
      <c r="W8" s="155"/>
      <c r="X8" s="155"/>
      <c r="Y8" s="155"/>
      <c r="Z8" s="155"/>
    </row>
    <row r="9" spans="1:26" ht="15">
      <c r="A9" s="144"/>
      <c r="B9" s="144"/>
      <c r="C9" s="162"/>
      <c r="D9" s="148" t="s">
        <v>78</v>
      </c>
      <c r="E9" s="144"/>
      <c r="F9" s="163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50"/>
      <c r="R9" s="150"/>
      <c r="S9" s="144"/>
      <c r="T9" s="147"/>
      <c r="U9" s="147"/>
      <c r="V9" s="144"/>
      <c r="W9" s="147"/>
      <c r="X9" s="147"/>
      <c r="Y9" s="147"/>
      <c r="Z9" s="147"/>
    </row>
    <row r="10" spans="1:26" ht="15">
      <c r="A10" s="150"/>
      <c r="B10" s="150"/>
      <c r="C10" s="165">
        <v>1</v>
      </c>
      <c r="D10" s="165" t="s">
        <v>79</v>
      </c>
      <c r="E10" s="150"/>
      <c r="F10" s="164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47"/>
      <c r="U10" s="147"/>
      <c r="V10" s="150"/>
      <c r="W10" s="147"/>
      <c r="X10" s="147"/>
      <c r="Y10" s="147"/>
      <c r="Z10" s="147"/>
    </row>
    <row r="11" spans="1:26" ht="24.75" customHeight="1">
      <c r="A11" s="171"/>
      <c r="B11" s="166" t="s">
        <v>101</v>
      </c>
      <c r="C11" s="172" t="s">
        <v>102</v>
      </c>
      <c r="D11" s="166" t="s">
        <v>103</v>
      </c>
      <c r="E11" s="166" t="s">
        <v>104</v>
      </c>
      <c r="F11" s="167">
        <v>291.444</v>
      </c>
      <c r="G11" s="173"/>
      <c r="H11" s="173"/>
      <c r="I11" s="168">
        <f aca="true" t="shared" si="0" ref="I11:I20">ROUND(F11*(G11+H11),2)</f>
        <v>0</v>
      </c>
      <c r="J11" s="166">
        <f aca="true" t="shared" si="1" ref="J11:J20">ROUND(F11*(N11),2)</f>
        <v>0</v>
      </c>
      <c r="K11" s="169">
        <f aca="true" t="shared" si="2" ref="K11:K20">ROUND(F11*(O11),2)</f>
        <v>0</v>
      </c>
      <c r="L11" s="169">
        <f aca="true" t="shared" si="3" ref="L11:L20">ROUND(F11*(G11),2)</f>
        <v>0</v>
      </c>
      <c r="M11" s="169">
        <f aca="true" t="shared" si="4" ref="M11:M20">ROUND(F11*(H11),2)</f>
        <v>0</v>
      </c>
      <c r="N11" s="169">
        <v>0</v>
      </c>
      <c r="O11" s="169"/>
      <c r="P11" s="174"/>
      <c r="Q11" s="174"/>
      <c r="R11" s="174"/>
      <c r="S11" s="169">
        <f aca="true" t="shared" si="5" ref="S11:S20">ROUND(F11*(P11),3)</f>
        <v>0</v>
      </c>
      <c r="T11" s="170"/>
      <c r="U11" s="170"/>
      <c r="V11" s="174"/>
      <c r="Z11">
        <v>0</v>
      </c>
    </row>
    <row r="12" spans="1:26" ht="24.75" customHeight="1">
      <c r="A12" s="171"/>
      <c r="B12" s="166" t="s">
        <v>101</v>
      </c>
      <c r="C12" s="172" t="s">
        <v>105</v>
      </c>
      <c r="D12" s="166" t="s">
        <v>106</v>
      </c>
      <c r="E12" s="166" t="s">
        <v>104</v>
      </c>
      <c r="F12" s="167">
        <v>238.491</v>
      </c>
      <c r="G12" s="173"/>
      <c r="H12" s="173"/>
      <c r="I12" s="168">
        <f t="shared" si="0"/>
        <v>0</v>
      </c>
      <c r="J12" s="166">
        <f t="shared" si="1"/>
        <v>0</v>
      </c>
      <c r="K12" s="169">
        <f t="shared" si="2"/>
        <v>0</v>
      </c>
      <c r="L12" s="169">
        <f t="shared" si="3"/>
        <v>0</v>
      </c>
      <c r="M12" s="169">
        <f t="shared" si="4"/>
        <v>0</v>
      </c>
      <c r="N12" s="169">
        <v>0</v>
      </c>
      <c r="O12" s="169"/>
      <c r="P12" s="174"/>
      <c r="Q12" s="174"/>
      <c r="R12" s="174"/>
      <c r="S12" s="169">
        <f t="shared" si="5"/>
        <v>0</v>
      </c>
      <c r="T12" s="170"/>
      <c r="U12" s="170"/>
      <c r="V12" s="174"/>
      <c r="Z12">
        <v>0</v>
      </c>
    </row>
    <row r="13" spans="1:26" ht="24.75" customHeight="1">
      <c r="A13" s="171"/>
      <c r="B13" s="166" t="s">
        <v>101</v>
      </c>
      <c r="C13" s="172" t="s">
        <v>107</v>
      </c>
      <c r="D13" s="166" t="s">
        <v>108</v>
      </c>
      <c r="E13" s="166" t="s">
        <v>104</v>
      </c>
      <c r="F13" s="167">
        <v>13.12</v>
      </c>
      <c r="G13" s="173"/>
      <c r="H13" s="173"/>
      <c r="I13" s="168">
        <f t="shared" si="0"/>
        <v>0</v>
      </c>
      <c r="J13" s="166">
        <f t="shared" si="1"/>
        <v>0</v>
      </c>
      <c r="K13" s="169">
        <f t="shared" si="2"/>
        <v>0</v>
      </c>
      <c r="L13" s="169">
        <f t="shared" si="3"/>
        <v>0</v>
      </c>
      <c r="M13" s="169">
        <f t="shared" si="4"/>
        <v>0</v>
      </c>
      <c r="N13" s="169">
        <v>0</v>
      </c>
      <c r="O13" s="169"/>
      <c r="P13" s="174"/>
      <c r="Q13" s="174"/>
      <c r="R13" s="174"/>
      <c r="S13" s="169">
        <f t="shared" si="5"/>
        <v>0</v>
      </c>
      <c r="T13" s="170"/>
      <c r="U13" s="170"/>
      <c r="V13" s="174"/>
      <c r="Z13">
        <v>0</v>
      </c>
    </row>
    <row r="14" spans="1:26" ht="24.75" customHeight="1">
      <c r="A14" s="171"/>
      <c r="B14" s="166" t="s">
        <v>101</v>
      </c>
      <c r="C14" s="172" t="s">
        <v>109</v>
      </c>
      <c r="D14" s="166" t="s">
        <v>110</v>
      </c>
      <c r="E14" s="166" t="s">
        <v>104</v>
      </c>
      <c r="F14" s="167">
        <v>12.484800000000002</v>
      </c>
      <c r="G14" s="173"/>
      <c r="H14" s="173"/>
      <c r="I14" s="168">
        <f t="shared" si="0"/>
        <v>0</v>
      </c>
      <c r="J14" s="166">
        <f t="shared" si="1"/>
        <v>0</v>
      </c>
      <c r="K14" s="169">
        <f t="shared" si="2"/>
        <v>0</v>
      </c>
      <c r="L14" s="169">
        <f t="shared" si="3"/>
        <v>0</v>
      </c>
      <c r="M14" s="169">
        <f t="shared" si="4"/>
        <v>0</v>
      </c>
      <c r="N14" s="169">
        <v>0</v>
      </c>
      <c r="O14" s="169"/>
      <c r="P14" s="174"/>
      <c r="Q14" s="174"/>
      <c r="R14" s="174"/>
      <c r="S14" s="169">
        <f t="shared" si="5"/>
        <v>0</v>
      </c>
      <c r="T14" s="170"/>
      <c r="U14" s="170"/>
      <c r="V14" s="174"/>
      <c r="Z14">
        <v>0</v>
      </c>
    </row>
    <row r="15" spans="1:26" ht="24.75" customHeight="1">
      <c r="A15" s="171"/>
      <c r="B15" s="166" t="s">
        <v>101</v>
      </c>
      <c r="C15" s="172" t="s">
        <v>111</v>
      </c>
      <c r="D15" s="166" t="s">
        <v>112</v>
      </c>
      <c r="E15" s="166" t="s">
        <v>104</v>
      </c>
      <c r="F15" s="167">
        <v>291.48600000000005</v>
      </c>
      <c r="G15" s="173"/>
      <c r="H15" s="173"/>
      <c r="I15" s="168">
        <f t="shared" si="0"/>
        <v>0</v>
      </c>
      <c r="J15" s="166">
        <f t="shared" si="1"/>
        <v>0</v>
      </c>
      <c r="K15" s="169">
        <f t="shared" si="2"/>
        <v>0</v>
      </c>
      <c r="L15" s="169">
        <f t="shared" si="3"/>
        <v>0</v>
      </c>
      <c r="M15" s="169">
        <f t="shared" si="4"/>
        <v>0</v>
      </c>
      <c r="N15" s="169">
        <v>0</v>
      </c>
      <c r="O15" s="169"/>
      <c r="P15" s="174"/>
      <c r="Q15" s="174"/>
      <c r="R15" s="174"/>
      <c r="S15" s="169">
        <f t="shared" si="5"/>
        <v>0</v>
      </c>
      <c r="T15" s="170"/>
      <c r="U15" s="170"/>
      <c r="V15" s="174"/>
      <c r="Z15">
        <v>0</v>
      </c>
    </row>
    <row r="16" spans="1:26" ht="24.75" customHeight="1">
      <c r="A16" s="171"/>
      <c r="B16" s="166" t="s">
        <v>101</v>
      </c>
      <c r="C16" s="172" t="s">
        <v>113</v>
      </c>
      <c r="D16" s="166" t="s">
        <v>114</v>
      </c>
      <c r="E16" s="166" t="s">
        <v>104</v>
      </c>
      <c r="F16" s="167">
        <v>27.3904</v>
      </c>
      <c r="G16" s="173"/>
      <c r="H16" s="173"/>
      <c r="I16" s="168">
        <f t="shared" si="0"/>
        <v>0</v>
      </c>
      <c r="J16" s="166">
        <f t="shared" si="1"/>
        <v>0</v>
      </c>
      <c r="K16" s="169">
        <f t="shared" si="2"/>
        <v>0</v>
      </c>
      <c r="L16" s="169">
        <f t="shared" si="3"/>
        <v>0</v>
      </c>
      <c r="M16" s="169">
        <f t="shared" si="4"/>
        <v>0</v>
      </c>
      <c r="N16" s="169">
        <v>0</v>
      </c>
      <c r="O16" s="169"/>
      <c r="P16" s="174"/>
      <c r="Q16" s="174"/>
      <c r="R16" s="174"/>
      <c r="S16" s="169">
        <f t="shared" si="5"/>
        <v>0</v>
      </c>
      <c r="T16" s="170"/>
      <c r="U16" s="170"/>
      <c r="V16" s="174"/>
      <c r="Z16">
        <v>0</v>
      </c>
    </row>
    <row r="17" spans="1:26" ht="24.75" customHeight="1">
      <c r="A17" s="171"/>
      <c r="B17" s="166" t="s">
        <v>101</v>
      </c>
      <c r="C17" s="172" t="s">
        <v>115</v>
      </c>
      <c r="D17" s="166" t="s">
        <v>116</v>
      </c>
      <c r="E17" s="166" t="s">
        <v>104</v>
      </c>
      <c r="F17" s="167">
        <v>291.444</v>
      </c>
      <c r="G17" s="173"/>
      <c r="H17" s="173"/>
      <c r="I17" s="168">
        <f t="shared" si="0"/>
        <v>0</v>
      </c>
      <c r="J17" s="166">
        <f t="shared" si="1"/>
        <v>0</v>
      </c>
      <c r="K17" s="169">
        <f t="shared" si="2"/>
        <v>0</v>
      </c>
      <c r="L17" s="169">
        <f t="shared" si="3"/>
        <v>0</v>
      </c>
      <c r="M17" s="169">
        <f t="shared" si="4"/>
        <v>0</v>
      </c>
      <c r="N17" s="169">
        <v>0</v>
      </c>
      <c r="O17" s="169"/>
      <c r="P17" s="174"/>
      <c r="Q17" s="174"/>
      <c r="R17" s="174"/>
      <c r="S17" s="169">
        <f t="shared" si="5"/>
        <v>0</v>
      </c>
      <c r="T17" s="170"/>
      <c r="U17" s="170"/>
      <c r="V17" s="174"/>
      <c r="Z17">
        <v>0</v>
      </c>
    </row>
    <row r="18" spans="1:26" ht="24.75" customHeight="1">
      <c r="A18" s="171"/>
      <c r="B18" s="166" t="s">
        <v>101</v>
      </c>
      <c r="C18" s="172" t="s">
        <v>117</v>
      </c>
      <c r="D18" s="166" t="s">
        <v>118</v>
      </c>
      <c r="E18" s="166" t="s">
        <v>104</v>
      </c>
      <c r="F18" s="167">
        <v>291.444</v>
      </c>
      <c r="G18" s="173"/>
      <c r="H18" s="173"/>
      <c r="I18" s="168">
        <f t="shared" si="0"/>
        <v>0</v>
      </c>
      <c r="J18" s="166">
        <f t="shared" si="1"/>
        <v>0</v>
      </c>
      <c r="K18" s="169">
        <f t="shared" si="2"/>
        <v>0</v>
      </c>
      <c r="L18" s="169">
        <f t="shared" si="3"/>
        <v>0</v>
      </c>
      <c r="M18" s="169">
        <f t="shared" si="4"/>
        <v>0</v>
      </c>
      <c r="N18" s="169">
        <v>0</v>
      </c>
      <c r="O18" s="169"/>
      <c r="P18" s="174"/>
      <c r="Q18" s="174"/>
      <c r="R18" s="174"/>
      <c r="S18" s="169">
        <f t="shared" si="5"/>
        <v>0</v>
      </c>
      <c r="T18" s="170"/>
      <c r="U18" s="170"/>
      <c r="V18" s="174"/>
      <c r="Z18">
        <v>0</v>
      </c>
    </row>
    <row r="19" spans="1:26" ht="24.75" customHeight="1">
      <c r="A19" s="171"/>
      <c r="B19" s="166" t="s">
        <v>101</v>
      </c>
      <c r="C19" s="172" t="s">
        <v>119</v>
      </c>
      <c r="D19" s="166" t="s">
        <v>120</v>
      </c>
      <c r="E19" s="166" t="s">
        <v>104</v>
      </c>
      <c r="F19" s="167">
        <v>291.444</v>
      </c>
      <c r="G19" s="173"/>
      <c r="H19" s="173"/>
      <c r="I19" s="168">
        <f t="shared" si="0"/>
        <v>0</v>
      </c>
      <c r="J19" s="166">
        <f t="shared" si="1"/>
        <v>0</v>
      </c>
      <c r="K19" s="169">
        <f t="shared" si="2"/>
        <v>0</v>
      </c>
      <c r="L19" s="169">
        <f t="shared" si="3"/>
        <v>0</v>
      </c>
      <c r="M19" s="169">
        <f t="shared" si="4"/>
        <v>0</v>
      </c>
      <c r="N19" s="169">
        <v>0</v>
      </c>
      <c r="O19" s="169"/>
      <c r="P19" s="174"/>
      <c r="Q19" s="174"/>
      <c r="R19" s="174"/>
      <c r="S19" s="169">
        <f t="shared" si="5"/>
        <v>0</v>
      </c>
      <c r="T19" s="170"/>
      <c r="U19" s="170"/>
      <c r="V19" s="174"/>
      <c r="Z19">
        <v>0</v>
      </c>
    </row>
    <row r="20" spans="1:26" ht="24.75" customHeight="1">
      <c r="A20" s="171"/>
      <c r="B20" s="166" t="s">
        <v>101</v>
      </c>
      <c r="C20" s="172" t="s">
        <v>121</v>
      </c>
      <c r="D20" s="166" t="s">
        <v>122</v>
      </c>
      <c r="E20" s="166" t="s">
        <v>123</v>
      </c>
      <c r="F20" s="167">
        <v>594</v>
      </c>
      <c r="G20" s="173"/>
      <c r="H20" s="173"/>
      <c r="I20" s="168">
        <f t="shared" si="0"/>
        <v>0</v>
      </c>
      <c r="J20" s="166">
        <f t="shared" si="1"/>
        <v>0</v>
      </c>
      <c r="K20" s="169">
        <f t="shared" si="2"/>
        <v>0</v>
      </c>
      <c r="L20" s="169">
        <f t="shared" si="3"/>
        <v>0</v>
      </c>
      <c r="M20" s="169">
        <f t="shared" si="4"/>
        <v>0</v>
      </c>
      <c r="N20" s="169">
        <v>0</v>
      </c>
      <c r="O20" s="169"/>
      <c r="P20" s="174"/>
      <c r="Q20" s="174"/>
      <c r="R20" s="174"/>
      <c r="S20" s="169">
        <f t="shared" si="5"/>
        <v>0</v>
      </c>
      <c r="T20" s="170"/>
      <c r="U20" s="170"/>
      <c r="V20" s="174"/>
      <c r="Z20">
        <v>0</v>
      </c>
    </row>
    <row r="21" spans="1:26" ht="15">
      <c r="A21" s="150"/>
      <c r="B21" s="150"/>
      <c r="C21" s="165">
        <v>1</v>
      </c>
      <c r="D21" s="165" t="s">
        <v>79</v>
      </c>
      <c r="E21" s="150"/>
      <c r="F21" s="164"/>
      <c r="G21" s="153">
        <f>ROUND((SUM(L10:L20))/1,2)</f>
        <v>0</v>
      </c>
      <c r="H21" s="153">
        <f>ROUND((SUM(M10:M20))/1,2)</f>
        <v>0</v>
      </c>
      <c r="I21" s="153">
        <f>ROUND((SUM(I10:I20))/1,2)</f>
        <v>0</v>
      </c>
      <c r="J21" s="150"/>
      <c r="K21" s="150"/>
      <c r="L21" s="150">
        <f>ROUND((SUM(L10:L20))/1,2)</f>
        <v>0</v>
      </c>
      <c r="M21" s="150">
        <f>ROUND((SUM(M10:M20))/1,2)</f>
        <v>0</v>
      </c>
      <c r="N21" s="150"/>
      <c r="O21" s="150"/>
      <c r="P21" s="175"/>
      <c r="Q21" s="150"/>
      <c r="R21" s="150"/>
      <c r="S21" s="175">
        <f>ROUND((SUM(S10:S20))/1,2)</f>
        <v>0</v>
      </c>
      <c r="T21" s="147"/>
      <c r="U21" s="147"/>
      <c r="V21" s="2">
        <f>ROUND((SUM(V10:V20))/1,2)</f>
        <v>0</v>
      </c>
      <c r="W21" s="147"/>
      <c r="X21" s="147"/>
      <c r="Y21" s="147"/>
      <c r="Z21" s="147"/>
    </row>
    <row r="22" spans="1:22" ht="15">
      <c r="A22" s="1"/>
      <c r="B22" s="1"/>
      <c r="C22" s="1"/>
      <c r="D22" s="1"/>
      <c r="E22" s="1"/>
      <c r="F22" s="160"/>
      <c r="G22" s="143"/>
      <c r="H22" s="143"/>
      <c r="I22" s="143"/>
      <c r="J22" s="1"/>
      <c r="K22" s="1"/>
      <c r="L22" s="1"/>
      <c r="M22" s="1"/>
      <c r="N22" s="1"/>
      <c r="O22" s="1"/>
      <c r="P22" s="1"/>
      <c r="Q22" s="1"/>
      <c r="R22" s="1"/>
      <c r="S22" s="1"/>
      <c r="V22" s="1"/>
    </row>
    <row r="23" spans="1:26" ht="15">
      <c r="A23" s="150"/>
      <c r="B23" s="150"/>
      <c r="C23" s="165">
        <v>2</v>
      </c>
      <c r="D23" s="165" t="s">
        <v>80</v>
      </c>
      <c r="E23" s="150"/>
      <c r="F23" s="164"/>
      <c r="G23" s="151"/>
      <c r="H23" s="151"/>
      <c r="I23" s="151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47"/>
      <c r="U23" s="147"/>
      <c r="V23" s="150"/>
      <c r="W23" s="147"/>
      <c r="X23" s="147"/>
      <c r="Y23" s="147"/>
      <c r="Z23" s="147"/>
    </row>
    <row r="24" spans="1:26" ht="24.75" customHeight="1">
      <c r="A24" s="181"/>
      <c r="B24" s="176" t="s">
        <v>124</v>
      </c>
      <c r="C24" s="182" t="s">
        <v>125</v>
      </c>
      <c r="D24" s="176" t="s">
        <v>126</v>
      </c>
      <c r="E24" s="176" t="s">
        <v>123</v>
      </c>
      <c r="F24" s="177">
        <v>801.9639999999999</v>
      </c>
      <c r="G24" s="183"/>
      <c r="H24" s="183"/>
      <c r="I24" s="178">
        <f>ROUND(F24*(G24+H24),2)</f>
        <v>0</v>
      </c>
      <c r="J24" s="176">
        <f>ROUND(F24*(N24),2)</f>
        <v>0</v>
      </c>
      <c r="K24" s="179">
        <f>ROUND(F24*(O24),2)</f>
        <v>0</v>
      </c>
      <c r="L24" s="179">
        <f>ROUND(F24*(G24),2)</f>
        <v>0</v>
      </c>
      <c r="M24" s="179">
        <f>ROUND(F24*(H24),2)</f>
        <v>0</v>
      </c>
      <c r="N24" s="179">
        <v>0</v>
      </c>
      <c r="O24" s="179"/>
      <c r="P24" s="184"/>
      <c r="Q24" s="184"/>
      <c r="R24" s="184"/>
      <c r="S24" s="179">
        <f>ROUND(F24*(P24),3)</f>
        <v>0</v>
      </c>
      <c r="T24" s="180"/>
      <c r="U24" s="180"/>
      <c r="V24" s="184"/>
      <c r="Z24">
        <v>0</v>
      </c>
    </row>
    <row r="25" spans="1:26" ht="24.75" customHeight="1">
      <c r="A25" s="171"/>
      <c r="B25" s="166" t="s">
        <v>127</v>
      </c>
      <c r="C25" s="172" t="s">
        <v>128</v>
      </c>
      <c r="D25" s="166" t="s">
        <v>129</v>
      </c>
      <c r="E25" s="166" t="s">
        <v>123</v>
      </c>
      <c r="F25" s="167">
        <v>697.36</v>
      </c>
      <c r="G25" s="173"/>
      <c r="H25" s="173"/>
      <c r="I25" s="168">
        <f>ROUND(F25*(G25+H25),2)</f>
        <v>0</v>
      </c>
      <c r="J25" s="166">
        <f>ROUND(F25*(N25),2)</f>
        <v>0</v>
      </c>
      <c r="K25" s="169">
        <f>ROUND(F25*(O25),2)</f>
        <v>0</v>
      </c>
      <c r="L25" s="169">
        <f>ROUND(F25*(G25),2)</f>
        <v>0</v>
      </c>
      <c r="M25" s="169">
        <f>ROUND(F25*(H25),2)</f>
        <v>0</v>
      </c>
      <c r="N25" s="169">
        <v>0</v>
      </c>
      <c r="O25" s="169"/>
      <c r="P25" s="174">
        <v>0.00028</v>
      </c>
      <c r="Q25" s="174"/>
      <c r="R25" s="174">
        <v>0.00028</v>
      </c>
      <c r="S25" s="169">
        <f>ROUND(F25*(P25),3)</f>
        <v>0.195</v>
      </c>
      <c r="T25" s="170"/>
      <c r="U25" s="170"/>
      <c r="V25" s="174"/>
      <c r="Z25">
        <v>0</v>
      </c>
    </row>
    <row r="26" spans="1:26" ht="24.75" customHeight="1">
      <c r="A26" s="171"/>
      <c r="B26" s="166" t="s">
        <v>130</v>
      </c>
      <c r="C26" s="172" t="s">
        <v>131</v>
      </c>
      <c r="D26" s="166" t="s">
        <v>132</v>
      </c>
      <c r="E26" s="166" t="s">
        <v>104</v>
      </c>
      <c r="F26" s="167">
        <v>13.12</v>
      </c>
      <c r="G26" s="173"/>
      <c r="H26" s="173"/>
      <c r="I26" s="168">
        <f>ROUND(F26*(G26+H26),2)</f>
        <v>0</v>
      </c>
      <c r="J26" s="166">
        <f>ROUND(F26*(N26),2)</f>
        <v>0</v>
      </c>
      <c r="K26" s="169">
        <f>ROUND(F26*(O26),2)</f>
        <v>0</v>
      </c>
      <c r="L26" s="169">
        <f>ROUND(F26*(G26),2)</f>
        <v>0</v>
      </c>
      <c r="M26" s="169">
        <f>ROUND(F26*(H26),2)</f>
        <v>0</v>
      </c>
      <c r="N26" s="169">
        <v>0</v>
      </c>
      <c r="O26" s="169"/>
      <c r="P26" s="174">
        <v>2.1931</v>
      </c>
      <c r="Q26" s="174"/>
      <c r="R26" s="174">
        <v>2.1931</v>
      </c>
      <c r="S26" s="169">
        <f>ROUND(F26*(P26),3)</f>
        <v>28.773</v>
      </c>
      <c r="T26" s="170"/>
      <c r="U26" s="170"/>
      <c r="V26" s="174"/>
      <c r="Z26">
        <v>0</v>
      </c>
    </row>
    <row r="27" spans="1:26" ht="24.75" customHeight="1">
      <c r="A27" s="171"/>
      <c r="B27" s="166" t="s">
        <v>133</v>
      </c>
      <c r="C27" s="172" t="s">
        <v>134</v>
      </c>
      <c r="D27" s="166" t="s">
        <v>135</v>
      </c>
      <c r="E27" s="166" t="s">
        <v>136</v>
      </c>
      <c r="F27" s="167">
        <v>102</v>
      </c>
      <c r="G27" s="173"/>
      <c r="H27" s="173"/>
      <c r="I27" s="168">
        <f>ROUND(F27*(G27+H27),2)</f>
        <v>0</v>
      </c>
      <c r="J27" s="166">
        <f>ROUND(F27*(N27),2)</f>
        <v>0</v>
      </c>
      <c r="K27" s="169">
        <f>ROUND(F27*(O27),2)</f>
        <v>0</v>
      </c>
      <c r="L27" s="169">
        <f>ROUND(F27*(G27),2)</f>
        <v>0</v>
      </c>
      <c r="M27" s="169">
        <f>ROUND(F27*(H27),2)</f>
        <v>0</v>
      </c>
      <c r="N27" s="169">
        <v>0</v>
      </c>
      <c r="O27" s="169"/>
      <c r="P27" s="174">
        <v>0.2446</v>
      </c>
      <c r="Q27" s="174"/>
      <c r="R27" s="174">
        <v>0.2446</v>
      </c>
      <c r="S27" s="169">
        <f>ROUND(F27*(P27),3)</f>
        <v>24.949</v>
      </c>
      <c r="T27" s="170"/>
      <c r="U27" s="170"/>
      <c r="V27" s="174"/>
      <c r="Z27">
        <v>0</v>
      </c>
    </row>
    <row r="28" spans="1:26" ht="24.75" customHeight="1">
      <c r="A28" s="171"/>
      <c r="B28" s="166" t="s">
        <v>133</v>
      </c>
      <c r="C28" s="172" t="s">
        <v>137</v>
      </c>
      <c r="D28" s="166" t="s">
        <v>138</v>
      </c>
      <c r="E28" s="166" t="s">
        <v>136</v>
      </c>
      <c r="F28" s="167">
        <v>27.2</v>
      </c>
      <c r="G28" s="173"/>
      <c r="H28" s="173"/>
      <c r="I28" s="168">
        <f>ROUND(F28*(G28+H28),2)</f>
        <v>0</v>
      </c>
      <c r="J28" s="166">
        <f>ROUND(F28*(N28),2)</f>
        <v>0</v>
      </c>
      <c r="K28" s="169">
        <f>ROUND(F28*(O28),2)</f>
        <v>0</v>
      </c>
      <c r="L28" s="169">
        <f>ROUND(F28*(G28),2)</f>
        <v>0</v>
      </c>
      <c r="M28" s="169">
        <f>ROUND(F28*(H28),2)</f>
        <v>0</v>
      </c>
      <c r="N28" s="169">
        <v>0</v>
      </c>
      <c r="O28" s="169"/>
      <c r="P28" s="174">
        <v>0.252</v>
      </c>
      <c r="Q28" s="174"/>
      <c r="R28" s="174">
        <v>0.252</v>
      </c>
      <c r="S28" s="169">
        <f>ROUND(F28*(P28),3)</f>
        <v>6.854</v>
      </c>
      <c r="T28" s="170"/>
      <c r="U28" s="170"/>
      <c r="V28" s="174"/>
      <c r="Z28">
        <v>0</v>
      </c>
    </row>
    <row r="29" spans="1:26" ht="15">
      <c r="A29" s="150"/>
      <c r="B29" s="150"/>
      <c r="C29" s="165">
        <v>2</v>
      </c>
      <c r="D29" s="165" t="s">
        <v>80</v>
      </c>
      <c r="E29" s="150"/>
      <c r="F29" s="164"/>
      <c r="G29" s="153">
        <f>ROUND((SUM(L23:L28))/1,2)</f>
        <v>0</v>
      </c>
      <c r="H29" s="153">
        <f>ROUND((SUM(M23:M28))/1,2)</f>
        <v>0</v>
      </c>
      <c r="I29" s="153">
        <f>ROUND((SUM(I23:I28))/1,2)</f>
        <v>0</v>
      </c>
      <c r="J29" s="150"/>
      <c r="K29" s="150"/>
      <c r="L29" s="150">
        <f>ROUND((SUM(L23:L28))/1,2)</f>
        <v>0</v>
      </c>
      <c r="M29" s="150">
        <f>ROUND((SUM(M23:M28))/1,2)</f>
        <v>0</v>
      </c>
      <c r="N29" s="150"/>
      <c r="O29" s="150"/>
      <c r="P29" s="175"/>
      <c r="Q29" s="150"/>
      <c r="R29" s="150"/>
      <c r="S29" s="175">
        <f>ROUND((SUM(S23:S28))/1,2)</f>
        <v>60.77</v>
      </c>
      <c r="T29" s="147"/>
      <c r="U29" s="147"/>
      <c r="V29" s="2">
        <f>ROUND((SUM(V23:V28))/1,2)</f>
        <v>0</v>
      </c>
      <c r="W29" s="147"/>
      <c r="X29" s="147"/>
      <c r="Y29" s="147"/>
      <c r="Z29" s="147"/>
    </row>
    <row r="30" spans="1:22" ht="15">
      <c r="A30" s="1"/>
      <c r="B30" s="1"/>
      <c r="C30" s="1"/>
      <c r="D30" s="1"/>
      <c r="E30" s="1"/>
      <c r="F30" s="160"/>
      <c r="G30" s="143"/>
      <c r="H30" s="143"/>
      <c r="I30" s="143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ht="15">
      <c r="A31" s="150"/>
      <c r="B31" s="150"/>
      <c r="C31" s="165">
        <v>4</v>
      </c>
      <c r="D31" s="165" t="s">
        <v>81</v>
      </c>
      <c r="E31" s="150"/>
      <c r="F31" s="164"/>
      <c r="G31" s="151"/>
      <c r="H31" s="151"/>
      <c r="I31" s="151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47"/>
      <c r="U31" s="147"/>
      <c r="V31" s="150"/>
      <c r="W31" s="147"/>
      <c r="X31" s="147"/>
      <c r="Y31" s="147"/>
      <c r="Z31" s="147"/>
    </row>
    <row r="32" spans="1:26" ht="24.75" customHeight="1">
      <c r="A32" s="181"/>
      <c r="B32" s="176" t="s">
        <v>124</v>
      </c>
      <c r="C32" s="182" t="s">
        <v>125</v>
      </c>
      <c r="D32" s="176" t="s">
        <v>139</v>
      </c>
      <c r="E32" s="176" t="s">
        <v>123</v>
      </c>
      <c r="F32" s="177">
        <v>683.0999999999999</v>
      </c>
      <c r="G32" s="183"/>
      <c r="H32" s="183"/>
      <c r="I32" s="178">
        <f>ROUND(F32*(G32+H32),2)</f>
        <v>0</v>
      </c>
      <c r="J32" s="176">
        <f>ROUND(F32*(N32),2)</f>
        <v>0</v>
      </c>
      <c r="K32" s="179">
        <f>ROUND(F32*(O32),2)</f>
        <v>0</v>
      </c>
      <c r="L32" s="179">
        <f>ROUND(F32*(G32),2)</f>
        <v>0</v>
      </c>
      <c r="M32" s="179">
        <f>ROUND(F32*(H32),2)</f>
        <v>0</v>
      </c>
      <c r="N32" s="179">
        <v>0</v>
      </c>
      <c r="O32" s="179"/>
      <c r="P32" s="184"/>
      <c r="Q32" s="184"/>
      <c r="R32" s="184"/>
      <c r="S32" s="179">
        <f>ROUND(F32*(P32),3)</f>
        <v>0</v>
      </c>
      <c r="T32" s="180"/>
      <c r="U32" s="180"/>
      <c r="V32" s="184"/>
      <c r="Z32">
        <v>0</v>
      </c>
    </row>
    <row r="33" spans="1:26" ht="24.75" customHeight="1">
      <c r="A33" s="171"/>
      <c r="B33" s="166" t="s">
        <v>133</v>
      </c>
      <c r="C33" s="172" t="s">
        <v>140</v>
      </c>
      <c r="D33" s="166" t="s">
        <v>141</v>
      </c>
      <c r="E33" s="166" t="s">
        <v>136</v>
      </c>
      <c r="F33" s="167">
        <v>27.3</v>
      </c>
      <c r="G33" s="173"/>
      <c r="H33" s="173"/>
      <c r="I33" s="168">
        <f>ROUND(F33*(G33+H33),2)</f>
        <v>0</v>
      </c>
      <c r="J33" s="166">
        <f>ROUND(F33*(N33),2)</f>
        <v>0</v>
      </c>
      <c r="K33" s="169">
        <f>ROUND(F33*(O33),2)</f>
        <v>0</v>
      </c>
      <c r="L33" s="169">
        <f>ROUND(F33*(G33),2)</f>
        <v>0</v>
      </c>
      <c r="M33" s="169">
        <f>ROUND(F33*(H33),2)</f>
        <v>0</v>
      </c>
      <c r="N33" s="169">
        <v>0</v>
      </c>
      <c r="O33" s="169"/>
      <c r="P33" s="174">
        <v>0.175</v>
      </c>
      <c r="Q33" s="174"/>
      <c r="R33" s="174">
        <v>0.175</v>
      </c>
      <c r="S33" s="169">
        <f>ROUND(F33*(P33),3)</f>
        <v>4.778</v>
      </c>
      <c r="T33" s="170"/>
      <c r="U33" s="170"/>
      <c r="V33" s="174"/>
      <c r="Z33">
        <v>0</v>
      </c>
    </row>
    <row r="34" spans="1:26" ht="24.75" customHeight="1">
      <c r="A34" s="171"/>
      <c r="B34" s="166" t="s">
        <v>127</v>
      </c>
      <c r="C34" s="172" t="s">
        <v>128</v>
      </c>
      <c r="D34" s="166" t="s">
        <v>142</v>
      </c>
      <c r="E34" s="166" t="s">
        <v>123</v>
      </c>
      <c r="F34" s="167">
        <v>594</v>
      </c>
      <c r="G34" s="173"/>
      <c r="H34" s="173"/>
      <c r="I34" s="168">
        <f>ROUND(F34*(G34+H34),2)</f>
        <v>0</v>
      </c>
      <c r="J34" s="166">
        <f>ROUND(F34*(N34),2)</f>
        <v>0</v>
      </c>
      <c r="K34" s="169">
        <f>ROUND(F34*(O34),2)</f>
        <v>0</v>
      </c>
      <c r="L34" s="169">
        <f>ROUND(F34*(G34),2)</f>
        <v>0</v>
      </c>
      <c r="M34" s="169">
        <f>ROUND(F34*(H34),2)</f>
        <v>0</v>
      </c>
      <c r="N34" s="169">
        <v>0</v>
      </c>
      <c r="O34" s="169"/>
      <c r="P34" s="174">
        <v>0.00028</v>
      </c>
      <c r="Q34" s="174"/>
      <c r="R34" s="174">
        <v>0.00028</v>
      </c>
      <c r="S34" s="169">
        <f>ROUND(F34*(P34),3)</f>
        <v>0.166</v>
      </c>
      <c r="T34" s="170"/>
      <c r="U34" s="170"/>
      <c r="V34" s="174"/>
      <c r="Z34">
        <v>0</v>
      </c>
    </row>
    <row r="35" spans="1:26" ht="15">
      <c r="A35" s="150"/>
      <c r="B35" s="150"/>
      <c r="C35" s="165">
        <v>4</v>
      </c>
      <c r="D35" s="165" t="s">
        <v>81</v>
      </c>
      <c r="E35" s="150"/>
      <c r="F35" s="164"/>
      <c r="G35" s="153">
        <f>ROUND((SUM(L31:L34))/1,2)</f>
        <v>0</v>
      </c>
      <c r="H35" s="153">
        <f>ROUND((SUM(M31:M34))/1,2)</f>
        <v>0</v>
      </c>
      <c r="I35" s="153">
        <f>ROUND((SUM(I31:I34))/1,2)</f>
        <v>0</v>
      </c>
      <c r="J35" s="150"/>
      <c r="K35" s="150"/>
      <c r="L35" s="150">
        <f>ROUND((SUM(L31:L34))/1,2)</f>
        <v>0</v>
      </c>
      <c r="M35" s="150">
        <f>ROUND((SUM(M31:M34))/1,2)</f>
        <v>0</v>
      </c>
      <c r="N35" s="150"/>
      <c r="O35" s="150"/>
      <c r="P35" s="175"/>
      <c r="Q35" s="150"/>
      <c r="R35" s="150"/>
      <c r="S35" s="175">
        <f>ROUND((SUM(S31:S34))/1,2)</f>
        <v>4.94</v>
      </c>
      <c r="T35" s="147"/>
      <c r="U35" s="147"/>
      <c r="V35" s="2">
        <f>ROUND((SUM(V31:V34))/1,2)</f>
        <v>0</v>
      </c>
      <c r="W35" s="147"/>
      <c r="X35" s="147"/>
      <c r="Y35" s="147"/>
      <c r="Z35" s="147"/>
    </row>
    <row r="36" spans="1:22" ht="15">
      <c r="A36" s="1"/>
      <c r="B36" s="1"/>
      <c r="C36" s="1"/>
      <c r="D36" s="1"/>
      <c r="E36" s="1"/>
      <c r="F36" s="160"/>
      <c r="G36" s="143"/>
      <c r="H36" s="143"/>
      <c r="I36" s="143"/>
      <c r="J36" s="1"/>
      <c r="K36" s="1"/>
      <c r="L36" s="1"/>
      <c r="M36" s="1"/>
      <c r="N36" s="1"/>
      <c r="O36" s="1"/>
      <c r="P36" s="1"/>
      <c r="Q36" s="1"/>
      <c r="R36" s="1"/>
      <c r="S36" s="1"/>
      <c r="V36" s="1"/>
    </row>
    <row r="37" spans="1:26" ht="15">
      <c r="A37" s="150"/>
      <c r="B37" s="150"/>
      <c r="C37" s="165">
        <v>5</v>
      </c>
      <c r="D37" s="165" t="s">
        <v>82</v>
      </c>
      <c r="E37" s="150"/>
      <c r="F37" s="164"/>
      <c r="G37" s="151"/>
      <c r="H37" s="151"/>
      <c r="I37" s="151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47"/>
      <c r="U37" s="147"/>
      <c r="V37" s="150"/>
      <c r="W37" s="147"/>
      <c r="X37" s="147"/>
      <c r="Y37" s="147"/>
      <c r="Z37" s="147"/>
    </row>
    <row r="38" spans="1:26" ht="34.5" customHeight="1">
      <c r="A38" s="171"/>
      <c r="B38" s="166" t="s">
        <v>143</v>
      </c>
      <c r="C38" s="172" t="s">
        <v>144</v>
      </c>
      <c r="D38" s="166" t="s">
        <v>145</v>
      </c>
      <c r="E38" s="166" t="s">
        <v>123</v>
      </c>
      <c r="F38" s="167">
        <v>59.4</v>
      </c>
      <c r="G38" s="173"/>
      <c r="H38" s="173"/>
      <c r="I38" s="168">
        <f aca="true" t="shared" si="6" ref="I38:I44">ROUND(F38*(G38+H38),2)</f>
        <v>0</v>
      </c>
      <c r="J38" s="166">
        <f aca="true" t="shared" si="7" ref="J38:J44">ROUND(F38*(N38),2)</f>
        <v>0</v>
      </c>
      <c r="K38" s="169">
        <f aca="true" t="shared" si="8" ref="K38:K44">ROUND(F38*(O38),2)</f>
        <v>0</v>
      </c>
      <c r="L38" s="169">
        <f aca="true" t="shared" si="9" ref="L38:L44">ROUND(F38*(G38),2)</f>
        <v>0</v>
      </c>
      <c r="M38" s="169">
        <f aca="true" t="shared" si="10" ref="M38:M44">ROUND(F38*(H38),2)</f>
        <v>0</v>
      </c>
      <c r="N38" s="169">
        <v>0</v>
      </c>
      <c r="O38" s="169"/>
      <c r="P38" s="174">
        <v>0.08096</v>
      </c>
      <c r="Q38" s="174"/>
      <c r="R38" s="174">
        <v>0.08096</v>
      </c>
      <c r="S38" s="169">
        <f aca="true" t="shared" si="11" ref="S38:S44">ROUND(F38*(P38),3)</f>
        <v>4.809</v>
      </c>
      <c r="T38" s="170"/>
      <c r="U38" s="170"/>
      <c r="V38" s="174"/>
      <c r="Z38">
        <v>0</v>
      </c>
    </row>
    <row r="39" spans="1:26" ht="24.75" customHeight="1">
      <c r="A39" s="171"/>
      <c r="B39" s="166" t="s">
        <v>143</v>
      </c>
      <c r="C39" s="172" t="s">
        <v>146</v>
      </c>
      <c r="D39" s="166" t="s">
        <v>147</v>
      </c>
      <c r="E39" s="166" t="s">
        <v>123</v>
      </c>
      <c r="F39" s="167">
        <v>59.4</v>
      </c>
      <c r="G39" s="173"/>
      <c r="H39" s="173"/>
      <c r="I39" s="168">
        <f t="shared" si="6"/>
        <v>0</v>
      </c>
      <c r="J39" s="166">
        <f t="shared" si="7"/>
        <v>0</v>
      </c>
      <c r="K39" s="169">
        <f t="shared" si="8"/>
        <v>0</v>
      </c>
      <c r="L39" s="169">
        <f t="shared" si="9"/>
        <v>0</v>
      </c>
      <c r="M39" s="169">
        <f t="shared" si="10"/>
        <v>0</v>
      </c>
      <c r="N39" s="169">
        <v>0</v>
      </c>
      <c r="O39" s="169"/>
      <c r="P39" s="174"/>
      <c r="Q39" s="174"/>
      <c r="R39" s="174"/>
      <c r="S39" s="169">
        <f t="shared" si="11"/>
        <v>0</v>
      </c>
      <c r="T39" s="170"/>
      <c r="U39" s="170"/>
      <c r="V39" s="174"/>
      <c r="Z39">
        <v>0</v>
      </c>
    </row>
    <row r="40" spans="1:26" ht="24.75" customHeight="1">
      <c r="A40" s="171"/>
      <c r="B40" s="166" t="s">
        <v>143</v>
      </c>
      <c r="C40" s="172" t="s">
        <v>148</v>
      </c>
      <c r="D40" s="166" t="s">
        <v>149</v>
      </c>
      <c r="E40" s="166" t="s">
        <v>123</v>
      </c>
      <c r="F40" s="167">
        <v>653.4</v>
      </c>
      <c r="G40" s="173"/>
      <c r="H40" s="173"/>
      <c r="I40" s="168">
        <f t="shared" si="6"/>
        <v>0</v>
      </c>
      <c r="J40" s="166">
        <f t="shared" si="7"/>
        <v>0</v>
      </c>
      <c r="K40" s="169">
        <f t="shared" si="8"/>
        <v>0</v>
      </c>
      <c r="L40" s="169">
        <f t="shared" si="9"/>
        <v>0</v>
      </c>
      <c r="M40" s="169">
        <f t="shared" si="10"/>
        <v>0</v>
      </c>
      <c r="N40" s="169">
        <v>0</v>
      </c>
      <c r="O40" s="169"/>
      <c r="P40" s="174">
        <v>0.0982</v>
      </c>
      <c r="Q40" s="174"/>
      <c r="R40" s="174">
        <v>0.0982</v>
      </c>
      <c r="S40" s="169">
        <f t="shared" si="11"/>
        <v>64.164</v>
      </c>
      <c r="T40" s="170"/>
      <c r="U40" s="170"/>
      <c r="V40" s="174"/>
      <c r="Z40">
        <v>0</v>
      </c>
    </row>
    <row r="41" spans="1:26" ht="24.75" customHeight="1">
      <c r="A41" s="171"/>
      <c r="B41" s="166" t="s">
        <v>143</v>
      </c>
      <c r="C41" s="172" t="s">
        <v>150</v>
      </c>
      <c r="D41" s="166" t="s">
        <v>151</v>
      </c>
      <c r="E41" s="166" t="s">
        <v>123</v>
      </c>
      <c r="F41" s="167">
        <v>594</v>
      </c>
      <c r="G41" s="173"/>
      <c r="H41" s="173"/>
      <c r="I41" s="168">
        <f t="shared" si="6"/>
        <v>0</v>
      </c>
      <c r="J41" s="166">
        <f t="shared" si="7"/>
        <v>0</v>
      </c>
      <c r="K41" s="169">
        <f t="shared" si="8"/>
        <v>0</v>
      </c>
      <c r="L41" s="169">
        <f t="shared" si="9"/>
        <v>0</v>
      </c>
      <c r="M41" s="169">
        <f t="shared" si="10"/>
        <v>0</v>
      </c>
      <c r="N41" s="169">
        <v>0</v>
      </c>
      <c r="O41" s="169"/>
      <c r="P41" s="174">
        <v>0.46166</v>
      </c>
      <c r="Q41" s="174"/>
      <c r="R41" s="174">
        <v>0.46166</v>
      </c>
      <c r="S41" s="169">
        <f t="shared" si="11"/>
        <v>274.226</v>
      </c>
      <c r="T41" s="170"/>
      <c r="U41" s="170"/>
      <c r="V41" s="174"/>
      <c r="Z41">
        <v>0</v>
      </c>
    </row>
    <row r="42" spans="1:26" ht="24.75" customHeight="1">
      <c r="A42" s="171"/>
      <c r="B42" s="166" t="s">
        <v>143</v>
      </c>
      <c r="C42" s="172" t="s">
        <v>152</v>
      </c>
      <c r="D42" s="166" t="s">
        <v>153</v>
      </c>
      <c r="E42" s="166" t="s">
        <v>123</v>
      </c>
      <c r="F42" s="167">
        <v>59.4</v>
      </c>
      <c r="G42" s="173"/>
      <c r="H42" s="173"/>
      <c r="I42" s="168">
        <f t="shared" si="6"/>
        <v>0</v>
      </c>
      <c r="J42" s="166">
        <f t="shared" si="7"/>
        <v>0</v>
      </c>
      <c r="K42" s="169">
        <f t="shared" si="8"/>
        <v>0</v>
      </c>
      <c r="L42" s="169">
        <f t="shared" si="9"/>
        <v>0</v>
      </c>
      <c r="M42" s="169">
        <f t="shared" si="10"/>
        <v>0</v>
      </c>
      <c r="N42" s="169">
        <v>0</v>
      </c>
      <c r="O42" s="169"/>
      <c r="P42" s="174">
        <v>0.032</v>
      </c>
      <c r="Q42" s="174"/>
      <c r="R42" s="174">
        <v>0.032</v>
      </c>
      <c r="S42" s="169">
        <f t="shared" si="11"/>
        <v>1.901</v>
      </c>
      <c r="T42" s="170"/>
      <c r="U42" s="170"/>
      <c r="V42" s="174"/>
      <c r="Z42">
        <v>0</v>
      </c>
    </row>
    <row r="43" spans="1:26" ht="24.75" customHeight="1">
      <c r="A43" s="181"/>
      <c r="B43" s="176" t="s">
        <v>154</v>
      </c>
      <c r="C43" s="182" t="s">
        <v>155</v>
      </c>
      <c r="D43" s="176" t="s">
        <v>156</v>
      </c>
      <c r="E43" s="176" t="s">
        <v>123</v>
      </c>
      <c r="F43" s="177">
        <v>62.370000000000005</v>
      </c>
      <c r="G43" s="183"/>
      <c r="H43" s="183"/>
      <c r="I43" s="178">
        <f t="shared" si="6"/>
        <v>0</v>
      </c>
      <c r="J43" s="176">
        <f t="shared" si="7"/>
        <v>0</v>
      </c>
      <c r="K43" s="179">
        <f t="shared" si="8"/>
        <v>0</v>
      </c>
      <c r="L43" s="179">
        <f t="shared" si="9"/>
        <v>0</v>
      </c>
      <c r="M43" s="179">
        <f t="shared" si="10"/>
        <v>0</v>
      </c>
      <c r="N43" s="179">
        <v>0</v>
      </c>
      <c r="O43" s="179"/>
      <c r="P43" s="184">
        <v>0.138</v>
      </c>
      <c r="Q43" s="184"/>
      <c r="R43" s="184">
        <v>0.138</v>
      </c>
      <c r="S43" s="179">
        <f t="shared" si="11"/>
        <v>8.607</v>
      </c>
      <c r="T43" s="180"/>
      <c r="U43" s="180"/>
      <c r="V43" s="184"/>
      <c r="Z43">
        <v>0</v>
      </c>
    </row>
    <row r="44" spans="1:26" ht="24.75" customHeight="1">
      <c r="A44" s="171"/>
      <c r="B44" s="166" t="s">
        <v>143</v>
      </c>
      <c r="C44" s="172" t="s">
        <v>157</v>
      </c>
      <c r="D44" s="166" t="s">
        <v>158</v>
      </c>
      <c r="E44" s="166" t="s">
        <v>123</v>
      </c>
      <c r="F44" s="167">
        <v>59.4</v>
      </c>
      <c r="G44" s="173"/>
      <c r="H44" s="173"/>
      <c r="I44" s="168">
        <f t="shared" si="6"/>
        <v>0</v>
      </c>
      <c r="J44" s="166">
        <f t="shared" si="7"/>
        <v>0</v>
      </c>
      <c r="K44" s="169">
        <f t="shared" si="8"/>
        <v>0</v>
      </c>
      <c r="L44" s="169">
        <f t="shared" si="9"/>
        <v>0</v>
      </c>
      <c r="M44" s="169">
        <f t="shared" si="10"/>
        <v>0</v>
      </c>
      <c r="N44" s="169">
        <v>0</v>
      </c>
      <c r="O44" s="169"/>
      <c r="P44" s="174">
        <v>0.112</v>
      </c>
      <c r="Q44" s="174"/>
      <c r="R44" s="174">
        <v>0.112</v>
      </c>
      <c r="S44" s="169">
        <f t="shared" si="11"/>
        <v>6.653</v>
      </c>
      <c r="T44" s="170"/>
      <c r="U44" s="170"/>
      <c r="V44" s="174"/>
      <c r="Z44">
        <v>0</v>
      </c>
    </row>
    <row r="45" spans="1:26" ht="15">
      <c r="A45" s="150"/>
      <c r="B45" s="150"/>
      <c r="C45" s="165">
        <v>5</v>
      </c>
      <c r="D45" s="165" t="s">
        <v>82</v>
      </c>
      <c r="E45" s="150"/>
      <c r="F45" s="164"/>
      <c r="G45" s="153">
        <f>ROUND((SUM(L37:L44))/1,2)</f>
        <v>0</v>
      </c>
      <c r="H45" s="153">
        <f>ROUND((SUM(M37:M44))/1,2)</f>
        <v>0</v>
      </c>
      <c r="I45" s="153">
        <f>ROUND((SUM(I37:I44))/1,2)</f>
        <v>0</v>
      </c>
      <c r="J45" s="150"/>
      <c r="K45" s="150"/>
      <c r="L45" s="150">
        <f>ROUND((SUM(L37:L44))/1,2)</f>
        <v>0</v>
      </c>
      <c r="M45" s="150">
        <f>ROUND((SUM(M37:M44))/1,2)</f>
        <v>0</v>
      </c>
      <c r="N45" s="150"/>
      <c r="O45" s="150"/>
      <c r="P45" s="175"/>
      <c r="Q45" s="150"/>
      <c r="R45" s="150"/>
      <c r="S45" s="175">
        <f>ROUND((SUM(S37:S44))/1,2)</f>
        <v>360.36</v>
      </c>
      <c r="T45" s="147"/>
      <c r="U45" s="147"/>
      <c r="V45" s="2">
        <f>ROUND((SUM(V37:V44))/1,2)</f>
        <v>0</v>
      </c>
      <c r="W45" s="147"/>
      <c r="X45" s="147"/>
      <c r="Y45" s="147"/>
      <c r="Z45" s="147"/>
    </row>
    <row r="46" spans="1:22" ht="15">
      <c r="A46" s="1"/>
      <c r="B46" s="1"/>
      <c r="C46" s="1"/>
      <c r="D46" s="1"/>
      <c r="E46" s="1"/>
      <c r="F46" s="160"/>
      <c r="G46" s="143"/>
      <c r="H46" s="143"/>
      <c r="I46" s="143"/>
      <c r="J46" s="1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6" ht="15">
      <c r="A47" s="150"/>
      <c r="B47" s="150"/>
      <c r="C47" s="165">
        <v>9</v>
      </c>
      <c r="D47" s="165" t="s">
        <v>83</v>
      </c>
      <c r="E47" s="150"/>
      <c r="F47" s="164"/>
      <c r="G47" s="151"/>
      <c r="H47" s="151"/>
      <c r="I47" s="151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47"/>
      <c r="U47" s="147"/>
      <c r="V47" s="150"/>
      <c r="W47" s="147"/>
      <c r="X47" s="147"/>
      <c r="Y47" s="147"/>
      <c r="Z47" s="147"/>
    </row>
    <row r="48" spans="1:26" ht="24.75" customHeight="1">
      <c r="A48" s="171"/>
      <c r="B48" s="166" t="s">
        <v>143</v>
      </c>
      <c r="C48" s="172" t="s">
        <v>159</v>
      </c>
      <c r="D48" s="166" t="s">
        <v>160</v>
      </c>
      <c r="E48" s="166" t="s">
        <v>136</v>
      </c>
      <c r="F48" s="167">
        <v>138.59</v>
      </c>
      <c r="G48" s="173"/>
      <c r="H48" s="173"/>
      <c r="I48" s="168">
        <f>ROUND(F48*(G48+H48),2)</f>
        <v>0</v>
      </c>
      <c r="J48" s="166">
        <f>ROUND(F48*(N48),2)</f>
        <v>0</v>
      </c>
      <c r="K48" s="169">
        <f>ROUND(F48*(O48),2)</f>
        <v>0</v>
      </c>
      <c r="L48" s="169">
        <f>ROUND(F48*(G48),2)</f>
        <v>0</v>
      </c>
      <c r="M48" s="169">
        <f>ROUND(F48*(H48),2)</f>
        <v>0</v>
      </c>
      <c r="N48" s="169">
        <v>0</v>
      </c>
      <c r="O48" s="169"/>
      <c r="P48" s="174">
        <v>0.164</v>
      </c>
      <c r="Q48" s="174"/>
      <c r="R48" s="174">
        <v>0.164</v>
      </c>
      <c r="S48" s="169">
        <f>ROUND(F48*(P48),3)</f>
        <v>22.729</v>
      </c>
      <c r="T48" s="170"/>
      <c r="U48" s="170"/>
      <c r="V48" s="174"/>
      <c r="Z48">
        <v>0</v>
      </c>
    </row>
    <row r="49" spans="1:26" ht="24.75" customHeight="1">
      <c r="A49" s="181"/>
      <c r="B49" s="176" t="s">
        <v>154</v>
      </c>
      <c r="C49" s="182" t="s">
        <v>161</v>
      </c>
      <c r="D49" s="176" t="s">
        <v>162</v>
      </c>
      <c r="E49" s="176" t="s">
        <v>163</v>
      </c>
      <c r="F49" s="177">
        <v>148.9695</v>
      </c>
      <c r="G49" s="183"/>
      <c r="H49" s="183"/>
      <c r="I49" s="178">
        <f>ROUND(F49*(G49+H49),2)</f>
        <v>0</v>
      </c>
      <c r="J49" s="176">
        <f>ROUND(F49*(N49),2)</f>
        <v>0</v>
      </c>
      <c r="K49" s="179">
        <f>ROUND(F49*(O49),2)</f>
        <v>0</v>
      </c>
      <c r="L49" s="179">
        <f>ROUND(F49*(G49),2)</f>
        <v>0</v>
      </c>
      <c r="M49" s="179">
        <f>ROUND(F49*(H49),2)</f>
        <v>0</v>
      </c>
      <c r="N49" s="179">
        <v>0</v>
      </c>
      <c r="O49" s="179"/>
      <c r="P49" s="184">
        <v>0.028</v>
      </c>
      <c r="Q49" s="184"/>
      <c r="R49" s="184">
        <v>0.028</v>
      </c>
      <c r="S49" s="179">
        <f>ROUND(F49*(P49),3)</f>
        <v>4.171</v>
      </c>
      <c r="T49" s="180"/>
      <c r="U49" s="180"/>
      <c r="V49" s="184"/>
      <c r="Z49">
        <v>0</v>
      </c>
    </row>
    <row r="50" spans="1:26" ht="24.75" customHeight="1">
      <c r="A50" s="181"/>
      <c r="B50" s="176" t="s">
        <v>164</v>
      </c>
      <c r="C50" s="182" t="s">
        <v>165</v>
      </c>
      <c r="D50" s="176" t="s">
        <v>166</v>
      </c>
      <c r="E50" s="176" t="s">
        <v>163</v>
      </c>
      <c r="F50" s="177">
        <v>1</v>
      </c>
      <c r="G50" s="183"/>
      <c r="H50" s="183"/>
      <c r="I50" s="178">
        <f>ROUND(F50*(G50+H50),2)</f>
        <v>0</v>
      </c>
      <c r="J50" s="176">
        <f>ROUND(F50*(N50),2)</f>
        <v>0</v>
      </c>
      <c r="K50" s="179">
        <f>ROUND(F50*(O50),2)</f>
        <v>0</v>
      </c>
      <c r="L50" s="179">
        <f>ROUND(F50*(G50),2)</f>
        <v>0</v>
      </c>
      <c r="M50" s="179">
        <f>ROUND(F50*(H50),2)</f>
        <v>0</v>
      </c>
      <c r="N50" s="179">
        <v>0</v>
      </c>
      <c r="O50" s="179"/>
      <c r="P50" s="184">
        <v>6</v>
      </c>
      <c r="Q50" s="184"/>
      <c r="R50" s="184">
        <v>6</v>
      </c>
      <c r="S50" s="179">
        <f>ROUND(F50*(P50),3)</f>
        <v>6</v>
      </c>
      <c r="T50" s="180"/>
      <c r="U50" s="180"/>
      <c r="V50" s="184"/>
      <c r="Z50">
        <v>0</v>
      </c>
    </row>
    <row r="51" spans="1:26" ht="15">
      <c r="A51" s="150"/>
      <c r="B51" s="150"/>
      <c r="C51" s="165">
        <v>9</v>
      </c>
      <c r="D51" s="165" t="s">
        <v>83</v>
      </c>
      <c r="E51" s="150"/>
      <c r="F51" s="164"/>
      <c r="G51" s="153">
        <f>ROUND((SUM(L47:L50))/1,2)</f>
        <v>0</v>
      </c>
      <c r="H51" s="153">
        <f>ROUND((SUM(M47:M50))/1,2)</f>
        <v>0</v>
      </c>
      <c r="I51" s="153">
        <f>ROUND((SUM(I47:I50))/1,2)</f>
        <v>0</v>
      </c>
      <c r="J51" s="150"/>
      <c r="K51" s="150"/>
      <c r="L51" s="150">
        <f>ROUND((SUM(L47:L50))/1,2)</f>
        <v>0</v>
      </c>
      <c r="M51" s="150">
        <f>ROUND((SUM(M47:M50))/1,2)</f>
        <v>0</v>
      </c>
      <c r="N51" s="150"/>
      <c r="O51" s="150"/>
      <c r="P51" s="175"/>
      <c r="Q51" s="150"/>
      <c r="R51" s="150"/>
      <c r="S51" s="175">
        <f>ROUND((SUM(S47:S50))/1,2)</f>
        <v>32.9</v>
      </c>
      <c r="T51" s="147"/>
      <c r="U51" s="147"/>
      <c r="V51" s="2">
        <f>ROUND((SUM(V47:V50))/1,2)</f>
        <v>0</v>
      </c>
      <c r="W51" s="147"/>
      <c r="X51" s="147"/>
      <c r="Y51" s="147"/>
      <c r="Z51" s="147"/>
    </row>
    <row r="52" spans="1:22" ht="15">
      <c r="A52" s="1"/>
      <c r="B52" s="1"/>
      <c r="C52" s="1"/>
      <c r="D52" s="1"/>
      <c r="E52" s="1"/>
      <c r="F52" s="160"/>
      <c r="G52" s="143"/>
      <c r="H52" s="143"/>
      <c r="I52" s="143"/>
      <c r="J52" s="1"/>
      <c r="K52" s="1"/>
      <c r="L52" s="1"/>
      <c r="M52" s="1"/>
      <c r="N52" s="1"/>
      <c r="O52" s="1"/>
      <c r="P52" s="1"/>
      <c r="Q52" s="1"/>
      <c r="R52" s="1"/>
      <c r="S52" s="1"/>
      <c r="V52" s="1"/>
    </row>
    <row r="53" spans="1:26" ht="15">
      <c r="A53" s="150"/>
      <c r="B53" s="150"/>
      <c r="C53" s="165">
        <v>99</v>
      </c>
      <c r="D53" s="165" t="s">
        <v>84</v>
      </c>
      <c r="E53" s="150"/>
      <c r="F53" s="164"/>
      <c r="G53" s="151"/>
      <c r="H53" s="151"/>
      <c r="I53" s="151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47"/>
      <c r="U53" s="147"/>
      <c r="V53" s="150"/>
      <c r="W53" s="147"/>
      <c r="X53" s="147"/>
      <c r="Y53" s="147"/>
      <c r="Z53" s="147"/>
    </row>
    <row r="54" spans="1:26" ht="24.75" customHeight="1">
      <c r="A54" s="171"/>
      <c r="B54" s="166" t="s">
        <v>143</v>
      </c>
      <c r="C54" s="172" t="s">
        <v>167</v>
      </c>
      <c r="D54" s="166" t="s">
        <v>168</v>
      </c>
      <c r="E54" s="166" t="s">
        <v>169</v>
      </c>
      <c r="F54" s="167">
        <v>571.8677388000001</v>
      </c>
      <c r="G54" s="173"/>
      <c r="H54" s="173"/>
      <c r="I54" s="168">
        <f>ROUND(F54*(G54+H54),2)</f>
        <v>0</v>
      </c>
      <c r="J54" s="166">
        <f>ROUND(F54*(N54),2)</f>
        <v>0</v>
      </c>
      <c r="K54" s="169">
        <f>ROUND(F54*(O54),2)</f>
        <v>0</v>
      </c>
      <c r="L54" s="169">
        <f>ROUND(F54*(G54),2)</f>
        <v>0</v>
      </c>
      <c r="M54" s="169">
        <f>ROUND(F54*(H54),2)</f>
        <v>0</v>
      </c>
      <c r="N54" s="169">
        <v>0</v>
      </c>
      <c r="O54" s="169"/>
      <c r="P54" s="174"/>
      <c r="Q54" s="174"/>
      <c r="R54" s="174"/>
      <c r="S54" s="169">
        <f>ROUND(F54*(P54),3)</f>
        <v>0</v>
      </c>
      <c r="T54" s="170"/>
      <c r="U54" s="170"/>
      <c r="V54" s="174"/>
      <c r="Z54">
        <v>0</v>
      </c>
    </row>
    <row r="55" spans="1:26" ht="15">
      <c r="A55" s="150"/>
      <c r="B55" s="150"/>
      <c r="C55" s="165">
        <v>99</v>
      </c>
      <c r="D55" s="165" t="s">
        <v>84</v>
      </c>
      <c r="E55" s="150"/>
      <c r="F55" s="164"/>
      <c r="G55" s="153">
        <f>ROUND((SUM(L53:L54))/1,2)</f>
        <v>0</v>
      </c>
      <c r="H55" s="153">
        <f>ROUND((SUM(M53:M54))/1,2)</f>
        <v>0</v>
      </c>
      <c r="I55" s="153">
        <f>ROUND((SUM(I53:I54))/1,2)</f>
        <v>0</v>
      </c>
      <c r="J55" s="150"/>
      <c r="K55" s="150"/>
      <c r="L55" s="150">
        <f>ROUND((SUM(L53:L54))/1,2)</f>
        <v>0</v>
      </c>
      <c r="M55" s="150">
        <f>ROUND((SUM(M53:M54))/1,2)</f>
        <v>0</v>
      </c>
      <c r="N55" s="150"/>
      <c r="O55" s="150"/>
      <c r="P55" s="175"/>
      <c r="Q55" s="150"/>
      <c r="R55" s="150"/>
      <c r="S55" s="175">
        <f>ROUND((SUM(S53:S54))/1,2)</f>
        <v>0</v>
      </c>
      <c r="T55" s="147"/>
      <c r="U55" s="147"/>
      <c r="V55" s="2">
        <f>ROUND((SUM(V53:V54))/1,2)</f>
        <v>0</v>
      </c>
      <c r="W55" s="147"/>
      <c r="X55" s="147"/>
      <c r="Y55" s="147"/>
      <c r="Z55" s="147"/>
    </row>
    <row r="56" spans="1:22" ht="15">
      <c r="A56" s="1"/>
      <c r="B56" s="1"/>
      <c r="C56" s="1"/>
      <c r="D56" s="1"/>
      <c r="E56" s="1"/>
      <c r="F56" s="160"/>
      <c r="G56" s="143"/>
      <c r="H56" s="143"/>
      <c r="I56" s="143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2" ht="15">
      <c r="A57" s="150"/>
      <c r="B57" s="150"/>
      <c r="C57" s="150"/>
      <c r="D57" s="2" t="s">
        <v>78</v>
      </c>
      <c r="E57" s="150"/>
      <c r="F57" s="164"/>
      <c r="G57" s="153">
        <f>ROUND((SUM(L9:L56))/2,2)</f>
        <v>0</v>
      </c>
      <c r="H57" s="153">
        <f>ROUND((SUM(M9:M56))/2,2)</f>
        <v>0</v>
      </c>
      <c r="I57" s="153">
        <f>ROUND((SUM(I9:I56))/2,2)</f>
        <v>0</v>
      </c>
      <c r="J57" s="151"/>
      <c r="K57" s="150"/>
      <c r="L57" s="151">
        <f>ROUND((SUM(L9:L56))/2,2)</f>
        <v>0</v>
      </c>
      <c r="M57" s="151">
        <f>ROUND((SUM(M9:M56))/2,2)</f>
        <v>0</v>
      </c>
      <c r="N57" s="150"/>
      <c r="O57" s="150"/>
      <c r="P57" s="175"/>
      <c r="Q57" s="150"/>
      <c r="R57" s="150"/>
      <c r="S57" s="175">
        <f>ROUND((SUM(S9:S56))/2,2)</f>
        <v>458.97</v>
      </c>
      <c r="T57" s="147"/>
      <c r="U57" s="147"/>
      <c r="V57" s="2">
        <f>ROUND((SUM(V9:V56))/2,2)</f>
        <v>0</v>
      </c>
    </row>
    <row r="58" spans="1:22" ht="15">
      <c r="A58" s="1"/>
      <c r="B58" s="1"/>
      <c r="C58" s="1"/>
      <c r="D58" s="1"/>
      <c r="E58" s="1"/>
      <c r="F58" s="160"/>
      <c r="G58" s="143"/>
      <c r="H58" s="143"/>
      <c r="I58" s="143"/>
      <c r="J58" s="1"/>
      <c r="K58" s="1"/>
      <c r="L58" s="1"/>
      <c r="M58" s="1"/>
      <c r="N58" s="1"/>
      <c r="O58" s="1"/>
      <c r="P58" s="1"/>
      <c r="Q58" s="1"/>
      <c r="R58" s="1"/>
      <c r="S58" s="1"/>
      <c r="V58" s="1"/>
    </row>
    <row r="59" spans="1:26" ht="15">
      <c r="A59" s="150"/>
      <c r="B59" s="150"/>
      <c r="C59" s="150"/>
      <c r="D59" s="2" t="s">
        <v>85</v>
      </c>
      <c r="E59" s="150"/>
      <c r="F59" s="164"/>
      <c r="G59" s="151"/>
      <c r="H59" s="151"/>
      <c r="I59" s="151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47"/>
      <c r="U59" s="147"/>
      <c r="V59" s="150"/>
      <c r="W59" s="147"/>
      <c r="X59" s="147"/>
      <c r="Y59" s="147"/>
      <c r="Z59" s="147"/>
    </row>
    <row r="60" spans="1:26" ht="15">
      <c r="A60" s="150"/>
      <c r="B60" s="150"/>
      <c r="C60" s="165">
        <v>767</v>
      </c>
      <c r="D60" s="165" t="s">
        <v>86</v>
      </c>
      <c r="E60" s="150"/>
      <c r="F60" s="164"/>
      <c r="G60" s="151"/>
      <c r="H60" s="151"/>
      <c r="I60" s="151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47"/>
      <c r="U60" s="147"/>
      <c r="V60" s="150"/>
      <c r="W60" s="147"/>
      <c r="X60" s="147"/>
      <c r="Y60" s="147"/>
      <c r="Z60" s="147"/>
    </row>
    <row r="61" spans="1:26" ht="24.75" customHeight="1">
      <c r="A61" s="181"/>
      <c r="B61" s="176" t="s">
        <v>170</v>
      </c>
      <c r="C61" s="182" t="s">
        <v>171</v>
      </c>
      <c r="D61" s="176" t="s">
        <v>172</v>
      </c>
      <c r="E61" s="176" t="s">
        <v>163</v>
      </c>
      <c r="F61" s="177">
        <v>1</v>
      </c>
      <c r="G61" s="183"/>
      <c r="H61" s="183"/>
      <c r="I61" s="178">
        <f aca="true" t="shared" si="12" ref="I61:I92">ROUND(F61*(G61+H61),2)</f>
        <v>0</v>
      </c>
      <c r="J61" s="176">
        <f aca="true" t="shared" si="13" ref="J61:J92">ROUND(F61*(N61),2)</f>
        <v>0</v>
      </c>
      <c r="K61" s="179">
        <f aca="true" t="shared" si="14" ref="K61:K92">ROUND(F61*(O61),2)</f>
        <v>0</v>
      </c>
      <c r="L61" s="179">
        <f aca="true" t="shared" si="15" ref="L61:L92">ROUND(F61*(G61),2)</f>
        <v>0</v>
      </c>
      <c r="M61" s="179">
        <f aca="true" t="shared" si="16" ref="M61:M92">ROUND(F61*(H61),2)</f>
        <v>0</v>
      </c>
      <c r="N61" s="179">
        <v>0</v>
      </c>
      <c r="O61" s="179"/>
      <c r="P61" s="184"/>
      <c r="Q61" s="184"/>
      <c r="R61" s="184"/>
      <c r="S61" s="179">
        <f aca="true" t="shared" si="17" ref="S61:S92">ROUND(F61*(P61),3)</f>
        <v>0</v>
      </c>
      <c r="T61" s="180"/>
      <c r="U61" s="180"/>
      <c r="V61" s="184"/>
      <c r="Z61">
        <v>0</v>
      </c>
    </row>
    <row r="62" spans="1:26" ht="34.5" customHeight="1">
      <c r="A62" s="171"/>
      <c r="B62" s="166" t="s">
        <v>173</v>
      </c>
      <c r="C62" s="172" t="s">
        <v>174</v>
      </c>
      <c r="D62" s="166" t="s">
        <v>175</v>
      </c>
      <c r="E62" s="166" t="s">
        <v>123</v>
      </c>
      <c r="F62" s="167">
        <v>144</v>
      </c>
      <c r="G62" s="173"/>
      <c r="H62" s="173"/>
      <c r="I62" s="168">
        <f t="shared" si="12"/>
        <v>0</v>
      </c>
      <c r="J62" s="166">
        <f t="shared" si="13"/>
        <v>0</v>
      </c>
      <c r="K62" s="169">
        <f t="shared" si="14"/>
        <v>0</v>
      </c>
      <c r="L62" s="169">
        <f t="shared" si="15"/>
        <v>0</v>
      </c>
      <c r="M62" s="169">
        <f t="shared" si="16"/>
        <v>0</v>
      </c>
      <c r="N62" s="169">
        <v>0</v>
      </c>
      <c r="O62" s="169"/>
      <c r="P62" s="174"/>
      <c r="Q62" s="174"/>
      <c r="R62" s="174"/>
      <c r="S62" s="169">
        <f t="shared" si="17"/>
        <v>0</v>
      </c>
      <c r="T62" s="170"/>
      <c r="U62" s="170"/>
      <c r="V62" s="174"/>
      <c r="Z62">
        <v>0</v>
      </c>
    </row>
    <row r="63" spans="1:26" ht="24.75" customHeight="1">
      <c r="A63" s="171"/>
      <c r="B63" s="166" t="s">
        <v>176</v>
      </c>
      <c r="C63" s="172" t="s">
        <v>177</v>
      </c>
      <c r="D63" s="166" t="s">
        <v>178</v>
      </c>
      <c r="E63" s="166" t="s">
        <v>163</v>
      </c>
      <c r="F63" s="167">
        <v>1</v>
      </c>
      <c r="G63" s="173"/>
      <c r="H63" s="173"/>
      <c r="I63" s="168">
        <f t="shared" si="12"/>
        <v>0</v>
      </c>
      <c r="J63" s="166">
        <f t="shared" si="13"/>
        <v>0</v>
      </c>
      <c r="K63" s="169">
        <f t="shared" si="14"/>
        <v>0</v>
      </c>
      <c r="L63" s="169">
        <f t="shared" si="15"/>
        <v>0</v>
      </c>
      <c r="M63" s="169">
        <f t="shared" si="16"/>
        <v>0</v>
      </c>
      <c r="N63" s="169">
        <v>0</v>
      </c>
      <c r="O63" s="169"/>
      <c r="P63" s="174"/>
      <c r="Q63" s="174"/>
      <c r="R63" s="174"/>
      <c r="S63" s="169">
        <f t="shared" si="17"/>
        <v>0</v>
      </c>
      <c r="T63" s="170"/>
      <c r="U63" s="170"/>
      <c r="V63" s="174"/>
      <c r="Z63">
        <v>0</v>
      </c>
    </row>
    <row r="64" spans="1:26" ht="24.75" customHeight="1">
      <c r="A64" s="171"/>
      <c r="B64" s="166" t="s">
        <v>179</v>
      </c>
      <c r="C64" s="172" t="s">
        <v>180</v>
      </c>
      <c r="D64" s="166" t="s">
        <v>181</v>
      </c>
      <c r="E64" s="166" t="s">
        <v>182</v>
      </c>
      <c r="F64" s="167">
        <v>1</v>
      </c>
      <c r="G64" s="173"/>
      <c r="H64" s="173"/>
      <c r="I64" s="168">
        <f t="shared" si="12"/>
        <v>0</v>
      </c>
      <c r="J64" s="166">
        <f t="shared" si="13"/>
        <v>0</v>
      </c>
      <c r="K64" s="169">
        <f t="shared" si="14"/>
        <v>0</v>
      </c>
      <c r="L64" s="169">
        <f t="shared" si="15"/>
        <v>0</v>
      </c>
      <c r="M64" s="169">
        <f t="shared" si="16"/>
        <v>0</v>
      </c>
      <c r="N64" s="169">
        <v>0</v>
      </c>
      <c r="O64" s="169"/>
      <c r="P64" s="174"/>
      <c r="Q64" s="174"/>
      <c r="R64" s="174"/>
      <c r="S64" s="169">
        <f t="shared" si="17"/>
        <v>0</v>
      </c>
      <c r="T64" s="170"/>
      <c r="U64" s="170"/>
      <c r="V64" s="174"/>
      <c r="Z64">
        <v>0</v>
      </c>
    </row>
    <row r="65" spans="1:26" ht="24.75" customHeight="1">
      <c r="A65" s="171"/>
      <c r="B65" s="166" t="s">
        <v>173</v>
      </c>
      <c r="C65" s="172" t="s">
        <v>183</v>
      </c>
      <c r="D65" s="166" t="s">
        <v>184</v>
      </c>
      <c r="E65" s="166" t="s">
        <v>163</v>
      </c>
      <c r="F65" s="167">
        <v>2</v>
      </c>
      <c r="G65" s="173"/>
      <c r="H65" s="173"/>
      <c r="I65" s="168">
        <f t="shared" si="12"/>
        <v>0</v>
      </c>
      <c r="J65" s="166">
        <f t="shared" si="13"/>
        <v>0</v>
      </c>
      <c r="K65" s="169">
        <f t="shared" si="14"/>
        <v>0</v>
      </c>
      <c r="L65" s="169">
        <f t="shared" si="15"/>
        <v>0</v>
      </c>
      <c r="M65" s="169">
        <f t="shared" si="16"/>
        <v>0</v>
      </c>
      <c r="N65" s="169">
        <v>0</v>
      </c>
      <c r="O65" s="169"/>
      <c r="P65" s="174"/>
      <c r="Q65" s="174"/>
      <c r="R65" s="174"/>
      <c r="S65" s="169">
        <f t="shared" si="17"/>
        <v>0</v>
      </c>
      <c r="T65" s="170"/>
      <c r="U65" s="170"/>
      <c r="V65" s="174"/>
      <c r="Z65">
        <v>0</v>
      </c>
    </row>
    <row r="66" spans="1:26" ht="24.75" customHeight="1">
      <c r="A66" s="171"/>
      <c r="B66" s="166" t="s">
        <v>173</v>
      </c>
      <c r="C66" s="172" t="s">
        <v>183</v>
      </c>
      <c r="D66" s="166" t="s">
        <v>185</v>
      </c>
      <c r="E66" s="166" t="s">
        <v>163</v>
      </c>
      <c r="F66" s="167">
        <v>2</v>
      </c>
      <c r="G66" s="173"/>
      <c r="H66" s="173"/>
      <c r="I66" s="168">
        <f t="shared" si="12"/>
        <v>0</v>
      </c>
      <c r="J66" s="166">
        <f t="shared" si="13"/>
        <v>0</v>
      </c>
      <c r="K66" s="169">
        <f t="shared" si="14"/>
        <v>0</v>
      </c>
      <c r="L66" s="169">
        <f t="shared" si="15"/>
        <v>0</v>
      </c>
      <c r="M66" s="169">
        <f t="shared" si="16"/>
        <v>0</v>
      </c>
      <c r="N66" s="169">
        <v>0</v>
      </c>
      <c r="O66" s="169"/>
      <c r="P66" s="174"/>
      <c r="Q66" s="174"/>
      <c r="R66" s="174"/>
      <c r="S66" s="169">
        <f t="shared" si="17"/>
        <v>0</v>
      </c>
      <c r="T66" s="170"/>
      <c r="U66" s="170"/>
      <c r="V66" s="174"/>
      <c r="Z66">
        <v>0</v>
      </c>
    </row>
    <row r="67" spans="1:26" ht="24.75" customHeight="1">
      <c r="A67" s="171"/>
      <c r="B67" s="166" t="s">
        <v>173</v>
      </c>
      <c r="C67" s="172" t="s">
        <v>186</v>
      </c>
      <c r="D67" s="166" t="s">
        <v>187</v>
      </c>
      <c r="E67" s="166" t="s">
        <v>188</v>
      </c>
      <c r="F67" s="167">
        <v>1</v>
      </c>
      <c r="G67" s="173"/>
      <c r="H67" s="173"/>
      <c r="I67" s="168">
        <f t="shared" si="12"/>
        <v>0</v>
      </c>
      <c r="J67" s="166">
        <f t="shared" si="13"/>
        <v>0</v>
      </c>
      <c r="K67" s="169">
        <f t="shared" si="14"/>
        <v>0</v>
      </c>
      <c r="L67" s="169">
        <f t="shared" si="15"/>
        <v>0</v>
      </c>
      <c r="M67" s="169">
        <f t="shared" si="16"/>
        <v>0</v>
      </c>
      <c r="N67" s="169">
        <v>0</v>
      </c>
      <c r="O67" s="169"/>
      <c r="P67" s="174"/>
      <c r="Q67" s="174"/>
      <c r="R67" s="174"/>
      <c r="S67" s="169">
        <f t="shared" si="17"/>
        <v>0</v>
      </c>
      <c r="T67" s="170"/>
      <c r="U67" s="170"/>
      <c r="V67" s="174"/>
      <c r="Z67">
        <v>0</v>
      </c>
    </row>
    <row r="68" spans="1:26" ht="24.75" customHeight="1">
      <c r="A68" s="171"/>
      <c r="B68" s="166" t="s">
        <v>173</v>
      </c>
      <c r="C68" s="172" t="s">
        <v>189</v>
      </c>
      <c r="D68" s="166" t="s">
        <v>190</v>
      </c>
      <c r="E68" s="166" t="s">
        <v>163</v>
      </c>
      <c r="F68" s="167">
        <v>2</v>
      </c>
      <c r="G68" s="173"/>
      <c r="H68" s="173"/>
      <c r="I68" s="168">
        <f t="shared" si="12"/>
        <v>0</v>
      </c>
      <c r="J68" s="166">
        <f t="shared" si="13"/>
        <v>0</v>
      </c>
      <c r="K68" s="169">
        <f t="shared" si="14"/>
        <v>0</v>
      </c>
      <c r="L68" s="169">
        <f t="shared" si="15"/>
        <v>0</v>
      </c>
      <c r="M68" s="169">
        <f t="shared" si="16"/>
        <v>0</v>
      </c>
      <c r="N68" s="169">
        <v>0</v>
      </c>
      <c r="O68" s="169"/>
      <c r="P68" s="174"/>
      <c r="Q68" s="174"/>
      <c r="R68" s="174"/>
      <c r="S68" s="169">
        <f t="shared" si="17"/>
        <v>0</v>
      </c>
      <c r="T68" s="170"/>
      <c r="U68" s="170"/>
      <c r="V68" s="174"/>
      <c r="Z68">
        <v>0</v>
      </c>
    </row>
    <row r="69" spans="1:26" ht="34.5" customHeight="1">
      <c r="A69" s="171"/>
      <c r="B69" s="166" t="s">
        <v>173</v>
      </c>
      <c r="C69" s="172" t="s">
        <v>191</v>
      </c>
      <c r="D69" s="166" t="s">
        <v>192</v>
      </c>
      <c r="E69" s="166" t="s">
        <v>163</v>
      </c>
      <c r="F69" s="167">
        <v>12</v>
      </c>
      <c r="G69" s="173"/>
      <c r="H69" s="173"/>
      <c r="I69" s="168">
        <f t="shared" si="12"/>
        <v>0</v>
      </c>
      <c r="J69" s="166">
        <f t="shared" si="13"/>
        <v>0</v>
      </c>
      <c r="K69" s="169">
        <f t="shared" si="14"/>
        <v>0</v>
      </c>
      <c r="L69" s="169">
        <f t="shared" si="15"/>
        <v>0</v>
      </c>
      <c r="M69" s="169">
        <f t="shared" si="16"/>
        <v>0</v>
      </c>
      <c r="N69" s="169">
        <v>0</v>
      </c>
      <c r="O69" s="169"/>
      <c r="P69" s="174"/>
      <c r="Q69" s="174"/>
      <c r="R69" s="174"/>
      <c r="S69" s="169">
        <f t="shared" si="17"/>
        <v>0</v>
      </c>
      <c r="T69" s="170"/>
      <c r="U69" s="170"/>
      <c r="V69" s="174"/>
      <c r="Z69">
        <v>0</v>
      </c>
    </row>
    <row r="70" spans="1:26" ht="34.5" customHeight="1">
      <c r="A70" s="181"/>
      <c r="B70" s="176" t="s">
        <v>164</v>
      </c>
      <c r="C70" s="182" t="s">
        <v>193</v>
      </c>
      <c r="D70" s="176" t="s">
        <v>194</v>
      </c>
      <c r="E70" s="176" t="s">
        <v>163</v>
      </c>
      <c r="F70" s="177">
        <v>2</v>
      </c>
      <c r="G70" s="183"/>
      <c r="H70" s="183"/>
      <c r="I70" s="178">
        <f t="shared" si="12"/>
        <v>0</v>
      </c>
      <c r="J70" s="176">
        <f t="shared" si="13"/>
        <v>0</v>
      </c>
      <c r="K70" s="179">
        <f t="shared" si="14"/>
        <v>0</v>
      </c>
      <c r="L70" s="179">
        <f t="shared" si="15"/>
        <v>0</v>
      </c>
      <c r="M70" s="179">
        <f t="shared" si="16"/>
        <v>0</v>
      </c>
      <c r="N70" s="179">
        <v>0</v>
      </c>
      <c r="O70" s="179"/>
      <c r="P70" s="184"/>
      <c r="Q70" s="184"/>
      <c r="R70" s="184"/>
      <c r="S70" s="179">
        <f t="shared" si="17"/>
        <v>0</v>
      </c>
      <c r="T70" s="180"/>
      <c r="U70" s="180"/>
      <c r="V70" s="184"/>
      <c r="Z70">
        <v>0</v>
      </c>
    </row>
    <row r="71" spans="1:26" ht="49.5" customHeight="1">
      <c r="A71" s="181"/>
      <c r="B71" s="176" t="s">
        <v>164</v>
      </c>
      <c r="C71" s="182" t="s">
        <v>195</v>
      </c>
      <c r="D71" s="176" t="s">
        <v>196</v>
      </c>
      <c r="E71" s="176" t="s">
        <v>163</v>
      </c>
      <c r="F71" s="177">
        <v>2</v>
      </c>
      <c r="G71" s="183"/>
      <c r="H71" s="183"/>
      <c r="I71" s="178">
        <f t="shared" si="12"/>
        <v>0</v>
      </c>
      <c r="J71" s="176">
        <f t="shared" si="13"/>
        <v>0</v>
      </c>
      <c r="K71" s="179">
        <f t="shared" si="14"/>
        <v>0</v>
      </c>
      <c r="L71" s="179">
        <f t="shared" si="15"/>
        <v>0</v>
      </c>
      <c r="M71" s="179">
        <f t="shared" si="16"/>
        <v>0</v>
      </c>
      <c r="N71" s="179">
        <v>0</v>
      </c>
      <c r="O71" s="179"/>
      <c r="P71" s="184"/>
      <c r="Q71" s="184"/>
      <c r="R71" s="184"/>
      <c r="S71" s="179">
        <f t="shared" si="17"/>
        <v>0</v>
      </c>
      <c r="T71" s="180"/>
      <c r="U71" s="180"/>
      <c r="V71" s="184"/>
      <c r="Z71">
        <v>0</v>
      </c>
    </row>
    <row r="72" spans="1:26" ht="24.75" customHeight="1">
      <c r="A72" s="181"/>
      <c r="B72" s="176" t="s">
        <v>164</v>
      </c>
      <c r="C72" s="182" t="s">
        <v>197</v>
      </c>
      <c r="D72" s="176" t="s">
        <v>198</v>
      </c>
      <c r="E72" s="176" t="s">
        <v>163</v>
      </c>
      <c r="F72" s="177">
        <v>2</v>
      </c>
      <c r="G72" s="183"/>
      <c r="H72" s="183"/>
      <c r="I72" s="178">
        <f t="shared" si="12"/>
        <v>0</v>
      </c>
      <c r="J72" s="176">
        <f t="shared" si="13"/>
        <v>0</v>
      </c>
      <c r="K72" s="179">
        <f t="shared" si="14"/>
        <v>0</v>
      </c>
      <c r="L72" s="179">
        <f t="shared" si="15"/>
        <v>0</v>
      </c>
      <c r="M72" s="179">
        <f t="shared" si="16"/>
        <v>0</v>
      </c>
      <c r="N72" s="179">
        <v>0</v>
      </c>
      <c r="O72" s="179"/>
      <c r="P72" s="184"/>
      <c r="Q72" s="184"/>
      <c r="R72" s="184"/>
      <c r="S72" s="179">
        <f t="shared" si="17"/>
        <v>0</v>
      </c>
      <c r="T72" s="180"/>
      <c r="U72" s="180"/>
      <c r="V72" s="184"/>
      <c r="Z72">
        <v>0</v>
      </c>
    </row>
    <row r="73" spans="1:26" ht="34.5" customHeight="1">
      <c r="A73" s="181"/>
      <c r="B73" s="176" t="s">
        <v>164</v>
      </c>
      <c r="C73" s="182" t="s">
        <v>199</v>
      </c>
      <c r="D73" s="176" t="s">
        <v>200</v>
      </c>
      <c r="E73" s="176" t="s">
        <v>163</v>
      </c>
      <c r="F73" s="177">
        <v>2</v>
      </c>
      <c r="G73" s="183"/>
      <c r="H73" s="183"/>
      <c r="I73" s="178">
        <f t="shared" si="12"/>
        <v>0</v>
      </c>
      <c r="J73" s="176">
        <f t="shared" si="13"/>
        <v>0</v>
      </c>
      <c r="K73" s="179">
        <f t="shared" si="14"/>
        <v>0</v>
      </c>
      <c r="L73" s="179">
        <f t="shared" si="15"/>
        <v>0</v>
      </c>
      <c r="M73" s="179">
        <f t="shared" si="16"/>
        <v>0</v>
      </c>
      <c r="N73" s="179">
        <v>0</v>
      </c>
      <c r="O73" s="179"/>
      <c r="P73" s="184"/>
      <c r="Q73" s="184"/>
      <c r="R73" s="184"/>
      <c r="S73" s="179">
        <f t="shared" si="17"/>
        <v>0</v>
      </c>
      <c r="T73" s="180"/>
      <c r="U73" s="180"/>
      <c r="V73" s="184"/>
      <c r="Z73">
        <v>0</v>
      </c>
    </row>
    <row r="74" spans="1:26" ht="34.5" customHeight="1">
      <c r="A74" s="181"/>
      <c r="B74" s="176" t="s">
        <v>164</v>
      </c>
      <c r="C74" s="182" t="s">
        <v>201</v>
      </c>
      <c r="D74" s="176" t="s">
        <v>202</v>
      </c>
      <c r="E74" s="176" t="s">
        <v>136</v>
      </c>
      <c r="F74" s="177">
        <v>66</v>
      </c>
      <c r="G74" s="183"/>
      <c r="H74" s="183"/>
      <c r="I74" s="178">
        <f t="shared" si="12"/>
        <v>0</v>
      </c>
      <c r="J74" s="176">
        <f t="shared" si="13"/>
        <v>0</v>
      </c>
      <c r="K74" s="179">
        <f t="shared" si="14"/>
        <v>0</v>
      </c>
      <c r="L74" s="179">
        <f t="shared" si="15"/>
        <v>0</v>
      </c>
      <c r="M74" s="179">
        <f t="shared" si="16"/>
        <v>0</v>
      </c>
      <c r="N74" s="179">
        <v>0</v>
      </c>
      <c r="O74" s="179"/>
      <c r="P74" s="184"/>
      <c r="Q74" s="184"/>
      <c r="R74" s="184"/>
      <c r="S74" s="179">
        <f t="shared" si="17"/>
        <v>0</v>
      </c>
      <c r="T74" s="180"/>
      <c r="U74" s="180"/>
      <c r="V74" s="184"/>
      <c r="Z74">
        <v>0</v>
      </c>
    </row>
    <row r="75" spans="1:26" ht="34.5" customHeight="1">
      <c r="A75" s="181"/>
      <c r="B75" s="176" t="s">
        <v>164</v>
      </c>
      <c r="C75" s="182" t="s">
        <v>203</v>
      </c>
      <c r="D75" s="176" t="s">
        <v>204</v>
      </c>
      <c r="E75" s="176" t="s">
        <v>205</v>
      </c>
      <c r="F75" s="177">
        <v>1</v>
      </c>
      <c r="G75" s="183"/>
      <c r="H75" s="183"/>
      <c r="I75" s="178">
        <f t="shared" si="12"/>
        <v>0</v>
      </c>
      <c r="J75" s="176">
        <f t="shared" si="13"/>
        <v>0</v>
      </c>
      <c r="K75" s="179">
        <f t="shared" si="14"/>
        <v>0</v>
      </c>
      <c r="L75" s="179">
        <f t="shared" si="15"/>
        <v>0</v>
      </c>
      <c r="M75" s="179">
        <f t="shared" si="16"/>
        <v>0</v>
      </c>
      <c r="N75" s="179">
        <v>0</v>
      </c>
      <c r="O75" s="179"/>
      <c r="P75" s="184"/>
      <c r="Q75" s="184"/>
      <c r="R75" s="184"/>
      <c r="S75" s="179">
        <f t="shared" si="17"/>
        <v>0</v>
      </c>
      <c r="T75" s="180"/>
      <c r="U75" s="180"/>
      <c r="V75" s="184"/>
      <c r="Z75">
        <v>0</v>
      </c>
    </row>
    <row r="76" spans="1:26" ht="24.75" customHeight="1">
      <c r="A76" s="181"/>
      <c r="B76" s="176" t="s">
        <v>164</v>
      </c>
      <c r="C76" s="182" t="s">
        <v>206</v>
      </c>
      <c r="D76" s="176" t="s">
        <v>207</v>
      </c>
      <c r="E76" s="176" t="s">
        <v>163</v>
      </c>
      <c r="F76" s="177">
        <v>1</v>
      </c>
      <c r="G76" s="183"/>
      <c r="H76" s="183"/>
      <c r="I76" s="178">
        <f t="shared" si="12"/>
        <v>0</v>
      </c>
      <c r="J76" s="176">
        <f t="shared" si="13"/>
        <v>0</v>
      </c>
      <c r="K76" s="179">
        <f t="shared" si="14"/>
        <v>0</v>
      </c>
      <c r="L76" s="179">
        <f t="shared" si="15"/>
        <v>0</v>
      </c>
      <c r="M76" s="179">
        <f t="shared" si="16"/>
        <v>0</v>
      </c>
      <c r="N76" s="179">
        <v>0</v>
      </c>
      <c r="O76" s="179"/>
      <c r="P76" s="184"/>
      <c r="Q76" s="184"/>
      <c r="R76" s="184"/>
      <c r="S76" s="179">
        <f t="shared" si="17"/>
        <v>0</v>
      </c>
      <c r="T76" s="180"/>
      <c r="U76" s="180"/>
      <c r="V76" s="184"/>
      <c r="Z76">
        <v>0</v>
      </c>
    </row>
    <row r="77" spans="1:26" ht="24.75" customHeight="1">
      <c r="A77" s="181"/>
      <c r="B77" s="176" t="s">
        <v>164</v>
      </c>
      <c r="C77" s="182" t="s">
        <v>208</v>
      </c>
      <c r="D77" s="176" t="s">
        <v>209</v>
      </c>
      <c r="E77" s="176" t="s">
        <v>163</v>
      </c>
      <c r="F77" s="177">
        <v>2</v>
      </c>
      <c r="G77" s="183"/>
      <c r="H77" s="183"/>
      <c r="I77" s="178">
        <f t="shared" si="12"/>
        <v>0</v>
      </c>
      <c r="J77" s="176">
        <f t="shared" si="13"/>
        <v>0</v>
      </c>
      <c r="K77" s="179">
        <f t="shared" si="14"/>
        <v>0</v>
      </c>
      <c r="L77" s="179">
        <f t="shared" si="15"/>
        <v>0</v>
      </c>
      <c r="M77" s="179">
        <f t="shared" si="16"/>
        <v>0</v>
      </c>
      <c r="N77" s="179">
        <v>0</v>
      </c>
      <c r="O77" s="179"/>
      <c r="P77" s="184"/>
      <c r="Q77" s="184"/>
      <c r="R77" s="184"/>
      <c r="S77" s="179">
        <f t="shared" si="17"/>
        <v>0</v>
      </c>
      <c r="T77" s="180"/>
      <c r="U77" s="180"/>
      <c r="V77" s="184"/>
      <c r="Z77">
        <v>0</v>
      </c>
    </row>
    <row r="78" spans="1:26" ht="24.75" customHeight="1">
      <c r="A78" s="181"/>
      <c r="B78" s="176" t="s">
        <v>164</v>
      </c>
      <c r="C78" s="182" t="s">
        <v>210</v>
      </c>
      <c r="D78" s="176" t="s">
        <v>211</v>
      </c>
      <c r="E78" s="176" t="s">
        <v>163</v>
      </c>
      <c r="F78" s="177">
        <v>1</v>
      </c>
      <c r="G78" s="183"/>
      <c r="H78" s="183"/>
      <c r="I78" s="178">
        <f t="shared" si="12"/>
        <v>0</v>
      </c>
      <c r="J78" s="176">
        <f t="shared" si="13"/>
        <v>0</v>
      </c>
      <c r="K78" s="179">
        <f t="shared" si="14"/>
        <v>0</v>
      </c>
      <c r="L78" s="179">
        <f t="shared" si="15"/>
        <v>0</v>
      </c>
      <c r="M78" s="179">
        <f t="shared" si="16"/>
        <v>0</v>
      </c>
      <c r="N78" s="179">
        <v>0</v>
      </c>
      <c r="O78" s="179"/>
      <c r="P78" s="184"/>
      <c r="Q78" s="184"/>
      <c r="R78" s="184"/>
      <c r="S78" s="179">
        <f t="shared" si="17"/>
        <v>0</v>
      </c>
      <c r="T78" s="180"/>
      <c r="U78" s="180"/>
      <c r="V78" s="184"/>
      <c r="Z78">
        <v>0</v>
      </c>
    </row>
    <row r="79" spans="1:26" ht="24.75" customHeight="1">
      <c r="A79" s="181"/>
      <c r="B79" s="176" t="s">
        <v>164</v>
      </c>
      <c r="C79" s="182" t="s">
        <v>212</v>
      </c>
      <c r="D79" s="176" t="s">
        <v>213</v>
      </c>
      <c r="E79" s="176" t="s">
        <v>163</v>
      </c>
      <c r="F79" s="177">
        <v>2</v>
      </c>
      <c r="G79" s="183"/>
      <c r="H79" s="183"/>
      <c r="I79" s="178">
        <f t="shared" si="12"/>
        <v>0</v>
      </c>
      <c r="J79" s="176">
        <f t="shared" si="13"/>
        <v>0</v>
      </c>
      <c r="K79" s="179">
        <f t="shared" si="14"/>
        <v>0</v>
      </c>
      <c r="L79" s="179">
        <f t="shared" si="15"/>
        <v>0</v>
      </c>
      <c r="M79" s="179">
        <f t="shared" si="16"/>
        <v>0</v>
      </c>
      <c r="N79" s="179">
        <v>0</v>
      </c>
      <c r="O79" s="179"/>
      <c r="P79" s="184"/>
      <c r="Q79" s="184"/>
      <c r="R79" s="184"/>
      <c r="S79" s="179">
        <f t="shared" si="17"/>
        <v>0</v>
      </c>
      <c r="T79" s="180"/>
      <c r="U79" s="180"/>
      <c r="V79" s="184"/>
      <c r="Z79">
        <v>0</v>
      </c>
    </row>
    <row r="80" spans="1:26" ht="24.75" customHeight="1">
      <c r="A80" s="181"/>
      <c r="B80" s="176" t="s">
        <v>164</v>
      </c>
      <c r="C80" s="182" t="s">
        <v>214</v>
      </c>
      <c r="D80" s="176" t="s">
        <v>215</v>
      </c>
      <c r="E80" s="176" t="s">
        <v>188</v>
      </c>
      <c r="F80" s="177">
        <v>1</v>
      </c>
      <c r="G80" s="183"/>
      <c r="H80" s="183"/>
      <c r="I80" s="178">
        <f t="shared" si="12"/>
        <v>0</v>
      </c>
      <c r="J80" s="176">
        <f t="shared" si="13"/>
        <v>0</v>
      </c>
      <c r="K80" s="179">
        <f t="shared" si="14"/>
        <v>0</v>
      </c>
      <c r="L80" s="179">
        <f t="shared" si="15"/>
        <v>0</v>
      </c>
      <c r="M80" s="179">
        <f t="shared" si="16"/>
        <v>0</v>
      </c>
      <c r="N80" s="179">
        <v>0</v>
      </c>
      <c r="O80" s="179"/>
      <c r="P80" s="184"/>
      <c r="Q80" s="184"/>
      <c r="R80" s="184"/>
      <c r="S80" s="179">
        <f t="shared" si="17"/>
        <v>0</v>
      </c>
      <c r="T80" s="180"/>
      <c r="U80" s="180"/>
      <c r="V80" s="184"/>
      <c r="Z80">
        <v>0</v>
      </c>
    </row>
    <row r="81" spans="1:26" ht="24.75" customHeight="1">
      <c r="A81" s="181"/>
      <c r="B81" s="176" t="s">
        <v>164</v>
      </c>
      <c r="C81" s="182" t="s">
        <v>212</v>
      </c>
      <c r="D81" s="176" t="s">
        <v>216</v>
      </c>
      <c r="E81" s="176" t="s">
        <v>163</v>
      </c>
      <c r="F81" s="177">
        <v>2</v>
      </c>
      <c r="G81" s="183"/>
      <c r="H81" s="183"/>
      <c r="I81" s="178">
        <f t="shared" si="12"/>
        <v>0</v>
      </c>
      <c r="J81" s="176">
        <f t="shared" si="13"/>
        <v>0</v>
      </c>
      <c r="K81" s="179">
        <f t="shared" si="14"/>
        <v>0</v>
      </c>
      <c r="L81" s="179">
        <f t="shared" si="15"/>
        <v>0</v>
      </c>
      <c r="M81" s="179">
        <f t="shared" si="16"/>
        <v>0</v>
      </c>
      <c r="N81" s="179">
        <v>0</v>
      </c>
      <c r="O81" s="179"/>
      <c r="P81" s="184"/>
      <c r="Q81" s="184"/>
      <c r="R81" s="184"/>
      <c r="S81" s="179">
        <f t="shared" si="17"/>
        <v>0</v>
      </c>
      <c r="T81" s="180"/>
      <c r="U81" s="180"/>
      <c r="V81" s="184"/>
      <c r="Z81">
        <v>0</v>
      </c>
    </row>
    <row r="82" spans="1:26" ht="34.5" customHeight="1">
      <c r="A82" s="181"/>
      <c r="B82" s="176" t="s">
        <v>164</v>
      </c>
      <c r="C82" s="182" t="s">
        <v>217</v>
      </c>
      <c r="D82" s="176" t="s">
        <v>218</v>
      </c>
      <c r="E82" s="176" t="s">
        <v>205</v>
      </c>
      <c r="F82" s="177">
        <v>1</v>
      </c>
      <c r="G82" s="183"/>
      <c r="H82" s="183"/>
      <c r="I82" s="178">
        <f t="shared" si="12"/>
        <v>0</v>
      </c>
      <c r="J82" s="176">
        <f t="shared" si="13"/>
        <v>0</v>
      </c>
      <c r="K82" s="179">
        <f t="shared" si="14"/>
        <v>0</v>
      </c>
      <c r="L82" s="179">
        <f t="shared" si="15"/>
        <v>0</v>
      </c>
      <c r="M82" s="179">
        <f t="shared" si="16"/>
        <v>0</v>
      </c>
      <c r="N82" s="179">
        <v>0</v>
      </c>
      <c r="O82" s="179"/>
      <c r="P82" s="184"/>
      <c r="Q82" s="184"/>
      <c r="R82" s="184"/>
      <c r="S82" s="179">
        <f t="shared" si="17"/>
        <v>0</v>
      </c>
      <c r="T82" s="180"/>
      <c r="U82" s="180"/>
      <c r="V82" s="184"/>
      <c r="Z82">
        <v>0</v>
      </c>
    </row>
    <row r="83" spans="1:26" ht="34.5" customHeight="1">
      <c r="A83" s="181"/>
      <c r="B83" s="176" t="s">
        <v>164</v>
      </c>
      <c r="C83" s="182" t="s">
        <v>219</v>
      </c>
      <c r="D83" s="176" t="s">
        <v>220</v>
      </c>
      <c r="E83" s="176" t="s">
        <v>188</v>
      </c>
      <c r="F83" s="177">
        <v>1</v>
      </c>
      <c r="G83" s="183"/>
      <c r="H83" s="183"/>
      <c r="I83" s="178">
        <f t="shared" si="12"/>
        <v>0</v>
      </c>
      <c r="J83" s="176">
        <f t="shared" si="13"/>
        <v>0</v>
      </c>
      <c r="K83" s="179">
        <f t="shared" si="14"/>
        <v>0</v>
      </c>
      <c r="L83" s="179">
        <f t="shared" si="15"/>
        <v>0</v>
      </c>
      <c r="M83" s="179">
        <f t="shared" si="16"/>
        <v>0</v>
      </c>
      <c r="N83" s="179">
        <v>0</v>
      </c>
      <c r="O83" s="179"/>
      <c r="P83" s="184"/>
      <c r="Q83" s="184"/>
      <c r="R83" s="184"/>
      <c r="S83" s="179">
        <f t="shared" si="17"/>
        <v>0</v>
      </c>
      <c r="T83" s="180"/>
      <c r="U83" s="180"/>
      <c r="V83" s="184"/>
      <c r="Z83">
        <v>0</v>
      </c>
    </row>
    <row r="84" spans="1:26" ht="24.75" customHeight="1">
      <c r="A84" s="181"/>
      <c r="B84" s="176" t="s">
        <v>164</v>
      </c>
      <c r="C84" s="182" t="s">
        <v>221</v>
      </c>
      <c r="D84" s="176" t="s">
        <v>222</v>
      </c>
      <c r="E84" s="176" t="s">
        <v>163</v>
      </c>
      <c r="F84" s="177">
        <v>2</v>
      </c>
      <c r="G84" s="183"/>
      <c r="H84" s="183"/>
      <c r="I84" s="178">
        <f t="shared" si="12"/>
        <v>0</v>
      </c>
      <c r="J84" s="176">
        <f t="shared" si="13"/>
        <v>0</v>
      </c>
      <c r="K84" s="179">
        <f t="shared" si="14"/>
        <v>0</v>
      </c>
      <c r="L84" s="179">
        <f t="shared" si="15"/>
        <v>0</v>
      </c>
      <c r="M84" s="179">
        <f t="shared" si="16"/>
        <v>0</v>
      </c>
      <c r="N84" s="179">
        <v>0</v>
      </c>
      <c r="O84" s="179"/>
      <c r="P84" s="184"/>
      <c r="Q84" s="184"/>
      <c r="R84" s="184"/>
      <c r="S84" s="179">
        <f t="shared" si="17"/>
        <v>0</v>
      </c>
      <c r="T84" s="180"/>
      <c r="U84" s="180"/>
      <c r="V84" s="184"/>
      <c r="Z84">
        <v>0</v>
      </c>
    </row>
    <row r="85" spans="1:26" ht="24.75" customHeight="1">
      <c r="A85" s="181"/>
      <c r="B85" s="176" t="s">
        <v>164</v>
      </c>
      <c r="C85" s="182" t="s">
        <v>223</v>
      </c>
      <c r="D85" s="176" t="s">
        <v>224</v>
      </c>
      <c r="E85" s="176" t="s">
        <v>188</v>
      </c>
      <c r="F85" s="177">
        <v>1</v>
      </c>
      <c r="G85" s="183"/>
      <c r="H85" s="183"/>
      <c r="I85" s="178">
        <f t="shared" si="12"/>
        <v>0</v>
      </c>
      <c r="J85" s="176">
        <f t="shared" si="13"/>
        <v>0</v>
      </c>
      <c r="K85" s="179">
        <f t="shared" si="14"/>
        <v>0</v>
      </c>
      <c r="L85" s="179">
        <f t="shared" si="15"/>
        <v>0</v>
      </c>
      <c r="M85" s="179">
        <f t="shared" si="16"/>
        <v>0</v>
      </c>
      <c r="N85" s="179">
        <v>0</v>
      </c>
      <c r="O85" s="179"/>
      <c r="P85" s="184"/>
      <c r="Q85" s="184"/>
      <c r="R85" s="184"/>
      <c r="S85" s="179">
        <f t="shared" si="17"/>
        <v>0</v>
      </c>
      <c r="T85" s="180"/>
      <c r="U85" s="180"/>
      <c r="V85" s="184"/>
      <c r="Z85">
        <v>0</v>
      </c>
    </row>
    <row r="86" spans="1:26" ht="24.75" customHeight="1">
      <c r="A86" s="181"/>
      <c r="B86" s="176" t="s">
        <v>164</v>
      </c>
      <c r="C86" s="182" t="s">
        <v>225</v>
      </c>
      <c r="D86" s="176" t="s">
        <v>226</v>
      </c>
      <c r="E86" s="176" t="s">
        <v>163</v>
      </c>
      <c r="F86" s="177">
        <v>1</v>
      </c>
      <c r="G86" s="183"/>
      <c r="H86" s="183"/>
      <c r="I86" s="178">
        <f t="shared" si="12"/>
        <v>0</v>
      </c>
      <c r="J86" s="176">
        <f t="shared" si="13"/>
        <v>0</v>
      </c>
      <c r="K86" s="179">
        <f t="shared" si="14"/>
        <v>0</v>
      </c>
      <c r="L86" s="179">
        <f t="shared" si="15"/>
        <v>0</v>
      </c>
      <c r="M86" s="179">
        <f t="shared" si="16"/>
        <v>0</v>
      </c>
      <c r="N86" s="179">
        <v>0</v>
      </c>
      <c r="O86" s="179"/>
      <c r="P86" s="184"/>
      <c r="Q86" s="184"/>
      <c r="R86" s="184"/>
      <c r="S86" s="179">
        <f t="shared" si="17"/>
        <v>0</v>
      </c>
      <c r="T86" s="180"/>
      <c r="U86" s="180"/>
      <c r="V86" s="184"/>
      <c r="Z86">
        <v>0</v>
      </c>
    </row>
    <row r="87" spans="1:26" ht="24.75" customHeight="1">
      <c r="A87" s="181"/>
      <c r="B87" s="176" t="s">
        <v>164</v>
      </c>
      <c r="C87" s="182" t="s">
        <v>227</v>
      </c>
      <c r="D87" s="176" t="s">
        <v>228</v>
      </c>
      <c r="E87" s="176" t="s">
        <v>188</v>
      </c>
      <c r="F87" s="177">
        <v>1</v>
      </c>
      <c r="G87" s="183"/>
      <c r="H87" s="183"/>
      <c r="I87" s="178">
        <f t="shared" si="12"/>
        <v>0</v>
      </c>
      <c r="J87" s="176">
        <f t="shared" si="13"/>
        <v>0</v>
      </c>
      <c r="K87" s="179">
        <f t="shared" si="14"/>
        <v>0</v>
      </c>
      <c r="L87" s="179">
        <f t="shared" si="15"/>
        <v>0</v>
      </c>
      <c r="M87" s="179">
        <f t="shared" si="16"/>
        <v>0</v>
      </c>
      <c r="N87" s="179">
        <v>0</v>
      </c>
      <c r="O87" s="179"/>
      <c r="P87" s="184"/>
      <c r="Q87" s="184"/>
      <c r="R87" s="184"/>
      <c r="S87" s="179">
        <f t="shared" si="17"/>
        <v>0</v>
      </c>
      <c r="T87" s="180"/>
      <c r="U87" s="180"/>
      <c r="V87" s="184"/>
      <c r="Z87">
        <v>0</v>
      </c>
    </row>
    <row r="88" spans="1:26" ht="24.75" customHeight="1">
      <c r="A88" s="181"/>
      <c r="B88" s="176" t="s">
        <v>164</v>
      </c>
      <c r="C88" s="182" t="s">
        <v>229</v>
      </c>
      <c r="D88" s="176" t="s">
        <v>230</v>
      </c>
      <c r="E88" s="176" t="s">
        <v>188</v>
      </c>
      <c r="F88" s="177">
        <v>1</v>
      </c>
      <c r="G88" s="183"/>
      <c r="H88" s="183"/>
      <c r="I88" s="178">
        <f t="shared" si="12"/>
        <v>0</v>
      </c>
      <c r="J88" s="176">
        <f t="shared" si="13"/>
        <v>0</v>
      </c>
      <c r="K88" s="179">
        <f t="shared" si="14"/>
        <v>0</v>
      </c>
      <c r="L88" s="179">
        <f t="shared" si="15"/>
        <v>0</v>
      </c>
      <c r="M88" s="179">
        <f t="shared" si="16"/>
        <v>0</v>
      </c>
      <c r="N88" s="179">
        <v>0</v>
      </c>
      <c r="O88" s="179"/>
      <c r="P88" s="184"/>
      <c r="Q88" s="184"/>
      <c r="R88" s="184"/>
      <c r="S88" s="179">
        <f t="shared" si="17"/>
        <v>0</v>
      </c>
      <c r="T88" s="180"/>
      <c r="U88" s="180"/>
      <c r="V88" s="184"/>
      <c r="Z88">
        <v>0</v>
      </c>
    </row>
    <row r="89" spans="1:26" ht="24.75" customHeight="1">
      <c r="A89" s="181"/>
      <c r="B89" s="176" t="s">
        <v>164</v>
      </c>
      <c r="C89" s="182" t="s">
        <v>231</v>
      </c>
      <c r="D89" s="176" t="s">
        <v>232</v>
      </c>
      <c r="E89" s="176" t="s">
        <v>163</v>
      </c>
      <c r="F89" s="177">
        <v>1</v>
      </c>
      <c r="G89" s="183"/>
      <c r="H89" s="183"/>
      <c r="I89" s="178">
        <f t="shared" si="12"/>
        <v>0</v>
      </c>
      <c r="J89" s="176">
        <f t="shared" si="13"/>
        <v>0</v>
      </c>
      <c r="K89" s="179">
        <f t="shared" si="14"/>
        <v>0</v>
      </c>
      <c r="L89" s="179">
        <f t="shared" si="15"/>
        <v>0</v>
      </c>
      <c r="M89" s="179">
        <f t="shared" si="16"/>
        <v>0</v>
      </c>
      <c r="N89" s="179">
        <v>0</v>
      </c>
      <c r="O89" s="179"/>
      <c r="P89" s="184"/>
      <c r="Q89" s="184"/>
      <c r="R89" s="184"/>
      <c r="S89" s="179">
        <f t="shared" si="17"/>
        <v>0</v>
      </c>
      <c r="T89" s="180"/>
      <c r="U89" s="180"/>
      <c r="V89" s="184"/>
      <c r="Z89">
        <v>0</v>
      </c>
    </row>
    <row r="90" spans="1:26" ht="34.5" customHeight="1">
      <c r="A90" s="181"/>
      <c r="B90" s="176" t="s">
        <v>164</v>
      </c>
      <c r="C90" s="182" t="s">
        <v>233</v>
      </c>
      <c r="D90" s="176" t="s">
        <v>234</v>
      </c>
      <c r="E90" s="176" t="s">
        <v>123</v>
      </c>
      <c r="F90" s="177">
        <v>144</v>
      </c>
      <c r="G90" s="183"/>
      <c r="H90" s="183"/>
      <c r="I90" s="178">
        <f t="shared" si="12"/>
        <v>0</v>
      </c>
      <c r="J90" s="176">
        <f t="shared" si="13"/>
        <v>0</v>
      </c>
      <c r="K90" s="179">
        <f t="shared" si="14"/>
        <v>0</v>
      </c>
      <c r="L90" s="179">
        <f t="shared" si="15"/>
        <v>0</v>
      </c>
      <c r="M90" s="179">
        <f t="shared" si="16"/>
        <v>0</v>
      </c>
      <c r="N90" s="179">
        <v>0</v>
      </c>
      <c r="O90" s="179"/>
      <c r="P90" s="184"/>
      <c r="Q90" s="184"/>
      <c r="R90" s="184"/>
      <c r="S90" s="179">
        <f t="shared" si="17"/>
        <v>0</v>
      </c>
      <c r="T90" s="180"/>
      <c r="U90" s="180"/>
      <c r="V90" s="184"/>
      <c r="Z90">
        <v>0</v>
      </c>
    </row>
    <row r="91" spans="1:26" ht="49.5" customHeight="1">
      <c r="A91" s="181"/>
      <c r="B91" s="176" t="s">
        <v>164</v>
      </c>
      <c r="C91" s="182" t="s">
        <v>235</v>
      </c>
      <c r="D91" s="176" t="s">
        <v>236</v>
      </c>
      <c r="E91" s="176" t="s">
        <v>205</v>
      </c>
      <c r="F91" s="177">
        <v>2</v>
      </c>
      <c r="G91" s="183"/>
      <c r="H91" s="183"/>
      <c r="I91" s="178">
        <f t="shared" si="12"/>
        <v>0</v>
      </c>
      <c r="J91" s="176">
        <f t="shared" si="13"/>
        <v>0</v>
      </c>
      <c r="K91" s="179">
        <f t="shared" si="14"/>
        <v>0</v>
      </c>
      <c r="L91" s="179">
        <f t="shared" si="15"/>
        <v>0</v>
      </c>
      <c r="M91" s="179">
        <f t="shared" si="16"/>
        <v>0</v>
      </c>
      <c r="N91" s="179">
        <v>0</v>
      </c>
      <c r="O91" s="179"/>
      <c r="P91" s="184"/>
      <c r="Q91" s="184"/>
      <c r="R91" s="184"/>
      <c r="S91" s="179">
        <f t="shared" si="17"/>
        <v>0</v>
      </c>
      <c r="T91" s="180"/>
      <c r="U91" s="180"/>
      <c r="V91" s="184"/>
      <c r="Z91">
        <v>0</v>
      </c>
    </row>
    <row r="92" spans="1:26" ht="49.5" customHeight="1">
      <c r="A92" s="181"/>
      <c r="B92" s="176" t="s">
        <v>164</v>
      </c>
      <c r="C92" s="182" t="s">
        <v>237</v>
      </c>
      <c r="D92" s="176" t="s">
        <v>238</v>
      </c>
      <c r="E92" s="176" t="s">
        <v>205</v>
      </c>
      <c r="F92" s="177">
        <v>2</v>
      </c>
      <c r="G92" s="183"/>
      <c r="H92" s="183"/>
      <c r="I92" s="178">
        <f t="shared" si="12"/>
        <v>0</v>
      </c>
      <c r="J92" s="176">
        <f t="shared" si="13"/>
        <v>0</v>
      </c>
      <c r="K92" s="179">
        <f t="shared" si="14"/>
        <v>0</v>
      </c>
      <c r="L92" s="179">
        <f t="shared" si="15"/>
        <v>0</v>
      </c>
      <c r="M92" s="179">
        <f t="shared" si="16"/>
        <v>0</v>
      </c>
      <c r="N92" s="179">
        <v>0</v>
      </c>
      <c r="O92" s="179"/>
      <c r="P92" s="184"/>
      <c r="Q92" s="184"/>
      <c r="R92" s="184"/>
      <c r="S92" s="179">
        <f t="shared" si="17"/>
        <v>0</v>
      </c>
      <c r="T92" s="180"/>
      <c r="U92" s="180"/>
      <c r="V92" s="184"/>
      <c r="Z92">
        <v>0</v>
      </c>
    </row>
    <row r="93" spans="1:26" ht="15">
      <c r="A93" s="150"/>
      <c r="B93" s="150"/>
      <c r="C93" s="165">
        <v>767</v>
      </c>
      <c r="D93" s="165" t="s">
        <v>86</v>
      </c>
      <c r="E93" s="150"/>
      <c r="F93" s="164"/>
      <c r="G93" s="153">
        <f>ROUND((SUM(L60:L92))/1,2)</f>
        <v>0</v>
      </c>
      <c r="H93" s="153">
        <f>ROUND((SUM(M60:M92))/1,2)</f>
        <v>0</v>
      </c>
      <c r="I93" s="153">
        <f>ROUND((SUM(I60:I92))/1,2)</f>
        <v>0</v>
      </c>
      <c r="J93" s="150"/>
      <c r="K93" s="150"/>
      <c r="L93" s="150">
        <f>ROUND((SUM(L60:L92))/1,2)</f>
        <v>0</v>
      </c>
      <c r="M93" s="150">
        <f>ROUND((SUM(M60:M92))/1,2)</f>
        <v>0</v>
      </c>
      <c r="N93" s="150"/>
      <c r="O93" s="150"/>
      <c r="P93" s="175"/>
      <c r="Q93" s="150"/>
      <c r="R93" s="150"/>
      <c r="S93" s="175">
        <f>ROUND((SUM(S60:S92))/1,2)</f>
        <v>0</v>
      </c>
      <c r="T93" s="147"/>
      <c r="U93" s="147"/>
      <c r="V93" s="2">
        <f>ROUND((SUM(V60:V92))/1,2)</f>
        <v>0</v>
      </c>
      <c r="W93" s="147"/>
      <c r="X93" s="147"/>
      <c r="Y93" s="147"/>
      <c r="Z93" s="147"/>
    </row>
    <row r="94" spans="1:22" ht="15">
      <c r="A94" s="1"/>
      <c r="B94" s="1"/>
      <c r="C94" s="1"/>
      <c r="D94" s="1"/>
      <c r="E94" s="1"/>
      <c r="F94" s="160"/>
      <c r="G94" s="143"/>
      <c r="H94" s="143"/>
      <c r="I94" s="143"/>
      <c r="J94" s="1"/>
      <c r="K94" s="1"/>
      <c r="L94" s="1"/>
      <c r="M94" s="1"/>
      <c r="N94" s="1"/>
      <c r="O94" s="1"/>
      <c r="P94" s="1"/>
      <c r="Q94" s="1"/>
      <c r="R94" s="1"/>
      <c r="S94" s="1"/>
      <c r="V94" s="1"/>
    </row>
    <row r="95" spans="1:26" ht="15">
      <c r="A95" s="150"/>
      <c r="B95" s="150"/>
      <c r="C95" s="165">
        <v>777</v>
      </c>
      <c r="D95" s="165" t="s">
        <v>87</v>
      </c>
      <c r="E95" s="150"/>
      <c r="F95" s="164"/>
      <c r="G95" s="151"/>
      <c r="H95" s="151"/>
      <c r="I95" s="151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47"/>
      <c r="U95" s="147"/>
      <c r="V95" s="150"/>
      <c r="W95" s="147"/>
      <c r="X95" s="147"/>
      <c r="Y95" s="147"/>
      <c r="Z95" s="147"/>
    </row>
    <row r="96" spans="1:26" ht="24.75" customHeight="1">
      <c r="A96" s="171"/>
      <c r="B96" s="166" t="s">
        <v>239</v>
      </c>
      <c r="C96" s="172" t="s">
        <v>240</v>
      </c>
      <c r="D96" s="166" t="s">
        <v>241</v>
      </c>
      <c r="E96" s="166" t="s">
        <v>123</v>
      </c>
      <c r="F96" s="167">
        <v>594</v>
      </c>
      <c r="G96" s="173"/>
      <c r="H96" s="173"/>
      <c r="I96" s="168">
        <f>ROUND(F96*(G96+H96),2)</f>
        <v>0</v>
      </c>
      <c r="J96" s="166">
        <f>ROUND(F96*(N96),2)</f>
        <v>0</v>
      </c>
      <c r="K96" s="169">
        <f>ROUND(F96*(O96),2)</f>
        <v>0</v>
      </c>
      <c r="L96" s="169">
        <f>ROUND(F96*(G96),2)</f>
        <v>0</v>
      </c>
      <c r="M96" s="169">
        <f>ROUND(F96*(H96),2)</f>
        <v>0</v>
      </c>
      <c r="N96" s="169">
        <v>0</v>
      </c>
      <c r="O96" s="169"/>
      <c r="P96" s="174">
        <v>0.007</v>
      </c>
      <c r="Q96" s="174"/>
      <c r="R96" s="174">
        <v>0.007</v>
      </c>
      <c r="S96" s="169">
        <f>ROUND(F96*(P96),3)</f>
        <v>4.158</v>
      </c>
      <c r="T96" s="170"/>
      <c r="U96" s="170"/>
      <c r="V96" s="174"/>
      <c r="Z96">
        <v>0</v>
      </c>
    </row>
    <row r="97" spans="1:26" ht="24.75" customHeight="1">
      <c r="A97" s="181"/>
      <c r="B97" s="176" t="s">
        <v>242</v>
      </c>
      <c r="C97" s="182" t="s">
        <v>243</v>
      </c>
      <c r="D97" s="176" t="s">
        <v>244</v>
      </c>
      <c r="E97" s="176" t="s">
        <v>123</v>
      </c>
      <c r="F97" s="177">
        <v>594</v>
      </c>
      <c r="G97" s="183"/>
      <c r="H97" s="183"/>
      <c r="I97" s="178">
        <f>ROUND(F97*(G97+H97),2)</f>
        <v>0</v>
      </c>
      <c r="J97" s="176">
        <f>ROUND(F97*(N97),2)</f>
        <v>0</v>
      </c>
      <c r="K97" s="179">
        <f>ROUND(F97*(O97),2)</f>
        <v>0</v>
      </c>
      <c r="L97" s="179">
        <f>ROUND(F97*(G97),2)</f>
        <v>0</v>
      </c>
      <c r="M97" s="179">
        <f>ROUND(F97*(H97),2)</f>
        <v>0</v>
      </c>
      <c r="N97" s="179">
        <v>0</v>
      </c>
      <c r="O97" s="179"/>
      <c r="P97" s="184"/>
      <c r="Q97" s="184"/>
      <c r="R97" s="184"/>
      <c r="S97" s="179">
        <f>ROUND(F97*(P97),3)</f>
        <v>0</v>
      </c>
      <c r="T97" s="180"/>
      <c r="U97" s="180"/>
      <c r="V97" s="184"/>
      <c r="Z97">
        <v>0</v>
      </c>
    </row>
    <row r="98" spans="1:22" ht="15">
      <c r="A98" s="150"/>
      <c r="B98" s="150"/>
      <c r="C98" s="165">
        <v>777</v>
      </c>
      <c r="D98" s="165" t="s">
        <v>87</v>
      </c>
      <c r="E98" s="150"/>
      <c r="F98" s="164"/>
      <c r="G98" s="153">
        <f>ROUND((SUM(L95:L97))/1,2)</f>
        <v>0</v>
      </c>
      <c r="H98" s="153">
        <f>ROUND((SUM(M95:M97))/1,2)</f>
        <v>0</v>
      </c>
      <c r="I98" s="153">
        <f>ROUND((SUM(I95:I97))/1,2)</f>
        <v>0</v>
      </c>
      <c r="J98" s="150"/>
      <c r="K98" s="150"/>
      <c r="L98" s="150">
        <f>ROUND((SUM(L95:L97))/1,2)</f>
        <v>0</v>
      </c>
      <c r="M98" s="150">
        <f>ROUND((SUM(M95:M97))/1,2)</f>
        <v>0</v>
      </c>
      <c r="N98" s="150"/>
      <c r="O98" s="150"/>
      <c r="P98" s="175"/>
      <c r="Q98" s="1"/>
      <c r="R98" s="1"/>
      <c r="S98" s="175">
        <f>ROUND((SUM(S95:S97))/1,2)</f>
        <v>4.16</v>
      </c>
      <c r="T98" s="185"/>
      <c r="U98" s="185"/>
      <c r="V98" s="2">
        <f>ROUND((SUM(V95:V97))/1,2)</f>
        <v>0</v>
      </c>
    </row>
    <row r="99" spans="1:22" ht="15">
      <c r="A99" s="1"/>
      <c r="B99" s="1"/>
      <c r="C99" s="1"/>
      <c r="D99" s="1"/>
      <c r="E99" s="1"/>
      <c r="F99" s="160"/>
      <c r="G99" s="143"/>
      <c r="H99" s="143"/>
      <c r="I99" s="143"/>
      <c r="J99" s="1"/>
      <c r="K99" s="1"/>
      <c r="L99" s="1"/>
      <c r="M99" s="1"/>
      <c r="N99" s="1"/>
      <c r="O99" s="1"/>
      <c r="P99" s="1"/>
      <c r="Q99" s="1"/>
      <c r="R99" s="1"/>
      <c r="S99" s="1"/>
      <c r="V99" s="1"/>
    </row>
    <row r="100" spans="1:22" ht="15">
      <c r="A100" s="150"/>
      <c r="B100" s="150"/>
      <c r="C100" s="150"/>
      <c r="D100" s="2" t="s">
        <v>85</v>
      </c>
      <c r="E100" s="150"/>
      <c r="F100" s="164"/>
      <c r="G100" s="153">
        <f>ROUND((SUM(L59:L99))/2,2)</f>
        <v>0</v>
      </c>
      <c r="H100" s="153">
        <f>ROUND((SUM(M59:M99))/2,2)</f>
        <v>0</v>
      </c>
      <c r="I100" s="153">
        <f>ROUND((SUM(I59:I99))/2,2)</f>
        <v>0</v>
      </c>
      <c r="J100" s="150"/>
      <c r="K100" s="150"/>
      <c r="L100" s="150">
        <f>ROUND((SUM(L59:L99))/2,2)</f>
        <v>0</v>
      </c>
      <c r="M100" s="150">
        <f>ROUND((SUM(M59:M99))/2,2)</f>
        <v>0</v>
      </c>
      <c r="N100" s="150"/>
      <c r="O100" s="150"/>
      <c r="P100" s="175"/>
      <c r="Q100" s="1"/>
      <c r="R100" s="1"/>
      <c r="S100" s="175">
        <f>ROUND((SUM(S59:S99))/2,2)</f>
        <v>4.16</v>
      </c>
      <c r="V100" s="2">
        <f>ROUND((SUM(V59:V99))/2,2)</f>
        <v>0</v>
      </c>
    </row>
    <row r="101" spans="1:26" ht="15">
      <c r="A101" s="186"/>
      <c r="B101" s="186"/>
      <c r="C101" s="186"/>
      <c r="D101" s="186" t="s">
        <v>88</v>
      </c>
      <c r="E101" s="186"/>
      <c r="F101" s="187"/>
      <c r="G101" s="188">
        <f>ROUND((SUM(L9:L100))/3,2)</f>
        <v>0</v>
      </c>
      <c r="H101" s="188">
        <f>ROUND((SUM(M9:M100))/3,2)</f>
        <v>0</v>
      </c>
      <c r="I101" s="188">
        <f>ROUND((SUM(I9:I100))/3,2)</f>
        <v>0</v>
      </c>
      <c r="J101" s="186"/>
      <c r="K101" s="188">
        <f>ROUND((SUM(K9:K100))/3,2)</f>
        <v>0</v>
      </c>
      <c r="L101" s="186">
        <f>ROUND((SUM(L9:L100))/3,2)</f>
        <v>0</v>
      </c>
      <c r="M101" s="186">
        <f>ROUND((SUM(M9:M100))/3,2)</f>
        <v>0</v>
      </c>
      <c r="N101" s="186"/>
      <c r="O101" s="186"/>
      <c r="P101" s="187"/>
      <c r="Q101" s="186"/>
      <c r="R101" s="188"/>
      <c r="S101" s="187">
        <f>ROUND((SUM(S9:S100))/3,2)</f>
        <v>463.13</v>
      </c>
      <c r="T101" s="189"/>
      <c r="U101" s="189"/>
      <c r="V101" s="186">
        <f>ROUND((SUM(V9:V100))/3,2)</f>
        <v>0</v>
      </c>
      <c r="X101" s="13"/>
      <c r="Y101">
        <f>(SUM(Y9:Y100))</f>
        <v>0</v>
      </c>
      <c r="Z101">
        <f>(SUM(Z9:Z100))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Regenerácia vnútrobloku sidlíska vo Vranove nad Topľou parc.č.3006 2,8,21 až 25., 30006 46,72,76 / SO 01 - Multifunkčné ihrisko</oddHeader>
    <oddFooter xml:space="preserve">&amp;L&amp;7Spracované systémom Systematic® Kalkulus, tel.: 051 77 10 585&amp;RStrana &amp;P z &amp;N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7"/>
      <c r="C1" s="17"/>
      <c r="D1" s="17"/>
      <c r="E1" s="17"/>
      <c r="F1" s="18" t="s">
        <v>26</v>
      </c>
      <c r="G1" s="17"/>
      <c r="H1" s="17"/>
      <c r="I1" s="17"/>
      <c r="J1" s="17"/>
      <c r="W1">
        <v>30.126</v>
      </c>
    </row>
    <row r="2" spans="1:10" ht="30" customHeight="1" thickTop="1">
      <c r="A2" s="16"/>
      <c r="B2" s="213" t="s">
        <v>1</v>
      </c>
      <c r="C2" s="214"/>
      <c r="D2" s="214"/>
      <c r="E2" s="214"/>
      <c r="F2" s="214"/>
      <c r="G2" s="214"/>
      <c r="H2" s="214"/>
      <c r="I2" s="214"/>
      <c r="J2" s="215"/>
    </row>
    <row r="3" spans="1:10" ht="18" customHeight="1">
      <c r="A3" s="16"/>
      <c r="B3" s="37" t="s">
        <v>245</v>
      </c>
      <c r="C3" s="38"/>
      <c r="D3" s="39"/>
      <c r="E3" s="39"/>
      <c r="F3" s="39"/>
      <c r="G3" s="20"/>
      <c r="H3" s="20"/>
      <c r="I3" s="40" t="s">
        <v>27</v>
      </c>
      <c r="J3" s="33"/>
    </row>
    <row r="4" spans="1:10" ht="18" customHeight="1">
      <c r="A4" s="16"/>
      <c r="B4" s="26"/>
      <c r="C4" s="23"/>
      <c r="D4" s="20"/>
      <c r="E4" s="20"/>
      <c r="F4" s="20"/>
      <c r="G4" s="20"/>
      <c r="H4" s="20"/>
      <c r="I4" s="40" t="s">
        <v>29</v>
      </c>
      <c r="J4" s="33"/>
    </row>
    <row r="5" spans="1:10" ht="18" customHeight="1" thickBot="1">
      <c r="A5" s="16"/>
      <c r="B5" s="41" t="s">
        <v>30</v>
      </c>
      <c r="C5" s="23"/>
      <c r="D5" s="20"/>
      <c r="E5" s="20"/>
      <c r="F5" s="42" t="s">
        <v>31</v>
      </c>
      <c r="G5" s="20"/>
      <c r="H5" s="20"/>
      <c r="I5" s="40" t="s">
        <v>32</v>
      </c>
      <c r="J5" s="43" t="s">
        <v>33</v>
      </c>
    </row>
    <row r="6" spans="1:10" ht="19.5" customHeight="1" thickTop="1">
      <c r="A6" s="16"/>
      <c r="B6" s="207" t="s">
        <v>34</v>
      </c>
      <c r="C6" s="208"/>
      <c r="D6" s="208"/>
      <c r="E6" s="208"/>
      <c r="F6" s="208"/>
      <c r="G6" s="208"/>
      <c r="H6" s="208"/>
      <c r="I6" s="208"/>
      <c r="J6" s="209"/>
    </row>
    <row r="7" spans="1:10" ht="18" customHeight="1">
      <c r="A7" s="16"/>
      <c r="B7" s="52" t="s">
        <v>37</v>
      </c>
      <c r="C7" s="45"/>
      <c r="D7" s="21"/>
      <c r="E7" s="21"/>
      <c r="F7" s="21"/>
      <c r="G7" s="53" t="s">
        <v>38</v>
      </c>
      <c r="H7" s="21"/>
      <c r="I7" s="31"/>
      <c r="J7" s="46"/>
    </row>
    <row r="8" spans="1:10" ht="19.5" customHeight="1">
      <c r="A8" s="16"/>
      <c r="B8" s="210" t="s">
        <v>35</v>
      </c>
      <c r="C8" s="211"/>
      <c r="D8" s="211"/>
      <c r="E8" s="211"/>
      <c r="F8" s="211"/>
      <c r="G8" s="211"/>
      <c r="H8" s="211"/>
      <c r="I8" s="211"/>
      <c r="J8" s="212"/>
    </row>
    <row r="9" spans="1:10" ht="18" customHeight="1">
      <c r="A9" s="16"/>
      <c r="B9" s="41" t="s">
        <v>37</v>
      </c>
      <c r="C9" s="23"/>
      <c r="D9" s="20"/>
      <c r="E9" s="20"/>
      <c r="F9" s="20"/>
      <c r="G9" s="42" t="s">
        <v>38</v>
      </c>
      <c r="H9" s="20"/>
      <c r="I9" s="30"/>
      <c r="J9" s="33"/>
    </row>
    <row r="10" spans="1:10" ht="19.5" customHeight="1">
      <c r="A10" s="16"/>
      <c r="B10" s="210" t="s">
        <v>36</v>
      </c>
      <c r="C10" s="211"/>
      <c r="D10" s="211"/>
      <c r="E10" s="211"/>
      <c r="F10" s="211"/>
      <c r="G10" s="211"/>
      <c r="H10" s="211"/>
      <c r="I10" s="211"/>
      <c r="J10" s="212"/>
    </row>
    <row r="11" spans="1:10" ht="18" customHeight="1" thickBot="1">
      <c r="A11" s="16"/>
      <c r="B11" s="41" t="s">
        <v>37</v>
      </c>
      <c r="C11" s="23"/>
      <c r="D11" s="20"/>
      <c r="E11" s="20"/>
      <c r="F11" s="20"/>
      <c r="G11" s="42" t="s">
        <v>38</v>
      </c>
      <c r="H11" s="20"/>
      <c r="I11" s="30"/>
      <c r="J11" s="33"/>
    </row>
    <row r="12" spans="1:10" ht="18" customHeight="1" thickTop="1">
      <c r="A12" s="16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6"/>
      <c r="B13" s="44"/>
      <c r="C13" s="45"/>
      <c r="D13" s="21"/>
      <c r="E13" s="21"/>
      <c r="F13" s="21"/>
      <c r="G13" s="21"/>
      <c r="H13" s="21"/>
      <c r="I13" s="31"/>
      <c r="J13" s="46"/>
    </row>
    <row r="14" spans="1:10" ht="18" customHeight="1" thickTop="1">
      <c r="A14" s="16"/>
      <c r="B14" s="55" t="s">
        <v>39</v>
      </c>
      <c r="C14" s="83" t="s">
        <v>6</v>
      </c>
      <c r="D14" s="84" t="s">
        <v>67</v>
      </c>
      <c r="E14" s="85" t="s">
        <v>68</v>
      </c>
      <c r="F14" s="83" t="s">
        <v>69</v>
      </c>
      <c r="G14" s="55" t="s">
        <v>46</v>
      </c>
      <c r="H14" s="48"/>
      <c r="I14" s="50"/>
      <c r="J14" s="51"/>
    </row>
    <row r="15" spans="1:10" ht="18" customHeight="1">
      <c r="A15" s="16"/>
      <c r="B15" s="90">
        <v>1</v>
      </c>
      <c r="C15" s="91" t="s">
        <v>40</v>
      </c>
      <c r="D15" s="92">
        <f>'Rekap 18786'!B16</f>
        <v>0</v>
      </c>
      <c r="E15" s="93">
        <f>'Rekap 18786'!C16</f>
        <v>0</v>
      </c>
      <c r="F15" s="91">
        <f>'Rekap 18786'!D16</f>
        <v>0</v>
      </c>
      <c r="G15" s="56">
        <v>7</v>
      </c>
      <c r="H15" s="58" t="s">
        <v>47</v>
      </c>
      <c r="I15" s="31"/>
      <c r="J15" s="60">
        <v>0</v>
      </c>
    </row>
    <row r="16" spans="1:10" ht="18" customHeight="1">
      <c r="A16" s="16"/>
      <c r="B16" s="88">
        <v>2</v>
      </c>
      <c r="C16" s="89" t="s">
        <v>41</v>
      </c>
      <c r="D16" s="94"/>
      <c r="E16" s="95"/>
      <c r="F16" s="104"/>
      <c r="G16" s="107"/>
      <c r="H16" s="119"/>
      <c r="I16" s="121"/>
      <c r="J16" s="114"/>
    </row>
    <row r="17" spans="1:10" ht="18" customHeight="1">
      <c r="A17" s="16"/>
      <c r="B17" s="62">
        <v>3</v>
      </c>
      <c r="C17" s="65" t="s">
        <v>42</v>
      </c>
      <c r="D17" s="86">
        <f>'Rekap 18786'!B20</f>
        <v>0</v>
      </c>
      <c r="E17" s="87">
        <f>'Rekap 18786'!C20</f>
        <v>0</v>
      </c>
      <c r="F17" s="79">
        <f>'Rekap 18786'!D20</f>
        <v>0</v>
      </c>
      <c r="G17" s="56">
        <v>8</v>
      </c>
      <c r="H17" s="66" t="s">
        <v>48</v>
      </c>
      <c r="I17" s="121"/>
      <c r="J17" s="114">
        <f>'SO 18786'!Z56</f>
        <v>0</v>
      </c>
    </row>
    <row r="18" spans="1:10" ht="18" customHeight="1">
      <c r="A18" s="16"/>
      <c r="B18" s="56">
        <v>4</v>
      </c>
      <c r="C18" s="66" t="s">
        <v>43</v>
      </c>
      <c r="D18" s="70"/>
      <c r="E18" s="69"/>
      <c r="F18" s="72"/>
      <c r="G18" s="56">
        <v>9</v>
      </c>
      <c r="H18" s="66" t="s">
        <v>49</v>
      </c>
      <c r="I18" s="121"/>
      <c r="J18" s="114">
        <v>0</v>
      </c>
    </row>
    <row r="19" spans="1:10" ht="18" customHeight="1">
      <c r="A19" s="16"/>
      <c r="B19" s="56">
        <v>5</v>
      </c>
      <c r="C19" s="66" t="s">
        <v>44</v>
      </c>
      <c r="D19" s="70"/>
      <c r="E19" s="69"/>
      <c r="F19" s="72"/>
      <c r="G19" s="107"/>
      <c r="H19" s="119"/>
      <c r="I19" s="121"/>
      <c r="J19" s="120"/>
    </row>
    <row r="20" spans="1:10" ht="18" customHeight="1" thickBot="1">
      <c r="A20" s="16"/>
      <c r="B20" s="56">
        <v>6</v>
      </c>
      <c r="C20" s="67" t="s">
        <v>45</v>
      </c>
      <c r="D20" s="71"/>
      <c r="E20" s="99"/>
      <c r="F20" s="105">
        <f>SUM(F15:F19)</f>
        <v>0</v>
      </c>
      <c r="G20" s="56">
        <v>10</v>
      </c>
      <c r="H20" s="66" t="s">
        <v>45</v>
      </c>
      <c r="I20" s="123"/>
      <c r="J20" s="98">
        <f>SUM(J15:J19)</f>
        <v>0</v>
      </c>
    </row>
    <row r="21" spans="1:10" ht="18" customHeight="1" thickTop="1">
      <c r="A21" s="16"/>
      <c r="B21" s="61" t="s">
        <v>56</v>
      </c>
      <c r="C21" s="64" t="s">
        <v>57</v>
      </c>
      <c r="D21" s="68"/>
      <c r="E21" s="22"/>
      <c r="F21" s="97"/>
      <c r="G21" s="61" t="s">
        <v>63</v>
      </c>
      <c r="H21" s="57" t="s">
        <v>57</v>
      </c>
      <c r="I21" s="31"/>
      <c r="J21" s="124"/>
    </row>
    <row r="22" spans="1:26" ht="18" customHeight="1">
      <c r="A22" s="16"/>
      <c r="B22" s="62">
        <v>11</v>
      </c>
      <c r="C22" s="58" t="s">
        <v>58</v>
      </c>
      <c r="D22" s="78"/>
      <c r="E22" s="81" t="s">
        <v>61</v>
      </c>
      <c r="F22" s="79">
        <f>((F15*U22*0)+(F16*V22*0)+(F17*W22*0))/100</f>
        <v>0</v>
      </c>
      <c r="G22" s="62">
        <v>16</v>
      </c>
      <c r="H22" s="65" t="s">
        <v>64</v>
      </c>
      <c r="I22" s="122" t="s">
        <v>61</v>
      </c>
      <c r="J22" s="113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6"/>
      <c r="B23" s="56">
        <v>12</v>
      </c>
      <c r="C23" s="59" t="s">
        <v>59</v>
      </c>
      <c r="D23" s="63"/>
      <c r="E23" s="81" t="s">
        <v>62</v>
      </c>
      <c r="F23" s="72">
        <f>((F15*U23*0)+(F16*V23*0)+(F17*W23*0))/100</f>
        <v>0</v>
      </c>
      <c r="G23" s="56">
        <v>17</v>
      </c>
      <c r="H23" s="66" t="s">
        <v>65</v>
      </c>
      <c r="I23" s="122" t="s">
        <v>61</v>
      </c>
      <c r="J23" s="114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6"/>
      <c r="B24" s="56">
        <v>13</v>
      </c>
      <c r="C24" s="59" t="s">
        <v>60</v>
      </c>
      <c r="D24" s="63"/>
      <c r="E24" s="81" t="s">
        <v>61</v>
      </c>
      <c r="F24" s="72">
        <f>((F15*U24*0)+(F16*V24*0)+(F17*W24*0))/100</f>
        <v>0</v>
      </c>
      <c r="G24" s="56">
        <v>18</v>
      </c>
      <c r="H24" s="66" t="s">
        <v>66</v>
      </c>
      <c r="I24" s="122" t="s">
        <v>62</v>
      </c>
      <c r="J24" s="114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6"/>
      <c r="B25" s="56">
        <v>14</v>
      </c>
      <c r="C25" s="23"/>
      <c r="D25" s="63"/>
      <c r="E25" s="82"/>
      <c r="F25" s="80"/>
      <c r="G25" s="56">
        <v>19</v>
      </c>
      <c r="H25" s="119"/>
      <c r="I25" s="121"/>
      <c r="J25" s="120"/>
    </row>
    <row r="26" spans="1:10" ht="18" customHeight="1" thickBot="1">
      <c r="A26" s="16"/>
      <c r="B26" s="56">
        <v>15</v>
      </c>
      <c r="C26" s="59"/>
      <c r="D26" s="63"/>
      <c r="E26" s="63"/>
      <c r="F26" s="106"/>
      <c r="G26" s="56">
        <v>20</v>
      </c>
      <c r="H26" s="66" t="s">
        <v>45</v>
      </c>
      <c r="I26" s="123"/>
      <c r="J26" s="98">
        <f>SUM(J22:J25)+SUM(F22:F25)</f>
        <v>0</v>
      </c>
    </row>
    <row r="27" spans="1:10" ht="18" customHeight="1" thickTop="1">
      <c r="A27" s="16"/>
      <c r="B27" s="100"/>
      <c r="C27" s="135" t="s">
        <v>72</v>
      </c>
      <c r="D27" s="128"/>
      <c r="E27" s="101"/>
      <c r="F27" s="32"/>
      <c r="G27" s="108" t="s">
        <v>50</v>
      </c>
      <c r="H27" s="103" t="s">
        <v>51</v>
      </c>
      <c r="I27" s="31"/>
      <c r="J27" s="34"/>
    </row>
    <row r="28" spans="1:10" ht="18" customHeight="1">
      <c r="A28" s="16"/>
      <c r="B28" s="29"/>
      <c r="C28" s="126"/>
      <c r="D28" s="129"/>
      <c r="E28" s="25"/>
      <c r="F28" s="16"/>
      <c r="G28" s="88">
        <v>21</v>
      </c>
      <c r="H28" s="89" t="s">
        <v>52</v>
      </c>
      <c r="I28" s="116"/>
      <c r="J28" s="96">
        <f>F20+J20+F26+J26</f>
        <v>0</v>
      </c>
    </row>
    <row r="29" spans="1:10" ht="18" customHeight="1">
      <c r="A29" s="16"/>
      <c r="B29" s="73"/>
      <c r="C29" s="127"/>
      <c r="D29" s="130"/>
      <c r="E29" s="25"/>
      <c r="F29" s="16"/>
      <c r="G29" s="62">
        <v>22</v>
      </c>
      <c r="H29" s="65" t="s">
        <v>53</v>
      </c>
      <c r="I29" s="117">
        <f>J28-SUM('SO 18786'!K9:'SO 18786'!K55)</f>
        <v>0</v>
      </c>
      <c r="J29" s="113">
        <f>ROUND(((ROUND(I29,2)*20)*1/100),2)</f>
        <v>0</v>
      </c>
    </row>
    <row r="30" spans="1:10" ht="18" customHeight="1">
      <c r="A30" s="16"/>
      <c r="B30" s="26"/>
      <c r="C30" s="119"/>
      <c r="D30" s="121"/>
      <c r="E30" s="25"/>
      <c r="F30" s="16"/>
      <c r="G30" s="56">
        <v>23</v>
      </c>
      <c r="H30" s="66" t="s">
        <v>53</v>
      </c>
      <c r="I30" s="81">
        <f>SUM('SO 18786'!K9:'SO 18786'!K55)</f>
        <v>0</v>
      </c>
      <c r="J30" s="114">
        <f>ROUND(((ROUND(I30,2)*20)/100),2)</f>
        <v>0</v>
      </c>
    </row>
    <row r="31" spans="1:10" ht="18" customHeight="1">
      <c r="A31" s="16"/>
      <c r="B31" s="27"/>
      <c r="C31" s="131"/>
      <c r="D31" s="132"/>
      <c r="E31" s="25"/>
      <c r="F31" s="16"/>
      <c r="G31" s="88">
        <v>24</v>
      </c>
      <c r="H31" s="89" t="s">
        <v>54</v>
      </c>
      <c r="I31" s="111"/>
      <c r="J31" s="125">
        <f>SUM(J28:J30)</f>
        <v>0</v>
      </c>
    </row>
    <row r="32" spans="1:10" ht="18" customHeight="1" thickBot="1">
      <c r="A32" s="16"/>
      <c r="B32" s="44"/>
      <c r="C32" s="112"/>
      <c r="D32" s="118"/>
      <c r="E32" s="74"/>
      <c r="F32" s="75"/>
      <c r="G32" s="62" t="s">
        <v>55</v>
      </c>
      <c r="H32" s="112"/>
      <c r="I32" s="118"/>
      <c r="J32" s="115"/>
    </row>
    <row r="33" spans="1:10" ht="18" customHeight="1" thickTop="1">
      <c r="A33" s="16"/>
      <c r="B33" s="100"/>
      <c r="C33" s="101"/>
      <c r="D33" s="133" t="s">
        <v>70</v>
      </c>
      <c r="E33" s="77"/>
      <c r="F33" s="102"/>
      <c r="G33" s="109">
        <v>26</v>
      </c>
      <c r="H33" s="134" t="s">
        <v>71</v>
      </c>
      <c r="I33" s="32"/>
      <c r="J33" s="110"/>
    </row>
    <row r="34" spans="1:10" ht="18" customHeight="1">
      <c r="A34" s="16"/>
      <c r="B34" s="28"/>
      <c r="C34" s="24"/>
      <c r="D34" s="19"/>
      <c r="E34" s="19"/>
      <c r="F34" s="19"/>
      <c r="G34" s="19"/>
      <c r="H34" s="19"/>
      <c r="I34" s="32"/>
      <c r="J34" s="35"/>
    </row>
    <row r="35" spans="1:10" ht="18" customHeight="1">
      <c r="A35" s="16"/>
      <c r="B35" s="29"/>
      <c r="C35" s="25"/>
      <c r="D35" s="3"/>
      <c r="E35" s="3"/>
      <c r="F35" s="3"/>
      <c r="G35" s="3"/>
      <c r="H35" s="3"/>
      <c r="I35" s="16"/>
      <c r="J35" s="36"/>
    </row>
    <row r="36" spans="1:10" ht="18" customHeight="1">
      <c r="A36" s="16"/>
      <c r="B36" s="29"/>
      <c r="C36" s="25"/>
      <c r="D36" s="3"/>
      <c r="E36" s="3"/>
      <c r="F36" s="3"/>
      <c r="G36" s="3"/>
      <c r="H36" s="3"/>
      <c r="I36" s="16"/>
      <c r="J36" s="36"/>
    </row>
    <row r="37" spans="1:10" ht="18" customHeight="1">
      <c r="A37" s="16"/>
      <c r="B37" s="29"/>
      <c r="C37" s="25"/>
      <c r="D37" s="3"/>
      <c r="E37" s="3"/>
      <c r="F37" s="3"/>
      <c r="G37" s="3"/>
      <c r="H37" s="3"/>
      <c r="I37" s="16"/>
      <c r="J37" s="36"/>
    </row>
    <row r="38" spans="1:10" ht="18" customHeight="1">
      <c r="A38" s="16"/>
      <c r="B38" s="29"/>
      <c r="C38" s="25"/>
      <c r="D38" s="3"/>
      <c r="E38" s="3"/>
      <c r="F38" s="3"/>
      <c r="G38" s="3"/>
      <c r="H38" s="3"/>
      <c r="I38" s="16"/>
      <c r="J38" s="36"/>
    </row>
    <row r="39" spans="1:10" ht="18" customHeight="1">
      <c r="A39" s="16"/>
      <c r="B39" s="29"/>
      <c r="C39" s="25"/>
      <c r="D39" s="3"/>
      <c r="E39" s="3"/>
      <c r="F39" s="3"/>
      <c r="G39" s="3"/>
      <c r="H39" s="3"/>
      <c r="I39" s="16"/>
      <c r="J39" s="36"/>
    </row>
    <row r="40" spans="1:10" ht="18" customHeight="1" thickBot="1">
      <c r="A40" s="16"/>
      <c r="B40" s="73"/>
      <c r="C40" s="74"/>
      <c r="D40" s="17"/>
      <c r="E40" s="17"/>
      <c r="F40" s="17"/>
      <c r="G40" s="17"/>
      <c r="H40" s="17"/>
      <c r="I40" s="75"/>
      <c r="J40" s="76"/>
    </row>
    <row r="41" spans="1:10" ht="15.75" thickTop="1">
      <c r="A41" s="16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16" t="s">
        <v>34</v>
      </c>
      <c r="B1" s="217"/>
      <c r="C1" s="217"/>
      <c r="D1" s="218"/>
      <c r="E1" s="138" t="s">
        <v>31</v>
      </c>
      <c r="F1" s="137"/>
      <c r="W1">
        <v>30.126</v>
      </c>
    </row>
    <row r="2" spans="1:6" ht="19.5" customHeight="1">
      <c r="A2" s="216" t="s">
        <v>35</v>
      </c>
      <c r="B2" s="217"/>
      <c r="C2" s="217"/>
      <c r="D2" s="218"/>
      <c r="E2" s="138" t="s">
        <v>29</v>
      </c>
      <c r="F2" s="137"/>
    </row>
    <row r="3" spans="1:6" ht="19.5" customHeight="1">
      <c r="A3" s="216" t="s">
        <v>36</v>
      </c>
      <c r="B3" s="217"/>
      <c r="C3" s="217"/>
      <c r="D3" s="218"/>
      <c r="E3" s="138" t="s">
        <v>76</v>
      </c>
      <c r="F3" s="137"/>
    </row>
    <row r="4" spans="1:6" ht="15">
      <c r="A4" s="139" t="s">
        <v>1</v>
      </c>
      <c r="B4" s="136"/>
      <c r="C4" s="136"/>
      <c r="D4" s="136"/>
      <c r="E4" s="136"/>
      <c r="F4" s="136"/>
    </row>
    <row r="5" spans="1:6" ht="15">
      <c r="A5" s="139" t="s">
        <v>245</v>
      </c>
      <c r="B5" s="136"/>
      <c r="C5" s="136"/>
      <c r="D5" s="136"/>
      <c r="E5" s="136"/>
      <c r="F5" s="136"/>
    </row>
    <row r="6" spans="1:6" ht="15">
      <c r="A6" s="136"/>
      <c r="B6" s="136"/>
      <c r="C6" s="136"/>
      <c r="D6" s="136"/>
      <c r="E6" s="136"/>
      <c r="F6" s="136"/>
    </row>
    <row r="7" spans="1:6" ht="15">
      <c r="A7" s="136"/>
      <c r="B7" s="136"/>
      <c r="C7" s="136"/>
      <c r="D7" s="136"/>
      <c r="E7" s="136"/>
      <c r="F7" s="136"/>
    </row>
    <row r="8" spans="1:6" ht="15">
      <c r="A8" s="140" t="s">
        <v>77</v>
      </c>
      <c r="B8" s="136"/>
      <c r="C8" s="136"/>
      <c r="D8" s="136"/>
      <c r="E8" s="136"/>
      <c r="F8" s="136"/>
    </row>
    <row r="9" spans="1:6" ht="15">
      <c r="A9" s="141" t="s">
        <v>73</v>
      </c>
      <c r="B9" s="141" t="s">
        <v>67</v>
      </c>
      <c r="C9" s="141" t="s">
        <v>68</v>
      </c>
      <c r="D9" s="141" t="s">
        <v>45</v>
      </c>
      <c r="E9" s="141" t="s">
        <v>74</v>
      </c>
      <c r="F9" s="141" t="s">
        <v>75</v>
      </c>
    </row>
    <row r="10" spans="1:26" ht="15">
      <c r="A10" s="148" t="s">
        <v>78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15">
      <c r="A11" s="150" t="s">
        <v>79</v>
      </c>
      <c r="B11" s="151">
        <f>'SO 18786'!L19</f>
        <v>0</v>
      </c>
      <c r="C11" s="151">
        <f>'SO 18786'!M19</f>
        <v>0</v>
      </c>
      <c r="D11" s="151">
        <f>'SO 18786'!I19</f>
        <v>0</v>
      </c>
      <c r="E11" s="152">
        <f>'SO 18786'!S19</f>
        <v>0</v>
      </c>
      <c r="F11" s="152">
        <f>'SO 18786'!V19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5">
      <c r="A12" s="150" t="s">
        <v>81</v>
      </c>
      <c r="B12" s="151">
        <f>'SO 18786'!L24</f>
        <v>0</v>
      </c>
      <c r="C12" s="151">
        <f>'SO 18786'!M24</f>
        <v>0</v>
      </c>
      <c r="D12" s="151">
        <f>'SO 18786'!I24</f>
        <v>0</v>
      </c>
      <c r="E12" s="152">
        <f>'SO 18786'!S24</f>
        <v>0.03</v>
      </c>
      <c r="F12" s="152">
        <f>'SO 18786'!V24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5">
      <c r="A13" s="150" t="s">
        <v>82</v>
      </c>
      <c r="B13" s="151">
        <f>'SO 18786'!L31</f>
        <v>0</v>
      </c>
      <c r="C13" s="151">
        <f>'SO 18786'!M31</f>
        <v>0</v>
      </c>
      <c r="D13" s="151">
        <f>'SO 18786'!I31</f>
        <v>0</v>
      </c>
      <c r="E13" s="152">
        <f>'SO 18786'!S31</f>
        <v>45.96</v>
      </c>
      <c r="F13" s="152">
        <f>'SO 18786'!V31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5">
      <c r="A14" s="150" t="s">
        <v>83</v>
      </c>
      <c r="B14" s="151">
        <f>'SO 18786'!L36</f>
        <v>0</v>
      </c>
      <c r="C14" s="151">
        <f>'SO 18786'!M36</f>
        <v>0</v>
      </c>
      <c r="D14" s="151">
        <f>'SO 18786'!I36</f>
        <v>0</v>
      </c>
      <c r="E14" s="152">
        <f>'SO 18786'!S36</f>
        <v>8.82</v>
      </c>
      <c r="F14" s="152">
        <f>'SO 18786'!V36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5">
      <c r="A15" s="150" t="s">
        <v>84</v>
      </c>
      <c r="B15" s="151">
        <f>'SO 18786'!L40</f>
        <v>0</v>
      </c>
      <c r="C15" s="151">
        <f>'SO 18786'!M40</f>
        <v>0</v>
      </c>
      <c r="D15" s="151">
        <f>'SO 18786'!I40</f>
        <v>0</v>
      </c>
      <c r="E15" s="152">
        <f>'SO 18786'!S40</f>
        <v>0</v>
      </c>
      <c r="F15" s="152">
        <f>'SO 18786'!V40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ht="15">
      <c r="A16" s="2" t="s">
        <v>78</v>
      </c>
      <c r="B16" s="153">
        <f>'SO 18786'!L42</f>
        <v>0</v>
      </c>
      <c r="C16" s="153">
        <f>'SO 18786'!M42</f>
        <v>0</v>
      </c>
      <c r="D16" s="153">
        <f>'SO 18786'!I42</f>
        <v>0</v>
      </c>
      <c r="E16" s="154">
        <f>'SO 18786'!S42</f>
        <v>54.81</v>
      </c>
      <c r="F16" s="154">
        <f>'SO 18786'!V42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6" ht="15">
      <c r="A17" s="1"/>
      <c r="B17" s="143"/>
      <c r="C17" s="143"/>
      <c r="D17" s="143"/>
      <c r="E17" s="142"/>
      <c r="F17" s="142"/>
    </row>
    <row r="18" spans="1:26" ht="15">
      <c r="A18" s="2" t="s">
        <v>246</v>
      </c>
      <c r="B18" s="153"/>
      <c r="C18" s="151"/>
      <c r="D18" s="151"/>
      <c r="E18" s="152"/>
      <c r="F18" s="152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15">
      <c r="A19" s="150" t="s">
        <v>247</v>
      </c>
      <c r="B19" s="151">
        <f>'SO 18786'!L53</f>
        <v>0</v>
      </c>
      <c r="C19" s="151">
        <f>'SO 18786'!M53</f>
        <v>0</v>
      </c>
      <c r="D19" s="151">
        <f>'SO 18786'!I53</f>
        <v>0</v>
      </c>
      <c r="E19" s="152">
        <f>'SO 18786'!S53</f>
        <v>0.5</v>
      </c>
      <c r="F19" s="152">
        <f>'SO 18786'!V53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ht="15">
      <c r="A20" s="2" t="s">
        <v>246</v>
      </c>
      <c r="B20" s="153">
        <f>'SO 18786'!L55</f>
        <v>0</v>
      </c>
      <c r="C20" s="153">
        <f>'SO 18786'!M55</f>
        <v>0</v>
      </c>
      <c r="D20" s="153">
        <f>'SO 18786'!I55</f>
        <v>0</v>
      </c>
      <c r="E20" s="154">
        <f>'SO 18786'!S55</f>
        <v>0.5</v>
      </c>
      <c r="F20" s="154">
        <f>'SO 18786'!V55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6" ht="15">
      <c r="A21" s="1"/>
      <c r="B21" s="143"/>
      <c r="C21" s="143"/>
      <c r="D21" s="143"/>
      <c r="E21" s="142"/>
      <c r="F21" s="142"/>
    </row>
    <row r="22" spans="1:26" ht="15">
      <c r="A22" s="2" t="s">
        <v>88</v>
      </c>
      <c r="B22" s="153">
        <f>'SO 18786'!L56</f>
        <v>0</v>
      </c>
      <c r="C22" s="153">
        <f>'SO 18786'!M56</f>
        <v>0</v>
      </c>
      <c r="D22" s="153">
        <f>'SO 18786'!I56</f>
        <v>0</v>
      </c>
      <c r="E22" s="154">
        <f>'SO 18786'!S56</f>
        <v>55.31</v>
      </c>
      <c r="F22" s="154">
        <f>'SO 18786'!V56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6" ht="15">
      <c r="A23" s="1"/>
      <c r="B23" s="143"/>
      <c r="C23" s="143"/>
      <c r="D23" s="143"/>
      <c r="E23" s="142"/>
      <c r="F23" s="142"/>
    </row>
    <row r="24" spans="1:6" ht="15">
      <c r="A24" s="1"/>
      <c r="B24" s="143"/>
      <c r="C24" s="143"/>
      <c r="D24" s="143"/>
      <c r="E24" s="142"/>
      <c r="F24" s="142"/>
    </row>
    <row r="25" spans="1:6" ht="15">
      <c r="A25" s="1"/>
      <c r="B25" s="143"/>
      <c r="C25" s="143"/>
      <c r="D25" s="143"/>
      <c r="E25" s="142"/>
      <c r="F25" s="142"/>
    </row>
    <row r="26" spans="1:6" ht="15">
      <c r="A26" s="1"/>
      <c r="B26" s="143"/>
      <c r="C26" s="143"/>
      <c r="D26" s="143"/>
      <c r="E26" s="142"/>
      <c r="F26" s="142"/>
    </row>
    <row r="27" spans="1:6" ht="15">
      <c r="A27" s="1"/>
      <c r="B27" s="143"/>
      <c r="C27" s="143"/>
      <c r="D27" s="143"/>
      <c r="E27" s="142"/>
      <c r="F27" s="142"/>
    </row>
    <row r="28" spans="1:6" ht="15">
      <c r="A28" s="1"/>
      <c r="B28" s="143"/>
      <c r="C28" s="143"/>
      <c r="D28" s="143"/>
      <c r="E28" s="142"/>
      <c r="F28" s="142"/>
    </row>
    <row r="29" spans="1:6" ht="15">
      <c r="A29" s="1"/>
      <c r="B29" s="143"/>
      <c r="C29" s="143"/>
      <c r="D29" s="143"/>
      <c r="E29" s="142"/>
      <c r="F29" s="142"/>
    </row>
    <row r="30" spans="1:6" ht="15">
      <c r="A30" s="1"/>
      <c r="B30" s="143"/>
      <c r="C30" s="143"/>
      <c r="D30" s="143"/>
      <c r="E30" s="142"/>
      <c r="F30" s="142"/>
    </row>
    <row r="31" spans="1:6" ht="15">
      <c r="A31" s="1"/>
      <c r="B31" s="143"/>
      <c r="C31" s="143"/>
      <c r="D31" s="143"/>
      <c r="E31" s="142"/>
      <c r="F31" s="142"/>
    </row>
    <row r="32" spans="1:6" ht="15">
      <c r="A32" s="1"/>
      <c r="B32" s="143"/>
      <c r="C32" s="143"/>
      <c r="D32" s="143"/>
      <c r="E32" s="142"/>
      <c r="F32" s="142"/>
    </row>
    <row r="33" spans="1:6" ht="15">
      <c r="A33" s="1"/>
      <c r="B33" s="143"/>
      <c r="C33" s="143"/>
      <c r="D33" s="143"/>
      <c r="E33" s="142"/>
      <c r="F33" s="142"/>
    </row>
    <row r="34" spans="1:6" ht="15">
      <c r="A34" s="1"/>
      <c r="B34" s="143"/>
      <c r="C34" s="143"/>
      <c r="D34" s="143"/>
      <c r="E34" s="142"/>
      <c r="F34" s="142"/>
    </row>
    <row r="35" spans="1:6" ht="15">
      <c r="A35" s="1"/>
      <c r="B35" s="143"/>
      <c r="C35" s="143"/>
      <c r="D35" s="143"/>
      <c r="E35" s="142"/>
      <c r="F35" s="142"/>
    </row>
    <row r="36" spans="1:6" ht="15">
      <c r="A36" s="1"/>
      <c r="B36" s="143"/>
      <c r="C36" s="143"/>
      <c r="D36" s="143"/>
      <c r="E36" s="142"/>
      <c r="F36" s="142"/>
    </row>
    <row r="37" spans="1:6" ht="15">
      <c r="A37" s="1"/>
      <c r="B37" s="143"/>
      <c r="C37" s="143"/>
      <c r="D37" s="143"/>
      <c r="E37" s="142"/>
      <c r="F37" s="142"/>
    </row>
    <row r="38" spans="1:6" ht="15">
      <c r="A38" s="1"/>
      <c r="B38" s="143"/>
      <c r="C38" s="143"/>
      <c r="D38" s="143"/>
      <c r="E38" s="142"/>
      <c r="F38" s="142"/>
    </row>
    <row r="39" spans="1:6" ht="15">
      <c r="A39" s="1"/>
      <c r="B39" s="143"/>
      <c r="C39" s="143"/>
      <c r="D39" s="143"/>
      <c r="E39" s="142"/>
      <c r="F39" s="142"/>
    </row>
    <row r="40" spans="1:6" ht="15">
      <c r="A40" s="1"/>
      <c r="B40" s="143"/>
      <c r="C40" s="143"/>
      <c r="D40" s="143"/>
      <c r="E40" s="142"/>
      <c r="F40" s="142"/>
    </row>
    <row r="41" spans="1:6" ht="15">
      <c r="A41" s="1"/>
      <c r="B41" s="143"/>
      <c r="C41" s="143"/>
      <c r="D41" s="143"/>
      <c r="E41" s="142"/>
      <c r="F41" s="142"/>
    </row>
    <row r="42" spans="1:6" ht="15">
      <c r="A42" s="1"/>
      <c r="B42" s="143"/>
      <c r="C42" s="143"/>
      <c r="D42" s="143"/>
      <c r="E42" s="142"/>
      <c r="F42" s="142"/>
    </row>
    <row r="43" spans="1:6" ht="15">
      <c r="A43" s="1"/>
      <c r="B43" s="143"/>
      <c r="C43" s="143"/>
      <c r="D43" s="143"/>
      <c r="E43" s="142"/>
      <c r="F43" s="142"/>
    </row>
    <row r="44" spans="1:6" ht="15">
      <c r="A44" s="1"/>
      <c r="B44" s="143"/>
      <c r="C44" s="143"/>
      <c r="D44" s="143"/>
      <c r="E44" s="142"/>
      <c r="F44" s="142"/>
    </row>
    <row r="45" spans="1:6" ht="15">
      <c r="A45" s="1"/>
      <c r="B45" s="143"/>
      <c r="C45" s="143"/>
      <c r="D45" s="143"/>
      <c r="E45" s="142"/>
      <c r="F45" s="142"/>
    </row>
    <row r="46" spans="1:6" ht="15">
      <c r="A46" s="1"/>
      <c r="B46" s="143"/>
      <c r="C46" s="143"/>
      <c r="D46" s="143"/>
      <c r="E46" s="142"/>
      <c r="F46" s="142"/>
    </row>
    <row r="47" spans="1:6" ht="15">
      <c r="A47" s="1"/>
      <c r="B47" s="143"/>
      <c r="C47" s="143"/>
      <c r="D47" s="143"/>
      <c r="E47" s="142"/>
      <c r="F47" s="142"/>
    </row>
    <row r="48" spans="1:6" ht="15">
      <c r="A48" s="1"/>
      <c r="B48" s="143"/>
      <c r="C48" s="143"/>
      <c r="D48" s="143"/>
      <c r="E48" s="142"/>
      <c r="F48" s="142"/>
    </row>
    <row r="49" spans="1:6" ht="15">
      <c r="A49" s="1"/>
      <c r="B49" s="143"/>
      <c r="C49" s="143"/>
      <c r="D49" s="143"/>
      <c r="E49" s="142"/>
      <c r="F49" s="142"/>
    </row>
    <row r="50" spans="1:6" ht="15">
      <c r="A50" s="1"/>
      <c r="B50" s="143"/>
      <c r="C50" s="143"/>
      <c r="D50" s="143"/>
      <c r="E50" s="142"/>
      <c r="F50" s="142"/>
    </row>
    <row r="51" spans="1:6" ht="15">
      <c r="A51" s="1"/>
      <c r="B51" s="143"/>
      <c r="C51" s="143"/>
      <c r="D51" s="143"/>
      <c r="E51" s="142"/>
      <c r="F51" s="142"/>
    </row>
    <row r="52" spans="1:6" ht="15">
      <c r="A52" s="1"/>
      <c r="B52" s="143"/>
      <c r="C52" s="143"/>
      <c r="D52" s="143"/>
      <c r="E52" s="142"/>
      <c r="F52" s="142"/>
    </row>
    <row r="53" spans="1:6" ht="15">
      <c r="A53" s="1"/>
      <c r="B53" s="143"/>
      <c r="C53" s="143"/>
      <c r="D53" s="143"/>
      <c r="E53" s="142"/>
      <c r="F53" s="142"/>
    </row>
    <row r="54" spans="1:6" ht="15">
      <c r="A54" s="1"/>
      <c r="B54" s="143"/>
      <c r="C54" s="143"/>
      <c r="D54" s="143"/>
      <c r="E54" s="142"/>
      <c r="F54" s="142"/>
    </row>
    <row r="55" spans="1:6" ht="15">
      <c r="A55" s="1"/>
      <c r="B55" s="143"/>
      <c r="C55" s="143"/>
      <c r="D55" s="143"/>
      <c r="E55" s="142"/>
      <c r="F55" s="142"/>
    </row>
    <row r="56" spans="1:6" ht="15">
      <c r="A56" s="1"/>
      <c r="B56" s="143"/>
      <c r="C56" s="143"/>
      <c r="D56" s="143"/>
      <c r="E56" s="142"/>
      <c r="F56" s="142"/>
    </row>
    <row r="57" spans="1:6" ht="15">
      <c r="A57" s="1"/>
      <c r="B57" s="143"/>
      <c r="C57" s="143"/>
      <c r="D57" s="143"/>
      <c r="E57" s="142"/>
      <c r="F57" s="142"/>
    </row>
    <row r="58" spans="1:6" ht="15">
      <c r="A58" s="1"/>
      <c r="B58" s="143"/>
      <c r="C58" s="143"/>
      <c r="D58" s="143"/>
      <c r="E58" s="142"/>
      <c r="F58" s="142"/>
    </row>
    <row r="59" spans="1:6" ht="15">
      <c r="A59" s="1"/>
      <c r="B59" s="143"/>
      <c r="C59" s="143"/>
      <c r="D59" s="143"/>
      <c r="E59" s="142"/>
      <c r="F59" s="142"/>
    </row>
    <row r="60" spans="1:6" ht="15">
      <c r="A60" s="1"/>
      <c r="B60" s="143"/>
      <c r="C60" s="143"/>
      <c r="D60" s="143"/>
      <c r="E60" s="142"/>
      <c r="F60" s="142"/>
    </row>
    <row r="61" spans="1:6" ht="15">
      <c r="A61" s="1"/>
      <c r="B61" s="143"/>
      <c r="C61" s="143"/>
      <c r="D61" s="143"/>
      <c r="E61" s="142"/>
      <c r="F61" s="142"/>
    </row>
    <row r="62" spans="1:6" ht="15">
      <c r="A62" s="1"/>
      <c r="B62" s="143"/>
      <c r="C62" s="143"/>
      <c r="D62" s="143"/>
      <c r="E62" s="142"/>
      <c r="F62" s="142"/>
    </row>
    <row r="63" spans="1:6" ht="15">
      <c r="A63" s="1"/>
      <c r="B63" s="143"/>
      <c r="C63" s="143"/>
      <c r="D63" s="143"/>
      <c r="E63" s="142"/>
      <c r="F63" s="142"/>
    </row>
    <row r="64" spans="1:6" ht="15">
      <c r="A64" s="1"/>
      <c r="B64" s="143"/>
      <c r="C64" s="143"/>
      <c r="D64" s="143"/>
      <c r="E64" s="142"/>
      <c r="F64" s="142"/>
    </row>
    <row r="65" spans="1:6" ht="15">
      <c r="A65" s="1"/>
      <c r="B65" s="143"/>
      <c r="C65" s="143"/>
      <c r="D65" s="143"/>
      <c r="E65" s="142"/>
      <c r="F65" s="142"/>
    </row>
    <row r="66" spans="1:6" ht="15">
      <c r="A66" s="1"/>
      <c r="B66" s="143"/>
      <c r="C66" s="143"/>
      <c r="D66" s="143"/>
      <c r="E66" s="142"/>
      <c r="F66" s="142"/>
    </row>
    <row r="67" spans="1:6" ht="15">
      <c r="A67" s="1"/>
      <c r="B67" s="143"/>
      <c r="C67" s="143"/>
      <c r="D67" s="143"/>
      <c r="E67" s="142"/>
      <c r="F67" s="142"/>
    </row>
    <row r="68" spans="1:6" ht="15">
      <c r="A68" s="1"/>
      <c r="B68" s="143"/>
      <c r="C68" s="143"/>
      <c r="D68" s="143"/>
      <c r="E68" s="142"/>
      <c r="F68" s="142"/>
    </row>
    <row r="69" spans="1:6" ht="15">
      <c r="A69" s="1"/>
      <c r="B69" s="143"/>
      <c r="C69" s="143"/>
      <c r="D69" s="143"/>
      <c r="E69" s="142"/>
      <c r="F69" s="142"/>
    </row>
    <row r="70" spans="1:6" ht="15">
      <c r="A70" s="1"/>
      <c r="B70" s="143"/>
      <c r="C70" s="143"/>
      <c r="D70" s="143"/>
      <c r="E70" s="142"/>
      <c r="F70" s="142"/>
    </row>
    <row r="71" spans="1:6" ht="15">
      <c r="A71" s="1"/>
      <c r="B71" s="143"/>
      <c r="C71" s="143"/>
      <c r="D71" s="143"/>
      <c r="E71" s="142"/>
      <c r="F71" s="142"/>
    </row>
    <row r="72" spans="1:6" ht="15">
      <c r="A72" s="1"/>
      <c r="B72" s="143"/>
      <c r="C72" s="143"/>
      <c r="D72" s="143"/>
      <c r="E72" s="142"/>
      <c r="F72" s="142"/>
    </row>
    <row r="73" spans="1:6" ht="15">
      <c r="A73" s="1"/>
      <c r="B73" s="143"/>
      <c r="C73" s="143"/>
      <c r="D73" s="143"/>
      <c r="E73" s="142"/>
      <c r="F73" s="142"/>
    </row>
    <row r="74" spans="1:6" ht="15">
      <c r="A74" s="1"/>
      <c r="B74" s="143"/>
      <c r="C74" s="143"/>
      <c r="D74" s="143"/>
      <c r="E74" s="142"/>
      <c r="F74" s="142"/>
    </row>
    <row r="75" spans="1:6" ht="15">
      <c r="A75" s="1"/>
      <c r="B75" s="143"/>
      <c r="C75" s="143"/>
      <c r="D75" s="143"/>
      <c r="E75" s="142"/>
      <c r="F75" s="142"/>
    </row>
    <row r="76" spans="1:6" ht="15">
      <c r="A76" s="1"/>
      <c r="B76" s="143"/>
      <c r="C76" s="143"/>
      <c r="D76" s="143"/>
      <c r="E76" s="142"/>
      <c r="F76" s="142"/>
    </row>
    <row r="77" spans="1:6" ht="15">
      <c r="A77" s="1"/>
      <c r="B77" s="143"/>
      <c r="C77" s="143"/>
      <c r="D77" s="143"/>
      <c r="E77" s="142"/>
      <c r="F77" s="142"/>
    </row>
    <row r="78" spans="1:6" ht="15">
      <c r="A78" s="1"/>
      <c r="B78" s="143"/>
      <c r="C78" s="143"/>
      <c r="D78" s="143"/>
      <c r="E78" s="142"/>
      <c r="F78" s="142"/>
    </row>
    <row r="79" spans="1:6" ht="15">
      <c r="A79" s="1"/>
      <c r="B79" s="143"/>
      <c r="C79" s="143"/>
      <c r="D79" s="143"/>
      <c r="E79" s="142"/>
      <c r="F79" s="142"/>
    </row>
    <row r="80" spans="1:6" ht="15">
      <c r="A80" s="1"/>
      <c r="B80" s="143"/>
      <c r="C80" s="143"/>
      <c r="D80" s="143"/>
      <c r="E80" s="142"/>
      <c r="F80" s="142"/>
    </row>
    <row r="81" spans="1:6" ht="15">
      <c r="A81" s="1"/>
      <c r="B81" s="143"/>
      <c r="C81" s="143"/>
      <c r="D81" s="143"/>
      <c r="E81" s="142"/>
      <c r="F81" s="142"/>
    </row>
    <row r="82" spans="1:6" ht="15">
      <c r="A82" s="1"/>
      <c r="B82" s="143"/>
      <c r="C82" s="143"/>
      <c r="D82" s="143"/>
      <c r="E82" s="142"/>
      <c r="F82" s="142"/>
    </row>
    <row r="83" spans="1:6" ht="15">
      <c r="A83" s="1"/>
      <c r="B83" s="143"/>
      <c r="C83" s="143"/>
      <c r="D83" s="143"/>
      <c r="E83" s="142"/>
      <c r="F83" s="142"/>
    </row>
    <row r="84" spans="1:6" ht="15">
      <c r="A84" s="1"/>
      <c r="B84" s="143"/>
      <c r="C84" s="143"/>
      <c r="D84" s="143"/>
      <c r="E84" s="142"/>
      <c r="F84" s="142"/>
    </row>
    <row r="85" spans="1:6" ht="15">
      <c r="A85" s="1"/>
      <c r="B85" s="143"/>
      <c r="C85" s="143"/>
      <c r="D85" s="143"/>
      <c r="E85" s="142"/>
      <c r="F85" s="142"/>
    </row>
    <row r="86" spans="1:6" ht="15">
      <c r="A86" s="1"/>
      <c r="B86" s="143"/>
      <c r="C86" s="143"/>
      <c r="D86" s="143"/>
      <c r="E86" s="142"/>
      <c r="F86" s="142"/>
    </row>
    <row r="87" spans="1:6" ht="15">
      <c r="A87" s="1"/>
      <c r="B87" s="143"/>
      <c r="C87" s="143"/>
      <c r="D87" s="143"/>
      <c r="E87" s="142"/>
      <c r="F87" s="142"/>
    </row>
    <row r="88" spans="1:6" ht="15">
      <c r="A88" s="1"/>
      <c r="B88" s="143"/>
      <c r="C88" s="143"/>
      <c r="D88" s="143"/>
      <c r="E88" s="142"/>
      <c r="F88" s="142"/>
    </row>
    <row r="89" spans="1:6" ht="15">
      <c r="A89" s="1"/>
      <c r="B89" s="143"/>
      <c r="C89" s="143"/>
      <c r="D89" s="143"/>
      <c r="E89" s="142"/>
      <c r="F89" s="142"/>
    </row>
    <row r="90" spans="1:6" ht="15">
      <c r="A90" s="1"/>
      <c r="B90" s="143"/>
      <c r="C90" s="143"/>
      <c r="D90" s="143"/>
      <c r="E90" s="142"/>
      <c r="F90" s="142"/>
    </row>
    <row r="91" spans="1:6" ht="15">
      <c r="A91" s="1"/>
      <c r="B91" s="143"/>
      <c r="C91" s="143"/>
      <c r="D91" s="143"/>
      <c r="E91" s="142"/>
      <c r="F91" s="142"/>
    </row>
    <row r="92" spans="1:6" ht="15">
      <c r="A92" s="1"/>
      <c r="B92" s="143"/>
      <c r="C92" s="143"/>
      <c r="D92" s="143"/>
      <c r="E92" s="142"/>
      <c r="F92" s="142"/>
    </row>
    <row r="93" spans="1:6" ht="15">
      <c r="A93" s="1"/>
      <c r="B93" s="143"/>
      <c r="C93" s="143"/>
      <c r="D93" s="143"/>
      <c r="E93" s="142"/>
      <c r="F93" s="142"/>
    </row>
    <row r="94" spans="1:6" ht="15">
      <c r="A94" s="1"/>
      <c r="B94" s="143"/>
      <c r="C94" s="143"/>
      <c r="D94" s="143"/>
      <c r="E94" s="142"/>
      <c r="F94" s="142"/>
    </row>
    <row r="95" spans="1:6" ht="15">
      <c r="A95" s="1"/>
      <c r="B95" s="143"/>
      <c r="C95" s="143"/>
      <c r="D95" s="143"/>
      <c r="E95" s="142"/>
      <c r="F95" s="142"/>
    </row>
    <row r="96" spans="1:6" ht="15">
      <c r="A96" s="1"/>
      <c r="B96" s="143"/>
      <c r="C96" s="143"/>
      <c r="D96" s="143"/>
      <c r="E96" s="142"/>
      <c r="F96" s="142"/>
    </row>
    <row r="97" spans="1:6" ht="15">
      <c r="A97" s="1"/>
      <c r="B97" s="143"/>
      <c r="C97" s="143"/>
      <c r="D97" s="143"/>
      <c r="E97" s="142"/>
      <c r="F97" s="142"/>
    </row>
    <row r="98" spans="1:6" ht="15">
      <c r="A98" s="1"/>
      <c r="B98" s="143"/>
      <c r="C98" s="143"/>
      <c r="D98" s="143"/>
      <c r="E98" s="142"/>
      <c r="F98" s="142"/>
    </row>
    <row r="99" spans="1:6" ht="15">
      <c r="A99" s="1"/>
      <c r="B99" s="143"/>
      <c r="C99" s="143"/>
      <c r="D99" s="143"/>
      <c r="E99" s="142"/>
      <c r="F99" s="142"/>
    </row>
    <row r="100" spans="1:6" ht="15">
      <c r="A100" s="1"/>
      <c r="B100" s="143"/>
      <c r="C100" s="143"/>
      <c r="D100" s="143"/>
      <c r="E100" s="142"/>
      <c r="F100" s="142"/>
    </row>
    <row r="101" spans="1:6" ht="15">
      <c r="A101" s="1"/>
      <c r="B101" s="143"/>
      <c r="C101" s="143"/>
      <c r="D101" s="143"/>
      <c r="E101" s="142"/>
      <c r="F101" s="142"/>
    </row>
    <row r="102" spans="1:6" ht="15">
      <c r="A102" s="1"/>
      <c r="B102" s="143"/>
      <c r="C102" s="143"/>
      <c r="D102" s="143"/>
      <c r="E102" s="142"/>
      <c r="F102" s="142"/>
    </row>
    <row r="103" spans="1:6" ht="15">
      <c r="A103" s="1"/>
      <c r="B103" s="143"/>
      <c r="C103" s="143"/>
      <c r="D103" s="143"/>
      <c r="E103" s="142"/>
      <c r="F103" s="142"/>
    </row>
    <row r="104" spans="1:6" ht="15">
      <c r="A104" s="1"/>
      <c r="B104" s="143"/>
      <c r="C104" s="143"/>
      <c r="D104" s="143"/>
      <c r="E104" s="142"/>
      <c r="F104" s="142"/>
    </row>
    <row r="105" spans="1:6" ht="15">
      <c r="A105" s="1"/>
      <c r="B105" s="143"/>
      <c r="C105" s="143"/>
      <c r="D105" s="143"/>
      <c r="E105" s="142"/>
      <c r="F105" s="142"/>
    </row>
    <row r="106" spans="1:6" ht="15">
      <c r="A106" s="1"/>
      <c r="B106" s="143"/>
      <c r="C106" s="143"/>
      <c r="D106" s="143"/>
      <c r="E106" s="142"/>
      <c r="F106" s="142"/>
    </row>
    <row r="107" spans="1:6" ht="15">
      <c r="A107" s="1"/>
      <c r="B107" s="143"/>
      <c r="C107" s="143"/>
      <c r="D107" s="143"/>
      <c r="E107" s="142"/>
      <c r="F107" s="142"/>
    </row>
    <row r="108" spans="1:6" ht="15">
      <c r="A108" s="1"/>
      <c r="B108" s="143"/>
      <c r="C108" s="143"/>
      <c r="D108" s="143"/>
      <c r="E108" s="142"/>
      <c r="F108" s="142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"/>
      <c r="B1" s="219" t="s">
        <v>34</v>
      </c>
      <c r="C1" s="220"/>
      <c r="D1" s="220"/>
      <c r="E1" s="220"/>
      <c r="F1" s="220"/>
      <c r="G1" s="220"/>
      <c r="H1" s="221"/>
      <c r="I1" s="158" t="s">
        <v>31</v>
      </c>
      <c r="J1" s="15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5" customHeight="1">
      <c r="A2" s="15"/>
      <c r="B2" s="219" t="s">
        <v>35</v>
      </c>
      <c r="C2" s="220"/>
      <c r="D2" s="220"/>
      <c r="E2" s="220"/>
      <c r="F2" s="220"/>
      <c r="G2" s="220"/>
      <c r="H2" s="221"/>
      <c r="I2" s="158" t="s">
        <v>29</v>
      </c>
      <c r="J2" s="15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"/>
      <c r="B3" s="219" t="s">
        <v>36</v>
      </c>
      <c r="C3" s="220"/>
      <c r="D3" s="220"/>
      <c r="E3" s="220"/>
      <c r="F3" s="220"/>
      <c r="G3" s="220"/>
      <c r="H3" s="221"/>
      <c r="I3" s="158" t="s">
        <v>99</v>
      </c>
      <c r="J3" s="15"/>
      <c r="K3" s="3"/>
      <c r="L3" s="3"/>
      <c r="M3" s="3"/>
      <c r="N3" s="3"/>
      <c r="O3" s="3"/>
      <c r="P3" s="5" t="s">
        <v>33</v>
      </c>
      <c r="Q3" s="1"/>
      <c r="R3" s="1"/>
      <c r="S3" s="3"/>
      <c r="V3" s="3"/>
    </row>
    <row r="4" spans="1:22" ht="15">
      <c r="A4" s="3"/>
      <c r="B4" s="5" t="s">
        <v>100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59" t="s">
        <v>245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7"/>
      <c r="B7" s="18" t="s">
        <v>77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7"/>
      <c r="V7" s="17"/>
    </row>
    <row r="8" spans="1:26" ht="15.75">
      <c r="A8" s="161" t="s">
        <v>89</v>
      </c>
      <c r="B8" s="161" t="s">
        <v>90</v>
      </c>
      <c r="C8" s="161" t="s">
        <v>91</v>
      </c>
      <c r="D8" s="161" t="s">
        <v>92</v>
      </c>
      <c r="E8" s="161" t="s">
        <v>93</v>
      </c>
      <c r="F8" s="161" t="s">
        <v>94</v>
      </c>
      <c r="G8" s="161" t="s">
        <v>67</v>
      </c>
      <c r="H8" s="161" t="s">
        <v>68</v>
      </c>
      <c r="I8" s="161" t="s">
        <v>95</v>
      </c>
      <c r="J8" s="161"/>
      <c r="K8" s="161"/>
      <c r="L8" s="161"/>
      <c r="M8" s="161"/>
      <c r="N8" s="161"/>
      <c r="O8" s="161"/>
      <c r="P8" s="161" t="s">
        <v>96</v>
      </c>
      <c r="Q8" s="156"/>
      <c r="R8" s="156"/>
      <c r="S8" s="161" t="s">
        <v>97</v>
      </c>
      <c r="T8" s="157"/>
      <c r="U8" s="157"/>
      <c r="V8" s="161" t="s">
        <v>98</v>
      </c>
      <c r="W8" s="155"/>
      <c r="X8" s="155"/>
      <c r="Y8" s="155"/>
      <c r="Z8" s="155"/>
    </row>
    <row r="9" spans="1:26" ht="15">
      <c r="A9" s="144"/>
      <c r="B9" s="144"/>
      <c r="C9" s="162"/>
      <c r="D9" s="148" t="s">
        <v>78</v>
      </c>
      <c r="E9" s="144"/>
      <c r="F9" s="163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50"/>
      <c r="R9" s="150"/>
      <c r="S9" s="144"/>
      <c r="T9" s="147"/>
      <c r="U9" s="147"/>
      <c r="V9" s="144"/>
      <c r="W9" s="147"/>
      <c r="X9" s="147"/>
      <c r="Y9" s="147"/>
      <c r="Z9" s="147"/>
    </row>
    <row r="10" spans="1:26" ht="15">
      <c r="A10" s="150"/>
      <c r="B10" s="150"/>
      <c r="C10" s="165">
        <v>1</v>
      </c>
      <c r="D10" s="165" t="s">
        <v>79</v>
      </c>
      <c r="E10" s="150"/>
      <c r="F10" s="164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47"/>
      <c r="U10" s="147"/>
      <c r="V10" s="150"/>
      <c r="W10" s="147"/>
      <c r="X10" s="147"/>
      <c r="Y10" s="147"/>
      <c r="Z10" s="147"/>
    </row>
    <row r="11" spans="1:26" ht="24.75" customHeight="1">
      <c r="A11" s="171"/>
      <c r="B11" s="166" t="s">
        <v>101</v>
      </c>
      <c r="C11" s="172" t="s">
        <v>248</v>
      </c>
      <c r="D11" s="166" t="s">
        <v>249</v>
      </c>
      <c r="E11" s="166" t="s">
        <v>104</v>
      </c>
      <c r="F11" s="167">
        <v>48.75</v>
      </c>
      <c r="G11" s="173"/>
      <c r="H11" s="173"/>
      <c r="I11" s="168">
        <f aca="true" t="shared" si="0" ref="I11:I18">ROUND(F11*(G11+H11),2)</f>
        <v>0</v>
      </c>
      <c r="J11" s="166">
        <f aca="true" t="shared" si="1" ref="J11:J18">ROUND(F11*(N11),2)</f>
        <v>0</v>
      </c>
      <c r="K11" s="169">
        <f aca="true" t="shared" si="2" ref="K11:K18">ROUND(F11*(O11),2)</f>
        <v>0</v>
      </c>
      <c r="L11" s="169">
        <f aca="true" t="shared" si="3" ref="L11:L18">ROUND(F11*(G11),2)</f>
        <v>0</v>
      </c>
      <c r="M11" s="169">
        <f aca="true" t="shared" si="4" ref="M11:M18">ROUND(F11*(H11),2)</f>
        <v>0</v>
      </c>
      <c r="N11" s="169">
        <v>0</v>
      </c>
      <c r="O11" s="169"/>
      <c r="P11" s="174"/>
      <c r="Q11" s="174"/>
      <c r="R11" s="174"/>
      <c r="S11" s="169">
        <f aca="true" t="shared" si="5" ref="S11:S18">ROUND(F11*(P11),3)</f>
        <v>0</v>
      </c>
      <c r="T11" s="170"/>
      <c r="U11" s="170"/>
      <c r="V11" s="174"/>
      <c r="Z11">
        <v>0</v>
      </c>
    </row>
    <row r="12" spans="1:26" ht="24.75" customHeight="1">
      <c r="A12" s="171"/>
      <c r="B12" s="166" t="s">
        <v>101</v>
      </c>
      <c r="C12" s="172" t="s">
        <v>250</v>
      </c>
      <c r="D12" s="166" t="s">
        <v>251</v>
      </c>
      <c r="E12" s="166" t="s">
        <v>104</v>
      </c>
      <c r="F12" s="167">
        <v>48.75</v>
      </c>
      <c r="G12" s="173"/>
      <c r="H12" s="173"/>
      <c r="I12" s="168">
        <f t="shared" si="0"/>
        <v>0</v>
      </c>
      <c r="J12" s="166">
        <f t="shared" si="1"/>
        <v>0</v>
      </c>
      <c r="K12" s="169">
        <f t="shared" si="2"/>
        <v>0</v>
      </c>
      <c r="L12" s="169">
        <f t="shared" si="3"/>
        <v>0</v>
      </c>
      <c r="M12" s="169">
        <f t="shared" si="4"/>
        <v>0</v>
      </c>
      <c r="N12" s="169">
        <v>0</v>
      </c>
      <c r="O12" s="169"/>
      <c r="P12" s="174"/>
      <c r="Q12" s="174"/>
      <c r="R12" s="174"/>
      <c r="S12" s="169">
        <f t="shared" si="5"/>
        <v>0</v>
      </c>
      <c r="T12" s="170"/>
      <c r="U12" s="170"/>
      <c r="V12" s="174"/>
      <c r="Z12">
        <v>0</v>
      </c>
    </row>
    <row r="13" spans="1:26" ht="24.75" customHeight="1">
      <c r="A13" s="171"/>
      <c r="B13" s="166" t="s">
        <v>101</v>
      </c>
      <c r="C13" s="172" t="s">
        <v>111</v>
      </c>
      <c r="D13" s="166" t="s">
        <v>112</v>
      </c>
      <c r="E13" s="166" t="s">
        <v>104</v>
      </c>
      <c r="F13" s="167">
        <v>48.75</v>
      </c>
      <c r="G13" s="173"/>
      <c r="H13" s="173"/>
      <c r="I13" s="168">
        <f t="shared" si="0"/>
        <v>0</v>
      </c>
      <c r="J13" s="166">
        <f t="shared" si="1"/>
        <v>0</v>
      </c>
      <c r="K13" s="169">
        <f t="shared" si="2"/>
        <v>0</v>
      </c>
      <c r="L13" s="169">
        <f t="shared" si="3"/>
        <v>0</v>
      </c>
      <c r="M13" s="169">
        <f t="shared" si="4"/>
        <v>0</v>
      </c>
      <c r="N13" s="169">
        <v>0</v>
      </c>
      <c r="O13" s="169"/>
      <c r="P13" s="174"/>
      <c r="Q13" s="174"/>
      <c r="R13" s="174"/>
      <c r="S13" s="169">
        <f t="shared" si="5"/>
        <v>0</v>
      </c>
      <c r="T13" s="170"/>
      <c r="U13" s="170"/>
      <c r="V13" s="174"/>
      <c r="Z13">
        <v>0</v>
      </c>
    </row>
    <row r="14" spans="1:26" ht="24.75" customHeight="1">
      <c r="A14" s="171"/>
      <c r="B14" s="166" t="s">
        <v>101</v>
      </c>
      <c r="C14" s="172" t="s">
        <v>252</v>
      </c>
      <c r="D14" s="166" t="s">
        <v>253</v>
      </c>
      <c r="E14" s="166" t="s">
        <v>104</v>
      </c>
      <c r="F14" s="167">
        <v>44.45</v>
      </c>
      <c r="G14" s="173"/>
      <c r="H14" s="173"/>
      <c r="I14" s="168">
        <f t="shared" si="0"/>
        <v>0</v>
      </c>
      <c r="J14" s="166">
        <f t="shared" si="1"/>
        <v>0</v>
      </c>
      <c r="K14" s="169">
        <f t="shared" si="2"/>
        <v>0</v>
      </c>
      <c r="L14" s="169">
        <f t="shared" si="3"/>
        <v>0</v>
      </c>
      <c r="M14" s="169">
        <f t="shared" si="4"/>
        <v>0</v>
      </c>
      <c r="N14" s="169">
        <v>0</v>
      </c>
      <c r="O14" s="169"/>
      <c r="P14" s="174"/>
      <c r="Q14" s="174"/>
      <c r="R14" s="174"/>
      <c r="S14" s="169">
        <f t="shared" si="5"/>
        <v>0</v>
      </c>
      <c r="T14" s="170"/>
      <c r="U14" s="170"/>
      <c r="V14" s="174"/>
      <c r="Z14">
        <v>0</v>
      </c>
    </row>
    <row r="15" spans="1:26" ht="24.75" customHeight="1">
      <c r="A15" s="171"/>
      <c r="B15" s="166" t="s">
        <v>101</v>
      </c>
      <c r="C15" s="172" t="s">
        <v>121</v>
      </c>
      <c r="D15" s="166" t="s">
        <v>254</v>
      </c>
      <c r="E15" s="166" t="s">
        <v>123</v>
      </c>
      <c r="F15" s="167">
        <v>97.5</v>
      </c>
      <c r="G15" s="173"/>
      <c r="H15" s="173"/>
      <c r="I15" s="168">
        <f t="shared" si="0"/>
        <v>0</v>
      </c>
      <c r="J15" s="166">
        <f t="shared" si="1"/>
        <v>0</v>
      </c>
      <c r="K15" s="169">
        <f t="shared" si="2"/>
        <v>0</v>
      </c>
      <c r="L15" s="169">
        <f t="shared" si="3"/>
        <v>0</v>
      </c>
      <c r="M15" s="169">
        <f t="shared" si="4"/>
        <v>0</v>
      </c>
      <c r="N15" s="169">
        <v>0</v>
      </c>
      <c r="O15" s="169"/>
      <c r="P15" s="174"/>
      <c r="Q15" s="174"/>
      <c r="R15" s="174"/>
      <c r="S15" s="169">
        <f t="shared" si="5"/>
        <v>0</v>
      </c>
      <c r="T15" s="170"/>
      <c r="U15" s="170"/>
      <c r="V15" s="174"/>
      <c r="Z15">
        <v>0</v>
      </c>
    </row>
    <row r="16" spans="1:26" ht="24.75" customHeight="1">
      <c r="A16" s="171"/>
      <c r="B16" s="166" t="s">
        <v>101</v>
      </c>
      <c r="C16" s="172" t="s">
        <v>255</v>
      </c>
      <c r="D16" s="166" t="s">
        <v>256</v>
      </c>
      <c r="E16" s="166" t="s">
        <v>104</v>
      </c>
      <c r="F16" s="167">
        <v>44.45</v>
      </c>
      <c r="G16" s="173"/>
      <c r="H16" s="173"/>
      <c r="I16" s="168">
        <f t="shared" si="0"/>
        <v>0</v>
      </c>
      <c r="J16" s="166">
        <f t="shared" si="1"/>
        <v>0</v>
      </c>
      <c r="K16" s="169">
        <f t="shared" si="2"/>
        <v>0</v>
      </c>
      <c r="L16" s="169">
        <f t="shared" si="3"/>
        <v>0</v>
      </c>
      <c r="M16" s="169">
        <f t="shared" si="4"/>
        <v>0</v>
      </c>
      <c r="N16" s="169">
        <v>0</v>
      </c>
      <c r="O16" s="169"/>
      <c r="P16" s="174"/>
      <c r="Q16" s="174"/>
      <c r="R16" s="174"/>
      <c r="S16" s="169">
        <f t="shared" si="5"/>
        <v>0</v>
      </c>
      <c r="T16" s="170"/>
      <c r="U16" s="170"/>
      <c r="V16" s="174"/>
      <c r="Z16">
        <v>0</v>
      </c>
    </row>
    <row r="17" spans="1:26" ht="24.75" customHeight="1">
      <c r="A17" s="171"/>
      <c r="B17" s="166" t="s">
        <v>101</v>
      </c>
      <c r="C17" s="172" t="s">
        <v>119</v>
      </c>
      <c r="D17" s="166" t="s">
        <v>120</v>
      </c>
      <c r="E17" s="166" t="s">
        <v>104</v>
      </c>
      <c r="F17" s="167">
        <v>44.45</v>
      </c>
      <c r="G17" s="173"/>
      <c r="H17" s="173"/>
      <c r="I17" s="168">
        <f t="shared" si="0"/>
        <v>0</v>
      </c>
      <c r="J17" s="166">
        <f t="shared" si="1"/>
        <v>0</v>
      </c>
      <c r="K17" s="169">
        <f t="shared" si="2"/>
        <v>0</v>
      </c>
      <c r="L17" s="169">
        <f t="shared" si="3"/>
        <v>0</v>
      </c>
      <c r="M17" s="169">
        <f t="shared" si="4"/>
        <v>0</v>
      </c>
      <c r="N17" s="169">
        <v>0</v>
      </c>
      <c r="O17" s="169"/>
      <c r="P17" s="174"/>
      <c r="Q17" s="174"/>
      <c r="R17" s="174"/>
      <c r="S17" s="169">
        <f t="shared" si="5"/>
        <v>0</v>
      </c>
      <c r="T17" s="170"/>
      <c r="U17" s="170"/>
      <c r="V17" s="174"/>
      <c r="Z17">
        <v>0</v>
      </c>
    </row>
    <row r="18" spans="1:26" ht="24.75" customHeight="1">
      <c r="A18" s="171"/>
      <c r="B18" s="166" t="s">
        <v>101</v>
      </c>
      <c r="C18" s="172" t="s">
        <v>257</v>
      </c>
      <c r="D18" s="166" t="s">
        <v>258</v>
      </c>
      <c r="E18" s="166" t="s">
        <v>104</v>
      </c>
      <c r="F18" s="167">
        <v>4.3</v>
      </c>
      <c r="G18" s="173"/>
      <c r="H18" s="173"/>
      <c r="I18" s="168">
        <f t="shared" si="0"/>
        <v>0</v>
      </c>
      <c r="J18" s="166">
        <f t="shared" si="1"/>
        <v>0</v>
      </c>
      <c r="K18" s="169">
        <f t="shared" si="2"/>
        <v>0</v>
      </c>
      <c r="L18" s="169">
        <f t="shared" si="3"/>
        <v>0</v>
      </c>
      <c r="M18" s="169">
        <f t="shared" si="4"/>
        <v>0</v>
      </c>
      <c r="N18" s="169">
        <v>0</v>
      </c>
      <c r="O18" s="169"/>
      <c r="P18" s="174"/>
      <c r="Q18" s="174"/>
      <c r="R18" s="174"/>
      <c r="S18" s="169">
        <f t="shared" si="5"/>
        <v>0</v>
      </c>
      <c r="T18" s="170"/>
      <c r="U18" s="170"/>
      <c r="V18" s="174"/>
      <c r="Z18">
        <v>0</v>
      </c>
    </row>
    <row r="19" spans="1:26" ht="15">
      <c r="A19" s="150"/>
      <c r="B19" s="150"/>
      <c r="C19" s="165">
        <v>1</v>
      </c>
      <c r="D19" s="165" t="s">
        <v>79</v>
      </c>
      <c r="E19" s="150"/>
      <c r="F19" s="164"/>
      <c r="G19" s="153">
        <f>ROUND((SUM(L10:L18))/1,2)</f>
        <v>0</v>
      </c>
      <c r="H19" s="153">
        <f>ROUND((SUM(M10:M18))/1,2)</f>
        <v>0</v>
      </c>
      <c r="I19" s="153">
        <f>ROUND((SUM(I10:I18))/1,2)</f>
        <v>0</v>
      </c>
      <c r="J19" s="150"/>
      <c r="K19" s="150"/>
      <c r="L19" s="150">
        <f>ROUND((SUM(L10:L18))/1,2)</f>
        <v>0</v>
      </c>
      <c r="M19" s="150">
        <f>ROUND((SUM(M10:M18))/1,2)</f>
        <v>0</v>
      </c>
      <c r="N19" s="150"/>
      <c r="O19" s="150"/>
      <c r="P19" s="175"/>
      <c r="Q19" s="150"/>
      <c r="R19" s="150"/>
      <c r="S19" s="175">
        <f>ROUND((SUM(S10:S18))/1,2)</f>
        <v>0</v>
      </c>
      <c r="T19" s="147"/>
      <c r="U19" s="147"/>
      <c r="V19" s="2">
        <f>ROUND((SUM(V10:V18))/1,2)</f>
        <v>0</v>
      </c>
      <c r="W19" s="147"/>
      <c r="X19" s="147"/>
      <c r="Y19" s="147"/>
      <c r="Z19" s="147"/>
    </row>
    <row r="20" spans="1:22" ht="15">
      <c r="A20" s="1"/>
      <c r="B20" s="1"/>
      <c r="C20" s="1"/>
      <c r="D20" s="1"/>
      <c r="E20" s="1"/>
      <c r="F20" s="160"/>
      <c r="G20" s="143"/>
      <c r="H20" s="143"/>
      <c r="I20" s="143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ht="15">
      <c r="A21" s="150"/>
      <c r="B21" s="150"/>
      <c r="C21" s="165">
        <v>4</v>
      </c>
      <c r="D21" s="165" t="s">
        <v>81</v>
      </c>
      <c r="E21" s="150"/>
      <c r="F21" s="164"/>
      <c r="G21" s="151"/>
      <c r="H21" s="151"/>
      <c r="I21" s="151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47"/>
      <c r="U21" s="147"/>
      <c r="V21" s="150"/>
      <c r="W21" s="147"/>
      <c r="X21" s="147"/>
      <c r="Y21" s="147"/>
      <c r="Z21" s="147"/>
    </row>
    <row r="22" spans="1:26" ht="24.75" customHeight="1">
      <c r="A22" s="181"/>
      <c r="B22" s="176" t="s">
        <v>124</v>
      </c>
      <c r="C22" s="182" t="s">
        <v>125</v>
      </c>
      <c r="D22" s="176" t="s">
        <v>259</v>
      </c>
      <c r="E22" s="176" t="s">
        <v>123</v>
      </c>
      <c r="F22" s="177">
        <v>112.12499999999999</v>
      </c>
      <c r="G22" s="183"/>
      <c r="H22" s="183"/>
      <c r="I22" s="178">
        <f>ROUND(F22*(G22+H22),2)</f>
        <v>0</v>
      </c>
      <c r="J22" s="176">
        <f>ROUND(F22*(N22),2)</f>
        <v>0</v>
      </c>
      <c r="K22" s="179">
        <f>ROUND(F22*(O22),2)</f>
        <v>0</v>
      </c>
      <c r="L22" s="179">
        <f>ROUND(F22*(G22),2)</f>
        <v>0</v>
      </c>
      <c r="M22" s="179">
        <f>ROUND(F22*(H22),2)</f>
        <v>0</v>
      </c>
      <c r="N22" s="179">
        <v>0</v>
      </c>
      <c r="O22" s="179"/>
      <c r="P22" s="184"/>
      <c r="Q22" s="184"/>
      <c r="R22" s="184"/>
      <c r="S22" s="179">
        <f>ROUND(F22*(P22),3)</f>
        <v>0</v>
      </c>
      <c r="T22" s="180"/>
      <c r="U22" s="180"/>
      <c r="V22" s="184"/>
      <c r="Z22">
        <v>0</v>
      </c>
    </row>
    <row r="23" spans="1:26" ht="24.75" customHeight="1">
      <c r="A23" s="171"/>
      <c r="B23" s="166" t="s">
        <v>127</v>
      </c>
      <c r="C23" s="172" t="s">
        <v>128</v>
      </c>
      <c r="D23" s="166" t="s">
        <v>260</v>
      </c>
      <c r="E23" s="166" t="s">
        <v>123</v>
      </c>
      <c r="F23" s="167">
        <v>97.5</v>
      </c>
      <c r="G23" s="173"/>
      <c r="H23" s="173"/>
      <c r="I23" s="168">
        <f>ROUND(F23*(G23+H23),2)</f>
        <v>0</v>
      </c>
      <c r="J23" s="166">
        <f>ROUND(F23*(N23),2)</f>
        <v>0</v>
      </c>
      <c r="K23" s="169">
        <f>ROUND(F23*(O23),2)</f>
        <v>0</v>
      </c>
      <c r="L23" s="169">
        <f>ROUND(F23*(G23),2)</f>
        <v>0</v>
      </c>
      <c r="M23" s="169">
        <f>ROUND(F23*(H23),2)</f>
        <v>0</v>
      </c>
      <c r="N23" s="169">
        <v>0</v>
      </c>
      <c r="O23" s="169"/>
      <c r="P23" s="174">
        <v>0.00028</v>
      </c>
      <c r="Q23" s="174"/>
      <c r="R23" s="174">
        <v>0.00028</v>
      </c>
      <c r="S23" s="169">
        <f>ROUND(F23*(P23),3)</f>
        <v>0.027</v>
      </c>
      <c r="T23" s="170"/>
      <c r="U23" s="170"/>
      <c r="V23" s="174"/>
      <c r="Z23">
        <v>0</v>
      </c>
    </row>
    <row r="24" spans="1:26" ht="15">
      <c r="A24" s="150"/>
      <c r="B24" s="150"/>
      <c r="C24" s="165">
        <v>4</v>
      </c>
      <c r="D24" s="165" t="s">
        <v>81</v>
      </c>
      <c r="E24" s="150"/>
      <c r="F24" s="164"/>
      <c r="G24" s="153">
        <f>ROUND((SUM(L21:L23))/1,2)</f>
        <v>0</v>
      </c>
      <c r="H24" s="153">
        <f>ROUND((SUM(M21:M23))/1,2)</f>
        <v>0</v>
      </c>
      <c r="I24" s="153">
        <f>ROUND((SUM(I21:I23))/1,2)</f>
        <v>0</v>
      </c>
      <c r="J24" s="150"/>
      <c r="K24" s="150"/>
      <c r="L24" s="150">
        <f>ROUND((SUM(L21:L23))/1,2)</f>
        <v>0</v>
      </c>
      <c r="M24" s="150">
        <f>ROUND((SUM(M21:M23))/1,2)</f>
        <v>0</v>
      </c>
      <c r="N24" s="150"/>
      <c r="O24" s="150"/>
      <c r="P24" s="175"/>
      <c r="Q24" s="150"/>
      <c r="R24" s="150"/>
      <c r="S24" s="175">
        <f>ROUND((SUM(S21:S23))/1,2)</f>
        <v>0.03</v>
      </c>
      <c r="T24" s="147"/>
      <c r="U24" s="147"/>
      <c r="V24" s="2">
        <f>ROUND((SUM(V21:V23))/1,2)</f>
        <v>0</v>
      </c>
      <c r="W24" s="147"/>
      <c r="X24" s="147"/>
      <c r="Y24" s="147"/>
      <c r="Z24" s="147"/>
    </row>
    <row r="25" spans="1:22" ht="15">
      <c r="A25" s="1"/>
      <c r="B25" s="1"/>
      <c r="C25" s="1"/>
      <c r="D25" s="1"/>
      <c r="E25" s="1"/>
      <c r="F25" s="160"/>
      <c r="G25" s="143"/>
      <c r="H25" s="143"/>
      <c r="I25" s="143"/>
      <c r="J25" s="1"/>
      <c r="K25" s="1"/>
      <c r="L25" s="1"/>
      <c r="M25" s="1"/>
      <c r="N25" s="1"/>
      <c r="O25" s="1"/>
      <c r="P25" s="1"/>
      <c r="Q25" s="1"/>
      <c r="R25" s="1"/>
      <c r="S25" s="1"/>
      <c r="V25" s="1"/>
    </row>
    <row r="26" spans="1:26" ht="15">
      <c r="A26" s="150"/>
      <c r="B26" s="150"/>
      <c r="C26" s="165">
        <v>5</v>
      </c>
      <c r="D26" s="165" t="s">
        <v>82</v>
      </c>
      <c r="E26" s="150"/>
      <c r="F26" s="164"/>
      <c r="G26" s="151"/>
      <c r="H26" s="151"/>
      <c r="I26" s="151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47"/>
      <c r="U26" s="147"/>
      <c r="V26" s="150"/>
      <c r="W26" s="147"/>
      <c r="X26" s="147"/>
      <c r="Y26" s="147"/>
      <c r="Z26" s="147"/>
    </row>
    <row r="27" spans="1:26" ht="34.5" customHeight="1">
      <c r="A27" s="171"/>
      <c r="B27" s="166" t="s">
        <v>143</v>
      </c>
      <c r="C27" s="172" t="s">
        <v>144</v>
      </c>
      <c r="D27" s="166" t="s">
        <v>261</v>
      </c>
      <c r="E27" s="166" t="s">
        <v>123</v>
      </c>
      <c r="F27" s="167">
        <v>97.5</v>
      </c>
      <c r="G27" s="173"/>
      <c r="H27" s="173"/>
      <c r="I27" s="168">
        <f>ROUND(F27*(G27+H27),2)</f>
        <v>0</v>
      </c>
      <c r="J27" s="166">
        <f>ROUND(F27*(N27),2)</f>
        <v>0</v>
      </c>
      <c r="K27" s="169">
        <f>ROUND(F27*(O27),2)</f>
        <v>0</v>
      </c>
      <c r="L27" s="169">
        <f>ROUND(F27*(G27),2)</f>
        <v>0</v>
      </c>
      <c r="M27" s="169">
        <f>ROUND(F27*(H27),2)</f>
        <v>0</v>
      </c>
      <c r="N27" s="169">
        <v>0</v>
      </c>
      <c r="O27" s="169"/>
      <c r="P27" s="174">
        <v>0.08096</v>
      </c>
      <c r="Q27" s="174"/>
      <c r="R27" s="174">
        <v>0.08096</v>
      </c>
      <c r="S27" s="169">
        <f>ROUND(F27*(P27),3)</f>
        <v>7.894</v>
      </c>
      <c r="T27" s="170"/>
      <c r="U27" s="170"/>
      <c r="V27" s="174"/>
      <c r="Z27">
        <v>0</v>
      </c>
    </row>
    <row r="28" spans="1:26" ht="24.75" customHeight="1">
      <c r="A28" s="181"/>
      <c r="B28" s="176" t="s">
        <v>242</v>
      </c>
      <c r="C28" s="182" t="s">
        <v>262</v>
      </c>
      <c r="D28" s="176" t="s">
        <v>263</v>
      </c>
      <c r="E28" s="176" t="s">
        <v>123</v>
      </c>
      <c r="F28" s="177">
        <v>107.25000000000001</v>
      </c>
      <c r="G28" s="183"/>
      <c r="H28" s="183"/>
      <c r="I28" s="178">
        <f>ROUND(F28*(G28+H28),2)</f>
        <v>0</v>
      </c>
      <c r="J28" s="176">
        <f>ROUND(F28*(N28),2)</f>
        <v>0</v>
      </c>
      <c r="K28" s="179">
        <f>ROUND(F28*(O28),2)</f>
        <v>0</v>
      </c>
      <c r="L28" s="179">
        <f>ROUND(F28*(G28),2)</f>
        <v>0</v>
      </c>
      <c r="M28" s="179">
        <f>ROUND(F28*(H28),2)</f>
        <v>0</v>
      </c>
      <c r="N28" s="179">
        <v>0</v>
      </c>
      <c r="O28" s="179"/>
      <c r="P28" s="184">
        <v>0.0195</v>
      </c>
      <c r="Q28" s="184"/>
      <c r="R28" s="184">
        <v>0.0195</v>
      </c>
      <c r="S28" s="179">
        <f>ROUND(F28*(P28),3)</f>
        <v>2.091</v>
      </c>
      <c r="T28" s="180"/>
      <c r="U28" s="180"/>
      <c r="V28" s="184"/>
      <c r="Z28">
        <v>0</v>
      </c>
    </row>
    <row r="29" spans="1:26" ht="24.75" customHeight="1">
      <c r="A29" s="171"/>
      <c r="B29" s="166" t="s">
        <v>143</v>
      </c>
      <c r="C29" s="172" t="s">
        <v>264</v>
      </c>
      <c r="D29" s="166" t="s">
        <v>265</v>
      </c>
      <c r="E29" s="166" t="s">
        <v>123</v>
      </c>
      <c r="F29" s="167">
        <v>97.5</v>
      </c>
      <c r="G29" s="173"/>
      <c r="H29" s="173"/>
      <c r="I29" s="168">
        <f>ROUND(F29*(G29+H29),2)</f>
        <v>0</v>
      </c>
      <c r="J29" s="166">
        <f>ROUND(F29*(N29),2)</f>
        <v>0</v>
      </c>
      <c r="K29" s="169">
        <f>ROUND(F29*(O29),2)</f>
        <v>0</v>
      </c>
      <c r="L29" s="169">
        <f>ROUND(F29*(G29),2)</f>
        <v>0</v>
      </c>
      <c r="M29" s="169">
        <f>ROUND(F29*(H29),2)</f>
        <v>0</v>
      </c>
      <c r="N29" s="169">
        <v>0</v>
      </c>
      <c r="O29" s="169"/>
      <c r="P29" s="174">
        <v>0.0006</v>
      </c>
      <c r="Q29" s="174"/>
      <c r="R29" s="174">
        <v>0.0006</v>
      </c>
      <c r="S29" s="169">
        <f>ROUND(F29*(P29),3)</f>
        <v>0.059</v>
      </c>
      <c r="T29" s="170"/>
      <c r="U29" s="170"/>
      <c r="V29" s="174"/>
      <c r="Z29">
        <v>0</v>
      </c>
    </row>
    <row r="30" spans="1:26" ht="24.75" customHeight="1">
      <c r="A30" s="171"/>
      <c r="B30" s="166" t="s">
        <v>143</v>
      </c>
      <c r="C30" s="172" t="s">
        <v>266</v>
      </c>
      <c r="D30" s="166" t="s">
        <v>267</v>
      </c>
      <c r="E30" s="166" t="s">
        <v>123</v>
      </c>
      <c r="F30" s="167">
        <v>97.5</v>
      </c>
      <c r="G30" s="173"/>
      <c r="H30" s="173"/>
      <c r="I30" s="168">
        <f>ROUND(F30*(G30+H30),2)</f>
        <v>0</v>
      </c>
      <c r="J30" s="166">
        <f>ROUND(F30*(N30),2)</f>
        <v>0</v>
      </c>
      <c r="K30" s="169">
        <f>ROUND(F30*(O30),2)</f>
        <v>0</v>
      </c>
      <c r="L30" s="169">
        <f>ROUND(F30*(G30),2)</f>
        <v>0</v>
      </c>
      <c r="M30" s="169">
        <f>ROUND(F30*(H30),2)</f>
        <v>0</v>
      </c>
      <c r="N30" s="169">
        <v>0</v>
      </c>
      <c r="O30" s="169"/>
      <c r="P30" s="174">
        <v>0.36834</v>
      </c>
      <c r="Q30" s="174"/>
      <c r="R30" s="174">
        <v>0.36834</v>
      </c>
      <c r="S30" s="169">
        <f>ROUND(F30*(P30),3)</f>
        <v>35.913</v>
      </c>
      <c r="T30" s="170"/>
      <c r="U30" s="170"/>
      <c r="V30" s="174"/>
      <c r="Z30">
        <v>0</v>
      </c>
    </row>
    <row r="31" spans="1:26" ht="15">
      <c r="A31" s="150"/>
      <c r="B31" s="150"/>
      <c r="C31" s="165">
        <v>5</v>
      </c>
      <c r="D31" s="165" t="s">
        <v>82</v>
      </c>
      <c r="E31" s="150"/>
      <c r="F31" s="164"/>
      <c r="G31" s="153">
        <f>ROUND((SUM(L26:L30))/1,2)</f>
        <v>0</v>
      </c>
      <c r="H31" s="153">
        <f>ROUND((SUM(M26:M30))/1,2)</f>
        <v>0</v>
      </c>
      <c r="I31" s="153">
        <f>ROUND((SUM(I26:I30))/1,2)</f>
        <v>0</v>
      </c>
      <c r="J31" s="150"/>
      <c r="K31" s="150"/>
      <c r="L31" s="150">
        <f>ROUND((SUM(L26:L30))/1,2)</f>
        <v>0</v>
      </c>
      <c r="M31" s="150">
        <f>ROUND((SUM(M26:M30))/1,2)</f>
        <v>0</v>
      </c>
      <c r="N31" s="150"/>
      <c r="O31" s="150"/>
      <c r="P31" s="175"/>
      <c r="Q31" s="150"/>
      <c r="R31" s="150"/>
      <c r="S31" s="175">
        <f>ROUND((SUM(S26:S30))/1,2)</f>
        <v>45.96</v>
      </c>
      <c r="T31" s="147"/>
      <c r="U31" s="147"/>
      <c r="V31" s="2">
        <f>ROUND((SUM(V26:V30))/1,2)</f>
        <v>0</v>
      </c>
      <c r="W31" s="147"/>
      <c r="X31" s="147"/>
      <c r="Y31" s="147"/>
      <c r="Z31" s="147"/>
    </row>
    <row r="32" spans="1:22" ht="15">
      <c r="A32" s="1"/>
      <c r="B32" s="1"/>
      <c r="C32" s="1"/>
      <c r="D32" s="1"/>
      <c r="E32" s="1"/>
      <c r="F32" s="160"/>
      <c r="G32" s="143"/>
      <c r="H32" s="143"/>
      <c r="I32" s="143"/>
      <c r="J32" s="1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6" ht="15">
      <c r="A33" s="150"/>
      <c r="B33" s="150"/>
      <c r="C33" s="165">
        <v>9</v>
      </c>
      <c r="D33" s="165" t="s">
        <v>83</v>
      </c>
      <c r="E33" s="150"/>
      <c r="F33" s="164"/>
      <c r="G33" s="151"/>
      <c r="H33" s="151"/>
      <c r="I33" s="151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47"/>
      <c r="U33" s="147"/>
      <c r="V33" s="150"/>
      <c r="W33" s="147"/>
      <c r="X33" s="147"/>
      <c r="Y33" s="147"/>
      <c r="Z33" s="147"/>
    </row>
    <row r="34" spans="1:26" ht="24.75" customHeight="1">
      <c r="A34" s="181"/>
      <c r="B34" s="176" t="s">
        <v>154</v>
      </c>
      <c r="C34" s="182" t="s">
        <v>268</v>
      </c>
      <c r="D34" s="176" t="s">
        <v>269</v>
      </c>
      <c r="E34" s="176" t="s">
        <v>163</v>
      </c>
      <c r="F34" s="177">
        <v>52.8</v>
      </c>
      <c r="G34" s="183"/>
      <c r="H34" s="183"/>
      <c r="I34" s="178">
        <f>ROUND(F34*(G34+H34),2)</f>
        <v>0</v>
      </c>
      <c r="J34" s="176">
        <f>ROUND(F34*(N34),2)</f>
        <v>0</v>
      </c>
      <c r="K34" s="179">
        <f>ROUND(F34*(O34),2)</f>
        <v>0</v>
      </c>
      <c r="L34" s="179">
        <f>ROUND(F34*(G34),2)</f>
        <v>0</v>
      </c>
      <c r="M34" s="179">
        <f>ROUND(F34*(H34),2)</f>
        <v>0</v>
      </c>
      <c r="N34" s="179">
        <v>0</v>
      </c>
      <c r="O34" s="179"/>
      <c r="P34" s="184">
        <v>0.018</v>
      </c>
      <c r="Q34" s="184"/>
      <c r="R34" s="184">
        <v>0.018</v>
      </c>
      <c r="S34" s="179">
        <f>ROUND(F34*(P34),3)</f>
        <v>0.95</v>
      </c>
      <c r="T34" s="180"/>
      <c r="U34" s="180"/>
      <c r="V34" s="184"/>
      <c r="Z34">
        <v>0</v>
      </c>
    </row>
    <row r="35" spans="1:26" ht="24.75" customHeight="1">
      <c r="A35" s="171"/>
      <c r="B35" s="166" t="s">
        <v>143</v>
      </c>
      <c r="C35" s="172" t="s">
        <v>159</v>
      </c>
      <c r="D35" s="166" t="s">
        <v>160</v>
      </c>
      <c r="E35" s="166" t="s">
        <v>136</v>
      </c>
      <c r="F35" s="167">
        <v>48</v>
      </c>
      <c r="G35" s="173"/>
      <c r="H35" s="173"/>
      <c r="I35" s="168">
        <f>ROUND(F35*(G35+H35),2)</f>
        <v>0</v>
      </c>
      <c r="J35" s="166">
        <f>ROUND(F35*(N35),2)</f>
        <v>0</v>
      </c>
      <c r="K35" s="169">
        <f>ROUND(F35*(O35),2)</f>
        <v>0</v>
      </c>
      <c r="L35" s="169">
        <f>ROUND(F35*(G35),2)</f>
        <v>0</v>
      </c>
      <c r="M35" s="169">
        <f>ROUND(F35*(H35),2)</f>
        <v>0</v>
      </c>
      <c r="N35" s="169">
        <v>0</v>
      </c>
      <c r="O35" s="169"/>
      <c r="P35" s="174">
        <v>0.164</v>
      </c>
      <c r="Q35" s="174"/>
      <c r="R35" s="174">
        <v>0.164</v>
      </c>
      <c r="S35" s="169">
        <f>ROUND(F35*(P35),3)</f>
        <v>7.872</v>
      </c>
      <c r="T35" s="170"/>
      <c r="U35" s="170"/>
      <c r="V35" s="174"/>
      <c r="Z35">
        <v>0</v>
      </c>
    </row>
    <row r="36" spans="1:26" ht="15">
      <c r="A36" s="150"/>
      <c r="B36" s="150"/>
      <c r="C36" s="165">
        <v>9</v>
      </c>
      <c r="D36" s="165" t="s">
        <v>83</v>
      </c>
      <c r="E36" s="150"/>
      <c r="F36" s="164"/>
      <c r="G36" s="153">
        <f>ROUND((SUM(L33:L35))/1,2)</f>
        <v>0</v>
      </c>
      <c r="H36" s="153">
        <f>ROUND((SUM(M33:M35))/1,2)</f>
        <v>0</v>
      </c>
      <c r="I36" s="153">
        <f>ROUND((SUM(I33:I35))/1,2)</f>
        <v>0</v>
      </c>
      <c r="J36" s="150"/>
      <c r="K36" s="150"/>
      <c r="L36" s="150">
        <f>ROUND((SUM(L33:L35))/1,2)</f>
        <v>0</v>
      </c>
      <c r="M36" s="150">
        <f>ROUND((SUM(M33:M35))/1,2)</f>
        <v>0</v>
      </c>
      <c r="N36" s="150"/>
      <c r="O36" s="150"/>
      <c r="P36" s="175"/>
      <c r="Q36" s="150"/>
      <c r="R36" s="150"/>
      <c r="S36" s="175">
        <f>ROUND((SUM(S33:S35))/1,2)</f>
        <v>8.82</v>
      </c>
      <c r="T36" s="147"/>
      <c r="U36" s="147"/>
      <c r="V36" s="2">
        <f>ROUND((SUM(V33:V35))/1,2)</f>
        <v>0</v>
      </c>
      <c r="W36" s="147"/>
      <c r="X36" s="147"/>
      <c r="Y36" s="147"/>
      <c r="Z36" s="147"/>
    </row>
    <row r="37" spans="1:22" ht="15">
      <c r="A37" s="1"/>
      <c r="B37" s="1"/>
      <c r="C37" s="1"/>
      <c r="D37" s="1"/>
      <c r="E37" s="1"/>
      <c r="F37" s="160"/>
      <c r="G37" s="143"/>
      <c r="H37" s="143"/>
      <c r="I37" s="143"/>
      <c r="J37" s="1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 ht="15">
      <c r="A38" s="150"/>
      <c r="B38" s="150"/>
      <c r="C38" s="165">
        <v>99</v>
      </c>
      <c r="D38" s="165" t="s">
        <v>84</v>
      </c>
      <c r="E38" s="150"/>
      <c r="F38" s="164"/>
      <c r="G38" s="151"/>
      <c r="H38" s="151"/>
      <c r="I38" s="151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47"/>
      <c r="U38" s="147"/>
      <c r="V38" s="150"/>
      <c r="W38" s="147"/>
      <c r="X38" s="147"/>
      <c r="Y38" s="147"/>
      <c r="Z38" s="147"/>
    </row>
    <row r="39" spans="1:26" ht="24.75" customHeight="1">
      <c r="A39" s="171"/>
      <c r="B39" s="166" t="s">
        <v>143</v>
      </c>
      <c r="C39" s="172" t="s">
        <v>167</v>
      </c>
      <c r="D39" s="166" t="s">
        <v>168</v>
      </c>
      <c r="E39" s="166" t="s">
        <v>169</v>
      </c>
      <c r="F39" s="167">
        <v>54.806325</v>
      </c>
      <c r="G39" s="173"/>
      <c r="H39" s="173"/>
      <c r="I39" s="168">
        <f>ROUND(F39*(G39+H39),2)</f>
        <v>0</v>
      </c>
      <c r="J39" s="166">
        <f>ROUND(F39*(N39),2)</f>
        <v>0</v>
      </c>
      <c r="K39" s="169">
        <f>ROUND(F39*(O39),2)</f>
        <v>0</v>
      </c>
      <c r="L39" s="169">
        <f>ROUND(F39*(G39),2)</f>
        <v>0</v>
      </c>
      <c r="M39" s="169">
        <f>ROUND(F39*(H39),2)</f>
        <v>0</v>
      </c>
      <c r="N39" s="169">
        <v>0</v>
      </c>
      <c r="O39" s="169"/>
      <c r="P39" s="174"/>
      <c r="Q39" s="174"/>
      <c r="R39" s="174"/>
      <c r="S39" s="169">
        <f>ROUND(F39*(P39),3)</f>
        <v>0</v>
      </c>
      <c r="T39" s="170"/>
      <c r="U39" s="170"/>
      <c r="V39" s="174"/>
      <c r="Z39">
        <v>0</v>
      </c>
    </row>
    <row r="40" spans="1:26" ht="15">
      <c r="A40" s="150"/>
      <c r="B40" s="150"/>
      <c r="C40" s="165">
        <v>99</v>
      </c>
      <c r="D40" s="165" t="s">
        <v>84</v>
      </c>
      <c r="E40" s="150"/>
      <c r="F40" s="164"/>
      <c r="G40" s="153">
        <f>ROUND((SUM(L38:L39))/1,2)</f>
        <v>0</v>
      </c>
      <c r="H40" s="153">
        <f>ROUND((SUM(M38:M39))/1,2)</f>
        <v>0</v>
      </c>
      <c r="I40" s="153">
        <f>ROUND((SUM(I38:I39))/1,2)</f>
        <v>0</v>
      </c>
      <c r="J40" s="150"/>
      <c r="K40" s="150"/>
      <c r="L40" s="150">
        <f>ROUND((SUM(L38:L39))/1,2)</f>
        <v>0</v>
      </c>
      <c r="M40" s="150">
        <f>ROUND((SUM(M38:M39))/1,2)</f>
        <v>0</v>
      </c>
      <c r="N40" s="150"/>
      <c r="O40" s="150"/>
      <c r="P40" s="175"/>
      <c r="Q40" s="150"/>
      <c r="R40" s="150"/>
      <c r="S40" s="175">
        <f>ROUND((SUM(S38:S39))/1,2)</f>
        <v>0</v>
      </c>
      <c r="T40" s="147"/>
      <c r="U40" s="147"/>
      <c r="V40" s="2">
        <f>ROUND((SUM(V38:V39))/1,2)</f>
        <v>0</v>
      </c>
      <c r="W40" s="147"/>
      <c r="X40" s="147"/>
      <c r="Y40" s="147"/>
      <c r="Z40" s="147"/>
    </row>
    <row r="41" spans="1:22" ht="15">
      <c r="A41" s="1"/>
      <c r="B41" s="1"/>
      <c r="C41" s="1"/>
      <c r="D41" s="1"/>
      <c r="E41" s="1"/>
      <c r="F41" s="160"/>
      <c r="G41" s="143"/>
      <c r="H41" s="143"/>
      <c r="I41" s="143"/>
      <c r="J41" s="1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2" ht="15">
      <c r="A42" s="150"/>
      <c r="B42" s="150"/>
      <c r="C42" s="150"/>
      <c r="D42" s="2" t="s">
        <v>78</v>
      </c>
      <c r="E42" s="150"/>
      <c r="F42" s="164"/>
      <c r="G42" s="153">
        <f>ROUND((SUM(L9:L41))/2,2)</f>
        <v>0</v>
      </c>
      <c r="H42" s="153">
        <f>ROUND((SUM(M9:M41))/2,2)</f>
        <v>0</v>
      </c>
      <c r="I42" s="153">
        <f>ROUND((SUM(I9:I41))/2,2)</f>
        <v>0</v>
      </c>
      <c r="J42" s="151"/>
      <c r="K42" s="150"/>
      <c r="L42" s="151">
        <f>ROUND((SUM(L9:L41))/2,2)</f>
        <v>0</v>
      </c>
      <c r="M42" s="151">
        <f>ROUND((SUM(M9:M41))/2,2)</f>
        <v>0</v>
      </c>
      <c r="N42" s="150"/>
      <c r="O42" s="150"/>
      <c r="P42" s="175"/>
      <c r="Q42" s="150"/>
      <c r="R42" s="150"/>
      <c r="S42" s="175">
        <f>ROUND((SUM(S9:S41))/2,2)</f>
        <v>54.81</v>
      </c>
      <c r="T42" s="147"/>
      <c r="U42" s="147"/>
      <c r="V42" s="2">
        <f>ROUND((SUM(V9:V41))/2,2)</f>
        <v>0</v>
      </c>
    </row>
    <row r="43" spans="1:22" ht="15">
      <c r="A43" s="1"/>
      <c r="B43" s="1"/>
      <c r="C43" s="1"/>
      <c r="D43" s="1"/>
      <c r="E43" s="1"/>
      <c r="F43" s="160"/>
      <c r="G43" s="143"/>
      <c r="H43" s="143"/>
      <c r="I43" s="143"/>
      <c r="J43" s="1"/>
      <c r="K43" s="1"/>
      <c r="L43" s="1"/>
      <c r="M43" s="1"/>
      <c r="N43" s="1"/>
      <c r="O43" s="1"/>
      <c r="P43" s="1"/>
      <c r="Q43" s="1"/>
      <c r="R43" s="1"/>
      <c r="S43" s="1"/>
      <c r="V43" s="1"/>
    </row>
    <row r="44" spans="1:26" ht="15">
      <c r="A44" s="150"/>
      <c r="B44" s="150"/>
      <c r="C44" s="150"/>
      <c r="D44" s="2" t="s">
        <v>246</v>
      </c>
      <c r="E44" s="150"/>
      <c r="F44" s="164"/>
      <c r="G44" s="151"/>
      <c r="H44" s="151"/>
      <c r="I44" s="151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47"/>
      <c r="U44" s="147"/>
      <c r="V44" s="150"/>
      <c r="W44" s="147"/>
      <c r="X44" s="147"/>
      <c r="Y44" s="147"/>
      <c r="Z44" s="147"/>
    </row>
    <row r="45" spans="1:26" ht="15">
      <c r="A45" s="150"/>
      <c r="B45" s="150"/>
      <c r="C45" s="165">
        <v>991</v>
      </c>
      <c r="D45" s="165" t="s">
        <v>247</v>
      </c>
      <c r="E45" s="150"/>
      <c r="F45" s="164"/>
      <c r="G45" s="151"/>
      <c r="H45" s="151"/>
      <c r="I45" s="151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47"/>
      <c r="U45" s="147"/>
      <c r="V45" s="150"/>
      <c r="W45" s="147"/>
      <c r="X45" s="147"/>
      <c r="Y45" s="147"/>
      <c r="Z45" s="147"/>
    </row>
    <row r="46" spans="1:26" ht="24.75" customHeight="1">
      <c r="A46" s="171"/>
      <c r="B46" s="166" t="s">
        <v>176</v>
      </c>
      <c r="C46" s="172" t="s">
        <v>177</v>
      </c>
      <c r="D46" s="166" t="s">
        <v>178</v>
      </c>
      <c r="E46" s="166" t="s">
        <v>163</v>
      </c>
      <c r="F46" s="167">
        <v>1</v>
      </c>
      <c r="G46" s="173"/>
      <c r="H46" s="173"/>
      <c r="I46" s="168">
        <f aca="true" t="shared" si="6" ref="I46:I52">ROUND(F46*(G46+H46),2)</f>
        <v>0</v>
      </c>
      <c r="J46" s="166">
        <f aca="true" t="shared" si="7" ref="J46:J52">ROUND(F46*(N46),2)</f>
        <v>0</v>
      </c>
      <c r="K46" s="169">
        <f aca="true" t="shared" si="8" ref="K46:K52">ROUND(F46*(O46),2)</f>
        <v>0</v>
      </c>
      <c r="L46" s="169">
        <f aca="true" t="shared" si="9" ref="L46:L52">ROUND(F46*(G46),2)</f>
        <v>0</v>
      </c>
      <c r="M46" s="169">
        <f aca="true" t="shared" si="10" ref="M46:M52">ROUND(F46*(H46),2)</f>
        <v>0</v>
      </c>
      <c r="N46" s="169">
        <v>0</v>
      </c>
      <c r="O46" s="169"/>
      <c r="P46" s="174"/>
      <c r="Q46" s="174"/>
      <c r="R46" s="174"/>
      <c r="S46" s="169">
        <f aca="true" t="shared" si="11" ref="S46:S52">ROUND(F46*(P46),3)</f>
        <v>0</v>
      </c>
      <c r="T46" s="170"/>
      <c r="U46" s="170"/>
      <c r="V46" s="174"/>
      <c r="Z46">
        <v>0</v>
      </c>
    </row>
    <row r="47" spans="1:26" ht="24.75" customHeight="1">
      <c r="A47" s="181"/>
      <c r="B47" s="176" t="s">
        <v>170</v>
      </c>
      <c r="C47" s="182" t="s">
        <v>270</v>
      </c>
      <c r="D47" s="176" t="s">
        <v>271</v>
      </c>
      <c r="E47" s="176" t="s">
        <v>163</v>
      </c>
      <c r="F47" s="177">
        <v>1</v>
      </c>
      <c r="G47" s="183"/>
      <c r="H47" s="183"/>
      <c r="I47" s="178">
        <f t="shared" si="6"/>
        <v>0</v>
      </c>
      <c r="J47" s="176">
        <f t="shared" si="7"/>
        <v>0</v>
      </c>
      <c r="K47" s="179">
        <f t="shared" si="8"/>
        <v>0</v>
      </c>
      <c r="L47" s="179">
        <f t="shared" si="9"/>
        <v>0</v>
      </c>
      <c r="M47" s="179">
        <f t="shared" si="10"/>
        <v>0</v>
      </c>
      <c r="N47" s="179">
        <v>0</v>
      </c>
      <c r="O47" s="179"/>
      <c r="P47" s="184">
        <v>0.001</v>
      </c>
      <c r="Q47" s="184"/>
      <c r="R47" s="184">
        <v>0.001</v>
      </c>
      <c r="S47" s="179">
        <f t="shared" si="11"/>
        <v>0.001</v>
      </c>
      <c r="T47" s="180"/>
      <c r="U47" s="180"/>
      <c r="V47" s="184"/>
      <c r="Z47">
        <v>0</v>
      </c>
    </row>
    <row r="48" spans="1:26" ht="24.75" customHeight="1">
      <c r="A48" s="171"/>
      <c r="B48" s="166" t="s">
        <v>272</v>
      </c>
      <c r="C48" s="172" t="s">
        <v>273</v>
      </c>
      <c r="D48" s="166" t="s">
        <v>274</v>
      </c>
      <c r="E48" s="166" t="s">
        <v>163</v>
      </c>
      <c r="F48" s="167">
        <v>1</v>
      </c>
      <c r="G48" s="173"/>
      <c r="H48" s="173"/>
      <c r="I48" s="168">
        <f t="shared" si="6"/>
        <v>0</v>
      </c>
      <c r="J48" s="166">
        <f t="shared" si="7"/>
        <v>0</v>
      </c>
      <c r="K48" s="169">
        <f t="shared" si="8"/>
        <v>0</v>
      </c>
      <c r="L48" s="169">
        <f t="shared" si="9"/>
        <v>0</v>
      </c>
      <c r="M48" s="169">
        <f t="shared" si="10"/>
        <v>0</v>
      </c>
      <c r="N48" s="169">
        <v>0</v>
      </c>
      <c r="O48" s="169"/>
      <c r="P48" s="174">
        <v>0.001</v>
      </c>
      <c r="Q48" s="174"/>
      <c r="R48" s="174">
        <v>0.001</v>
      </c>
      <c r="S48" s="169">
        <f t="shared" si="11"/>
        <v>0.001</v>
      </c>
      <c r="T48" s="170"/>
      <c r="U48" s="170"/>
      <c r="V48" s="174"/>
      <c r="Z48">
        <v>0</v>
      </c>
    </row>
    <row r="49" spans="1:26" ht="24.75" customHeight="1">
      <c r="A49" s="181"/>
      <c r="B49" s="176" t="s">
        <v>170</v>
      </c>
      <c r="C49" s="182" t="s">
        <v>171</v>
      </c>
      <c r="D49" s="176" t="s">
        <v>172</v>
      </c>
      <c r="E49" s="176" t="s">
        <v>163</v>
      </c>
      <c r="F49" s="177">
        <v>1</v>
      </c>
      <c r="G49" s="183"/>
      <c r="H49" s="183"/>
      <c r="I49" s="178">
        <f t="shared" si="6"/>
        <v>0</v>
      </c>
      <c r="J49" s="176">
        <f t="shared" si="7"/>
        <v>0</v>
      </c>
      <c r="K49" s="179">
        <f t="shared" si="8"/>
        <v>0</v>
      </c>
      <c r="L49" s="179">
        <f t="shared" si="9"/>
        <v>0</v>
      </c>
      <c r="M49" s="179">
        <f t="shared" si="10"/>
        <v>0</v>
      </c>
      <c r="N49" s="179">
        <v>0</v>
      </c>
      <c r="O49" s="179"/>
      <c r="P49" s="184"/>
      <c r="Q49" s="184"/>
      <c r="R49" s="184"/>
      <c r="S49" s="179">
        <f t="shared" si="11"/>
        <v>0</v>
      </c>
      <c r="T49" s="180"/>
      <c r="U49" s="180"/>
      <c r="V49" s="184"/>
      <c r="Z49">
        <v>0</v>
      </c>
    </row>
    <row r="50" spans="1:26" ht="24.75" customHeight="1">
      <c r="A50" s="181"/>
      <c r="B50" s="176" t="s">
        <v>170</v>
      </c>
      <c r="C50" s="182" t="s">
        <v>275</v>
      </c>
      <c r="D50" s="176" t="s">
        <v>276</v>
      </c>
      <c r="E50" s="176" t="s">
        <v>163</v>
      </c>
      <c r="F50" s="177">
        <v>1</v>
      </c>
      <c r="G50" s="183"/>
      <c r="H50" s="183"/>
      <c r="I50" s="178">
        <f t="shared" si="6"/>
        <v>0</v>
      </c>
      <c r="J50" s="176">
        <f t="shared" si="7"/>
        <v>0</v>
      </c>
      <c r="K50" s="179">
        <f t="shared" si="8"/>
        <v>0</v>
      </c>
      <c r="L50" s="179">
        <f t="shared" si="9"/>
        <v>0</v>
      </c>
      <c r="M50" s="179">
        <f t="shared" si="10"/>
        <v>0</v>
      </c>
      <c r="N50" s="179">
        <v>0</v>
      </c>
      <c r="O50" s="179"/>
      <c r="P50" s="184">
        <v>0.001</v>
      </c>
      <c r="Q50" s="184"/>
      <c r="R50" s="184">
        <v>0.001</v>
      </c>
      <c r="S50" s="179">
        <f t="shared" si="11"/>
        <v>0.001</v>
      </c>
      <c r="T50" s="180"/>
      <c r="U50" s="180"/>
      <c r="V50" s="184"/>
      <c r="Z50">
        <v>0</v>
      </c>
    </row>
    <row r="51" spans="1:26" ht="24.75" customHeight="1">
      <c r="A51" s="171"/>
      <c r="B51" s="166" t="s">
        <v>272</v>
      </c>
      <c r="C51" s="172" t="s">
        <v>277</v>
      </c>
      <c r="D51" s="166" t="s">
        <v>278</v>
      </c>
      <c r="E51" s="166" t="s">
        <v>163</v>
      </c>
      <c r="F51" s="167">
        <v>1</v>
      </c>
      <c r="G51" s="173"/>
      <c r="H51" s="173"/>
      <c r="I51" s="168">
        <f t="shared" si="6"/>
        <v>0</v>
      </c>
      <c r="J51" s="166">
        <f t="shared" si="7"/>
        <v>0</v>
      </c>
      <c r="K51" s="169">
        <f t="shared" si="8"/>
        <v>0</v>
      </c>
      <c r="L51" s="169">
        <f t="shared" si="9"/>
        <v>0</v>
      </c>
      <c r="M51" s="169">
        <f t="shared" si="10"/>
        <v>0</v>
      </c>
      <c r="N51" s="169">
        <v>0</v>
      </c>
      <c r="O51" s="169"/>
      <c r="P51" s="174">
        <v>0.001</v>
      </c>
      <c r="Q51" s="174"/>
      <c r="R51" s="174">
        <v>0.001</v>
      </c>
      <c r="S51" s="169">
        <f t="shared" si="11"/>
        <v>0.001</v>
      </c>
      <c r="T51" s="170"/>
      <c r="U51" s="170"/>
      <c r="V51" s="174"/>
      <c r="Z51">
        <v>0</v>
      </c>
    </row>
    <row r="52" spans="1:26" ht="24.75" customHeight="1">
      <c r="A52" s="181"/>
      <c r="B52" s="176" t="s">
        <v>170</v>
      </c>
      <c r="C52" s="182" t="s">
        <v>279</v>
      </c>
      <c r="D52" s="176" t="s">
        <v>280</v>
      </c>
      <c r="E52" s="176" t="s">
        <v>163</v>
      </c>
      <c r="F52" s="177">
        <v>2</v>
      </c>
      <c r="G52" s="183"/>
      <c r="H52" s="183"/>
      <c r="I52" s="178">
        <f t="shared" si="6"/>
        <v>0</v>
      </c>
      <c r="J52" s="176">
        <f t="shared" si="7"/>
        <v>0</v>
      </c>
      <c r="K52" s="179">
        <f t="shared" si="8"/>
        <v>0</v>
      </c>
      <c r="L52" s="179">
        <f t="shared" si="9"/>
        <v>0</v>
      </c>
      <c r="M52" s="179">
        <f t="shared" si="10"/>
        <v>0</v>
      </c>
      <c r="N52" s="179">
        <v>0</v>
      </c>
      <c r="O52" s="179"/>
      <c r="P52" s="184">
        <v>0.25</v>
      </c>
      <c r="Q52" s="184"/>
      <c r="R52" s="184">
        <v>0.25</v>
      </c>
      <c r="S52" s="179">
        <f t="shared" si="11"/>
        <v>0.5</v>
      </c>
      <c r="T52" s="180"/>
      <c r="U52" s="180"/>
      <c r="V52" s="184"/>
      <c r="Z52">
        <v>0</v>
      </c>
    </row>
    <row r="53" spans="1:22" ht="15">
      <c r="A53" s="150"/>
      <c r="B53" s="150"/>
      <c r="C53" s="165">
        <v>991</v>
      </c>
      <c r="D53" s="165" t="s">
        <v>247</v>
      </c>
      <c r="E53" s="150"/>
      <c r="F53" s="164"/>
      <c r="G53" s="153">
        <f>ROUND((SUM(L45:L52))/1,2)</f>
        <v>0</v>
      </c>
      <c r="H53" s="153">
        <f>ROUND((SUM(M45:M52))/1,2)</f>
        <v>0</v>
      </c>
      <c r="I53" s="153">
        <f>ROUND((SUM(I45:I52))/1,2)</f>
        <v>0</v>
      </c>
      <c r="J53" s="150"/>
      <c r="K53" s="150"/>
      <c r="L53" s="150">
        <f>ROUND((SUM(L45:L52))/1,2)</f>
        <v>0</v>
      </c>
      <c r="M53" s="150">
        <f>ROUND((SUM(M45:M52))/1,2)</f>
        <v>0</v>
      </c>
      <c r="N53" s="150"/>
      <c r="O53" s="150"/>
      <c r="P53" s="175"/>
      <c r="Q53" s="1"/>
      <c r="R53" s="1"/>
      <c r="S53" s="175">
        <f>ROUND((SUM(S45:S52))/1,2)</f>
        <v>0.5</v>
      </c>
      <c r="T53" s="185"/>
      <c r="U53" s="185"/>
      <c r="V53" s="2">
        <f>ROUND((SUM(V45:V52))/1,2)</f>
        <v>0</v>
      </c>
    </row>
    <row r="54" spans="1:22" ht="15">
      <c r="A54" s="1"/>
      <c r="B54" s="1"/>
      <c r="C54" s="1"/>
      <c r="D54" s="1"/>
      <c r="E54" s="1"/>
      <c r="F54" s="160"/>
      <c r="G54" s="143"/>
      <c r="H54" s="143"/>
      <c r="I54" s="143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2" ht="15">
      <c r="A55" s="150"/>
      <c r="B55" s="150"/>
      <c r="C55" s="150"/>
      <c r="D55" s="2" t="s">
        <v>246</v>
      </c>
      <c r="E55" s="150"/>
      <c r="F55" s="164"/>
      <c r="G55" s="153">
        <f>ROUND((SUM(L44:L54))/2,2)</f>
        <v>0</v>
      </c>
      <c r="H55" s="153">
        <f>ROUND((SUM(M44:M54))/2,2)</f>
        <v>0</v>
      </c>
      <c r="I55" s="153">
        <f>ROUND((SUM(I44:I54))/2,2)</f>
        <v>0</v>
      </c>
      <c r="J55" s="150"/>
      <c r="K55" s="150"/>
      <c r="L55" s="150">
        <f>ROUND((SUM(L44:L54))/2,2)</f>
        <v>0</v>
      </c>
      <c r="M55" s="150">
        <f>ROUND((SUM(M44:M54))/2,2)</f>
        <v>0</v>
      </c>
      <c r="N55" s="150"/>
      <c r="O55" s="150"/>
      <c r="P55" s="175"/>
      <c r="Q55" s="1"/>
      <c r="R55" s="1"/>
      <c r="S55" s="175">
        <f>ROUND((SUM(S44:S54))/2,2)</f>
        <v>0.5</v>
      </c>
      <c r="V55" s="2">
        <f>ROUND((SUM(V44:V54))/2,2)</f>
        <v>0</v>
      </c>
    </row>
    <row r="56" spans="1:26" ht="15">
      <c r="A56" s="186"/>
      <c r="B56" s="186"/>
      <c r="C56" s="186"/>
      <c r="D56" s="186" t="s">
        <v>88</v>
      </c>
      <c r="E56" s="186"/>
      <c r="F56" s="187"/>
      <c r="G56" s="188">
        <f>ROUND((SUM(L9:L55))/3,2)</f>
        <v>0</v>
      </c>
      <c r="H56" s="188">
        <f>ROUND((SUM(M9:M55))/3,2)</f>
        <v>0</v>
      </c>
      <c r="I56" s="188">
        <f>ROUND((SUM(I9:I55))/3,2)</f>
        <v>0</v>
      </c>
      <c r="J56" s="186"/>
      <c r="K56" s="188">
        <f>ROUND((SUM(K9:K55))/3,2)</f>
        <v>0</v>
      </c>
      <c r="L56" s="186">
        <f>ROUND((SUM(L9:L55))/3,2)</f>
        <v>0</v>
      </c>
      <c r="M56" s="186">
        <f>ROUND((SUM(M9:M55))/3,2)</f>
        <v>0</v>
      </c>
      <c r="N56" s="186"/>
      <c r="O56" s="186"/>
      <c r="P56" s="187"/>
      <c r="Q56" s="186"/>
      <c r="R56" s="188"/>
      <c r="S56" s="187">
        <f>ROUND((SUM(S9:S55))/3,2)</f>
        <v>55.31</v>
      </c>
      <c r="T56" s="189"/>
      <c r="U56" s="189"/>
      <c r="V56" s="186">
        <f>ROUND((SUM(V9:V55))/3,2)</f>
        <v>0</v>
      </c>
      <c r="X56" s="13"/>
      <c r="Y56">
        <f>(SUM(Y9:Y55))</f>
        <v>0</v>
      </c>
      <c r="Z56">
        <f>(SUM(Z9:Z55))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Regenerácia vnútrobloku sidlíska vo Vranove nad Topľou parc.č.3006 2,8,21 až 25., 30006 46,72,76 / SO 02 - Workoutové ihrisko</oddHeader>
    <oddFooter xml:space="preserve">&amp;L&amp;7Spracované systémom Systematic® Kalkulus, tel.: 051 77 10 585&amp;RStrana &amp;P z &amp;N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7"/>
      <c r="C1" s="17"/>
      <c r="D1" s="17"/>
      <c r="E1" s="17"/>
      <c r="F1" s="18" t="s">
        <v>26</v>
      </c>
      <c r="G1" s="17"/>
      <c r="H1" s="17"/>
      <c r="I1" s="17"/>
      <c r="J1" s="17"/>
      <c r="W1">
        <v>30.126</v>
      </c>
    </row>
    <row r="2" spans="1:10" ht="30" customHeight="1" thickTop="1">
      <c r="A2" s="16"/>
      <c r="B2" s="213" t="s">
        <v>1</v>
      </c>
      <c r="C2" s="214"/>
      <c r="D2" s="214"/>
      <c r="E2" s="214"/>
      <c r="F2" s="214"/>
      <c r="G2" s="214"/>
      <c r="H2" s="214"/>
      <c r="I2" s="214"/>
      <c r="J2" s="215"/>
    </row>
    <row r="3" spans="1:10" ht="18" customHeight="1">
      <c r="A3" s="16"/>
      <c r="B3" s="37" t="s">
        <v>281</v>
      </c>
      <c r="C3" s="38"/>
      <c r="D3" s="39"/>
      <c r="E3" s="39"/>
      <c r="F3" s="39"/>
      <c r="G3" s="20"/>
      <c r="H3" s="20"/>
      <c r="I3" s="40" t="s">
        <v>27</v>
      </c>
      <c r="J3" s="33"/>
    </row>
    <row r="4" spans="1:10" ht="18" customHeight="1">
      <c r="A4" s="16"/>
      <c r="B4" s="26"/>
      <c r="C4" s="23"/>
      <c r="D4" s="20"/>
      <c r="E4" s="20"/>
      <c r="F4" s="20"/>
      <c r="G4" s="20"/>
      <c r="H4" s="20"/>
      <c r="I4" s="40" t="s">
        <v>29</v>
      </c>
      <c r="J4" s="33"/>
    </row>
    <row r="5" spans="1:10" ht="18" customHeight="1" thickBot="1">
      <c r="A5" s="16"/>
      <c r="B5" s="41" t="s">
        <v>30</v>
      </c>
      <c r="C5" s="23"/>
      <c r="D5" s="20"/>
      <c r="E5" s="20"/>
      <c r="F5" s="42" t="s">
        <v>31</v>
      </c>
      <c r="G5" s="20"/>
      <c r="H5" s="20"/>
      <c r="I5" s="40" t="s">
        <v>32</v>
      </c>
      <c r="J5" s="43" t="s">
        <v>33</v>
      </c>
    </row>
    <row r="6" spans="1:10" ht="19.5" customHeight="1" thickTop="1">
      <c r="A6" s="16"/>
      <c r="B6" s="207" t="s">
        <v>34</v>
      </c>
      <c r="C6" s="208"/>
      <c r="D6" s="208"/>
      <c r="E6" s="208"/>
      <c r="F6" s="208"/>
      <c r="G6" s="208"/>
      <c r="H6" s="208"/>
      <c r="I6" s="208"/>
      <c r="J6" s="209"/>
    </row>
    <row r="7" spans="1:10" ht="18" customHeight="1">
      <c r="A7" s="16"/>
      <c r="B7" s="52" t="s">
        <v>37</v>
      </c>
      <c r="C7" s="45"/>
      <c r="D7" s="21"/>
      <c r="E7" s="21"/>
      <c r="F7" s="21"/>
      <c r="G7" s="53" t="s">
        <v>38</v>
      </c>
      <c r="H7" s="21"/>
      <c r="I7" s="31"/>
      <c r="J7" s="46"/>
    </row>
    <row r="8" spans="1:10" ht="19.5" customHeight="1">
      <c r="A8" s="16"/>
      <c r="B8" s="210" t="s">
        <v>35</v>
      </c>
      <c r="C8" s="211"/>
      <c r="D8" s="211"/>
      <c r="E8" s="211"/>
      <c r="F8" s="211"/>
      <c r="G8" s="211"/>
      <c r="H8" s="211"/>
      <c r="I8" s="211"/>
      <c r="J8" s="212"/>
    </row>
    <row r="9" spans="1:10" ht="18" customHeight="1">
      <c r="A9" s="16"/>
      <c r="B9" s="41" t="s">
        <v>37</v>
      </c>
      <c r="C9" s="23"/>
      <c r="D9" s="20"/>
      <c r="E9" s="20"/>
      <c r="F9" s="20"/>
      <c r="G9" s="42" t="s">
        <v>38</v>
      </c>
      <c r="H9" s="20"/>
      <c r="I9" s="30"/>
      <c r="J9" s="33"/>
    </row>
    <row r="10" spans="1:10" ht="19.5" customHeight="1">
      <c r="A10" s="16"/>
      <c r="B10" s="210" t="s">
        <v>36</v>
      </c>
      <c r="C10" s="211"/>
      <c r="D10" s="211"/>
      <c r="E10" s="211"/>
      <c r="F10" s="211"/>
      <c r="G10" s="211"/>
      <c r="H10" s="211"/>
      <c r="I10" s="211"/>
      <c r="J10" s="212"/>
    </row>
    <row r="11" spans="1:10" ht="18" customHeight="1" thickBot="1">
      <c r="A11" s="16"/>
      <c r="B11" s="41" t="s">
        <v>37</v>
      </c>
      <c r="C11" s="23"/>
      <c r="D11" s="20"/>
      <c r="E11" s="20"/>
      <c r="F11" s="20"/>
      <c r="G11" s="42" t="s">
        <v>38</v>
      </c>
      <c r="H11" s="20"/>
      <c r="I11" s="30"/>
      <c r="J11" s="33"/>
    </row>
    <row r="12" spans="1:10" ht="18" customHeight="1" thickTop="1">
      <c r="A12" s="16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6"/>
      <c r="B13" s="44"/>
      <c r="C13" s="45"/>
      <c r="D13" s="21"/>
      <c r="E13" s="21"/>
      <c r="F13" s="21"/>
      <c r="G13" s="21"/>
      <c r="H13" s="21"/>
      <c r="I13" s="31"/>
      <c r="J13" s="46"/>
    </row>
    <row r="14" spans="1:10" ht="18" customHeight="1" thickTop="1">
      <c r="A14" s="16"/>
      <c r="B14" s="55" t="s">
        <v>39</v>
      </c>
      <c r="C14" s="83" t="s">
        <v>6</v>
      </c>
      <c r="D14" s="84" t="s">
        <v>67</v>
      </c>
      <c r="E14" s="85" t="s">
        <v>68</v>
      </c>
      <c r="F14" s="83" t="s">
        <v>69</v>
      </c>
      <c r="G14" s="55" t="s">
        <v>46</v>
      </c>
      <c r="H14" s="48"/>
      <c r="I14" s="50"/>
      <c r="J14" s="51"/>
    </row>
    <row r="15" spans="1:10" ht="18" customHeight="1">
      <c r="A15" s="16"/>
      <c r="B15" s="90">
        <v>1</v>
      </c>
      <c r="C15" s="91" t="s">
        <v>40</v>
      </c>
      <c r="D15" s="92">
        <f>'Rekap 18787'!B17</f>
        <v>0</v>
      </c>
      <c r="E15" s="93">
        <f>'Rekap 18787'!C17</f>
        <v>0</v>
      </c>
      <c r="F15" s="91">
        <f>'Rekap 18787'!D17</f>
        <v>0</v>
      </c>
      <c r="G15" s="56">
        <v>7</v>
      </c>
      <c r="H15" s="58" t="s">
        <v>47</v>
      </c>
      <c r="I15" s="31"/>
      <c r="J15" s="60">
        <v>0</v>
      </c>
    </row>
    <row r="16" spans="1:10" ht="18" customHeight="1">
      <c r="A16" s="16"/>
      <c r="B16" s="88">
        <v>2</v>
      </c>
      <c r="C16" s="89" t="s">
        <v>41</v>
      </c>
      <c r="D16" s="94"/>
      <c r="E16" s="95"/>
      <c r="F16" s="104"/>
      <c r="G16" s="107"/>
      <c r="H16" s="119"/>
      <c r="I16" s="121"/>
      <c r="J16" s="114"/>
    </row>
    <row r="17" spans="1:10" ht="18" customHeight="1">
      <c r="A17" s="16"/>
      <c r="B17" s="62">
        <v>3</v>
      </c>
      <c r="C17" s="65" t="s">
        <v>42</v>
      </c>
      <c r="D17" s="86"/>
      <c r="E17" s="87"/>
      <c r="F17" s="79"/>
      <c r="G17" s="56">
        <v>8</v>
      </c>
      <c r="H17" s="66" t="s">
        <v>48</v>
      </c>
      <c r="I17" s="121"/>
      <c r="J17" s="114">
        <f>'SO 18787'!Z46</f>
        <v>0</v>
      </c>
    </row>
    <row r="18" spans="1:10" ht="18" customHeight="1">
      <c r="A18" s="16"/>
      <c r="B18" s="56">
        <v>4</v>
      </c>
      <c r="C18" s="66" t="s">
        <v>43</v>
      </c>
      <c r="D18" s="70"/>
      <c r="E18" s="69"/>
      <c r="F18" s="72"/>
      <c r="G18" s="56">
        <v>9</v>
      </c>
      <c r="H18" s="66" t="s">
        <v>49</v>
      </c>
      <c r="I18" s="121"/>
      <c r="J18" s="114">
        <v>0</v>
      </c>
    </row>
    <row r="19" spans="1:10" ht="18" customHeight="1">
      <c r="A19" s="16"/>
      <c r="B19" s="56">
        <v>5</v>
      </c>
      <c r="C19" s="66" t="s">
        <v>44</v>
      </c>
      <c r="D19" s="70"/>
      <c r="E19" s="69"/>
      <c r="F19" s="72"/>
      <c r="G19" s="107"/>
      <c r="H19" s="119"/>
      <c r="I19" s="121"/>
      <c r="J19" s="120"/>
    </row>
    <row r="20" spans="1:10" ht="18" customHeight="1" thickBot="1">
      <c r="A20" s="16"/>
      <c r="B20" s="56">
        <v>6</v>
      </c>
      <c r="C20" s="67" t="s">
        <v>45</v>
      </c>
      <c r="D20" s="71"/>
      <c r="E20" s="99"/>
      <c r="F20" s="105">
        <f>SUM(F15:F19)</f>
        <v>0</v>
      </c>
      <c r="G20" s="56">
        <v>10</v>
      </c>
      <c r="H20" s="66" t="s">
        <v>45</v>
      </c>
      <c r="I20" s="123"/>
      <c r="J20" s="98">
        <f>SUM(J15:J19)</f>
        <v>0</v>
      </c>
    </row>
    <row r="21" spans="1:10" ht="18" customHeight="1" thickTop="1">
      <c r="A21" s="16"/>
      <c r="B21" s="61" t="s">
        <v>56</v>
      </c>
      <c r="C21" s="64" t="s">
        <v>57</v>
      </c>
      <c r="D21" s="68"/>
      <c r="E21" s="22"/>
      <c r="F21" s="97"/>
      <c r="G21" s="61" t="s">
        <v>63</v>
      </c>
      <c r="H21" s="57" t="s">
        <v>57</v>
      </c>
      <c r="I21" s="31"/>
      <c r="J21" s="124"/>
    </row>
    <row r="22" spans="1:26" ht="18" customHeight="1">
      <c r="A22" s="16"/>
      <c r="B22" s="62">
        <v>11</v>
      </c>
      <c r="C22" s="58" t="s">
        <v>58</v>
      </c>
      <c r="D22" s="78"/>
      <c r="E22" s="81" t="s">
        <v>61</v>
      </c>
      <c r="F22" s="79">
        <f>((F15*U22*0)+(F16*V22*0)+(F17*W22*0))/100</f>
        <v>0</v>
      </c>
      <c r="G22" s="62">
        <v>16</v>
      </c>
      <c r="H22" s="65" t="s">
        <v>64</v>
      </c>
      <c r="I22" s="122" t="s">
        <v>61</v>
      </c>
      <c r="J22" s="113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6"/>
      <c r="B23" s="56">
        <v>12</v>
      </c>
      <c r="C23" s="59" t="s">
        <v>59</v>
      </c>
      <c r="D23" s="63"/>
      <c r="E23" s="81" t="s">
        <v>62</v>
      </c>
      <c r="F23" s="72">
        <f>((F15*U23*0)+(F16*V23*0)+(F17*W23*0))/100</f>
        <v>0</v>
      </c>
      <c r="G23" s="56">
        <v>17</v>
      </c>
      <c r="H23" s="66" t="s">
        <v>65</v>
      </c>
      <c r="I23" s="122" t="s">
        <v>61</v>
      </c>
      <c r="J23" s="114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6"/>
      <c r="B24" s="56">
        <v>13</v>
      </c>
      <c r="C24" s="59" t="s">
        <v>60</v>
      </c>
      <c r="D24" s="63"/>
      <c r="E24" s="81" t="s">
        <v>61</v>
      </c>
      <c r="F24" s="72">
        <f>((F15*U24*0)+(F16*V24*0)+(F17*W24*0))/100</f>
        <v>0</v>
      </c>
      <c r="G24" s="56">
        <v>18</v>
      </c>
      <c r="H24" s="66" t="s">
        <v>66</v>
      </c>
      <c r="I24" s="122" t="s">
        <v>62</v>
      </c>
      <c r="J24" s="114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6"/>
      <c r="B25" s="56">
        <v>14</v>
      </c>
      <c r="C25" s="23"/>
      <c r="D25" s="63"/>
      <c r="E25" s="82"/>
      <c r="F25" s="80"/>
      <c r="G25" s="56">
        <v>19</v>
      </c>
      <c r="H25" s="119"/>
      <c r="I25" s="121"/>
      <c r="J25" s="120"/>
    </row>
    <row r="26" spans="1:10" ht="18" customHeight="1" thickBot="1">
      <c r="A26" s="16"/>
      <c r="B26" s="56">
        <v>15</v>
      </c>
      <c r="C26" s="59"/>
      <c r="D26" s="63"/>
      <c r="E26" s="63"/>
      <c r="F26" s="106"/>
      <c r="G26" s="56">
        <v>20</v>
      </c>
      <c r="H26" s="66" t="s">
        <v>45</v>
      </c>
      <c r="I26" s="123"/>
      <c r="J26" s="98">
        <f>SUM(J22:J25)+SUM(F22:F25)</f>
        <v>0</v>
      </c>
    </row>
    <row r="27" spans="1:10" ht="18" customHeight="1" thickTop="1">
      <c r="A27" s="16"/>
      <c r="B27" s="100"/>
      <c r="C27" s="135" t="s">
        <v>72</v>
      </c>
      <c r="D27" s="128"/>
      <c r="E27" s="101"/>
      <c r="F27" s="32"/>
      <c r="G27" s="108" t="s">
        <v>50</v>
      </c>
      <c r="H27" s="103" t="s">
        <v>51</v>
      </c>
      <c r="I27" s="31"/>
      <c r="J27" s="34"/>
    </row>
    <row r="28" spans="1:10" ht="18" customHeight="1">
      <c r="A28" s="16"/>
      <c r="B28" s="29"/>
      <c r="C28" s="126"/>
      <c r="D28" s="129"/>
      <c r="E28" s="25"/>
      <c r="F28" s="16"/>
      <c r="G28" s="88">
        <v>21</v>
      </c>
      <c r="H28" s="89" t="s">
        <v>52</v>
      </c>
      <c r="I28" s="116"/>
      <c r="J28" s="96">
        <f>F20+J20+F26+J26</f>
        <v>0</v>
      </c>
    </row>
    <row r="29" spans="1:10" ht="18" customHeight="1">
      <c r="A29" s="16"/>
      <c r="B29" s="73"/>
      <c r="C29" s="127"/>
      <c r="D29" s="130"/>
      <c r="E29" s="25"/>
      <c r="F29" s="16"/>
      <c r="G29" s="62">
        <v>22</v>
      </c>
      <c r="H29" s="65" t="s">
        <v>53</v>
      </c>
      <c r="I29" s="117">
        <f>J28-SUM('SO 18787'!K9:'SO 18787'!K45)</f>
        <v>0</v>
      </c>
      <c r="J29" s="113">
        <f>ROUND(((ROUND(I29,2)*20)*1/100),2)</f>
        <v>0</v>
      </c>
    </row>
    <row r="30" spans="1:10" ht="18" customHeight="1">
      <c r="A30" s="16"/>
      <c r="B30" s="26"/>
      <c r="C30" s="119"/>
      <c r="D30" s="121"/>
      <c r="E30" s="25"/>
      <c r="F30" s="16"/>
      <c r="G30" s="56">
        <v>23</v>
      </c>
      <c r="H30" s="66" t="s">
        <v>53</v>
      </c>
      <c r="I30" s="81">
        <f>SUM('SO 18787'!K9:'SO 18787'!K45)</f>
        <v>0</v>
      </c>
      <c r="J30" s="114">
        <f>ROUND(((ROUND(I30,2)*20)/100),2)</f>
        <v>0</v>
      </c>
    </row>
    <row r="31" spans="1:10" ht="18" customHeight="1">
      <c r="A31" s="16"/>
      <c r="B31" s="27"/>
      <c r="C31" s="131"/>
      <c r="D31" s="132"/>
      <c r="E31" s="25"/>
      <c r="F31" s="16"/>
      <c r="G31" s="88">
        <v>24</v>
      </c>
      <c r="H31" s="89" t="s">
        <v>54</v>
      </c>
      <c r="I31" s="111"/>
      <c r="J31" s="125">
        <f>SUM(J28:J30)</f>
        <v>0</v>
      </c>
    </row>
    <row r="32" spans="1:10" ht="18" customHeight="1" thickBot="1">
      <c r="A32" s="16"/>
      <c r="B32" s="44"/>
      <c r="C32" s="112"/>
      <c r="D32" s="118"/>
      <c r="E32" s="74"/>
      <c r="F32" s="75"/>
      <c r="G32" s="62" t="s">
        <v>55</v>
      </c>
      <c r="H32" s="112"/>
      <c r="I32" s="118"/>
      <c r="J32" s="115"/>
    </row>
    <row r="33" spans="1:10" ht="18" customHeight="1" thickTop="1">
      <c r="A33" s="16"/>
      <c r="B33" s="100"/>
      <c r="C33" s="101"/>
      <c r="D33" s="133" t="s">
        <v>70</v>
      </c>
      <c r="E33" s="77"/>
      <c r="F33" s="102"/>
      <c r="G33" s="109">
        <v>26</v>
      </c>
      <c r="H33" s="134" t="s">
        <v>71</v>
      </c>
      <c r="I33" s="32"/>
      <c r="J33" s="110"/>
    </row>
    <row r="34" spans="1:10" ht="18" customHeight="1">
      <c r="A34" s="16"/>
      <c r="B34" s="28"/>
      <c r="C34" s="24"/>
      <c r="D34" s="19"/>
      <c r="E34" s="19"/>
      <c r="F34" s="19"/>
      <c r="G34" s="19"/>
      <c r="H34" s="19"/>
      <c r="I34" s="32"/>
      <c r="J34" s="35"/>
    </row>
    <row r="35" spans="1:10" ht="18" customHeight="1">
      <c r="A35" s="16"/>
      <c r="B35" s="29"/>
      <c r="C35" s="25"/>
      <c r="D35" s="3"/>
      <c r="E35" s="3"/>
      <c r="F35" s="3"/>
      <c r="G35" s="3"/>
      <c r="H35" s="3"/>
      <c r="I35" s="16"/>
      <c r="J35" s="36"/>
    </row>
    <row r="36" spans="1:10" ht="18" customHeight="1">
      <c r="A36" s="16"/>
      <c r="B36" s="29"/>
      <c r="C36" s="25"/>
      <c r="D36" s="3"/>
      <c r="E36" s="3"/>
      <c r="F36" s="3"/>
      <c r="G36" s="3"/>
      <c r="H36" s="3"/>
      <c r="I36" s="16"/>
      <c r="J36" s="36"/>
    </row>
    <row r="37" spans="1:10" ht="18" customHeight="1">
      <c r="A37" s="16"/>
      <c r="B37" s="29"/>
      <c r="C37" s="25"/>
      <c r="D37" s="3"/>
      <c r="E37" s="3"/>
      <c r="F37" s="3"/>
      <c r="G37" s="3"/>
      <c r="H37" s="3"/>
      <c r="I37" s="16"/>
      <c r="J37" s="36"/>
    </row>
    <row r="38" spans="1:10" ht="18" customHeight="1">
      <c r="A38" s="16"/>
      <c r="B38" s="29"/>
      <c r="C38" s="25"/>
      <c r="D38" s="3"/>
      <c r="E38" s="3"/>
      <c r="F38" s="3"/>
      <c r="G38" s="3"/>
      <c r="H38" s="3"/>
      <c r="I38" s="16"/>
      <c r="J38" s="36"/>
    </row>
    <row r="39" spans="1:10" ht="18" customHeight="1">
      <c r="A39" s="16"/>
      <c r="B39" s="29"/>
      <c r="C39" s="25"/>
      <c r="D39" s="3"/>
      <c r="E39" s="3"/>
      <c r="F39" s="3"/>
      <c r="G39" s="3"/>
      <c r="H39" s="3"/>
      <c r="I39" s="16"/>
      <c r="J39" s="36"/>
    </row>
    <row r="40" spans="1:10" ht="18" customHeight="1" thickBot="1">
      <c r="A40" s="16"/>
      <c r="B40" s="73"/>
      <c r="C40" s="74"/>
      <c r="D40" s="17"/>
      <c r="E40" s="17"/>
      <c r="F40" s="17"/>
      <c r="G40" s="17"/>
      <c r="H40" s="17"/>
      <c r="I40" s="75"/>
      <c r="J40" s="76"/>
    </row>
    <row r="41" spans="1:10" ht="15.75" thickTop="1">
      <c r="A41" s="16"/>
      <c r="B41" s="77"/>
      <c r="C41" s="77"/>
      <c r="D41" s="77"/>
      <c r="E41" s="77"/>
      <c r="F41" s="77"/>
      <c r="G41" s="77"/>
      <c r="H41" s="77"/>
      <c r="I41" s="77"/>
      <c r="J41" s="77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2022-03-30T08:54:06Z</dcterms:created>
  <dcterms:modified xsi:type="dcterms:W3CDTF">2022-03-30T09:29:29Z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