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1 Eu fondy\"/>
    </mc:Choice>
  </mc:AlternateContent>
  <bookViews>
    <workbookView xWindow="0" yWindow="0" windowWidth="28800" windowHeight="12435"/>
  </bookViews>
  <sheets>
    <sheet name="vimek" sheetId="1" r:id="rId1"/>
  </sheets>
  <externalReferences>
    <externalReference r:id="rId2"/>
  </externalReferences>
  <definedNames>
    <definedName name="_xlnm.Print_Area" localSheetId="0">vimek!$A$1:$O$37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P15" i="1" s="1"/>
  <c r="O16" i="1"/>
  <c r="G20" i="1"/>
  <c r="L22" i="1"/>
  <c r="P20" i="1"/>
  <c r="P18" i="1"/>
  <c r="P17" i="1"/>
  <c r="P16" i="1"/>
  <c r="O14" i="1"/>
  <c r="P14" i="1" s="1"/>
  <c r="P13" i="1"/>
  <c r="O13" i="1"/>
  <c r="O12" i="1"/>
  <c r="P12" i="1" s="1"/>
  <c r="O22" i="1" l="1"/>
  <c r="P22" i="1" s="1"/>
  <c r="O24" i="1"/>
  <c r="O23" i="1" s="1"/>
</calcChain>
</file>

<file path=xl/sharedStrings.xml><?xml version="1.0" encoding="utf-8"?>
<sst xmlns="http://schemas.openxmlformats.org/spreadsheetml/2006/main" count="59" uniqueCount="48">
  <si>
    <t>Rozsah  zákazky a cenová ponuka dodávateľa</t>
  </si>
  <si>
    <t>príloha č. 1 Výzvy na predloženie ponuky</t>
  </si>
  <si>
    <t>Názov predmetu zákazky</t>
  </si>
  <si>
    <t>Objednávateľ</t>
  </si>
  <si>
    <t>Lesy SR š.p. OZ Karpaty</t>
  </si>
  <si>
    <t>Zmluva č.</t>
  </si>
  <si>
    <t>LO</t>
  </si>
  <si>
    <t>JPRL</t>
  </si>
  <si>
    <t>Požadované kombinácie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</si>
  <si>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</si>
  <si>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</si>
  <si>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</si>
  <si>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</si>
  <si>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</si>
  <si>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</si>
  <si>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t.j.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</si>
  <si>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</si>
  <si>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</si>
  <si>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Číslo položky podľa časti " Opis predmetu zákazky" súťažných podkladov (pracovné činnosti sa vykonajú v poradí, v akom sú uvedené čísla položiek).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</si>
  <si>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</si>
  <si>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</si>
  <si>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</si>
  <si>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12 Smolinské</t>
  </si>
  <si>
    <t>84d0</t>
  </si>
  <si>
    <t>VÚ -50</t>
  </si>
  <si>
    <t>m3</t>
  </si>
  <si>
    <t>89b0</t>
  </si>
  <si>
    <t>524a1</t>
  </si>
  <si>
    <t>524b0</t>
  </si>
  <si>
    <t>10 Kojatín</t>
  </si>
  <si>
    <t>286c0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</si>
  <si>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</si>
  <si>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</si>
  <si>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</si>
  <si>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</si>
  <si>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</si>
  <si>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 Zákazkovom liste.</t>
  </si>
  <si>
    <t>Ak dodávateľ nie je plátcom DPH uvedie v tabuľke " Dodávateľ" v riadku " IČ pre DPH"  -</t>
  </si>
  <si>
    <t>nie som plátcom DPH</t>
  </si>
  <si>
    <t>Dodávaleľ:</t>
  </si>
  <si>
    <t>Názov:</t>
  </si>
  <si>
    <t>Sídlo:</t>
  </si>
  <si>
    <t>IČO:</t>
  </si>
  <si>
    <t>DIČ:</t>
  </si>
  <si>
    <t>IČ pre DPH:</t>
  </si>
  <si>
    <t>Podpis  dodávateľa</t>
  </si>
  <si>
    <t>Lesnícke služby v pestovateľskom _ ťažbovom procese na OZ Karpaty VC Gbely   CLIMAROFCEELIVE</t>
  </si>
  <si>
    <r>
      <rPr>
        <b/>
        <sz val="11"/>
        <color theme="1"/>
        <rFont val="Calibri"/>
        <family val="2"/>
        <charset val="238"/>
        <scheme val="minor"/>
      </rPr>
      <t xml:space="preserve">* Požiadavky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Technologická spôsobilosť č. 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</si>
</sst>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8"/>
      <color rgb="FF7030A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2" borderId="0" xfId="0" applyFont="1" applyFill="1" applyAlignment="1" applyProtection="1"/>
    <xf numFmtId="0" fontId="4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/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7" fillId="2" borderId="1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4" xfId="0" applyFont="1" applyFill="1" applyBorder="1" applyProtection="1"/>
    <xf numFmtId="0" fontId="8" fillId="2" borderId="5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 wrapText="1"/>
    </xf>
    <xf numFmtId="3" fontId="12" fillId="2" borderId="21" xfId="0" applyNumberFormat="1" applyFont="1" applyFill="1" applyBorder="1" applyAlignment="1" applyProtection="1">
      <alignment horizontal="right" vertical="center"/>
    </xf>
    <xf numFmtId="3" fontId="8" fillId="2" borderId="21" xfId="0" applyNumberFormat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4" fontId="8" fillId="2" borderId="10" xfId="0" applyNumberFormat="1" applyFont="1" applyFill="1" applyBorder="1" applyAlignment="1" applyProtection="1">
      <alignment horizontal="center" vertical="center"/>
    </xf>
    <xf numFmtId="4" fontId="8" fillId="2" borderId="10" xfId="0" applyNumberFormat="1" applyFont="1" applyFill="1" applyBorder="1" applyAlignment="1" applyProtection="1">
      <alignment horizontal="center" vertical="center"/>
      <protection locked="0"/>
    </xf>
    <xf numFmtId="4" fontId="8" fillId="2" borderId="24" xfId="0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12" fillId="2" borderId="25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3" fontId="12" fillId="2" borderId="1" xfId="0" applyNumberFormat="1" applyFont="1" applyFill="1" applyBorder="1" applyAlignment="1" applyProtection="1">
      <alignment horizontal="right" vertical="center"/>
    </xf>
    <xf numFmtId="3" fontId="8" fillId="2" borderId="1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/>
    </xf>
    <xf numFmtId="4" fontId="8" fillId="2" borderId="17" xfId="0" applyNumberFormat="1" applyFont="1" applyFill="1" applyBorder="1" applyAlignment="1" applyProtection="1">
      <alignment horizontal="center" vertical="center"/>
    </xf>
    <xf numFmtId="4" fontId="8" fillId="2" borderId="27" xfId="0" applyNumberFormat="1" applyFont="1" applyFill="1" applyBorder="1" applyAlignment="1" applyProtection="1">
      <alignment horizontal="center" vertical="center"/>
    </xf>
    <xf numFmtId="4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 applyProtection="1">
      <alignment horizontal="center" vertical="center"/>
    </xf>
    <xf numFmtId="3" fontId="12" fillId="2" borderId="30" xfId="0" applyNumberFormat="1" applyFont="1" applyFill="1" applyBorder="1" applyAlignment="1" applyProtection="1">
      <alignment horizontal="right" vertical="center"/>
    </xf>
    <xf numFmtId="3" fontId="8" fillId="2" borderId="30" xfId="0" applyNumberFormat="1" applyFont="1" applyFill="1" applyBorder="1" applyAlignment="1" applyProtection="1">
      <alignment horizontal="center" vertical="center"/>
    </xf>
    <xf numFmtId="0" fontId="8" fillId="2" borderId="30" xfId="0" applyFont="1" applyFill="1" applyBorder="1" applyAlignment="1" applyProtection="1">
      <alignment horizontal="center" vertical="center" wrapText="1"/>
    </xf>
    <xf numFmtId="0" fontId="7" fillId="2" borderId="31" xfId="0" applyFont="1" applyFill="1" applyBorder="1" applyAlignment="1" applyProtection="1">
      <alignment horizontal="center" vertical="center"/>
    </xf>
    <xf numFmtId="4" fontId="8" fillId="2" borderId="19" xfId="0" applyNumberFormat="1" applyFont="1" applyFill="1" applyBorder="1" applyAlignment="1" applyProtection="1">
      <alignment horizontal="center" vertical="center"/>
    </xf>
    <xf numFmtId="4" fontId="8" fillId="2" borderId="19" xfId="0" applyNumberFormat="1" applyFont="1" applyFill="1" applyBorder="1" applyAlignment="1" applyProtection="1">
      <alignment horizontal="center" vertical="center"/>
      <protection locked="0"/>
    </xf>
    <xf numFmtId="4" fontId="8" fillId="2" borderId="13" xfId="0" applyNumberFormat="1" applyFont="1" applyFill="1" applyBorder="1" applyAlignment="1" applyProtection="1">
      <alignment horizontal="center" vertical="center"/>
    </xf>
    <xf numFmtId="4" fontId="8" fillId="2" borderId="32" xfId="0" applyNumberFormat="1" applyFont="1" applyFill="1" applyBorder="1" applyAlignment="1" applyProtection="1">
      <alignment horizontal="center" vertical="center"/>
    </xf>
    <xf numFmtId="0" fontId="12" fillId="2" borderId="33" xfId="0" applyFont="1" applyFill="1" applyBorder="1" applyAlignment="1" applyProtection="1">
      <alignment horizontal="center" vertical="center"/>
    </xf>
    <xf numFmtId="0" fontId="8" fillId="2" borderId="34" xfId="0" applyFont="1" applyFill="1" applyBorder="1" applyAlignment="1" applyProtection="1">
      <alignment horizontal="center" vertical="center" wrapText="1"/>
    </xf>
    <xf numFmtId="3" fontId="12" fillId="2" borderId="37" xfId="0" applyNumberFormat="1" applyFont="1" applyFill="1" applyBorder="1" applyAlignment="1" applyProtection="1">
      <alignment horizontal="right" vertical="center"/>
    </xf>
    <xf numFmtId="3" fontId="8" fillId="2" borderId="37" xfId="0" applyNumberFormat="1" applyFont="1" applyFill="1" applyBorder="1" applyAlignment="1" applyProtection="1">
      <alignment horizontal="center" vertical="center"/>
    </xf>
    <xf numFmtId="3" fontId="8" fillId="2" borderId="34" xfId="0" applyNumberFormat="1" applyFont="1" applyFill="1" applyBorder="1" applyAlignment="1" applyProtection="1">
      <alignment horizontal="center" vertical="center" wrapText="1"/>
    </xf>
    <xf numFmtId="0" fontId="8" fillId="2" borderId="37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/>
    </xf>
    <xf numFmtId="4" fontId="8" fillId="2" borderId="39" xfId="0" applyNumberFormat="1" applyFont="1" applyFill="1" applyBorder="1" applyAlignment="1" applyProtection="1">
      <alignment horizontal="center" vertical="center"/>
    </xf>
    <xf numFmtId="4" fontId="8" fillId="2" borderId="40" xfId="0" applyNumberFormat="1" applyFont="1" applyFill="1" applyBorder="1" applyAlignment="1" applyProtection="1">
      <alignment horizontal="center" vertical="center"/>
    </xf>
    <xf numFmtId="4" fontId="8" fillId="2" borderId="39" xfId="0" applyNumberFormat="1" applyFont="1" applyFill="1" applyBorder="1" applyAlignment="1" applyProtection="1">
      <alignment horizontal="center" vertical="center"/>
      <protection locked="0"/>
    </xf>
    <xf numFmtId="4" fontId="8" fillId="2" borderId="41" xfId="0" applyNumberFormat="1" applyFont="1" applyFill="1" applyBorder="1" applyAlignment="1" applyProtection="1">
      <alignment horizontal="center" vertical="center"/>
    </xf>
    <xf numFmtId="0" fontId="12" fillId="2" borderId="42" xfId="0" applyFont="1" applyFill="1" applyBorder="1" applyAlignment="1" applyProtection="1">
      <alignment horizontal="center" vertical="center"/>
    </xf>
    <xf numFmtId="0" fontId="12" fillId="2" borderId="43" xfId="0" applyFont="1" applyFill="1" applyBorder="1" applyAlignment="1" applyProtection="1">
      <alignment horizontal="center" vertical="center" wrapText="1"/>
    </xf>
    <xf numFmtId="0" fontId="3" fillId="2" borderId="43" xfId="0" applyFont="1" applyFill="1" applyBorder="1" applyAlignment="1" applyProtection="1">
      <alignment horizontal="center" vertical="center"/>
    </xf>
    <xf numFmtId="0" fontId="0" fillId="2" borderId="43" xfId="0" applyFill="1" applyBorder="1" applyAlignment="1" applyProtection="1">
      <alignment horizontal="center" vertical="center"/>
    </xf>
    <xf numFmtId="3" fontId="12" fillId="2" borderId="43" xfId="0" applyNumberFormat="1" applyFont="1" applyFill="1" applyBorder="1" applyAlignment="1" applyProtection="1">
      <alignment horizontal="right" vertical="center"/>
    </xf>
    <xf numFmtId="0" fontId="12" fillId="2" borderId="43" xfId="0" applyFont="1" applyFill="1" applyBorder="1" applyAlignment="1" applyProtection="1">
      <alignment horizontal="center" vertical="center"/>
    </xf>
    <xf numFmtId="4" fontId="8" fillId="2" borderId="44" xfId="0" applyNumberFormat="1" applyFont="1" applyFill="1" applyBorder="1" applyAlignment="1" applyProtection="1">
      <alignment horizontal="center" vertical="center"/>
    </xf>
    <xf numFmtId="4" fontId="8" fillId="2" borderId="44" xfId="0" applyNumberFormat="1" applyFont="1" applyFill="1" applyBorder="1" applyAlignment="1" applyProtection="1">
      <alignment horizontal="center" vertical="center"/>
      <protection locked="0"/>
    </xf>
    <xf numFmtId="0" fontId="0" fillId="2" borderId="42" xfId="0" applyFill="1" applyBorder="1" applyProtection="1"/>
    <xf numFmtId="0" fontId="8" fillId="2" borderId="8" xfId="0" applyFont="1" applyFill="1" applyBorder="1" applyAlignment="1" applyProtection="1">
      <alignment vertical="center"/>
    </xf>
    <xf numFmtId="4" fontId="8" fillId="2" borderId="14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/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6" fillId="3" borderId="0" xfId="0" applyFont="1" applyFill="1" applyAlignment="1"/>
    <xf numFmtId="0" fontId="0" fillId="3" borderId="0" xfId="0" applyFill="1" applyAlignment="1"/>
    <xf numFmtId="0" fontId="7" fillId="2" borderId="0" xfId="0" applyFont="1" applyFill="1" applyAlignment="1" applyProtection="1">
      <alignment horizontal="center"/>
    </xf>
    <xf numFmtId="0" fontId="7" fillId="3" borderId="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7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right" vertical="center" indent="2"/>
    </xf>
    <xf numFmtId="0" fontId="8" fillId="2" borderId="8" xfId="0" applyFont="1" applyFill="1" applyBorder="1" applyAlignment="1" applyProtection="1">
      <alignment horizontal="right" vertical="center" indent="2"/>
    </xf>
    <xf numFmtId="0" fontId="8" fillId="2" borderId="3" xfId="0" applyFont="1" applyFill="1" applyBorder="1" applyAlignment="1" applyProtection="1">
      <alignment horizontal="right" vertical="center" indent="2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horizontal="center" vertical="center"/>
    </xf>
    <xf numFmtId="0" fontId="8" fillId="2" borderId="28" xfId="0" applyFont="1" applyFill="1" applyBorder="1" applyAlignment="1" applyProtection="1">
      <alignment horizontal="center" vertical="center"/>
    </xf>
    <xf numFmtId="0" fontId="8" fillId="2" borderId="35" xfId="0" applyFont="1" applyFill="1" applyBorder="1" applyAlignment="1" applyProtection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right"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0" fillId="2" borderId="31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45" xfId="0" applyFill="1" applyBorder="1" applyAlignment="1">
      <alignment horizontal="center" vertical="top" wrapText="1"/>
    </xf>
    <xf numFmtId="0" fontId="0" fillId="2" borderId="46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47" xfId="0" applyFill="1" applyBorder="1" applyAlignment="1">
      <alignment horizontal="center" vertical="top" wrapText="1"/>
    </xf>
    <xf numFmtId="0" fontId="0" fillId="2" borderId="48" xfId="0" applyFill="1" applyBorder="1" applyAlignment="1">
      <alignment horizontal="center" vertical="top" wrapText="1"/>
    </xf>
    <xf numFmtId="0" fontId="0" fillId="2" borderId="49" xfId="0" applyFill="1" applyBorder="1" applyAlignment="1">
      <alignment horizontal="center" vertical="top" wrapText="1"/>
    </xf>
    <xf numFmtId="0" fontId="0" fillId="2" borderId="50" xfId="0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center" textRotation="90"/>
    </xf>
    <xf numFmtId="0" fontId="7" fillId="3" borderId="26" xfId="0" applyFont="1" applyFill="1" applyBorder="1" applyAlignment="1" applyProtection="1">
      <alignment horizontal="left"/>
      <protection locked="0"/>
    </xf>
    <xf numFmtId="0" fontId="7" fillId="3" borderId="16" xfId="0" applyFont="1" applyFill="1" applyBorder="1" applyAlignment="1" applyProtection="1">
      <alignment horizontal="left"/>
      <protection locked="0"/>
    </xf>
    <xf numFmtId="0" fontId="7" fillId="3" borderId="28" xfId="0" applyFont="1" applyFill="1" applyBorder="1" applyAlignment="1" applyProtection="1">
      <alignment horizontal="left"/>
      <protection locked="0"/>
    </xf>
    <xf numFmtId="0" fontId="0" fillId="3" borderId="2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.smolarcik\AppData\Local\Microsoft\Windows\INetCache\Content.Outlook\2Y590U33\Climafor%20prebierk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se"/>
      <sheetName val="vimek"/>
      <sheetName val="Vysvetlívky"/>
    </sheetNames>
    <sheetDataSet>
      <sheetData sheetId="0">
        <row r="19">
          <cell r="L19">
            <v>1039.42</v>
          </cell>
          <cell r="O19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10" zoomScaleNormal="100" zoomScaleSheetLayoutView="100" workbookViewId="0">
      <selection activeCell="C17" sqref="C17:D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1" t="s">
        <v>1</v>
      </c>
      <c r="O1" s="2"/>
    </row>
    <row r="2" spans="1:16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O2" s="2"/>
    </row>
    <row r="3" spans="1:16" ht="18" x14ac:dyDescent="0.25">
      <c r="A3" s="4" t="s">
        <v>2</v>
      </c>
      <c r="B3" s="3"/>
      <c r="C3" s="81" t="s">
        <v>46</v>
      </c>
      <c r="D3" s="82"/>
      <c r="E3" s="82"/>
      <c r="F3" s="82"/>
      <c r="G3" s="82"/>
      <c r="H3" s="82"/>
      <c r="I3" s="82"/>
      <c r="J3" s="82"/>
      <c r="K3" s="82"/>
      <c r="L3" s="3"/>
      <c r="N3" s="5"/>
      <c r="O3" s="2"/>
    </row>
    <row r="4" spans="1:16" ht="1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  <c r="O4" s="2"/>
    </row>
    <row r="5" spans="1:16" x14ac:dyDescent="0.25">
      <c r="A5" s="6"/>
      <c r="B5" s="6"/>
      <c r="C5" s="6"/>
      <c r="D5" s="6"/>
      <c r="E5" s="83"/>
      <c r="F5" s="83"/>
      <c r="G5" s="7"/>
      <c r="H5" s="6"/>
      <c r="I5" s="6"/>
      <c r="J5" s="6"/>
      <c r="K5" s="6"/>
      <c r="L5" s="6"/>
      <c r="M5" s="6"/>
      <c r="N5" s="6"/>
      <c r="O5" s="6"/>
    </row>
    <row r="6" spans="1:16" x14ac:dyDescent="0.25">
      <c r="A6" s="8" t="s">
        <v>3</v>
      </c>
      <c r="B6" s="84" t="s">
        <v>4</v>
      </c>
      <c r="C6" s="84"/>
      <c r="D6" s="84"/>
      <c r="E6" s="84"/>
      <c r="F6" s="84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10"/>
      <c r="B7" s="85"/>
      <c r="C7" s="85"/>
      <c r="D7" s="85"/>
      <c r="E7" s="85"/>
      <c r="F7" s="85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86" t="s">
        <v>5</v>
      </c>
      <c r="B8" s="87"/>
      <c r="C8" s="11"/>
      <c r="D8" s="12"/>
      <c r="E8" s="12"/>
      <c r="F8" s="12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13" t="s">
        <v>6</v>
      </c>
      <c r="B9" s="90" t="s">
        <v>7</v>
      </c>
      <c r="C9" s="92" t="s">
        <v>8</v>
      </c>
      <c r="D9" s="93"/>
      <c r="E9" s="94" t="s">
        <v>9</v>
      </c>
      <c r="F9" s="95"/>
      <c r="G9" s="96"/>
      <c r="H9" s="72" t="s">
        <v>10</v>
      </c>
      <c r="I9" s="75" t="s">
        <v>11</v>
      </c>
      <c r="J9" s="77" t="s">
        <v>12</v>
      </c>
      <c r="K9" s="97" t="s">
        <v>13</v>
      </c>
      <c r="L9" s="75" t="s">
        <v>14</v>
      </c>
      <c r="M9" s="75" t="s">
        <v>15</v>
      </c>
      <c r="N9" s="99" t="s">
        <v>16</v>
      </c>
      <c r="O9" s="101" t="s">
        <v>17</v>
      </c>
    </row>
    <row r="10" spans="1:16" ht="21.75" customHeight="1" x14ac:dyDescent="0.25">
      <c r="A10" s="14"/>
      <c r="B10" s="91"/>
      <c r="C10" s="88" t="s">
        <v>18</v>
      </c>
      <c r="D10" s="89"/>
      <c r="E10" s="88" t="s">
        <v>19</v>
      </c>
      <c r="F10" s="76" t="s">
        <v>20</v>
      </c>
      <c r="G10" s="75" t="s">
        <v>21</v>
      </c>
      <c r="H10" s="73"/>
      <c r="I10" s="76"/>
      <c r="J10" s="78"/>
      <c r="K10" s="98"/>
      <c r="L10" s="76"/>
      <c r="M10" s="76"/>
      <c r="N10" s="100"/>
      <c r="O10" s="102"/>
    </row>
    <row r="11" spans="1:16" ht="50.25" customHeight="1" thickBot="1" x14ac:dyDescent="0.3">
      <c r="A11" s="15">
        <v>9</v>
      </c>
      <c r="B11" s="91"/>
      <c r="C11" s="88"/>
      <c r="D11" s="89"/>
      <c r="E11" s="88"/>
      <c r="F11" s="76"/>
      <c r="G11" s="76"/>
      <c r="H11" s="74"/>
      <c r="I11" s="76"/>
      <c r="J11" s="79"/>
      <c r="K11" s="98"/>
      <c r="L11" s="76"/>
      <c r="M11" s="76"/>
      <c r="N11" s="100"/>
      <c r="O11" s="102"/>
    </row>
    <row r="12" spans="1:16" x14ac:dyDescent="0.25">
      <c r="A12" s="16" t="s">
        <v>22</v>
      </c>
      <c r="B12" s="17" t="s">
        <v>23</v>
      </c>
      <c r="C12" s="106">
        <v>5.7</v>
      </c>
      <c r="D12" s="107"/>
      <c r="E12" s="18">
        <v>25</v>
      </c>
      <c r="F12" s="19"/>
      <c r="G12" s="19">
        <v>25</v>
      </c>
      <c r="H12" s="17" t="s">
        <v>24</v>
      </c>
      <c r="I12" s="17"/>
      <c r="J12" s="17">
        <v>0.14000000000000001</v>
      </c>
      <c r="K12" s="20">
        <v>200</v>
      </c>
      <c r="L12" s="21">
        <v>512.30999999999995</v>
      </c>
      <c r="M12" s="21" t="s">
        <v>25</v>
      </c>
      <c r="N12" s="22"/>
      <c r="O12" s="23">
        <f>SUM(N12*G12)</f>
        <v>0</v>
      </c>
      <c r="P12" s="24" t="str">
        <f t="shared" ref="P12" si="0">IF( O12=0," ", IF(100-((L12/O12)*100)&gt;20,"viac ako 20%",0))</f>
        <v xml:space="preserve"> </v>
      </c>
    </row>
    <row r="13" spans="1:16" x14ac:dyDescent="0.25">
      <c r="A13" s="25" t="s">
        <v>22</v>
      </c>
      <c r="B13" s="26" t="s">
        <v>26</v>
      </c>
      <c r="C13" s="108">
        <v>5.7</v>
      </c>
      <c r="D13" s="108"/>
      <c r="E13" s="27">
        <v>80</v>
      </c>
      <c r="F13" s="28"/>
      <c r="G13" s="28">
        <v>80</v>
      </c>
      <c r="H13" s="29" t="s">
        <v>24</v>
      </c>
      <c r="I13" s="29"/>
      <c r="J13" s="29">
        <v>0.09</v>
      </c>
      <c r="K13" s="30">
        <v>300</v>
      </c>
      <c r="L13" s="31">
        <v>2085.67</v>
      </c>
      <c r="M13" s="32" t="s">
        <v>25</v>
      </c>
      <c r="N13" s="33"/>
      <c r="O13" s="23">
        <f>SUM(N13*G13)</f>
        <v>0</v>
      </c>
      <c r="P13" s="24" t="str">
        <f>IF( [1]kase!O19=0," ", IF(100-(([1]kase!L19/[1]kase!O19)*100)&gt;20,"viac ako 20%",0))</f>
        <v xml:space="preserve"> </v>
      </c>
    </row>
    <row r="14" spans="1:16" x14ac:dyDescent="0.25">
      <c r="A14" s="25" t="s">
        <v>22</v>
      </c>
      <c r="B14" s="29" t="s">
        <v>27</v>
      </c>
      <c r="C14" s="109">
        <v>5.7</v>
      </c>
      <c r="D14" s="110"/>
      <c r="E14" s="27">
        <v>157</v>
      </c>
      <c r="F14" s="28">
        <v>8</v>
      </c>
      <c r="G14" s="28">
        <v>165</v>
      </c>
      <c r="H14" s="29" t="s">
        <v>24</v>
      </c>
      <c r="I14" s="29"/>
      <c r="J14" s="29">
        <v>0.22</v>
      </c>
      <c r="K14" s="30">
        <v>400</v>
      </c>
      <c r="L14" s="31">
        <v>3178.68</v>
      </c>
      <c r="M14" s="32" t="s">
        <v>25</v>
      </c>
      <c r="N14" s="33"/>
      <c r="O14" s="23">
        <f t="shared" ref="O14:O15" si="1">SUM(N14*G14)</f>
        <v>0</v>
      </c>
      <c r="P14" s="24" t="str">
        <f t="shared" ref="P14:P20" si="2">IF( O14=0," ", IF(100-((L14/O14)*100)&gt;20,"viac ako 20%",0))</f>
        <v xml:space="preserve"> </v>
      </c>
    </row>
    <row r="15" spans="1:16" x14ac:dyDescent="0.25">
      <c r="A15" s="34" t="s">
        <v>22</v>
      </c>
      <c r="B15" s="29" t="s">
        <v>28</v>
      </c>
      <c r="C15" s="109">
        <v>5.7</v>
      </c>
      <c r="D15" s="110"/>
      <c r="E15" s="35">
        <v>54</v>
      </c>
      <c r="F15" s="36"/>
      <c r="G15" s="36">
        <v>54</v>
      </c>
      <c r="H15" s="29" t="s">
        <v>24</v>
      </c>
      <c r="I15" s="37"/>
      <c r="J15" s="37">
        <v>0.08</v>
      </c>
      <c r="K15" s="38">
        <v>400</v>
      </c>
      <c r="L15" s="39">
        <v>1451.93</v>
      </c>
      <c r="M15" s="32" t="s">
        <v>25</v>
      </c>
      <c r="N15" s="40"/>
      <c r="O15" s="23">
        <f t="shared" si="1"/>
        <v>0</v>
      </c>
      <c r="P15" s="24" t="str">
        <f t="shared" si="2"/>
        <v xml:space="preserve"> </v>
      </c>
    </row>
    <row r="16" spans="1:16" x14ac:dyDescent="0.25">
      <c r="A16" s="25" t="s">
        <v>29</v>
      </c>
      <c r="B16" s="29" t="s">
        <v>30</v>
      </c>
      <c r="C16" s="108">
        <v>5.7</v>
      </c>
      <c r="D16" s="108"/>
      <c r="E16" s="35">
        <v>120</v>
      </c>
      <c r="F16" s="36"/>
      <c r="G16" s="36">
        <v>120</v>
      </c>
      <c r="H16" s="29" t="s">
        <v>24</v>
      </c>
      <c r="I16" s="37"/>
      <c r="J16" s="37">
        <v>0.09</v>
      </c>
      <c r="K16" s="38">
        <v>200</v>
      </c>
      <c r="L16" s="39">
        <v>3128.5</v>
      </c>
      <c r="M16" s="32" t="s">
        <v>25</v>
      </c>
      <c r="N16" s="40"/>
      <c r="O16" s="23">
        <f>SUM(N16*G16)</f>
        <v>0</v>
      </c>
      <c r="P16" s="24" t="e">
        <f>IF(#REF!= 0," ", IF(100-((#REF!/#REF!)*100)&gt;20,"viac ako 20%",0))</f>
        <v>#REF!</v>
      </c>
    </row>
    <row r="17" spans="1:16" x14ac:dyDescent="0.25">
      <c r="A17" s="25"/>
      <c r="B17" s="29"/>
      <c r="C17" s="108"/>
      <c r="D17" s="108"/>
      <c r="E17" s="27"/>
      <c r="F17" s="28"/>
      <c r="G17" s="28"/>
      <c r="H17" s="29"/>
      <c r="I17" s="29"/>
      <c r="J17" s="29"/>
      <c r="K17" s="30"/>
      <c r="L17" s="31"/>
      <c r="M17" s="41"/>
      <c r="N17" s="40"/>
      <c r="O17" s="42"/>
      <c r="P17" s="24" t="str">
        <f t="shared" si="2"/>
        <v xml:space="preserve"> </v>
      </c>
    </row>
    <row r="18" spans="1:16" x14ac:dyDescent="0.25">
      <c r="A18" s="34"/>
      <c r="B18" s="29"/>
      <c r="C18" s="108"/>
      <c r="D18" s="108"/>
      <c r="E18" s="35"/>
      <c r="F18" s="36"/>
      <c r="G18" s="36"/>
      <c r="H18" s="29"/>
      <c r="I18" s="37"/>
      <c r="J18" s="37"/>
      <c r="K18" s="38"/>
      <c r="L18" s="39"/>
      <c r="M18" s="32"/>
      <c r="N18" s="40"/>
      <c r="O18" s="42"/>
      <c r="P18" s="24" t="str">
        <f t="shared" si="2"/>
        <v xml:space="preserve"> </v>
      </c>
    </row>
    <row r="19" spans="1:16" x14ac:dyDescent="0.25">
      <c r="A19" s="34"/>
      <c r="B19" s="29"/>
      <c r="C19" s="108"/>
      <c r="D19" s="108"/>
      <c r="E19" s="35"/>
      <c r="F19" s="36"/>
      <c r="G19" s="36"/>
      <c r="H19" s="29"/>
      <c r="I19" s="37"/>
      <c r="J19" s="37"/>
      <c r="K19" s="38"/>
      <c r="L19" s="39"/>
      <c r="M19" s="32"/>
      <c r="N19" s="40"/>
      <c r="O19" s="42"/>
      <c r="P19" s="24"/>
    </row>
    <row r="20" spans="1:16" ht="15.75" thickBot="1" x14ac:dyDescent="0.3">
      <c r="A20" s="43"/>
      <c r="B20" s="44"/>
      <c r="C20" s="111"/>
      <c r="D20" s="112"/>
      <c r="E20" s="45"/>
      <c r="F20" s="46"/>
      <c r="G20" s="46">
        <f>SUM(G12:G19)</f>
        <v>444</v>
      </c>
      <c r="H20" s="47"/>
      <c r="I20" s="48"/>
      <c r="J20" s="48"/>
      <c r="K20" s="49"/>
      <c r="L20" s="50"/>
      <c r="M20" s="51"/>
      <c r="N20" s="52"/>
      <c r="O20" s="53"/>
      <c r="P20" s="24" t="str">
        <f t="shared" si="2"/>
        <v xml:space="preserve"> </v>
      </c>
    </row>
    <row r="21" spans="1:16" ht="15.75" thickBot="1" x14ac:dyDescent="0.3">
      <c r="A21" s="54"/>
      <c r="B21" s="55"/>
      <c r="C21" s="56"/>
      <c r="D21" s="57"/>
      <c r="E21" s="58"/>
      <c r="F21" s="58"/>
      <c r="G21" s="58"/>
      <c r="H21" s="59"/>
      <c r="I21" s="55"/>
      <c r="J21" s="55"/>
      <c r="K21" s="56"/>
      <c r="L21" s="51"/>
      <c r="M21" s="60"/>
      <c r="N21" s="61"/>
      <c r="O21" s="51"/>
      <c r="P21" s="24"/>
    </row>
    <row r="22" spans="1:16" ht="15.75" thickBot="1" x14ac:dyDescent="0.3">
      <c r="A22" s="62"/>
      <c r="B22" s="63"/>
      <c r="C22" s="63"/>
      <c r="D22" s="63"/>
      <c r="E22" s="63"/>
      <c r="F22" s="63"/>
      <c r="G22" s="63"/>
      <c r="H22" s="63"/>
      <c r="I22" s="63"/>
      <c r="J22" s="113" t="s">
        <v>31</v>
      </c>
      <c r="K22" s="113"/>
      <c r="L22" s="51">
        <f>SUM(L12:L20)</f>
        <v>10357.09</v>
      </c>
      <c r="M22" s="64"/>
      <c r="N22" s="65" t="s">
        <v>32</v>
      </c>
      <c r="O22" s="66">
        <f>SUM(O12:O20)</f>
        <v>0</v>
      </c>
      <c r="P22" s="24" t="str">
        <f>IF(O22&gt;L22,"prekročená cena","nižšia ako stanovená")</f>
        <v>nižšia ako stanovená</v>
      </c>
    </row>
    <row r="23" spans="1:16" ht="15.75" thickBot="1" x14ac:dyDescent="0.3">
      <c r="A23" s="103" t="s">
        <v>33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  <c r="O23" s="66">
        <f>O24-O22</f>
        <v>0</v>
      </c>
    </row>
    <row r="24" spans="1:16" ht="15.75" thickBot="1" x14ac:dyDescent="0.3">
      <c r="A24" s="103" t="s">
        <v>34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66">
        <f>IF("nie"=MID(I32,1,3),O22,(O22*1.2))</f>
        <v>0</v>
      </c>
    </row>
    <row r="25" spans="1:16" x14ac:dyDescent="0.25">
      <c r="A25" s="114" t="s">
        <v>35</v>
      </c>
      <c r="B25" s="114"/>
      <c r="C25" s="114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6" x14ac:dyDescent="0.25">
      <c r="A26" s="115" t="s">
        <v>36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68" t="s">
        <v>37</v>
      </c>
      <c r="B27" s="68"/>
      <c r="C27" s="68"/>
      <c r="D27" s="68"/>
      <c r="E27" s="68"/>
      <c r="F27" s="68"/>
      <c r="G27" s="69" t="s">
        <v>38</v>
      </c>
      <c r="H27" s="68"/>
      <c r="I27" s="68"/>
      <c r="J27" s="70"/>
      <c r="K27" s="70"/>
      <c r="L27" s="70"/>
      <c r="M27" s="70"/>
      <c r="N27" s="70"/>
      <c r="O27" s="70"/>
    </row>
    <row r="28" spans="1:16" ht="15" customHeight="1" x14ac:dyDescent="0.25">
      <c r="A28" s="116" t="s">
        <v>47</v>
      </c>
      <c r="B28" s="117"/>
      <c r="C28" s="117"/>
      <c r="D28" s="117"/>
      <c r="E28" s="118"/>
      <c r="F28" s="125" t="s">
        <v>39</v>
      </c>
      <c r="G28" s="71" t="s">
        <v>40</v>
      </c>
      <c r="H28" s="126"/>
      <c r="I28" s="127"/>
      <c r="J28" s="127"/>
      <c r="K28" s="127"/>
      <c r="L28" s="127"/>
      <c r="M28" s="127"/>
      <c r="N28" s="127"/>
      <c r="O28" s="128"/>
    </row>
    <row r="29" spans="1:16" x14ac:dyDescent="0.25">
      <c r="A29" s="119"/>
      <c r="B29" s="120"/>
      <c r="C29" s="120"/>
      <c r="D29" s="120"/>
      <c r="E29" s="121"/>
      <c r="F29" s="125"/>
      <c r="G29" s="71" t="s">
        <v>41</v>
      </c>
      <c r="H29" s="126"/>
      <c r="I29" s="127"/>
      <c r="J29" s="127"/>
      <c r="K29" s="127"/>
      <c r="L29" s="127"/>
      <c r="M29" s="127"/>
      <c r="N29" s="127"/>
      <c r="O29" s="128"/>
    </row>
    <row r="30" spans="1:16" ht="18" customHeight="1" x14ac:dyDescent="0.25">
      <c r="A30" s="119"/>
      <c r="B30" s="120"/>
      <c r="C30" s="120"/>
      <c r="D30" s="120"/>
      <c r="E30" s="121"/>
      <c r="F30" s="125"/>
      <c r="G30" s="71" t="s">
        <v>42</v>
      </c>
      <c r="H30" s="126"/>
      <c r="I30" s="127"/>
      <c r="J30" s="127"/>
      <c r="K30" s="127"/>
      <c r="L30" s="127"/>
      <c r="M30" s="127"/>
      <c r="N30" s="127"/>
      <c r="O30" s="128"/>
    </row>
    <row r="31" spans="1:16" x14ac:dyDescent="0.25">
      <c r="A31" s="119"/>
      <c r="B31" s="120"/>
      <c r="C31" s="120"/>
      <c r="D31" s="120"/>
      <c r="E31" s="121"/>
      <c r="F31" s="125"/>
      <c r="G31" s="71" t="s">
        <v>43</v>
      </c>
      <c r="H31" s="126"/>
      <c r="I31" s="127"/>
      <c r="J31" s="127"/>
      <c r="K31" s="127"/>
      <c r="L31" s="127"/>
      <c r="M31" s="127"/>
      <c r="N31" s="127"/>
      <c r="O31" s="128"/>
    </row>
    <row r="32" spans="1:16" x14ac:dyDescent="0.25">
      <c r="A32" s="119"/>
      <c r="B32" s="120"/>
      <c r="C32" s="120"/>
      <c r="D32" s="120"/>
      <c r="E32" s="121"/>
      <c r="F32" s="125"/>
      <c r="G32" s="71" t="s">
        <v>44</v>
      </c>
      <c r="H32" s="126"/>
      <c r="I32" s="127"/>
      <c r="J32" s="127"/>
      <c r="K32" s="127"/>
      <c r="L32" s="127"/>
      <c r="M32" s="127"/>
      <c r="N32" s="127"/>
      <c r="O32" s="128"/>
    </row>
    <row r="33" spans="1:15" x14ac:dyDescent="0.25">
      <c r="A33" s="119"/>
      <c r="B33" s="120"/>
      <c r="C33" s="120"/>
      <c r="D33" s="120"/>
      <c r="E33" s="12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19"/>
      <c r="B34" s="120"/>
      <c r="C34" s="120"/>
      <c r="D34" s="120"/>
      <c r="E34" s="12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25">
      <c r="A35" s="122"/>
      <c r="B35" s="123"/>
      <c r="C35" s="123"/>
      <c r="D35" s="123"/>
      <c r="E35" s="124"/>
      <c r="F35" s="70"/>
      <c r="G35" s="12"/>
      <c r="H35" s="6"/>
      <c r="I35" s="12"/>
      <c r="J35" s="12" t="s">
        <v>45</v>
      </c>
      <c r="K35" s="12"/>
      <c r="L35" s="129"/>
      <c r="M35" s="130"/>
      <c r="N35" s="131"/>
      <c r="O35" s="12"/>
    </row>
    <row r="36" spans="1:15" x14ac:dyDescent="0.25">
      <c r="A36" s="70"/>
      <c r="B36" s="70"/>
      <c r="C36" s="70"/>
      <c r="D36" s="70"/>
      <c r="E36" s="70"/>
      <c r="F36" s="70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25">
      <c r="A37" s="9"/>
      <c r="B37" s="9"/>
      <c r="C37" s="9"/>
      <c r="D37" s="9"/>
      <c r="E37" s="9"/>
      <c r="F37" s="9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43">
    <mergeCell ref="A25:C25"/>
    <mergeCell ref="A26:O26"/>
    <mergeCell ref="A28:E35"/>
    <mergeCell ref="F28:F32"/>
    <mergeCell ref="H28:O28"/>
    <mergeCell ref="H29:O29"/>
    <mergeCell ref="H30:O30"/>
    <mergeCell ref="H31:O31"/>
    <mergeCell ref="H32:O32"/>
    <mergeCell ref="L35:N35"/>
    <mergeCell ref="A24:N24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J22:K22"/>
    <mergeCell ref="A23:N23"/>
    <mergeCell ref="K9:K11"/>
    <mergeCell ref="L9:L11"/>
    <mergeCell ref="M9:M11"/>
    <mergeCell ref="N9:N11"/>
    <mergeCell ref="O9:O11"/>
    <mergeCell ref="H9:H11"/>
    <mergeCell ref="I9:I11"/>
    <mergeCell ref="J9:J11"/>
    <mergeCell ref="A1:L1"/>
    <mergeCell ref="C3:K3"/>
    <mergeCell ref="E5:F5"/>
    <mergeCell ref="B6:F6"/>
    <mergeCell ref="B7:F7"/>
    <mergeCell ref="A8:B8"/>
    <mergeCell ref="C10:D11"/>
    <mergeCell ref="E10:E11"/>
    <mergeCell ref="F10:F11"/>
    <mergeCell ref="G10:G11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vimek</vt:lpstr>
      <vt:lpstr>vimek!Oblasť_tlače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robert.smolarcik</dc:creator>
  <cp:lastModifiedBy>marek.tabernaus</cp:lastModifiedBy>
  <dcterms:created xsi:type="dcterms:W3CDTF">2022-04-29T06:35:55Z</dcterms:created>
  <dcterms:modified xsi:type="dcterms:W3CDTF">2022-05-03T07:02:54Z</dcterms:modified>
</cp:coreProperties>
</file>