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2 Eu fondy\"/>
    </mc:Choice>
  </mc:AlternateContent>
  <bookViews>
    <workbookView xWindow="0" yWindow="0" windowWidth="28800" windowHeight="12432"/>
  </bookViews>
  <sheets>
    <sheet name="kase" sheetId="1" r:id="rId1"/>
  </sheets>
  <externalReferences>
    <externalReference r:id="rId2"/>
  </externalReferences>
  <definedNames>
    <definedName name="_xlnm.Print_Area" localSheetId="0">kase!$A$1:$O$37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O16" i="1" l="1"/>
  <c r="P16" i="1" s="1"/>
  <c r="O20" i="1"/>
  <c r="P20" i="1" s="1"/>
  <c r="O12" i="1"/>
  <c r="P12" i="1" s="1"/>
  <c r="G21" i="1"/>
  <c r="O21" i="1" s="1"/>
  <c r="P21" i="1" s="1"/>
  <c r="P19" i="1"/>
  <c r="O19" i="1"/>
  <c r="O18" i="1"/>
  <c r="P18" i="1" s="1"/>
  <c r="O17" i="1"/>
  <c r="P17" i="1" s="1"/>
  <c r="P15" i="1"/>
  <c r="O15" i="1"/>
  <c r="O14" i="1"/>
  <c r="P14" i="1" s="1"/>
  <c r="O13" i="1"/>
  <c r="P13" i="1" s="1"/>
  <c r="O22" i="1" l="1"/>
  <c r="O24" i="1"/>
  <c r="O23" i="1" s="1"/>
  <c r="P22" i="1"/>
</calcChain>
</file>

<file path=xl/sharedStrings.xml><?xml version="1.0" encoding="utf-8"?>
<sst xmlns="http://schemas.openxmlformats.org/spreadsheetml/2006/main" count="77" uniqueCount="53">
  <si>
    <t>Rozsah  zákazky a cenová ponuka dodávateľa</t>
  </si>
  <si>
    <t>príloha č. 1 Výzvy na predloženie ponuky</t>
  </si>
  <si>
    <t>Názov predmetu zákazky</t>
  </si>
  <si>
    <t>Objednávateľ</t>
  </si>
  <si>
    <t>Lesy SR š.p. OZ Karpaty</t>
  </si>
  <si>
    <t>Zmluva č.</t>
  </si>
  <si>
    <t>LO</t>
  </si>
  <si>
    <t>JPRL</t>
  </si>
  <si>
    <t>Požadované kombinácie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</si>
  <si>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</si>
  <si>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</si>
  <si>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</si>
  <si>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</si>
  <si>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</si>
  <si>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</si>
  <si>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t.j.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</si>
  <si>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</si>
  <si>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</si>
  <si>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Číslo položky podľa časti " Opis predmetu zákazky" súťažných podkladov (pracovné činnosti sa vykonajú v poradí, v akom sú uvedené čísla položiek).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</si>
  <si>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</si>
  <si>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</si>
  <si>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</si>
  <si>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12 Smolinské</t>
  </si>
  <si>
    <t>78b0</t>
  </si>
  <si>
    <t>VÚ -50</t>
  </si>
  <si>
    <t>m3</t>
  </si>
  <si>
    <t>87a0</t>
  </si>
  <si>
    <t>89a0</t>
  </si>
  <si>
    <t>84c0</t>
  </si>
  <si>
    <t>10 Kojatín</t>
  </si>
  <si>
    <t>282a2</t>
  </si>
  <si>
    <t>284a1</t>
  </si>
  <si>
    <t>284a2</t>
  </si>
  <si>
    <t>281c0</t>
  </si>
  <si>
    <t>377a0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</si>
  <si>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</si>
  <si>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</si>
  <si>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</si>
  <si>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</si>
  <si>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</si>
  <si>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 Zákazkovom liste.</t>
  </si>
  <si>
    <t>Ak dodávateľ nie je plátcom DPH uvedie v tabuľke " Dodávateľ" v riadku " IČ pre DPH"  -</t>
  </si>
  <si>
    <t>nie som plátcom DPH</t>
  </si>
  <si>
    <t>Dodávaleľ:</t>
  </si>
  <si>
    <t>Názov:</t>
  </si>
  <si>
    <t>Sídlo:</t>
  </si>
  <si>
    <t>IČO:</t>
  </si>
  <si>
    <t>DIČ:</t>
  </si>
  <si>
    <t>IČ pre DPH:</t>
  </si>
  <si>
    <t>Podpis  dodávateľa</t>
  </si>
  <si>
    <t>Lesnícke služby v pestovateľskom _ ťažbovom procese na OZ Karpaty VC Gbely   CLIMAFORCEELIVE</t>
  </si>
  <si>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</t>
    </r>
    <r>
      <rPr>
        <b/>
        <sz val="11"/>
        <color rgb="FFFF0000"/>
        <rFont val="Calibri"/>
        <family val="2"/>
        <charset val="238"/>
        <scheme val="minor"/>
      </rPr>
      <t>Približovacie linky sú široké 2,5m a nebudu sa rozširovať,a  zaroveň nesmie dôsť k poškodeniu bočných stromov.</t>
    </r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</si>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</sst>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8"/>
      <color rgb="FF7030A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 applyAlignment="1" applyProtection="1"/>
    <xf numFmtId="0" fontId="4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4" xfId="0" applyFont="1" applyFill="1" applyBorder="1" applyProtection="1"/>
    <xf numFmtId="0" fontId="8" fillId="2" borderId="5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/>
    </xf>
    <xf numFmtId="4" fontId="8" fillId="2" borderId="10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12" fillId="0" borderId="0" xfId="0" applyFont="1"/>
    <xf numFmtId="0" fontId="13" fillId="2" borderId="23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4" fontId="8" fillId="2" borderId="17" xfId="0" applyNumberFormat="1" applyFont="1" applyFill="1" applyBorder="1" applyAlignment="1" applyProtection="1">
      <alignment horizontal="center" vertical="center"/>
    </xf>
    <xf numFmtId="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0" fillId="2" borderId="25" xfId="0" applyFill="1" applyBorder="1" applyProtection="1"/>
    <xf numFmtId="0" fontId="8" fillId="2" borderId="8" xfId="0" applyFont="1" applyFill="1" applyBorder="1" applyAlignment="1" applyProtection="1">
      <alignment vertical="center"/>
    </xf>
    <xf numFmtId="4" fontId="8" fillId="2" borderId="26" xfId="0" applyNumberFormat="1" applyFont="1" applyFill="1" applyBorder="1" applyAlignment="1" applyProtection="1">
      <alignment horizontal="center" vertical="center"/>
    </xf>
    <xf numFmtId="4" fontId="8" fillId="2" borderId="14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/>
    <xf numFmtId="3" fontId="13" fillId="2" borderId="1" xfId="0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left" vertical="center" wrapText="1"/>
    </xf>
    <xf numFmtId="0" fontId="8" fillId="2" borderId="23" xfId="0" applyFont="1" applyFill="1" applyBorder="1" applyAlignment="1" applyProtection="1">
      <alignment horizontal="left" vertical="center" wrapText="1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8" fillId="2" borderId="2" xfId="0" applyFont="1" applyFill="1" applyBorder="1" applyAlignment="1" applyProtection="1">
      <alignment horizontal="right" vertical="center" indent="2"/>
    </xf>
    <xf numFmtId="0" fontId="8" fillId="2" borderId="8" xfId="0" applyFont="1" applyFill="1" applyBorder="1" applyAlignment="1" applyProtection="1">
      <alignment horizontal="right" vertical="center" indent="2"/>
    </xf>
    <xf numFmtId="0" fontId="8" fillId="2" borderId="3" xfId="0" applyFont="1" applyFill="1" applyBorder="1" applyAlignment="1" applyProtection="1">
      <alignment horizontal="right" vertical="center" indent="2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27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2" borderId="34" xfId="0" applyFill="1" applyBorder="1" applyAlignment="1">
      <alignment horizontal="center" vertical="top" wrapText="1"/>
    </xf>
    <xf numFmtId="0" fontId="0" fillId="2" borderId="35" xfId="0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 textRotation="90"/>
    </xf>
    <xf numFmtId="0" fontId="7" fillId="3" borderId="29" xfId="0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 applyProtection="1">
      <alignment horizontal="left"/>
      <protection locked="0"/>
    </xf>
    <xf numFmtId="0" fontId="7" fillId="3" borderId="30" xfId="0" applyFont="1" applyFill="1" applyBorder="1" applyAlignment="1" applyProtection="1">
      <alignment horizontal="left"/>
      <protection locked="0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right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6" fillId="3" borderId="0" xfId="0" applyFont="1" applyFill="1" applyAlignment="1"/>
    <xf numFmtId="0" fontId="0" fillId="3" borderId="0" xfId="0" applyFill="1" applyAlignment="1"/>
    <xf numFmtId="0" fontId="7" fillId="2" borderId="0" xfId="0" applyFont="1" applyFill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2" fontId="8" fillId="2" borderId="10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.smolarcik\AppData\Local\Microsoft\Windows\INetCache\Content.Outlook\2Y590U33\Climafor%20prebierk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e"/>
      <sheetName val="vimek"/>
      <sheetName val="Vysvetlívky"/>
    </sheetNames>
    <sheetDataSet>
      <sheetData sheetId="0"/>
      <sheetData sheetId="1">
        <row r="13">
          <cell r="L13">
            <v>2085.67</v>
          </cell>
          <cell r="O13">
            <v>0</v>
          </cell>
        </row>
        <row r="16">
          <cell r="L16">
            <v>3128.5</v>
          </cell>
          <cell r="O1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13" zoomScaleNormal="100" zoomScaleSheetLayoutView="100" workbookViewId="0">
      <selection activeCell="L14" sqref="L14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 t="s">
        <v>1</v>
      </c>
      <c r="O1" s="2"/>
    </row>
    <row r="2" spans="1:16" ht="11.2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O2" s="2"/>
    </row>
    <row r="3" spans="1:16" ht="17.399999999999999" x14ac:dyDescent="0.3">
      <c r="A3" s="4" t="s">
        <v>2</v>
      </c>
      <c r="B3" s="3"/>
      <c r="C3" s="86" t="s">
        <v>50</v>
      </c>
      <c r="D3" s="87"/>
      <c r="E3" s="87"/>
      <c r="F3" s="87"/>
      <c r="G3" s="87"/>
      <c r="H3" s="87"/>
      <c r="I3" s="87"/>
      <c r="J3" s="87"/>
      <c r="K3" s="87"/>
      <c r="L3" s="3"/>
      <c r="N3" s="5"/>
      <c r="O3" s="2"/>
    </row>
    <row r="4" spans="1:16" ht="10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2"/>
    </row>
    <row r="5" spans="1:16" x14ac:dyDescent="0.3">
      <c r="A5" s="6"/>
      <c r="B5" s="6"/>
      <c r="C5" s="6"/>
      <c r="D5" s="6"/>
      <c r="E5" s="88"/>
      <c r="F5" s="88"/>
      <c r="G5" s="7"/>
      <c r="H5" s="6"/>
      <c r="I5" s="6"/>
      <c r="J5" s="6"/>
      <c r="K5" s="6"/>
      <c r="L5" s="6"/>
      <c r="M5" s="6"/>
      <c r="N5" s="6"/>
      <c r="O5" s="6"/>
    </row>
    <row r="6" spans="1:16" x14ac:dyDescent="0.3">
      <c r="A6" s="8" t="s">
        <v>3</v>
      </c>
      <c r="B6" s="89" t="s">
        <v>4</v>
      </c>
      <c r="C6" s="89"/>
      <c r="D6" s="89"/>
      <c r="E6" s="89"/>
      <c r="F6" s="89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5">
      <c r="A7" s="10"/>
      <c r="B7" s="90"/>
      <c r="C7" s="90"/>
      <c r="D7" s="90"/>
      <c r="E7" s="90"/>
      <c r="F7" s="90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5">
      <c r="A8" s="91" t="s">
        <v>5</v>
      </c>
      <c r="B8" s="92"/>
      <c r="C8" s="11"/>
      <c r="D8" s="12"/>
      <c r="E8" s="12"/>
      <c r="F8" s="12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5">
      <c r="A9" s="13" t="s">
        <v>6</v>
      </c>
      <c r="B9" s="95" t="s">
        <v>7</v>
      </c>
      <c r="C9" s="97" t="s">
        <v>8</v>
      </c>
      <c r="D9" s="98"/>
      <c r="E9" s="99" t="s">
        <v>9</v>
      </c>
      <c r="F9" s="100"/>
      <c r="G9" s="101"/>
      <c r="H9" s="79" t="s">
        <v>10</v>
      </c>
      <c r="I9" s="73" t="s">
        <v>11</v>
      </c>
      <c r="J9" s="82" t="s">
        <v>12</v>
      </c>
      <c r="K9" s="71" t="s">
        <v>13</v>
      </c>
      <c r="L9" s="73" t="s">
        <v>14</v>
      </c>
      <c r="M9" s="73" t="s">
        <v>15</v>
      </c>
      <c r="N9" s="75" t="s">
        <v>16</v>
      </c>
      <c r="O9" s="77" t="s">
        <v>17</v>
      </c>
    </row>
    <row r="10" spans="1:16" ht="21.75" customHeight="1" x14ac:dyDescent="0.3">
      <c r="A10" s="14"/>
      <c r="B10" s="96"/>
      <c r="C10" s="93" t="s">
        <v>18</v>
      </c>
      <c r="D10" s="94"/>
      <c r="E10" s="93" t="s">
        <v>19</v>
      </c>
      <c r="F10" s="74" t="s">
        <v>20</v>
      </c>
      <c r="G10" s="73" t="s">
        <v>21</v>
      </c>
      <c r="H10" s="80"/>
      <c r="I10" s="74"/>
      <c r="J10" s="83"/>
      <c r="K10" s="72"/>
      <c r="L10" s="74"/>
      <c r="M10" s="74"/>
      <c r="N10" s="76"/>
      <c r="O10" s="78"/>
    </row>
    <row r="11" spans="1:16" ht="50.25" customHeight="1" thickBot="1" x14ac:dyDescent="0.35">
      <c r="A11" s="15">
        <v>9</v>
      </c>
      <c r="B11" s="96"/>
      <c r="C11" s="93"/>
      <c r="D11" s="94"/>
      <c r="E11" s="93"/>
      <c r="F11" s="74"/>
      <c r="G11" s="74"/>
      <c r="H11" s="81"/>
      <c r="I11" s="74"/>
      <c r="J11" s="84"/>
      <c r="K11" s="72"/>
      <c r="L11" s="74"/>
      <c r="M11" s="74"/>
      <c r="N11" s="76"/>
      <c r="O11" s="78"/>
    </row>
    <row r="12" spans="1:16" x14ac:dyDescent="0.3">
      <c r="A12" s="45" t="s">
        <v>22</v>
      </c>
      <c r="B12" s="16" t="s">
        <v>23</v>
      </c>
      <c r="C12" s="68">
        <v>5.7</v>
      </c>
      <c r="D12" s="68"/>
      <c r="E12" s="17">
        <v>157</v>
      </c>
      <c r="F12" s="17"/>
      <c r="G12" s="17">
        <v>157</v>
      </c>
      <c r="H12" s="17" t="s">
        <v>24</v>
      </c>
      <c r="I12" s="17"/>
      <c r="J12" s="17">
        <v>0.12</v>
      </c>
      <c r="K12" s="18">
        <v>400</v>
      </c>
      <c r="L12" s="102">
        <v>3804.31</v>
      </c>
      <c r="M12" s="19" t="s">
        <v>25</v>
      </c>
      <c r="N12" s="20"/>
      <c r="O12" s="19">
        <f t="shared" ref="O12:O21" si="0">SUM(N12*G12)</f>
        <v>0</v>
      </c>
      <c r="P12" s="21" t="str">
        <f>IF( O12=0," ", IF(100-((L12/O12)*100)&gt;20,"viac ako 20%",0))</f>
        <v xml:space="preserve"> </v>
      </c>
    </row>
    <row r="13" spans="1:16" x14ac:dyDescent="0.3">
      <c r="A13" s="29" t="s">
        <v>22</v>
      </c>
      <c r="B13" s="23" t="s">
        <v>26</v>
      </c>
      <c r="C13" s="69">
        <v>5.7</v>
      </c>
      <c r="D13" s="69"/>
      <c r="E13" s="44">
        <v>80</v>
      </c>
      <c r="F13" s="25"/>
      <c r="G13" s="25">
        <v>80</v>
      </c>
      <c r="H13" s="23" t="s">
        <v>24</v>
      </c>
      <c r="I13" s="23"/>
      <c r="J13" s="23">
        <v>0.12</v>
      </c>
      <c r="K13" s="26">
        <v>300</v>
      </c>
      <c r="L13" s="27">
        <v>1639.38</v>
      </c>
      <c r="M13" s="27" t="s">
        <v>25</v>
      </c>
      <c r="N13" s="28"/>
      <c r="O13" s="27">
        <f t="shared" si="0"/>
        <v>0</v>
      </c>
      <c r="P13" s="21" t="str">
        <f>IF( O13=0," ", IF(100-((L13/O13)*100)&gt;20,"viac ako 20%",0))</f>
        <v xml:space="preserve"> </v>
      </c>
    </row>
    <row r="14" spans="1:16" x14ac:dyDescent="0.3">
      <c r="A14" s="29" t="s">
        <v>22</v>
      </c>
      <c r="B14" s="30" t="s">
        <v>27</v>
      </c>
      <c r="C14" s="69">
        <v>5.7</v>
      </c>
      <c r="D14" s="69"/>
      <c r="E14" s="44">
        <v>80</v>
      </c>
      <c r="F14" s="25"/>
      <c r="G14" s="25">
        <v>80</v>
      </c>
      <c r="H14" s="23" t="s">
        <v>24</v>
      </c>
      <c r="I14" s="23"/>
      <c r="J14" s="23">
        <v>0.23</v>
      </c>
      <c r="K14" s="26">
        <v>200</v>
      </c>
      <c r="L14" s="27">
        <v>1432.58</v>
      </c>
      <c r="M14" s="27" t="s">
        <v>25</v>
      </c>
      <c r="N14" s="28"/>
      <c r="O14" s="27">
        <f t="shared" si="0"/>
        <v>0</v>
      </c>
      <c r="P14" s="21" t="str">
        <f>IF( O14=0," ", IF(100-((L14/O14)*100)&gt;20,"viac ako 20%",0))</f>
        <v xml:space="preserve"> </v>
      </c>
    </row>
    <row r="15" spans="1:16" x14ac:dyDescent="0.3">
      <c r="A15" s="46" t="s">
        <v>22</v>
      </c>
      <c r="B15" s="30" t="s">
        <v>28</v>
      </c>
      <c r="C15" s="69">
        <v>5.7</v>
      </c>
      <c r="D15" s="69"/>
      <c r="E15" s="23">
        <v>50</v>
      </c>
      <c r="F15" s="23"/>
      <c r="G15" s="23">
        <v>50</v>
      </c>
      <c r="H15" s="23" t="s">
        <v>24</v>
      </c>
      <c r="I15" s="23"/>
      <c r="J15" s="23">
        <v>0.3</v>
      </c>
      <c r="K15" s="26">
        <v>200</v>
      </c>
      <c r="L15" s="31">
        <v>789.61</v>
      </c>
      <c r="M15" s="27" t="s">
        <v>25</v>
      </c>
      <c r="N15" s="32"/>
      <c r="O15" s="27">
        <f t="shared" si="0"/>
        <v>0</v>
      </c>
      <c r="P15" s="21" t="str">
        <f>IF( [1]vimek!O13=0," ", IF(100-(([1]vimek!L13/[1]vimek!O13)*100)&gt;20,"viac ako 20%",0))</f>
        <v xml:space="preserve"> </v>
      </c>
    </row>
    <row r="16" spans="1:16" x14ac:dyDescent="0.3">
      <c r="A16" s="29" t="s">
        <v>29</v>
      </c>
      <c r="B16" s="23" t="s">
        <v>30</v>
      </c>
      <c r="C16" s="69">
        <v>5.7</v>
      </c>
      <c r="D16" s="69"/>
      <c r="E16" s="44">
        <v>40</v>
      </c>
      <c r="F16" s="25"/>
      <c r="G16" s="25">
        <v>40</v>
      </c>
      <c r="H16" s="23" t="s">
        <v>24</v>
      </c>
      <c r="I16" s="23"/>
      <c r="J16" s="23">
        <v>0.14000000000000001</v>
      </c>
      <c r="K16" s="26">
        <v>200</v>
      </c>
      <c r="L16" s="27">
        <v>831.54</v>
      </c>
      <c r="M16" s="27" t="s">
        <v>25</v>
      </c>
      <c r="N16" s="28"/>
      <c r="O16" s="27">
        <f t="shared" si="0"/>
        <v>0</v>
      </c>
      <c r="P16" s="21" t="str">
        <f>IF( O16=0," ", IF(100-((L16/O16)*100)&gt;20,"viac ako 20%",0))</f>
        <v xml:space="preserve"> </v>
      </c>
    </row>
    <row r="17" spans="1:16" x14ac:dyDescent="0.3">
      <c r="A17" s="29" t="s">
        <v>29</v>
      </c>
      <c r="B17" s="23" t="s">
        <v>31</v>
      </c>
      <c r="C17" s="69">
        <v>5.7</v>
      </c>
      <c r="D17" s="69"/>
      <c r="E17" s="44">
        <v>124</v>
      </c>
      <c r="F17" s="25"/>
      <c r="G17" s="25">
        <v>124</v>
      </c>
      <c r="H17" s="23" t="s">
        <v>24</v>
      </c>
      <c r="I17" s="23"/>
      <c r="J17" s="23">
        <v>0.25</v>
      </c>
      <c r="K17" s="26">
        <v>200</v>
      </c>
      <c r="L17" s="27">
        <v>2220.4899999999998</v>
      </c>
      <c r="M17" s="27" t="s">
        <v>25</v>
      </c>
      <c r="N17" s="28"/>
      <c r="O17" s="27">
        <f t="shared" si="0"/>
        <v>0</v>
      </c>
      <c r="P17" s="21" t="str">
        <f>IF( O17=0," ", IF(100-((L17/O17)*100)&gt;20,"viac ako 20%",0))</f>
        <v xml:space="preserve"> </v>
      </c>
    </row>
    <row r="18" spans="1:16" x14ac:dyDescent="0.3">
      <c r="A18" s="29" t="s">
        <v>29</v>
      </c>
      <c r="B18" s="23" t="s">
        <v>32</v>
      </c>
      <c r="C18" s="69">
        <v>5.7</v>
      </c>
      <c r="D18" s="69"/>
      <c r="E18" s="44">
        <v>65</v>
      </c>
      <c r="F18" s="25"/>
      <c r="G18" s="25">
        <v>65</v>
      </c>
      <c r="H18" s="23" t="s">
        <v>24</v>
      </c>
      <c r="I18" s="23"/>
      <c r="J18" s="23">
        <v>0.14000000000000001</v>
      </c>
      <c r="K18" s="26">
        <v>200</v>
      </c>
      <c r="L18" s="27">
        <v>1332</v>
      </c>
      <c r="M18" s="27" t="s">
        <v>25</v>
      </c>
      <c r="N18" s="28"/>
      <c r="O18" s="27">
        <f t="shared" si="0"/>
        <v>0</v>
      </c>
      <c r="P18" s="21" t="str">
        <f>IF( O18=0," ", IF(100-((L18/O18)*100)&gt;20,"viac ako 20%",0))</f>
        <v xml:space="preserve"> </v>
      </c>
    </row>
    <row r="19" spans="1:16" x14ac:dyDescent="0.3">
      <c r="A19" s="29" t="s">
        <v>29</v>
      </c>
      <c r="B19" s="30" t="s">
        <v>33</v>
      </c>
      <c r="C19" s="69">
        <v>5.7</v>
      </c>
      <c r="D19" s="69"/>
      <c r="E19" s="44">
        <v>50</v>
      </c>
      <c r="F19" s="25"/>
      <c r="G19" s="25">
        <v>50</v>
      </c>
      <c r="H19" s="23" t="s">
        <v>24</v>
      </c>
      <c r="I19" s="23"/>
      <c r="J19" s="23">
        <v>0.18</v>
      </c>
      <c r="K19" s="26">
        <v>300</v>
      </c>
      <c r="L19" s="27">
        <v>1039.42</v>
      </c>
      <c r="M19" s="27" t="s">
        <v>25</v>
      </c>
      <c r="N19" s="28"/>
      <c r="O19" s="27">
        <f t="shared" si="0"/>
        <v>0</v>
      </c>
      <c r="P19" s="21" t="str">
        <f>IF( [1]vimek!O16=0," ", IF(100-(([1]vimek!L16/[1]vimek!O16)*100)&gt;20,"viac ako 20%",0))</f>
        <v xml:space="preserve"> </v>
      </c>
    </row>
    <row r="20" spans="1:16" x14ac:dyDescent="0.3">
      <c r="A20" s="29" t="s">
        <v>29</v>
      </c>
      <c r="B20" s="23" t="s">
        <v>34</v>
      </c>
      <c r="C20" s="69">
        <v>5.7</v>
      </c>
      <c r="D20" s="69"/>
      <c r="E20" s="44">
        <v>180</v>
      </c>
      <c r="F20" s="25"/>
      <c r="G20" s="25">
        <v>180</v>
      </c>
      <c r="H20" s="23" t="s">
        <v>24</v>
      </c>
      <c r="I20" s="23"/>
      <c r="J20" s="23">
        <v>0.2</v>
      </c>
      <c r="K20" s="26">
        <v>200</v>
      </c>
      <c r="L20" s="27">
        <v>3223.3</v>
      </c>
      <c r="M20" s="27" t="s">
        <v>25</v>
      </c>
      <c r="N20" s="28"/>
      <c r="O20" s="27">
        <f t="shared" si="0"/>
        <v>0</v>
      </c>
      <c r="P20" s="21" t="str">
        <f>IF( O20=0," ", IF(100-((L20/O20)*100)&gt;20,"viac ako 20%",0))</f>
        <v xml:space="preserve"> </v>
      </c>
    </row>
    <row r="21" spans="1:16" ht="15" thickBot="1" x14ac:dyDescent="0.35">
      <c r="A21" s="22" t="s">
        <v>52</v>
      </c>
      <c r="B21" s="23"/>
      <c r="C21" s="69"/>
      <c r="D21" s="69"/>
      <c r="E21" s="24"/>
      <c r="F21" s="25"/>
      <c r="G21" s="25">
        <f>SUM(G12:G20)</f>
        <v>826</v>
      </c>
      <c r="H21" s="23"/>
      <c r="I21" s="23"/>
      <c r="J21" s="23"/>
      <c r="K21" s="26"/>
      <c r="L21" s="27"/>
      <c r="M21" s="27" t="s">
        <v>25</v>
      </c>
      <c r="N21" s="28"/>
      <c r="O21" s="27">
        <f t="shared" si="0"/>
        <v>0</v>
      </c>
      <c r="P21" s="21" t="str">
        <f>IF( O21=0," ", IF(100-((L21/O21)*100)&gt;20,"viac ako 20%",0))</f>
        <v xml:space="preserve"> </v>
      </c>
    </row>
    <row r="22" spans="1:16" ht="15" thickBot="1" x14ac:dyDescent="0.35">
      <c r="A22" s="33"/>
      <c r="B22" s="34"/>
      <c r="C22" s="34"/>
      <c r="D22" s="34"/>
      <c r="E22" s="34"/>
      <c r="F22" s="34"/>
      <c r="G22" s="34"/>
      <c r="H22" s="34"/>
      <c r="I22" s="34"/>
      <c r="J22" s="70" t="s">
        <v>35</v>
      </c>
      <c r="K22" s="70"/>
      <c r="L22" s="35">
        <f>SUM(L12:L21)</f>
        <v>16312.630000000001</v>
      </c>
      <c r="M22" s="36"/>
      <c r="N22" s="37" t="s">
        <v>36</v>
      </c>
      <c r="O22" s="38">
        <f>SUM(O13:O21)</f>
        <v>0</v>
      </c>
      <c r="P22" s="21" t="str">
        <f>IF(O22&gt;L22,"prekročená cena","nižšia ako stanovená")</f>
        <v>nižšia ako stanovená</v>
      </c>
    </row>
    <row r="23" spans="1:16" ht="15" thickBot="1" x14ac:dyDescent="0.35">
      <c r="A23" s="50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38">
        <f>O24-O22</f>
        <v>0</v>
      </c>
    </row>
    <row r="24" spans="1:16" ht="15" thickBot="1" x14ac:dyDescent="0.35">
      <c r="A24" s="50" t="s">
        <v>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38">
        <f>IF("nie"=MID(I32,1,3),O22,(O22*1.2))</f>
        <v>0</v>
      </c>
    </row>
    <row r="25" spans="1:16" x14ac:dyDescent="0.3">
      <c r="A25" s="53" t="s">
        <v>39</v>
      </c>
      <c r="B25" s="53"/>
      <c r="C25" s="5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6" x14ac:dyDescent="0.3">
      <c r="A26" s="54" t="s">
        <v>40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6" ht="25.5" customHeight="1" x14ac:dyDescent="0.3">
      <c r="A27" s="40" t="s">
        <v>41</v>
      </c>
      <c r="B27" s="40"/>
      <c r="C27" s="40"/>
      <c r="D27" s="40"/>
      <c r="E27" s="40"/>
      <c r="F27" s="40"/>
      <c r="G27" s="41" t="s">
        <v>42</v>
      </c>
      <c r="H27" s="40"/>
      <c r="I27" s="40"/>
      <c r="J27" s="42"/>
      <c r="K27" s="42"/>
      <c r="L27" s="42"/>
      <c r="M27" s="42"/>
      <c r="N27" s="42"/>
      <c r="O27" s="42"/>
    </row>
    <row r="28" spans="1:16" ht="15" customHeight="1" x14ac:dyDescent="0.3">
      <c r="A28" s="55" t="s">
        <v>51</v>
      </c>
      <c r="B28" s="56"/>
      <c r="C28" s="56"/>
      <c r="D28" s="56"/>
      <c r="E28" s="57"/>
      <c r="F28" s="64" t="s">
        <v>43</v>
      </c>
      <c r="G28" s="43" t="s">
        <v>44</v>
      </c>
      <c r="H28" s="65"/>
      <c r="I28" s="66"/>
      <c r="J28" s="66"/>
      <c r="K28" s="66"/>
      <c r="L28" s="66"/>
      <c r="M28" s="66"/>
      <c r="N28" s="66"/>
      <c r="O28" s="67"/>
    </row>
    <row r="29" spans="1:16" x14ac:dyDescent="0.3">
      <c r="A29" s="58"/>
      <c r="B29" s="59"/>
      <c r="C29" s="59"/>
      <c r="D29" s="59"/>
      <c r="E29" s="60"/>
      <c r="F29" s="64"/>
      <c r="G29" s="43" t="s">
        <v>45</v>
      </c>
      <c r="H29" s="65"/>
      <c r="I29" s="66"/>
      <c r="J29" s="66"/>
      <c r="K29" s="66"/>
      <c r="L29" s="66"/>
      <c r="M29" s="66"/>
      <c r="N29" s="66"/>
      <c r="O29" s="67"/>
    </row>
    <row r="30" spans="1:16" ht="18" customHeight="1" x14ac:dyDescent="0.3">
      <c r="A30" s="58"/>
      <c r="B30" s="59"/>
      <c r="C30" s="59"/>
      <c r="D30" s="59"/>
      <c r="E30" s="60"/>
      <c r="F30" s="64"/>
      <c r="G30" s="43" t="s">
        <v>46</v>
      </c>
      <c r="H30" s="65"/>
      <c r="I30" s="66"/>
      <c r="J30" s="66"/>
      <c r="K30" s="66"/>
      <c r="L30" s="66"/>
      <c r="M30" s="66"/>
      <c r="N30" s="66"/>
      <c r="O30" s="67"/>
    </row>
    <row r="31" spans="1:16" x14ac:dyDescent="0.3">
      <c r="A31" s="58"/>
      <c r="B31" s="59"/>
      <c r="C31" s="59"/>
      <c r="D31" s="59"/>
      <c r="E31" s="60"/>
      <c r="F31" s="64"/>
      <c r="G31" s="43" t="s">
        <v>47</v>
      </c>
      <c r="H31" s="65"/>
      <c r="I31" s="66"/>
      <c r="J31" s="66"/>
      <c r="K31" s="66"/>
      <c r="L31" s="66"/>
      <c r="M31" s="66"/>
      <c r="N31" s="66"/>
      <c r="O31" s="67"/>
    </row>
    <row r="32" spans="1:16" x14ac:dyDescent="0.3">
      <c r="A32" s="58"/>
      <c r="B32" s="59"/>
      <c r="C32" s="59"/>
      <c r="D32" s="59"/>
      <c r="E32" s="60"/>
      <c r="F32" s="64"/>
      <c r="G32" s="43" t="s">
        <v>48</v>
      </c>
      <c r="H32" s="65"/>
      <c r="I32" s="66"/>
      <c r="J32" s="66"/>
      <c r="K32" s="66"/>
      <c r="L32" s="66"/>
      <c r="M32" s="66"/>
      <c r="N32" s="66"/>
      <c r="O32" s="67"/>
    </row>
    <row r="33" spans="1:15" x14ac:dyDescent="0.3">
      <c r="A33" s="58"/>
      <c r="B33" s="59"/>
      <c r="C33" s="59"/>
      <c r="D33" s="59"/>
      <c r="E33" s="60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3">
      <c r="A34" s="58"/>
      <c r="B34" s="59"/>
      <c r="C34" s="59"/>
      <c r="D34" s="59"/>
      <c r="E34" s="60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">
      <c r="A35" s="61"/>
      <c r="B35" s="62"/>
      <c r="C35" s="62"/>
      <c r="D35" s="62"/>
      <c r="E35" s="63"/>
      <c r="F35" s="42"/>
      <c r="G35" s="12"/>
      <c r="H35" s="6"/>
      <c r="I35" s="12"/>
      <c r="J35" s="12" t="s">
        <v>49</v>
      </c>
      <c r="K35" s="12"/>
      <c r="L35" s="47"/>
      <c r="M35" s="48"/>
      <c r="N35" s="49"/>
      <c r="O35" s="12"/>
    </row>
    <row r="36" spans="1:15" x14ac:dyDescent="0.3">
      <c r="A36" s="42"/>
      <c r="B36" s="42"/>
      <c r="C36" s="42"/>
      <c r="D36" s="42"/>
      <c r="E36" s="42"/>
      <c r="F36" s="4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3">
      <c r="A37" s="9"/>
      <c r="B37" s="9"/>
      <c r="C37" s="9"/>
      <c r="D37" s="9"/>
      <c r="E37" s="9"/>
      <c r="F37" s="9"/>
      <c r="G37" s="12"/>
      <c r="H37" s="12"/>
      <c r="I37" s="12"/>
      <c r="J37" s="12"/>
      <c r="K37" s="12"/>
      <c r="L37" s="12"/>
      <c r="M37" s="12"/>
      <c r="N37" s="12"/>
      <c r="O37" s="12"/>
    </row>
  </sheetData>
  <mergeCells count="44">
    <mergeCell ref="H9:H11"/>
    <mergeCell ref="I9:I11"/>
    <mergeCell ref="J9:J11"/>
    <mergeCell ref="A1:L1"/>
    <mergeCell ref="C3:K3"/>
    <mergeCell ref="E5:F5"/>
    <mergeCell ref="B6:F6"/>
    <mergeCell ref="B7:F7"/>
    <mergeCell ref="A8:B8"/>
    <mergeCell ref="C10:D11"/>
    <mergeCell ref="E10:E11"/>
    <mergeCell ref="F10:F11"/>
    <mergeCell ref="G10:G11"/>
    <mergeCell ref="B9:B11"/>
    <mergeCell ref="C9:D9"/>
    <mergeCell ref="E9:G9"/>
    <mergeCell ref="K9:K11"/>
    <mergeCell ref="L9:L11"/>
    <mergeCell ref="M9:M11"/>
    <mergeCell ref="N9:N11"/>
    <mergeCell ref="O9:O11"/>
    <mergeCell ref="A23:N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J22:K22"/>
    <mergeCell ref="L35:N35"/>
    <mergeCell ref="A24:N24"/>
    <mergeCell ref="A25:C25"/>
    <mergeCell ref="A26:O26"/>
    <mergeCell ref="A28:E35"/>
    <mergeCell ref="F28:F32"/>
    <mergeCell ref="H28:O28"/>
    <mergeCell ref="H29:O29"/>
    <mergeCell ref="H30:O30"/>
    <mergeCell ref="H31:O31"/>
    <mergeCell ref="H32:O32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kase</vt:lpstr>
      <vt:lpstr>kase!Oblasť_tlače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robert.smolarcik</dc:creator>
  <cp:lastModifiedBy>marek.tabernaus</cp:lastModifiedBy>
  <dcterms:created xsi:type="dcterms:W3CDTF">2022-04-29T06:34:12Z</dcterms:created>
  <dcterms:modified xsi:type="dcterms:W3CDTF">2022-05-04T12:32:43Z</dcterms:modified>
</cp:coreProperties>
</file>