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Jagerčík\Agenda Verejného obstarávania\OZ Karpaty\VO ťažba DNS + Eufondy\Čiastkové zákazky\Výzva č. 3 Prevádzka Lozorno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ponuka'!$A$1:$O$37</definedName>
  </definedNames>
  <calcPr calcId="162913"/>
</workbook>
</file>

<file path=xl/calcChain.xml><?xml version="1.0" encoding="utf-8"?>
<calcChain xmlns="http://schemas.openxmlformats.org/spreadsheetml/2006/main">
  <c r="L22" i="1" l="1"/>
  <c r="P19" i="1" l="1"/>
  <c r="P18" i="1"/>
  <c r="P17" i="1"/>
  <c r="O19" i="1"/>
  <c r="O18" i="1"/>
  <c r="O17" i="1"/>
  <c r="O14" i="1"/>
  <c r="O12" i="1"/>
  <c r="P12" i="1" l="1"/>
  <c r="P14" i="1"/>
  <c r="O20" i="1" l="1"/>
  <c r="P20" i="1" s="1"/>
  <c r="O16" i="1"/>
  <c r="P16" i="1" s="1"/>
  <c r="O15" i="1"/>
  <c r="P15" i="1" s="1"/>
  <c r="O13" i="1"/>
  <c r="P13" i="1" s="1"/>
  <c r="O22" i="1" l="1"/>
  <c r="P22" i="1" s="1"/>
  <c r="O24" i="1" l="1"/>
  <c r="O23" i="1" s="1"/>
</calcChain>
</file>

<file path=xl/sharedStrings.xml><?xml version="1.0" encoding="utf-8"?>
<sst xmlns="http://schemas.openxmlformats.org/spreadsheetml/2006/main" count="112" uniqueCount="86">
  <si>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</si>
  <si>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</si>
  <si>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</si>
  <si>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</si>
  <si>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</si>
  <si>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</si>
  <si>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</si>
  <si>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</si>
  <si>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</si>
  <si>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</si>
  <si>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</si>
  <si>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</si>
  <si>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</si>
  <si>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</si>
  <si>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</si>
  <si>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</si>
  <si>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</si>
  <si>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</si>
  <si>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</si>
  <si>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</si>
  <si>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</si>
  <si>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</si>
  <si>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</si>
  <si>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</si>
  <si>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</si>
  <si>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</si>
  <si>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</si>
  <si>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</si>
  <si>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</si>
  <si>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</si>
  <si>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</si>
  <si>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</si>
  <si>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</si>
  <si>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</si>
  <si>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</si>
  <si>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</si>
  <si>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</si>
  <si>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</si>
  <si>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</si>
  <si>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</si>
  <si>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</si>
  <si>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</si>
  <si>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</si>
  <si>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</si>
  <si>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</si>
  <si>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</si>
  <si>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</si>
  <si>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</si>
  <si>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</si>
  <si>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</si>
  <si>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</si>
  <si>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</si>
  <si>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</si>
  <si>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</si>
  <si>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</si>
  <si>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</si>
  <si>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</si>
  <si>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</si>
  <si>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</si>
  <si>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</si>
  <si>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</si>
  <si>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</si>
  <si>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</si>
  <si>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</si>
  <si>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</si>
  <si>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</si>
  <si>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</si>
  <si>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</si>
  <si>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</si>
  <si>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</si>
  <si>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 xml:space="preserve">príloha č. 5 Zmluvy </t>
  </si>
  <si>
    <t>266 A1</t>
  </si>
  <si>
    <t xml:space="preserve"> </t>
  </si>
  <si>
    <t>266 B</t>
  </si>
  <si>
    <t>254 C</t>
  </si>
  <si>
    <t>263 B</t>
  </si>
  <si>
    <t>266 C</t>
  </si>
  <si>
    <t>VU-50</t>
  </si>
  <si>
    <t>1,2,3,4a,4d,6,7</t>
  </si>
  <si>
    <t>VU+50</t>
  </si>
  <si>
    <t>268 A1</t>
  </si>
  <si>
    <t>Lesy SR š.p. OZ Karpaty</t>
  </si>
  <si>
    <t>Kostolná</t>
  </si>
  <si>
    <t>321 B</t>
  </si>
  <si>
    <t>254 D</t>
  </si>
  <si>
    <t xml:space="preserve">Projekt Climaforceelife z programu LIFE 19 a ostatná ťažbová činnosť na OZ Šaštín                                                 Lesnícke služby v  ťažbovom procese na OZ Karpaty VC Lozorno 3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</si>
</sst>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8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1" xfId="0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/>
    </xf>
    <xf numFmtId="0" fontId="5" fillId="3" borderId="10" xfId="0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0" fontId="6" fillId="3" borderId="27" xfId="0" applyFont="1" applyFill="1" applyBorder="1" applyAlignment="1" applyProtection="1">
      <alignment horizontal="left" vertical="center"/>
    </xf>
    <xf numFmtId="3" fontId="10" fillId="3" borderId="28" xfId="0" applyNumberFormat="1" applyFont="1" applyFill="1" applyBorder="1" applyAlignment="1" applyProtection="1">
      <alignment horizontal="right" vertical="center"/>
    </xf>
    <xf numFmtId="0" fontId="10" fillId="3" borderId="30" xfId="0" applyFont="1" applyFill="1" applyBorder="1" applyAlignment="1" applyProtection="1">
      <alignment horizontal="center" vertical="center"/>
    </xf>
    <xf numFmtId="3" fontId="10" fillId="3" borderId="31" xfId="0" applyNumberFormat="1" applyFont="1" applyFill="1" applyBorder="1" applyAlignment="1" applyProtection="1">
      <alignment horizontal="right" vertical="center"/>
    </xf>
    <xf numFmtId="0" fontId="10" fillId="3" borderId="34" xfId="0" applyFont="1" applyFill="1" applyBorder="1" applyAlignment="1" applyProtection="1">
      <alignment horizontal="center" vertical="center"/>
    </xf>
    <xf numFmtId="0" fontId="10" fillId="3" borderId="35" xfId="0" applyFont="1" applyFill="1" applyBorder="1" applyAlignment="1" applyProtection="1">
      <alignment horizontal="center" vertical="center" wrapText="1"/>
    </xf>
    <xf numFmtId="0" fontId="3" fillId="3" borderId="35" xfId="0" applyFont="1" applyFill="1" applyBorder="1" applyAlignment="1" applyProtection="1">
      <alignment horizontal="center" vertical="center"/>
    </xf>
    <xf numFmtId="0" fontId="0" fillId="3" borderId="35" xfId="0" applyFill="1" applyBorder="1" applyAlignment="1" applyProtection="1">
      <alignment horizontal="center" vertical="center"/>
    </xf>
    <xf numFmtId="3" fontId="10" fillId="3" borderId="35" xfId="0" applyNumberFormat="1" applyFont="1" applyFill="1" applyBorder="1" applyAlignment="1" applyProtection="1">
      <alignment horizontal="right" vertical="center"/>
    </xf>
    <xf numFmtId="0" fontId="10" fillId="3" borderId="35" xfId="0" applyFont="1" applyFill="1" applyBorder="1" applyAlignment="1" applyProtection="1">
      <alignment horizontal="center" vertical="center"/>
    </xf>
    <xf numFmtId="4" fontId="6" fillId="3" borderId="37" xfId="0" applyNumberFormat="1" applyFont="1" applyFill="1" applyBorder="1" applyAlignment="1" applyProtection="1">
      <alignment horizontal="center" vertical="center"/>
    </xf>
    <xf numFmtId="4" fontId="6" fillId="3" borderId="36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3" xfId="0" applyNumberFormat="1" applyFont="1" applyFill="1" applyBorder="1" applyAlignment="1" applyProtection="1">
      <alignment horizontal="center" vertical="center"/>
    </xf>
    <xf numFmtId="4" fontId="6" fillId="3" borderId="36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7" fillId="3" borderId="8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39" xfId="0" applyNumberFormat="1" applyFont="1" applyFill="1" applyBorder="1" applyAlignment="1" applyProtection="1">
      <alignment horizontal="center" vertical="center"/>
      <protection locked="0"/>
    </xf>
    <xf numFmtId="4" fontId="6" fillId="3" borderId="45" xfId="0" applyNumberFormat="1" applyFont="1" applyFill="1" applyBorder="1" applyAlignment="1" applyProtection="1">
      <alignment horizontal="center" vertical="center"/>
      <protection locked="0"/>
    </xf>
    <xf numFmtId="0" fontId="3" fillId="3" borderId="37" xfId="0" applyFont="1" applyFill="1" applyBorder="1" applyProtection="1"/>
    <xf numFmtId="0" fontId="0" fillId="3" borderId="34" xfId="0" applyFill="1" applyBorder="1" applyProtection="1"/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10" fillId="3" borderId="46" xfId="0" applyFont="1" applyFill="1" applyBorder="1" applyAlignment="1" applyProtection="1">
      <alignment horizontal="center" vertical="center"/>
    </xf>
    <xf numFmtId="3" fontId="10" fillId="3" borderId="47" xfId="0" applyNumberFormat="1" applyFont="1" applyFill="1" applyBorder="1" applyAlignment="1" applyProtection="1">
      <alignment horizontal="right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0" fontId="6" fillId="3" borderId="47" xfId="0" applyFont="1" applyFill="1" applyBorder="1" applyAlignment="1" applyProtection="1">
      <alignment horizontal="center" vertical="center"/>
    </xf>
    <xf numFmtId="0" fontId="6" fillId="3" borderId="20" xfId="0" applyFont="1" applyFill="1" applyBorder="1" applyAlignment="1" applyProtection="1">
      <alignment horizontal="center" vertical="center" wrapText="1"/>
    </xf>
    <xf numFmtId="3" fontId="6" fillId="3" borderId="1" xfId="0" applyNumberFormat="1" applyFont="1" applyFill="1" applyBorder="1" applyAlignment="1" applyProtection="1">
      <alignment horizontal="center" vertical="center"/>
    </xf>
    <xf numFmtId="0" fontId="5" fillId="3" borderId="25" xfId="0" applyFont="1" applyFill="1" applyBorder="1" applyAlignment="1" applyProtection="1">
      <alignment horizontal="center" vertical="center"/>
    </xf>
    <xf numFmtId="3" fontId="6" fillId="3" borderId="28" xfId="0" applyNumberFormat="1" applyFont="1" applyFill="1" applyBorder="1" applyAlignment="1" applyProtection="1">
      <alignment horizontal="center" vertical="center"/>
    </xf>
    <xf numFmtId="0" fontId="6" fillId="3" borderId="28" xfId="0" applyFont="1" applyFill="1" applyBorder="1" applyAlignment="1" applyProtection="1">
      <alignment horizontal="center" vertical="center" wrapText="1"/>
    </xf>
    <xf numFmtId="0" fontId="5" fillId="3" borderId="43" xfId="0" applyFont="1" applyFill="1" applyBorder="1" applyAlignment="1" applyProtection="1">
      <alignment horizontal="center" vertical="center"/>
    </xf>
    <xf numFmtId="3" fontId="6" fillId="3" borderId="47" xfId="0" applyNumberFormat="1" applyFont="1" applyFill="1" applyBorder="1" applyAlignment="1" applyProtection="1">
      <alignment horizontal="center" vertical="center"/>
    </xf>
    <xf numFmtId="3" fontId="6" fillId="3" borderId="31" xfId="0" applyNumberFormat="1" applyFont="1" applyFill="1" applyBorder="1" applyAlignment="1" applyProtection="1">
      <alignment horizontal="center" vertical="center"/>
    </xf>
    <xf numFmtId="0" fontId="6" fillId="3" borderId="47" xfId="0" applyFont="1" applyFill="1" applyBorder="1" applyAlignment="1" applyProtection="1">
      <alignment horizontal="center" vertical="center" wrapText="1"/>
    </xf>
    <xf numFmtId="0" fontId="5" fillId="3" borderId="40" xfId="0" applyFont="1" applyFill="1" applyBorder="1" applyAlignment="1" applyProtection="1">
      <alignment horizontal="center" vertical="center"/>
    </xf>
    <xf numFmtId="0" fontId="6" fillId="3" borderId="31" xfId="0" applyFont="1" applyFill="1" applyBorder="1" applyAlignment="1" applyProtection="1">
      <alignment horizontal="center" vertical="center" wrapText="1"/>
    </xf>
    <xf numFmtId="0" fontId="5" fillId="3" borderId="32" xfId="0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40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2" xfId="0" applyFill="1" applyBorder="1" applyAlignment="1">
      <alignment horizontal="center" vertical="top" wrapText="1"/>
    </xf>
    <xf numFmtId="0" fontId="0" fillId="3" borderId="43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0" fillId="3" borderId="44" xfId="0" applyFill="1" applyBorder="1" applyAlignment="1">
      <alignment horizontal="center" vertical="top" wrapText="1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39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4" fillId="2" borderId="0" xfId="0" applyFont="1" applyFill="1" applyAlignment="1">
      <alignment wrapText="1"/>
    </xf>
    <xf numFmtId="0" fontId="0" fillId="0" borderId="0" xfId="0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view="pageBreakPreview" topLeftCell="A4" zoomScaleNormal="100" zoomScaleSheetLayoutView="100" workbookViewId="0">
      <selection activeCell="H6" sqref="H6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16" t="s">
        <v>64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6" t="s">
        <v>69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70</v>
      </c>
      <c r="O2" s="15"/>
    </row>
    <row r="3" spans="1:16" ht="18" customHeight="1" x14ac:dyDescent="0.25">
      <c r="A3" s="17" t="s">
        <v>0</v>
      </c>
      <c r="B3" s="13"/>
      <c r="C3" s="141" t="s">
        <v>85</v>
      </c>
      <c r="D3" s="142"/>
      <c r="E3" s="142"/>
      <c r="F3" s="142"/>
      <c r="G3" s="142"/>
      <c r="H3" s="142"/>
      <c r="I3" s="142"/>
      <c r="J3" s="142"/>
      <c r="K3" s="142"/>
      <c r="L3" s="13"/>
      <c r="N3" s="14"/>
      <c r="O3" s="15"/>
    </row>
    <row r="4" spans="1:16" ht="10.5" customHeight="1" x14ac:dyDescent="0.25">
      <c r="A4" s="13"/>
      <c r="B4" s="13"/>
      <c r="C4" s="142"/>
      <c r="D4" s="142"/>
      <c r="E4" s="142"/>
      <c r="F4" s="142"/>
      <c r="G4" s="142"/>
      <c r="H4" s="142"/>
      <c r="I4" s="142"/>
      <c r="J4" s="142"/>
      <c r="K4" s="142"/>
      <c r="L4" s="13"/>
      <c r="M4" s="13"/>
      <c r="N4" s="14"/>
      <c r="O4" s="15"/>
    </row>
    <row r="5" spans="1:16" x14ac:dyDescent="0.25">
      <c r="A5" s="18"/>
      <c r="B5" s="18"/>
      <c r="C5" s="142"/>
      <c r="D5" s="142"/>
      <c r="E5" s="142"/>
      <c r="F5" s="142"/>
      <c r="G5" s="142"/>
      <c r="H5" s="142"/>
      <c r="I5" s="142"/>
      <c r="J5" s="142"/>
      <c r="K5" s="142"/>
      <c r="L5" s="18"/>
      <c r="M5" s="18"/>
      <c r="N5" s="18"/>
      <c r="O5" s="18"/>
    </row>
    <row r="6" spans="1:16" x14ac:dyDescent="0.25">
      <c r="A6" s="20" t="s">
        <v>1</v>
      </c>
      <c r="B6" s="121" t="s">
        <v>81</v>
      </c>
      <c r="C6" s="121"/>
      <c r="D6" s="121"/>
      <c r="E6" s="121"/>
      <c r="F6" s="121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22"/>
      <c r="C7" s="122"/>
      <c r="D7" s="122"/>
      <c r="E7" s="122"/>
      <c r="F7" s="122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19" t="s">
        <v>66</v>
      </c>
      <c r="B8" s="12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62" t="s">
        <v>8</v>
      </c>
      <c r="B9" s="123" t="s">
        <v>2</v>
      </c>
      <c r="C9" s="131" t="s">
        <v>53</v>
      </c>
      <c r="D9" s="132"/>
      <c r="E9" s="133" t="s">
        <v>3</v>
      </c>
      <c r="F9" s="134"/>
      <c r="G9" s="135"/>
      <c r="H9" s="125" t="s">
        <v>4</v>
      </c>
      <c r="I9" s="92" t="s">
        <v>5</v>
      </c>
      <c r="J9" s="128" t="s">
        <v>6</v>
      </c>
      <c r="K9" s="117" t="s">
        <v>7</v>
      </c>
      <c r="L9" s="92" t="s">
        <v>54</v>
      </c>
      <c r="M9" s="92" t="s">
        <v>60</v>
      </c>
      <c r="N9" s="95" t="s">
        <v>58</v>
      </c>
      <c r="O9" s="97" t="s">
        <v>59</v>
      </c>
    </row>
    <row r="10" spans="1:16" ht="21.75" customHeight="1" x14ac:dyDescent="0.25">
      <c r="A10" s="25"/>
      <c r="B10" s="124"/>
      <c r="C10" s="99" t="s">
        <v>68</v>
      </c>
      <c r="D10" s="100"/>
      <c r="E10" s="99" t="s">
        <v>9</v>
      </c>
      <c r="F10" s="93" t="s">
        <v>10</v>
      </c>
      <c r="G10" s="92" t="s">
        <v>11</v>
      </c>
      <c r="H10" s="126"/>
      <c r="I10" s="93"/>
      <c r="J10" s="129"/>
      <c r="K10" s="118"/>
      <c r="L10" s="93"/>
      <c r="M10" s="93"/>
      <c r="N10" s="96"/>
      <c r="O10" s="98"/>
    </row>
    <row r="11" spans="1:16" ht="50.25" customHeight="1" thickBot="1" x14ac:dyDescent="0.3">
      <c r="A11" s="64">
        <v>6</v>
      </c>
      <c r="B11" s="124"/>
      <c r="C11" s="99"/>
      <c r="D11" s="100"/>
      <c r="E11" s="99"/>
      <c r="F11" s="93"/>
      <c r="G11" s="93"/>
      <c r="H11" s="127"/>
      <c r="I11" s="93"/>
      <c r="J11" s="130"/>
      <c r="K11" s="118"/>
      <c r="L11" s="94"/>
      <c r="M11" s="94"/>
      <c r="N11" s="96"/>
      <c r="O11" s="98"/>
    </row>
    <row r="12" spans="1:16" ht="15.75" thickBot="1" x14ac:dyDescent="0.3">
      <c r="A12" s="71" t="s">
        <v>82</v>
      </c>
      <c r="B12" s="26" t="s">
        <v>74</v>
      </c>
      <c r="C12" s="83" t="s">
        <v>78</v>
      </c>
      <c r="D12" s="84"/>
      <c r="E12" s="27"/>
      <c r="F12" s="27">
        <v>50</v>
      </c>
      <c r="G12" s="27">
        <v>50</v>
      </c>
      <c r="H12" s="27" t="s">
        <v>79</v>
      </c>
      <c r="I12" s="27">
        <v>30</v>
      </c>
      <c r="J12" s="27">
        <v>0.27</v>
      </c>
      <c r="K12" s="28">
        <v>300</v>
      </c>
      <c r="L12" s="29">
        <v>1303</v>
      </c>
      <c r="M12" s="33" t="s">
        <v>61</v>
      </c>
      <c r="N12" s="58"/>
      <c r="O12" s="32">
        <f>SUM(N12*G12)</f>
        <v>0</v>
      </c>
      <c r="P12" s="12" t="str">
        <f>IF( O12=0," ", IF(100-((L12/O12)*100)&gt;20,"viac ako 20%",0))</f>
        <v xml:space="preserve"> </v>
      </c>
    </row>
    <row r="13" spans="1:16" ht="15.75" thickBot="1" x14ac:dyDescent="0.3">
      <c r="A13" s="30" t="s">
        <v>72</v>
      </c>
      <c r="B13" s="65" t="s">
        <v>75</v>
      </c>
      <c r="C13" s="83" t="s">
        <v>78</v>
      </c>
      <c r="D13" s="84"/>
      <c r="E13" s="31"/>
      <c r="F13" s="72">
        <v>80</v>
      </c>
      <c r="G13" s="72">
        <v>80</v>
      </c>
      <c r="H13" s="27" t="s">
        <v>79</v>
      </c>
      <c r="I13" s="65">
        <v>35</v>
      </c>
      <c r="J13" s="65">
        <v>0.28000000000000003</v>
      </c>
      <c r="K13" s="73">
        <v>500</v>
      </c>
      <c r="L13" s="32">
        <v>2100.08</v>
      </c>
      <c r="M13" s="33" t="s">
        <v>61</v>
      </c>
      <c r="N13" s="59"/>
      <c r="O13" s="32">
        <f>SUM(N13*G13)</f>
        <v>0</v>
      </c>
      <c r="P13" s="12" t="str">
        <f t="shared" ref="P13" si="0">IF( O13=0," ", IF(100-((L13/O13)*100)&gt;20,"viac ako 20%",0))</f>
        <v xml:space="preserve"> </v>
      </c>
    </row>
    <row r="14" spans="1:16" ht="15.75" thickBot="1" x14ac:dyDescent="0.3">
      <c r="A14" s="34"/>
      <c r="B14" s="26">
        <v>264</v>
      </c>
      <c r="C14" s="83" t="s">
        <v>78</v>
      </c>
      <c r="D14" s="84"/>
      <c r="E14" s="35"/>
      <c r="F14" s="74">
        <v>220</v>
      </c>
      <c r="G14" s="74">
        <v>220</v>
      </c>
      <c r="H14" s="27" t="s">
        <v>79</v>
      </c>
      <c r="I14" s="75">
        <v>40</v>
      </c>
      <c r="J14" s="75">
        <v>0.37</v>
      </c>
      <c r="K14" s="76">
        <v>550</v>
      </c>
      <c r="L14" s="32">
        <v>5792.6</v>
      </c>
      <c r="M14" s="33" t="s">
        <v>61</v>
      </c>
      <c r="N14" s="60"/>
      <c r="O14" s="32">
        <f>SUM(N14*G14)</f>
        <v>0</v>
      </c>
      <c r="P14" s="12" t="str">
        <f>IF( O14=0," ", IF(100-((L14/O14)*100)&gt;20,"viac ako 20%",0))</f>
        <v xml:space="preserve"> </v>
      </c>
    </row>
    <row r="15" spans="1:16" ht="15.75" thickBot="1" x14ac:dyDescent="0.3">
      <c r="A15" s="30"/>
      <c r="B15" s="26" t="s">
        <v>71</v>
      </c>
      <c r="C15" s="83" t="s">
        <v>78</v>
      </c>
      <c r="D15" s="84"/>
      <c r="E15" s="31"/>
      <c r="F15" s="72">
        <v>650</v>
      </c>
      <c r="G15" s="72">
        <v>650</v>
      </c>
      <c r="H15" s="27" t="s">
        <v>79</v>
      </c>
      <c r="I15" s="65">
        <v>60</v>
      </c>
      <c r="J15" s="65">
        <v>0.47</v>
      </c>
      <c r="K15" s="73">
        <v>400</v>
      </c>
      <c r="L15" s="32">
        <v>16997.5</v>
      </c>
      <c r="M15" s="33" t="s">
        <v>61</v>
      </c>
      <c r="N15" s="59"/>
      <c r="O15" s="32">
        <f t="shared" ref="O15:O20" si="1">SUM(N15*G15)</f>
        <v>0</v>
      </c>
      <c r="P15" s="12" t="str">
        <f t="shared" ref="P15:P20" si="2">IF( O15=0," ", IF(100-((L15/O15)*100)&gt;20,"viac ako 20%",0))</f>
        <v xml:space="preserve"> </v>
      </c>
    </row>
    <row r="16" spans="1:16" ht="15.75" thickBot="1" x14ac:dyDescent="0.3">
      <c r="A16" s="30"/>
      <c r="B16" s="65" t="s">
        <v>73</v>
      </c>
      <c r="C16" s="83" t="s">
        <v>78</v>
      </c>
      <c r="D16" s="84"/>
      <c r="E16" s="31"/>
      <c r="F16" s="72">
        <v>350</v>
      </c>
      <c r="G16" s="72">
        <v>350</v>
      </c>
      <c r="H16" s="27" t="s">
        <v>79</v>
      </c>
      <c r="I16" s="65">
        <v>40</v>
      </c>
      <c r="J16" s="65">
        <v>0.48</v>
      </c>
      <c r="K16" s="73">
        <v>400</v>
      </c>
      <c r="L16" s="32">
        <v>9117.5</v>
      </c>
      <c r="M16" s="33" t="s">
        <v>61</v>
      </c>
      <c r="N16" s="59"/>
      <c r="O16" s="32">
        <f t="shared" si="1"/>
        <v>0</v>
      </c>
      <c r="P16" s="12" t="str">
        <f t="shared" si="2"/>
        <v xml:space="preserve"> </v>
      </c>
    </row>
    <row r="17" spans="1:16" ht="15.75" thickBot="1" x14ac:dyDescent="0.3">
      <c r="A17" s="66"/>
      <c r="B17" s="65" t="s">
        <v>76</v>
      </c>
      <c r="C17" s="83" t="s">
        <v>78</v>
      </c>
      <c r="D17" s="84"/>
      <c r="E17" s="67"/>
      <c r="F17" s="77">
        <v>20</v>
      </c>
      <c r="G17" s="77">
        <v>20</v>
      </c>
      <c r="H17" s="70" t="s">
        <v>77</v>
      </c>
      <c r="I17" s="79">
        <v>40</v>
      </c>
      <c r="J17" s="79">
        <v>0.19</v>
      </c>
      <c r="K17" s="80">
        <v>100</v>
      </c>
      <c r="L17" s="68">
        <v>640</v>
      </c>
      <c r="M17" s="33" t="s">
        <v>61</v>
      </c>
      <c r="N17" s="69"/>
      <c r="O17" s="32">
        <f t="shared" si="1"/>
        <v>0</v>
      </c>
      <c r="P17" s="12" t="str">
        <f t="shared" si="2"/>
        <v xml:space="preserve"> </v>
      </c>
    </row>
    <row r="18" spans="1:16" ht="15.75" thickBot="1" x14ac:dyDescent="0.3">
      <c r="A18" s="66"/>
      <c r="B18" s="65" t="s">
        <v>80</v>
      </c>
      <c r="C18" s="83" t="s">
        <v>78</v>
      </c>
      <c r="D18" s="84"/>
      <c r="E18" s="67"/>
      <c r="F18" s="77">
        <v>451</v>
      </c>
      <c r="G18" s="77">
        <v>451</v>
      </c>
      <c r="H18" s="27" t="s">
        <v>79</v>
      </c>
      <c r="I18" s="79">
        <v>30</v>
      </c>
      <c r="J18" s="79">
        <v>0.49</v>
      </c>
      <c r="K18" s="80">
        <v>300</v>
      </c>
      <c r="L18" s="68">
        <v>11568.15</v>
      </c>
      <c r="M18" s="33" t="s">
        <v>61</v>
      </c>
      <c r="N18" s="69"/>
      <c r="O18" s="32">
        <f t="shared" si="1"/>
        <v>0</v>
      </c>
      <c r="P18" s="12" t="str">
        <f t="shared" si="2"/>
        <v xml:space="preserve"> </v>
      </c>
    </row>
    <row r="19" spans="1:16" ht="15.75" thickBot="1" x14ac:dyDescent="0.3">
      <c r="A19" s="66"/>
      <c r="B19" s="65" t="s">
        <v>84</v>
      </c>
      <c r="C19" s="83" t="s">
        <v>78</v>
      </c>
      <c r="D19" s="84"/>
      <c r="E19" s="67"/>
      <c r="F19" s="77">
        <v>152</v>
      </c>
      <c r="G19" s="77">
        <v>152</v>
      </c>
      <c r="H19" s="27" t="s">
        <v>79</v>
      </c>
      <c r="I19" s="79">
        <v>45</v>
      </c>
      <c r="J19" s="79">
        <v>0.21</v>
      </c>
      <c r="K19" s="80">
        <v>400</v>
      </c>
      <c r="L19" s="68">
        <v>3985.44</v>
      </c>
      <c r="M19" s="33" t="s">
        <v>61</v>
      </c>
      <c r="N19" s="69"/>
      <c r="O19" s="32">
        <f t="shared" si="1"/>
        <v>0</v>
      </c>
      <c r="P19" s="12" t="str">
        <f t="shared" si="2"/>
        <v xml:space="preserve"> </v>
      </c>
    </row>
    <row r="20" spans="1:16" ht="15.75" thickBot="1" x14ac:dyDescent="0.3">
      <c r="A20" s="36"/>
      <c r="B20" s="65" t="s">
        <v>83</v>
      </c>
      <c r="C20" s="83" t="s">
        <v>78</v>
      </c>
      <c r="D20" s="84"/>
      <c r="E20" s="37"/>
      <c r="F20" s="78">
        <v>90</v>
      </c>
      <c r="G20" s="78">
        <v>90</v>
      </c>
      <c r="H20" s="27" t="s">
        <v>79</v>
      </c>
      <c r="I20" s="81">
        <v>10</v>
      </c>
      <c r="J20" s="81">
        <v>0.49</v>
      </c>
      <c r="K20" s="82">
        <v>400</v>
      </c>
      <c r="L20" s="48">
        <v>2186.1</v>
      </c>
      <c r="M20" s="33" t="s">
        <v>61</v>
      </c>
      <c r="N20" s="61"/>
      <c r="O20" s="48">
        <f t="shared" si="1"/>
        <v>0</v>
      </c>
      <c r="P20" s="12" t="str">
        <f t="shared" si="2"/>
        <v xml:space="preserve"> </v>
      </c>
    </row>
    <row r="21" spans="1:16" ht="15.75" thickBot="1" x14ac:dyDescent="0.3">
      <c r="A21" s="38"/>
      <c r="B21" s="39"/>
      <c r="C21" s="40"/>
      <c r="D21" s="41"/>
      <c r="E21" s="42"/>
      <c r="F21" s="42"/>
      <c r="G21" s="42"/>
      <c r="H21" s="43"/>
      <c r="I21" s="39"/>
      <c r="J21" s="39"/>
      <c r="K21" s="40"/>
      <c r="L21" s="44"/>
      <c r="M21" s="45"/>
      <c r="N21" s="49"/>
      <c r="O21" s="50"/>
      <c r="P21" s="12"/>
    </row>
    <row r="22" spans="1:16" ht="15.75" thickBot="1" x14ac:dyDescent="0.3">
      <c r="A22" s="63"/>
      <c r="B22" s="46"/>
      <c r="C22" s="46"/>
      <c r="D22" s="46"/>
      <c r="E22" s="46"/>
      <c r="F22" s="46"/>
      <c r="G22" s="46"/>
      <c r="H22" s="46"/>
      <c r="I22" s="46"/>
      <c r="J22" s="88" t="s">
        <v>13</v>
      </c>
      <c r="K22" s="88"/>
      <c r="L22" s="50">
        <f>SUM(L12:L21)</f>
        <v>53690.37</v>
      </c>
      <c r="M22" s="47"/>
      <c r="N22" s="51" t="s">
        <v>14</v>
      </c>
      <c r="O22" s="44">
        <f>SUM(O13:O20)</f>
        <v>0</v>
      </c>
      <c r="P22" s="12" t="str">
        <f>IF(O22&gt;L22,"prekročená cena","nižšia ako stanovená")</f>
        <v>nižšia ako stanovená</v>
      </c>
    </row>
    <row r="23" spans="1:16" ht="15.75" thickBot="1" x14ac:dyDescent="0.3">
      <c r="A23" s="89" t="s">
        <v>15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1"/>
      <c r="O23" s="44">
        <f>O24-O22</f>
        <v>0</v>
      </c>
    </row>
    <row r="24" spans="1:16" ht="15.75" thickBot="1" x14ac:dyDescent="0.3">
      <c r="A24" s="89" t="s">
        <v>16</v>
      </c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1"/>
      <c r="O24" s="44">
        <f>IF("nie"=MID(I32,1,3),O22,(O22*1.2))</f>
        <v>0</v>
      </c>
    </row>
    <row r="25" spans="1:16" x14ac:dyDescent="0.25">
      <c r="A25" s="104" t="s">
        <v>17</v>
      </c>
      <c r="B25" s="104"/>
      <c r="C25" s="104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</row>
    <row r="26" spans="1:16" x14ac:dyDescent="0.25">
      <c r="A26" s="115" t="s">
        <v>65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</row>
    <row r="27" spans="1:16" ht="25.5" customHeight="1" x14ac:dyDescent="0.25">
      <c r="A27" s="53" t="s">
        <v>57</v>
      </c>
      <c r="B27" s="53"/>
      <c r="C27" s="53"/>
      <c r="D27" s="53"/>
      <c r="E27" s="53"/>
      <c r="F27" s="53"/>
      <c r="G27" s="54" t="s">
        <v>55</v>
      </c>
      <c r="H27" s="53"/>
      <c r="I27" s="53"/>
      <c r="J27" s="55"/>
      <c r="K27" s="55"/>
      <c r="L27" s="55"/>
      <c r="M27" s="55"/>
      <c r="N27" s="55"/>
      <c r="O27" s="55"/>
    </row>
    <row r="28" spans="1:16" ht="15" customHeight="1" x14ac:dyDescent="0.25">
      <c r="A28" s="106" t="s">
        <v>67</v>
      </c>
      <c r="B28" s="107"/>
      <c r="C28" s="107"/>
      <c r="D28" s="107"/>
      <c r="E28" s="108"/>
      <c r="F28" s="105" t="s">
        <v>56</v>
      </c>
      <c r="G28" s="56" t="s">
        <v>18</v>
      </c>
      <c r="H28" s="85"/>
      <c r="I28" s="86"/>
      <c r="J28" s="86"/>
      <c r="K28" s="86"/>
      <c r="L28" s="86"/>
      <c r="M28" s="86"/>
      <c r="N28" s="86"/>
      <c r="O28" s="87"/>
    </row>
    <row r="29" spans="1:16" x14ac:dyDescent="0.25">
      <c r="A29" s="109"/>
      <c r="B29" s="110"/>
      <c r="C29" s="110"/>
      <c r="D29" s="110"/>
      <c r="E29" s="111"/>
      <c r="F29" s="105"/>
      <c r="G29" s="56" t="s">
        <v>19</v>
      </c>
      <c r="H29" s="85"/>
      <c r="I29" s="86"/>
      <c r="J29" s="86"/>
      <c r="K29" s="86"/>
      <c r="L29" s="86"/>
      <c r="M29" s="86"/>
      <c r="N29" s="86"/>
      <c r="O29" s="87"/>
    </row>
    <row r="30" spans="1:16" ht="18" customHeight="1" x14ac:dyDescent="0.25">
      <c r="A30" s="109"/>
      <c r="B30" s="110"/>
      <c r="C30" s="110"/>
      <c r="D30" s="110"/>
      <c r="E30" s="111"/>
      <c r="F30" s="105"/>
      <c r="G30" s="56" t="s">
        <v>20</v>
      </c>
      <c r="H30" s="85"/>
      <c r="I30" s="86"/>
      <c r="J30" s="86"/>
      <c r="K30" s="86"/>
      <c r="L30" s="86"/>
      <c r="M30" s="86"/>
      <c r="N30" s="86"/>
      <c r="O30" s="87"/>
    </row>
    <row r="31" spans="1:16" x14ac:dyDescent="0.25">
      <c r="A31" s="109"/>
      <c r="B31" s="110"/>
      <c r="C31" s="110"/>
      <c r="D31" s="110"/>
      <c r="E31" s="111"/>
      <c r="F31" s="105"/>
      <c r="G31" s="56" t="s">
        <v>21</v>
      </c>
      <c r="H31" s="85"/>
      <c r="I31" s="86"/>
      <c r="J31" s="86"/>
      <c r="K31" s="86"/>
      <c r="L31" s="86"/>
      <c r="M31" s="86"/>
      <c r="N31" s="86"/>
      <c r="O31" s="87"/>
    </row>
    <row r="32" spans="1:16" x14ac:dyDescent="0.25">
      <c r="A32" s="109"/>
      <c r="B32" s="110"/>
      <c r="C32" s="110"/>
      <c r="D32" s="110"/>
      <c r="E32" s="111"/>
      <c r="F32" s="105"/>
      <c r="G32" s="56" t="s">
        <v>22</v>
      </c>
      <c r="H32" s="85"/>
      <c r="I32" s="86"/>
      <c r="J32" s="86"/>
      <c r="K32" s="86"/>
      <c r="L32" s="86"/>
      <c r="M32" s="86"/>
      <c r="N32" s="86"/>
      <c r="O32" s="87"/>
    </row>
    <row r="33" spans="1:15" x14ac:dyDescent="0.25">
      <c r="A33" s="109"/>
      <c r="B33" s="110"/>
      <c r="C33" s="110"/>
      <c r="D33" s="110"/>
      <c r="E33" s="111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109"/>
      <c r="B34" s="110"/>
      <c r="C34" s="110"/>
      <c r="D34" s="110"/>
      <c r="E34" s="111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1:15" x14ac:dyDescent="0.25">
      <c r="A35" s="112"/>
      <c r="B35" s="113"/>
      <c r="C35" s="113"/>
      <c r="D35" s="113"/>
      <c r="E35" s="114"/>
      <c r="F35" s="55"/>
      <c r="G35" s="24"/>
      <c r="H35" s="18"/>
      <c r="I35" s="24"/>
      <c r="J35" s="24" t="s">
        <v>23</v>
      </c>
      <c r="K35" s="24"/>
      <c r="L35" s="101"/>
      <c r="M35" s="102"/>
      <c r="N35" s="103"/>
      <c r="O35" s="24"/>
    </row>
    <row r="36" spans="1:15" x14ac:dyDescent="0.25">
      <c r="A36" s="55"/>
      <c r="B36" s="55"/>
      <c r="C36" s="55"/>
      <c r="D36" s="55"/>
      <c r="E36" s="55"/>
      <c r="F36" s="55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A37" s="21"/>
      <c r="B37" s="21"/>
      <c r="C37" s="21"/>
      <c r="D37" s="21"/>
      <c r="E37" s="21"/>
      <c r="F37" s="21"/>
      <c r="G37" s="24"/>
      <c r="H37" s="24"/>
      <c r="I37" s="24"/>
      <c r="J37" s="24"/>
      <c r="K37" s="24"/>
      <c r="L37" s="24"/>
      <c r="M37" s="24"/>
      <c r="N37" s="24"/>
      <c r="O37" s="24"/>
    </row>
  </sheetData>
  <mergeCells count="42">
    <mergeCell ref="C14:D14"/>
    <mergeCell ref="C15:D15"/>
    <mergeCell ref="H9:H11"/>
    <mergeCell ref="I9:I11"/>
    <mergeCell ref="J9:J11"/>
    <mergeCell ref="C9:D9"/>
    <mergeCell ref="E9:G9"/>
    <mergeCell ref="G10:G11"/>
    <mergeCell ref="M9:M11"/>
    <mergeCell ref="A1:L1"/>
    <mergeCell ref="C12:D12"/>
    <mergeCell ref="C13:D13"/>
    <mergeCell ref="K9:K11"/>
    <mergeCell ref="A8:B8"/>
    <mergeCell ref="B6:F6"/>
    <mergeCell ref="B7:F7"/>
    <mergeCell ref="B9:B11"/>
    <mergeCell ref="C3:K5"/>
    <mergeCell ref="L35:N35"/>
    <mergeCell ref="A25:C25"/>
    <mergeCell ref="F28:F32"/>
    <mergeCell ref="H28:O28"/>
    <mergeCell ref="H29:O29"/>
    <mergeCell ref="H30:O30"/>
    <mergeCell ref="H31:O31"/>
    <mergeCell ref="A28:E35"/>
    <mergeCell ref="A26:O26"/>
    <mergeCell ref="C17:D17"/>
    <mergeCell ref="C18:D18"/>
    <mergeCell ref="C19:D19"/>
    <mergeCell ref="H32:O32"/>
    <mergeCell ref="J22:K22"/>
    <mergeCell ref="A23:N23"/>
    <mergeCell ref="A24:N24"/>
    <mergeCell ref="C20:D20"/>
    <mergeCell ref="C16:D16"/>
    <mergeCell ref="L9:L11"/>
    <mergeCell ref="N9:N11"/>
    <mergeCell ref="O9:O11"/>
    <mergeCell ref="C10:D11"/>
    <mergeCell ref="E10:E11"/>
    <mergeCell ref="F10:F11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38" t="s">
        <v>51</v>
      </c>
      <c r="M2" s="138"/>
    </row>
    <row r="3" spans="1:14" x14ac:dyDescent="0.25">
      <c r="A3" s="5" t="s">
        <v>25</v>
      </c>
      <c r="B3" s="139" t="s">
        <v>26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</row>
    <row r="4" spans="1:14" x14ac:dyDescent="0.25">
      <c r="A4" s="5" t="s">
        <v>27</v>
      </c>
      <c r="B4" s="139" t="s">
        <v>28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</row>
    <row r="5" spans="1:14" x14ac:dyDescent="0.25">
      <c r="A5" s="5" t="s">
        <v>8</v>
      </c>
      <c r="B5" s="139" t="s">
        <v>29</v>
      </c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</row>
    <row r="6" spans="1:14" x14ac:dyDescent="0.25">
      <c r="A6" s="5" t="s">
        <v>2</v>
      </c>
      <c r="B6" s="139" t="s">
        <v>30</v>
      </c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</row>
    <row r="7" spans="1:14" x14ac:dyDescent="0.25">
      <c r="A7" s="6" t="s">
        <v>31</v>
      </c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7"/>
    </row>
    <row r="8" spans="1:14" x14ac:dyDescent="0.25">
      <c r="A8" s="5" t="s">
        <v>12</v>
      </c>
      <c r="B8" s="139" t="s">
        <v>32</v>
      </c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</row>
    <row r="9" spans="1:14" x14ac:dyDescent="0.25">
      <c r="A9" s="7" t="s">
        <v>33</v>
      </c>
      <c r="B9" s="139" t="s">
        <v>34</v>
      </c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</row>
    <row r="10" spans="1:14" x14ac:dyDescent="0.25">
      <c r="A10" s="7" t="s">
        <v>35</v>
      </c>
      <c r="B10" s="139" t="s">
        <v>36</v>
      </c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</row>
    <row r="11" spans="1:14" x14ac:dyDescent="0.25">
      <c r="A11" s="8" t="s">
        <v>37</v>
      </c>
      <c r="B11" s="139" t="s">
        <v>38</v>
      </c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</row>
    <row r="12" spans="1:14" x14ac:dyDescent="0.25">
      <c r="A12" s="9" t="s">
        <v>39</v>
      </c>
      <c r="B12" s="139" t="s">
        <v>40</v>
      </c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</row>
    <row r="13" spans="1:14" ht="24" customHeight="1" x14ac:dyDescent="0.25">
      <c r="A13" s="8" t="s">
        <v>41</v>
      </c>
      <c r="B13" s="139" t="s">
        <v>42</v>
      </c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</row>
    <row r="14" spans="1:14" ht="16.5" customHeight="1" x14ac:dyDescent="0.25">
      <c r="A14" s="8" t="s">
        <v>5</v>
      </c>
      <c r="B14" s="139" t="s">
        <v>52</v>
      </c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</row>
    <row r="15" spans="1:14" x14ac:dyDescent="0.25">
      <c r="A15" s="8" t="s">
        <v>43</v>
      </c>
      <c r="B15" s="139" t="s">
        <v>44</v>
      </c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</row>
    <row r="16" spans="1:14" ht="38.25" x14ac:dyDescent="0.25">
      <c r="A16" s="10" t="s">
        <v>45</v>
      </c>
      <c r="B16" s="139" t="s">
        <v>46</v>
      </c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</row>
    <row r="17" spans="1:14" ht="28.5" customHeight="1" x14ac:dyDescent="0.25">
      <c r="A17" s="10" t="s">
        <v>47</v>
      </c>
      <c r="B17" s="139" t="s">
        <v>48</v>
      </c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</row>
    <row r="18" spans="1:14" ht="27" customHeight="1" x14ac:dyDescent="0.25">
      <c r="A18" s="11" t="s">
        <v>49</v>
      </c>
      <c r="B18" s="139" t="s">
        <v>50</v>
      </c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</row>
    <row r="19" spans="1:14" ht="75" customHeight="1" x14ac:dyDescent="0.25">
      <c r="A19" s="57" t="s">
        <v>62</v>
      </c>
      <c r="B19" s="140" t="s">
        <v>63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marek.tabernaus</cp:lastModifiedBy>
  <cp:lastPrinted>2021-07-29T08:32:10Z</cp:lastPrinted>
  <dcterms:created xsi:type="dcterms:W3CDTF">2012-08-13T12:29:09Z</dcterms:created>
  <dcterms:modified xsi:type="dcterms:W3CDTF">2022-05-05T08:12:33Z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