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ťažba DNS + Eufondy\Čiastkové zákazky\Výzva č. 3 Prevádzka Lozorno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ponuka'!$A$1:$O$44</definedName>
  </definedNames>
  <calcPr calcId="162913"/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L29" i="1" l="1"/>
  <c r="O19" i="1" l="1"/>
  <c r="P19" i="1" s="1"/>
  <c r="O18" i="1"/>
  <c r="P18" i="1" s="1"/>
  <c r="O17" i="1"/>
  <c r="P17" i="1" s="1"/>
  <c r="O14" i="1"/>
  <c r="O12" i="1"/>
  <c r="P12" i="1" l="1"/>
  <c r="P14" i="1"/>
  <c r="P27" i="1" l="1"/>
  <c r="O16" i="1"/>
  <c r="P16" i="1" s="1"/>
  <c r="O15" i="1"/>
  <c r="P15" i="1" s="1"/>
  <c r="O13" i="1"/>
  <c r="P13" i="1" s="1"/>
  <c r="O29" i="1" l="1"/>
  <c r="P29" i="1" s="1"/>
  <c r="O31" i="1" l="1"/>
  <c r="O30" i="1" s="1"/>
</calcChain>
</file>

<file path=xl/sharedStrings.xml><?xml version="1.0" encoding="utf-8"?>
<sst xmlns="http://schemas.openxmlformats.org/spreadsheetml/2006/main" count="141" uniqueCount="97">
  <si>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</si>
  <si>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</si>
  <si>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</si>
  <si>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</si>
  <si>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</si>
  <si>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</si>
  <si>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</si>
  <si>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</si>
  <si>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</si>
  <si>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</si>
  <si>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</si>
  <si>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</si>
  <si>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</si>
  <si>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</si>
  <si>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</si>
  <si>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</si>
  <si>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</si>
  <si>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</si>
  <si>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</si>
  <si>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</si>
  <si>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</si>
  <si>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</si>
  <si>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</si>
  <si>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</si>
  <si>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</si>
  <si>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</si>
  <si>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</si>
  <si>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</si>
  <si>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</si>
  <si>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</si>
  <si>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</si>
  <si>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</si>
  <si>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</si>
  <si>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</si>
  <si>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</si>
  <si>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</si>
  <si>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</si>
  <si>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</si>
  <si>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</si>
  <si>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</si>
  <si>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</si>
  <si>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</si>
  <si>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</si>
  <si>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</si>
  <si>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</si>
  <si>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</si>
  <si>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</si>
  <si>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</si>
  <si>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</si>
  <si>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</si>
  <si>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</si>
  <si>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</si>
  <si>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</si>
  <si>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</si>
  <si>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</si>
  <si>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</si>
  <si>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</si>
  <si>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</si>
  <si>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</si>
  <si>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</si>
  <si>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</si>
  <si>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</si>
  <si>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</si>
  <si>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</si>
  <si>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</si>
  <si>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</si>
  <si>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</si>
  <si>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</si>
  <si>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</si>
  <si>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</si>
  <si>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</si>
  <si>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 xml:space="preserve"> </t>
  </si>
  <si>
    <t>VU+50</t>
  </si>
  <si>
    <t>Lesy SR š.p. OZ Karpaty</t>
  </si>
  <si>
    <t>1,2,3,4a,4b,6,7</t>
  </si>
  <si>
    <t>Baba</t>
  </si>
  <si>
    <t>203 B</t>
  </si>
  <si>
    <t>216 30</t>
  </si>
  <si>
    <t>223 20</t>
  </si>
  <si>
    <t>229 A10</t>
  </si>
  <si>
    <t>237 A</t>
  </si>
  <si>
    <t>1,2,3,4a,4d,6,7</t>
  </si>
  <si>
    <t>VU-50</t>
  </si>
  <si>
    <t>211 10</t>
  </si>
  <si>
    <t>223 10</t>
  </si>
  <si>
    <t>228 B10</t>
  </si>
  <si>
    <t>229 B</t>
  </si>
  <si>
    <t>229 D</t>
  </si>
  <si>
    <t>232 A</t>
  </si>
  <si>
    <t>233 A</t>
  </si>
  <si>
    <t>233 B</t>
  </si>
  <si>
    <t>213 10</t>
  </si>
  <si>
    <t>224 10</t>
  </si>
  <si>
    <t>228 A</t>
  </si>
  <si>
    <t xml:space="preserve">1,2,3,4a,4b,6,7 </t>
  </si>
  <si>
    <t xml:space="preserve">1,2,3,4a,6,7 </t>
  </si>
  <si>
    <t xml:space="preserve">Projekt Climaforceelife z programu LIFE 19 a ostatná ťažbová činnosť na OZ Šaštín                                                 Lesnícke služby v  ťažbovom procese na OZ Karpaty VC Lozorno 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</si>
</sst>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left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4" fontId="6" fillId="3" borderId="45" xfId="0" applyNumberFormat="1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Protection="1"/>
    <xf numFmtId="0" fontId="0" fillId="3" borderId="34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/>
    </xf>
    <xf numFmtId="3" fontId="10" fillId="3" borderId="47" xfId="0" applyNumberFormat="1" applyFont="1" applyFill="1" applyBorder="1" applyAlignment="1" applyProtection="1">
      <alignment horizontal="right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3" fontId="6" fillId="3" borderId="28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/>
    </xf>
    <xf numFmtId="3" fontId="6" fillId="3" borderId="47" xfId="0" applyNumberFormat="1" applyFont="1" applyFill="1" applyBorder="1" applyAlignment="1" applyProtection="1">
      <alignment horizontal="center" vertical="center"/>
    </xf>
    <xf numFmtId="3" fontId="6" fillId="3" borderId="31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 applyProtection="1">
      <alignment horizontal="center" vertical="center" wrapText="1"/>
    </xf>
    <xf numFmtId="0" fontId="5" fillId="3" borderId="40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/>
    </xf>
    <xf numFmtId="4" fontId="5" fillId="3" borderId="10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view="pageBreakPreview" topLeftCell="A10" zoomScaleNormal="100" zoomScaleSheetLayoutView="100" workbookViewId="0">
      <selection activeCell="F28" sqref="F2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6" t="s">
        <v>64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41" t="s">
        <v>96</v>
      </c>
      <c r="D3" s="142"/>
      <c r="E3" s="142"/>
      <c r="F3" s="142"/>
      <c r="G3" s="142"/>
      <c r="H3" s="142"/>
      <c r="I3" s="142"/>
      <c r="J3" s="142"/>
      <c r="K3" s="142"/>
      <c r="L3" s="13"/>
      <c r="N3" s="14"/>
      <c r="O3" s="15"/>
    </row>
    <row r="4" spans="1:16" ht="10.5" customHeight="1" x14ac:dyDescent="0.25">
      <c r="A4" s="13"/>
      <c r="B4" s="13"/>
      <c r="C4" s="143"/>
      <c r="D4" s="143"/>
      <c r="E4" s="143"/>
      <c r="F4" s="143"/>
      <c r="G4" s="143"/>
      <c r="H4" s="143"/>
      <c r="I4" s="143"/>
      <c r="J4" s="143"/>
      <c r="K4" s="143"/>
      <c r="L4" s="13"/>
      <c r="M4" s="13"/>
      <c r="N4" s="14"/>
      <c r="O4" s="15"/>
    </row>
    <row r="5" spans="1:16" x14ac:dyDescent="0.25">
      <c r="A5" s="18"/>
      <c r="B5" s="18"/>
      <c r="C5" s="143"/>
      <c r="D5" s="143"/>
      <c r="E5" s="143"/>
      <c r="F5" s="143"/>
      <c r="G5" s="143"/>
      <c r="H5" s="143"/>
      <c r="I5" s="143"/>
      <c r="J5" s="143"/>
      <c r="K5" s="143"/>
      <c r="L5" s="18"/>
      <c r="M5" s="18"/>
      <c r="N5" s="18"/>
      <c r="O5" s="18"/>
    </row>
    <row r="6" spans="1:16" x14ac:dyDescent="0.25">
      <c r="A6" s="20" t="s">
        <v>1</v>
      </c>
      <c r="B6" s="121" t="s">
        <v>73</v>
      </c>
      <c r="C6" s="121"/>
      <c r="D6" s="121"/>
      <c r="E6" s="121"/>
      <c r="F6" s="12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2"/>
      <c r="C7" s="122"/>
      <c r="D7" s="122"/>
      <c r="E7" s="122"/>
      <c r="F7" s="12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9" t="s">
        <v>66</v>
      </c>
      <c r="B8" s="12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8</v>
      </c>
      <c r="B9" s="123" t="s">
        <v>2</v>
      </c>
      <c r="C9" s="131" t="s">
        <v>53</v>
      </c>
      <c r="D9" s="132"/>
      <c r="E9" s="133" t="s">
        <v>3</v>
      </c>
      <c r="F9" s="134"/>
      <c r="G9" s="135"/>
      <c r="H9" s="125" t="s">
        <v>4</v>
      </c>
      <c r="I9" s="92" t="s">
        <v>5</v>
      </c>
      <c r="J9" s="128" t="s">
        <v>6</v>
      </c>
      <c r="K9" s="117" t="s">
        <v>7</v>
      </c>
      <c r="L9" s="92" t="s">
        <v>54</v>
      </c>
      <c r="M9" s="92" t="s">
        <v>60</v>
      </c>
      <c r="N9" s="95" t="s">
        <v>58</v>
      </c>
      <c r="O9" s="97" t="s">
        <v>59</v>
      </c>
    </row>
    <row r="10" spans="1:16" ht="21.75" customHeight="1" x14ac:dyDescent="0.25">
      <c r="A10" s="25"/>
      <c r="B10" s="124"/>
      <c r="C10" s="99" t="s">
        <v>68</v>
      </c>
      <c r="D10" s="100"/>
      <c r="E10" s="99" t="s">
        <v>9</v>
      </c>
      <c r="F10" s="93" t="s">
        <v>10</v>
      </c>
      <c r="G10" s="92" t="s">
        <v>11</v>
      </c>
      <c r="H10" s="126"/>
      <c r="I10" s="93"/>
      <c r="J10" s="129"/>
      <c r="K10" s="118"/>
      <c r="L10" s="93"/>
      <c r="M10" s="93"/>
      <c r="N10" s="96"/>
      <c r="O10" s="98"/>
    </row>
    <row r="11" spans="1:16" ht="50.25" customHeight="1" thickBot="1" x14ac:dyDescent="0.3">
      <c r="A11" s="63">
        <v>6</v>
      </c>
      <c r="B11" s="124"/>
      <c r="C11" s="99"/>
      <c r="D11" s="100"/>
      <c r="E11" s="99"/>
      <c r="F11" s="93"/>
      <c r="G11" s="93"/>
      <c r="H11" s="127"/>
      <c r="I11" s="93"/>
      <c r="J11" s="130"/>
      <c r="K11" s="118"/>
      <c r="L11" s="94"/>
      <c r="M11" s="94"/>
      <c r="N11" s="96"/>
      <c r="O11" s="98"/>
    </row>
    <row r="12" spans="1:16" ht="15.75" thickBot="1" x14ac:dyDescent="0.3">
      <c r="A12" s="70" t="s">
        <v>75</v>
      </c>
      <c r="B12" s="26" t="s">
        <v>76</v>
      </c>
      <c r="C12" s="83" t="s">
        <v>74</v>
      </c>
      <c r="D12" s="84"/>
      <c r="E12" s="27"/>
      <c r="F12" s="27">
        <v>33</v>
      </c>
      <c r="G12" s="27">
        <v>33</v>
      </c>
      <c r="H12" s="27" t="s">
        <v>82</v>
      </c>
      <c r="I12" s="27">
        <v>15</v>
      </c>
      <c r="J12" s="27">
        <v>0.12</v>
      </c>
      <c r="K12" s="28">
        <v>400</v>
      </c>
      <c r="L12" s="82">
        <v>1211.43</v>
      </c>
      <c r="M12" s="32" t="s">
        <v>61</v>
      </c>
      <c r="N12" s="57"/>
      <c r="O12" s="31">
        <f>SUM(N12*G12)</f>
        <v>0</v>
      </c>
      <c r="P12" s="12" t="str">
        <f>IF( O12=0," ", IF(100-((L12/O12)*100)&gt;20,"viac ako 20%",0))</f>
        <v xml:space="preserve"> </v>
      </c>
    </row>
    <row r="13" spans="1:16" ht="15.75" thickBot="1" x14ac:dyDescent="0.3">
      <c r="A13" s="29" t="s">
        <v>71</v>
      </c>
      <c r="B13" s="64" t="s">
        <v>77</v>
      </c>
      <c r="C13" s="83" t="s">
        <v>81</v>
      </c>
      <c r="D13" s="84"/>
      <c r="E13" s="30"/>
      <c r="F13" s="71">
        <v>131</v>
      </c>
      <c r="G13" s="71">
        <v>131</v>
      </c>
      <c r="H13" s="27" t="s">
        <v>82</v>
      </c>
      <c r="I13" s="64">
        <v>60</v>
      </c>
      <c r="J13" s="64">
        <v>0.15</v>
      </c>
      <c r="K13" s="72">
        <v>300</v>
      </c>
      <c r="L13" s="31">
        <v>6306.34</v>
      </c>
      <c r="M13" s="32" t="s">
        <v>61</v>
      </c>
      <c r="N13" s="58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15.75" thickBot="1" x14ac:dyDescent="0.3">
      <c r="A14" s="33"/>
      <c r="B14" s="26" t="s">
        <v>78</v>
      </c>
      <c r="C14" s="83" t="s">
        <v>81</v>
      </c>
      <c r="D14" s="84"/>
      <c r="E14" s="34"/>
      <c r="F14" s="73">
        <v>220</v>
      </c>
      <c r="G14" s="73">
        <v>220</v>
      </c>
      <c r="H14" s="27" t="s">
        <v>82</v>
      </c>
      <c r="I14" s="74">
        <v>30</v>
      </c>
      <c r="J14" s="74">
        <v>0.13</v>
      </c>
      <c r="K14" s="75">
        <v>450</v>
      </c>
      <c r="L14" s="31">
        <v>8320.4</v>
      </c>
      <c r="M14" s="32" t="s">
        <v>61</v>
      </c>
      <c r="N14" s="59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ht="15.75" thickBot="1" x14ac:dyDescent="0.3">
      <c r="A15" s="29"/>
      <c r="B15" s="26" t="s">
        <v>79</v>
      </c>
      <c r="C15" s="83" t="s">
        <v>81</v>
      </c>
      <c r="D15" s="84"/>
      <c r="E15" s="30"/>
      <c r="F15" s="71">
        <v>85</v>
      </c>
      <c r="G15" s="71">
        <v>85</v>
      </c>
      <c r="H15" s="27" t="s">
        <v>82</v>
      </c>
      <c r="I15" s="64">
        <v>70</v>
      </c>
      <c r="J15" s="64">
        <v>0.13</v>
      </c>
      <c r="K15" s="72">
        <v>150</v>
      </c>
      <c r="L15" s="31">
        <v>2884.05</v>
      </c>
      <c r="M15" s="32" t="s">
        <v>61</v>
      </c>
      <c r="N15" s="58"/>
      <c r="O15" s="31">
        <f t="shared" ref="O15:O27" si="1">SUM(N15*G15)</f>
        <v>0</v>
      </c>
      <c r="P15" s="12" t="str">
        <f t="shared" ref="P15:P27" si="2">IF( O15=0," ", IF(100-((L15/O15)*100)&gt;20,"viac ako 20%",0))</f>
        <v xml:space="preserve"> </v>
      </c>
    </row>
    <row r="16" spans="1:16" ht="15.75" thickBot="1" x14ac:dyDescent="0.3">
      <c r="A16" s="29"/>
      <c r="B16" s="64" t="s">
        <v>80</v>
      </c>
      <c r="C16" s="83" t="s">
        <v>81</v>
      </c>
      <c r="D16" s="84"/>
      <c r="E16" s="30"/>
      <c r="F16" s="71">
        <v>345</v>
      </c>
      <c r="G16" s="71">
        <v>345</v>
      </c>
      <c r="H16" s="27" t="s">
        <v>82</v>
      </c>
      <c r="I16" s="64">
        <v>50</v>
      </c>
      <c r="J16" s="64">
        <v>0.15</v>
      </c>
      <c r="K16" s="72">
        <v>300</v>
      </c>
      <c r="L16" s="31">
        <v>10795.05</v>
      </c>
      <c r="M16" s="32" t="s">
        <v>61</v>
      </c>
      <c r="N16" s="58"/>
      <c r="O16" s="31">
        <f t="shared" si="1"/>
        <v>0</v>
      </c>
      <c r="P16" s="12" t="str">
        <f t="shared" si="2"/>
        <v xml:space="preserve"> </v>
      </c>
    </row>
    <row r="17" spans="1:16" ht="15.75" thickBot="1" x14ac:dyDescent="0.3">
      <c r="A17" s="65"/>
      <c r="B17" s="64" t="s">
        <v>83</v>
      </c>
      <c r="C17" s="83" t="s">
        <v>74</v>
      </c>
      <c r="D17" s="84"/>
      <c r="E17" s="66"/>
      <c r="F17" s="76">
        <v>270</v>
      </c>
      <c r="G17" s="76">
        <v>270</v>
      </c>
      <c r="H17" s="69" t="s">
        <v>72</v>
      </c>
      <c r="I17" s="78">
        <v>60</v>
      </c>
      <c r="J17" s="78">
        <v>0.35</v>
      </c>
      <c r="K17" s="79">
        <v>400</v>
      </c>
      <c r="L17" s="67">
        <v>8599.5</v>
      </c>
      <c r="M17" s="32" t="s">
        <v>61</v>
      </c>
      <c r="N17" s="68"/>
      <c r="O17" s="31">
        <f t="shared" si="1"/>
        <v>0</v>
      </c>
      <c r="P17" s="12" t="str">
        <f t="shared" si="2"/>
        <v xml:space="preserve"> </v>
      </c>
    </row>
    <row r="18" spans="1:16" ht="15.75" thickBot="1" x14ac:dyDescent="0.3">
      <c r="A18" s="65"/>
      <c r="B18" s="64" t="s">
        <v>84</v>
      </c>
      <c r="C18" s="83" t="s">
        <v>81</v>
      </c>
      <c r="D18" s="84"/>
      <c r="E18" s="66"/>
      <c r="F18" s="76">
        <v>112</v>
      </c>
      <c r="G18" s="76">
        <v>112</v>
      </c>
      <c r="H18" s="69" t="s">
        <v>72</v>
      </c>
      <c r="I18" s="78">
        <v>40</v>
      </c>
      <c r="J18" s="78">
        <v>0.39</v>
      </c>
      <c r="K18" s="79">
        <v>300</v>
      </c>
      <c r="L18" s="67">
        <v>2758.56</v>
      </c>
      <c r="M18" s="32" t="s">
        <v>61</v>
      </c>
      <c r="N18" s="68"/>
      <c r="O18" s="31">
        <f t="shared" si="1"/>
        <v>0</v>
      </c>
      <c r="P18" s="12" t="str">
        <f t="shared" si="2"/>
        <v xml:space="preserve"> </v>
      </c>
    </row>
    <row r="19" spans="1:16" ht="15.75" thickBot="1" x14ac:dyDescent="0.3">
      <c r="A19" s="65"/>
      <c r="B19" s="64" t="s">
        <v>85</v>
      </c>
      <c r="C19" s="83" t="s">
        <v>74</v>
      </c>
      <c r="D19" s="84"/>
      <c r="E19" s="66"/>
      <c r="F19" s="76">
        <v>207</v>
      </c>
      <c r="G19" s="76">
        <v>207</v>
      </c>
      <c r="H19" s="69" t="s">
        <v>72</v>
      </c>
      <c r="I19" s="78">
        <v>55</v>
      </c>
      <c r="J19" s="78">
        <v>0.36</v>
      </c>
      <c r="K19" s="79">
        <v>300</v>
      </c>
      <c r="L19" s="67">
        <v>6094.08</v>
      </c>
      <c r="M19" s="32" t="s">
        <v>61</v>
      </c>
      <c r="N19" s="68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65"/>
      <c r="B20" s="64" t="s">
        <v>86</v>
      </c>
      <c r="C20" s="83" t="s">
        <v>81</v>
      </c>
      <c r="D20" s="84"/>
      <c r="E20" s="36"/>
      <c r="F20" s="77">
        <v>171</v>
      </c>
      <c r="G20" s="77">
        <v>171</v>
      </c>
      <c r="H20" s="69" t="s">
        <v>72</v>
      </c>
      <c r="I20" s="80">
        <v>60</v>
      </c>
      <c r="J20" s="80">
        <v>0.37</v>
      </c>
      <c r="K20" s="81">
        <v>550</v>
      </c>
      <c r="L20" s="47">
        <v>4230.54</v>
      </c>
      <c r="M20" s="32" t="s">
        <v>61</v>
      </c>
      <c r="N20" s="68"/>
      <c r="O20" s="31">
        <f t="shared" si="1"/>
        <v>0</v>
      </c>
      <c r="P20" s="12"/>
    </row>
    <row r="21" spans="1:16" ht="15.75" thickBot="1" x14ac:dyDescent="0.3">
      <c r="A21" s="65"/>
      <c r="B21" s="64" t="s">
        <v>87</v>
      </c>
      <c r="C21" s="83" t="s">
        <v>81</v>
      </c>
      <c r="D21" s="84"/>
      <c r="E21" s="66"/>
      <c r="F21" s="76">
        <v>99</v>
      </c>
      <c r="G21" s="76">
        <v>99</v>
      </c>
      <c r="H21" s="69" t="s">
        <v>72</v>
      </c>
      <c r="I21" s="78">
        <v>50</v>
      </c>
      <c r="J21" s="78">
        <v>0.38</v>
      </c>
      <c r="K21" s="79">
        <v>200</v>
      </c>
      <c r="L21" s="67">
        <v>2467.08</v>
      </c>
      <c r="M21" s="32" t="s">
        <v>61</v>
      </c>
      <c r="N21" s="68"/>
      <c r="O21" s="31">
        <f t="shared" si="1"/>
        <v>0</v>
      </c>
      <c r="P21" s="12"/>
    </row>
    <row r="22" spans="1:16" ht="15.75" thickBot="1" x14ac:dyDescent="0.3">
      <c r="A22" s="65"/>
      <c r="B22" s="64" t="s">
        <v>88</v>
      </c>
      <c r="C22" s="83" t="s">
        <v>74</v>
      </c>
      <c r="D22" s="84"/>
      <c r="E22" s="66"/>
      <c r="F22" s="76">
        <v>389</v>
      </c>
      <c r="G22" s="76">
        <v>389</v>
      </c>
      <c r="H22" s="69" t="s">
        <v>72</v>
      </c>
      <c r="I22" s="78">
        <v>60</v>
      </c>
      <c r="J22" s="78">
        <v>0.39</v>
      </c>
      <c r="K22" s="79">
        <v>300</v>
      </c>
      <c r="L22" s="67">
        <v>14599.17</v>
      </c>
      <c r="M22" s="32" t="s">
        <v>61</v>
      </c>
      <c r="N22" s="68"/>
      <c r="O22" s="31">
        <f t="shared" si="1"/>
        <v>0</v>
      </c>
      <c r="P22" s="12"/>
    </row>
    <row r="23" spans="1:16" ht="15.75" thickBot="1" x14ac:dyDescent="0.3">
      <c r="A23" s="65"/>
      <c r="B23" s="64" t="s">
        <v>89</v>
      </c>
      <c r="C23" s="83" t="s">
        <v>74</v>
      </c>
      <c r="D23" s="84"/>
      <c r="E23" s="66"/>
      <c r="F23" s="76">
        <v>415</v>
      </c>
      <c r="G23" s="76">
        <v>415</v>
      </c>
      <c r="H23" s="69" t="s">
        <v>72</v>
      </c>
      <c r="I23" s="78">
        <v>50</v>
      </c>
      <c r="J23" s="78">
        <v>0.38</v>
      </c>
      <c r="K23" s="79">
        <v>300</v>
      </c>
      <c r="L23" s="67">
        <v>14230.35</v>
      </c>
      <c r="M23" s="32" t="s">
        <v>61</v>
      </c>
      <c r="N23" s="68"/>
      <c r="O23" s="31">
        <f t="shared" si="1"/>
        <v>0</v>
      </c>
      <c r="P23" s="12"/>
    </row>
    <row r="24" spans="1:16" ht="15.75" thickBot="1" x14ac:dyDescent="0.3">
      <c r="A24" s="65"/>
      <c r="B24" s="64" t="s">
        <v>90</v>
      </c>
      <c r="C24" s="83" t="s">
        <v>74</v>
      </c>
      <c r="D24" s="84"/>
      <c r="E24" s="66"/>
      <c r="F24" s="76">
        <v>417</v>
      </c>
      <c r="G24" s="76">
        <v>417</v>
      </c>
      <c r="H24" s="69" t="s">
        <v>72</v>
      </c>
      <c r="I24" s="78">
        <v>50</v>
      </c>
      <c r="J24" s="78">
        <v>0.39</v>
      </c>
      <c r="K24" s="79">
        <v>300</v>
      </c>
      <c r="L24" s="67">
        <v>14365.65</v>
      </c>
      <c r="M24" s="32" t="s">
        <v>61</v>
      </c>
      <c r="N24" s="68"/>
      <c r="O24" s="31">
        <f t="shared" si="1"/>
        <v>0</v>
      </c>
      <c r="P24" s="12"/>
    </row>
    <row r="25" spans="1:16" ht="15.75" thickBot="1" x14ac:dyDescent="0.3">
      <c r="A25" s="65"/>
      <c r="B25" s="64" t="s">
        <v>91</v>
      </c>
      <c r="C25" s="83" t="s">
        <v>94</v>
      </c>
      <c r="D25" s="84"/>
      <c r="E25" s="66"/>
      <c r="F25" s="76">
        <v>494</v>
      </c>
      <c r="G25" s="76">
        <v>494</v>
      </c>
      <c r="H25" s="69" t="s">
        <v>12</v>
      </c>
      <c r="I25" s="78">
        <v>50</v>
      </c>
      <c r="J25" s="78">
        <v>0.92</v>
      </c>
      <c r="K25" s="79">
        <v>600</v>
      </c>
      <c r="L25" s="67">
        <v>17828.46</v>
      </c>
      <c r="M25" s="32" t="s">
        <v>61</v>
      </c>
      <c r="N25" s="68"/>
      <c r="O25" s="31">
        <f t="shared" si="1"/>
        <v>0</v>
      </c>
      <c r="P25" s="12"/>
    </row>
    <row r="26" spans="1:16" ht="15.75" thickBot="1" x14ac:dyDescent="0.3">
      <c r="A26" s="65"/>
      <c r="B26" s="64" t="s">
        <v>92</v>
      </c>
      <c r="C26" s="83" t="s">
        <v>95</v>
      </c>
      <c r="D26" s="84"/>
      <c r="E26" s="66"/>
      <c r="F26" s="76">
        <v>293</v>
      </c>
      <c r="G26" s="76">
        <v>293</v>
      </c>
      <c r="H26" s="69" t="s">
        <v>12</v>
      </c>
      <c r="I26" s="78">
        <v>50</v>
      </c>
      <c r="J26" s="78">
        <v>0.92</v>
      </c>
      <c r="K26" s="79">
        <v>250</v>
      </c>
      <c r="L26" s="67">
        <v>6369.82</v>
      </c>
      <c r="M26" s="32" t="s">
        <v>61</v>
      </c>
      <c r="N26" s="68"/>
      <c r="O26" s="31">
        <f t="shared" si="1"/>
        <v>0</v>
      </c>
      <c r="P26" s="12"/>
    </row>
    <row r="27" spans="1:16" ht="15.75" thickBot="1" x14ac:dyDescent="0.3">
      <c r="A27" s="35"/>
      <c r="B27" s="64" t="s">
        <v>93</v>
      </c>
      <c r="C27" s="83" t="s">
        <v>95</v>
      </c>
      <c r="D27" s="84"/>
      <c r="E27" s="36"/>
      <c r="F27" s="77">
        <v>298</v>
      </c>
      <c r="G27" s="77">
        <v>298</v>
      </c>
      <c r="H27" s="69" t="s">
        <v>12</v>
      </c>
      <c r="I27" s="80">
        <v>50</v>
      </c>
      <c r="J27" s="78">
        <v>0.92</v>
      </c>
      <c r="K27" s="81">
        <v>400</v>
      </c>
      <c r="L27" s="47">
        <v>6687.12</v>
      </c>
      <c r="M27" s="32" t="s">
        <v>61</v>
      </c>
      <c r="N27" s="60"/>
      <c r="O27" s="31">
        <f t="shared" si="1"/>
        <v>0</v>
      </c>
      <c r="P27" s="12" t="str">
        <f t="shared" si="2"/>
        <v xml:space="preserve"> </v>
      </c>
    </row>
    <row r="28" spans="1:16" ht="15.75" thickBot="1" x14ac:dyDescent="0.3">
      <c r="A28" s="37"/>
      <c r="B28" s="38"/>
      <c r="C28" s="39"/>
      <c r="D28" s="40"/>
      <c r="E28" s="41"/>
      <c r="F28" s="41"/>
      <c r="G28" s="41"/>
      <c r="H28" s="42"/>
      <c r="I28" s="38"/>
      <c r="J28" s="38"/>
      <c r="K28" s="39"/>
      <c r="L28" s="43"/>
      <c r="M28" s="44"/>
      <c r="N28" s="48"/>
      <c r="O28" s="49"/>
      <c r="P28" s="12"/>
    </row>
    <row r="29" spans="1:16" ht="15.75" thickBot="1" x14ac:dyDescent="0.3">
      <c r="A29" s="62"/>
      <c r="B29" s="45"/>
      <c r="C29" s="45"/>
      <c r="D29" s="45"/>
      <c r="E29" s="45"/>
      <c r="F29" s="45"/>
      <c r="G29" s="45"/>
      <c r="H29" s="45"/>
      <c r="I29" s="45"/>
      <c r="J29" s="88" t="s">
        <v>13</v>
      </c>
      <c r="K29" s="88"/>
      <c r="L29" s="49">
        <f>SUM(L12:L28)</f>
        <v>127747.6</v>
      </c>
      <c r="M29" s="46"/>
      <c r="N29" s="50" t="s">
        <v>14</v>
      </c>
      <c r="O29" s="43">
        <f>SUM(O13:O27)</f>
        <v>0</v>
      </c>
      <c r="P29" s="12" t="str">
        <f>IF(O29&gt;L29,"prekročená cena","nižšia ako stanovená")</f>
        <v>nižšia ako stanovená</v>
      </c>
    </row>
    <row r="30" spans="1:16" ht="15.75" thickBot="1" x14ac:dyDescent="0.3">
      <c r="A30" s="89" t="s">
        <v>15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1"/>
      <c r="O30" s="43">
        <f>O31-O29</f>
        <v>0</v>
      </c>
    </row>
    <row r="31" spans="1:16" ht="15.75" thickBot="1" x14ac:dyDescent="0.3">
      <c r="A31" s="89" t="s">
        <v>16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1"/>
      <c r="O31" s="43">
        <f>IF("nie"=MID(I39,1,3),O29,(O29*1.2))</f>
        <v>0</v>
      </c>
    </row>
    <row r="32" spans="1:16" x14ac:dyDescent="0.25">
      <c r="A32" s="104" t="s">
        <v>17</v>
      </c>
      <c r="B32" s="104"/>
      <c r="C32" s="104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115" t="s">
        <v>65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</row>
    <row r="34" spans="1:15" ht="25.5" customHeight="1" x14ac:dyDescent="0.25">
      <c r="A34" s="52" t="s">
        <v>57</v>
      </c>
      <c r="B34" s="52"/>
      <c r="C34" s="52"/>
      <c r="D34" s="52"/>
      <c r="E34" s="52"/>
      <c r="F34" s="52"/>
      <c r="G34" s="53" t="s">
        <v>55</v>
      </c>
      <c r="H34" s="52"/>
      <c r="I34" s="52"/>
      <c r="J34" s="54"/>
      <c r="K34" s="54"/>
      <c r="L34" s="54"/>
      <c r="M34" s="54"/>
      <c r="N34" s="54"/>
      <c r="O34" s="54"/>
    </row>
    <row r="35" spans="1:15" ht="15" customHeight="1" x14ac:dyDescent="0.25">
      <c r="A35" s="106" t="s">
        <v>67</v>
      </c>
      <c r="B35" s="107"/>
      <c r="C35" s="107"/>
      <c r="D35" s="107"/>
      <c r="E35" s="108"/>
      <c r="F35" s="105" t="s">
        <v>56</v>
      </c>
      <c r="G35" s="55" t="s">
        <v>18</v>
      </c>
      <c r="H35" s="85"/>
      <c r="I35" s="86"/>
      <c r="J35" s="86"/>
      <c r="K35" s="86"/>
      <c r="L35" s="86"/>
      <c r="M35" s="86"/>
      <c r="N35" s="86"/>
      <c r="O35" s="87"/>
    </row>
    <row r="36" spans="1:15" x14ac:dyDescent="0.25">
      <c r="A36" s="109"/>
      <c r="B36" s="110"/>
      <c r="C36" s="110"/>
      <c r="D36" s="110"/>
      <c r="E36" s="111"/>
      <c r="F36" s="105"/>
      <c r="G36" s="55" t="s">
        <v>19</v>
      </c>
      <c r="H36" s="85"/>
      <c r="I36" s="86"/>
      <c r="J36" s="86"/>
      <c r="K36" s="86"/>
      <c r="L36" s="86"/>
      <c r="M36" s="86"/>
      <c r="N36" s="86"/>
      <c r="O36" s="87"/>
    </row>
    <row r="37" spans="1:15" ht="18" customHeight="1" x14ac:dyDescent="0.25">
      <c r="A37" s="109"/>
      <c r="B37" s="110"/>
      <c r="C37" s="110"/>
      <c r="D37" s="110"/>
      <c r="E37" s="111"/>
      <c r="F37" s="105"/>
      <c r="G37" s="55" t="s">
        <v>20</v>
      </c>
      <c r="H37" s="85"/>
      <c r="I37" s="86"/>
      <c r="J37" s="86"/>
      <c r="K37" s="86"/>
      <c r="L37" s="86"/>
      <c r="M37" s="86"/>
      <c r="N37" s="86"/>
      <c r="O37" s="87"/>
    </row>
    <row r="38" spans="1:15" x14ac:dyDescent="0.25">
      <c r="A38" s="109"/>
      <c r="B38" s="110"/>
      <c r="C38" s="110"/>
      <c r="D38" s="110"/>
      <c r="E38" s="111"/>
      <c r="F38" s="105"/>
      <c r="G38" s="55" t="s">
        <v>21</v>
      </c>
      <c r="H38" s="85"/>
      <c r="I38" s="86"/>
      <c r="J38" s="86"/>
      <c r="K38" s="86"/>
      <c r="L38" s="86"/>
      <c r="M38" s="86"/>
      <c r="N38" s="86"/>
      <c r="O38" s="87"/>
    </row>
    <row r="39" spans="1:15" x14ac:dyDescent="0.25">
      <c r="A39" s="109"/>
      <c r="B39" s="110"/>
      <c r="C39" s="110"/>
      <c r="D39" s="110"/>
      <c r="E39" s="111"/>
      <c r="F39" s="105"/>
      <c r="G39" s="55" t="s">
        <v>22</v>
      </c>
      <c r="H39" s="85"/>
      <c r="I39" s="86"/>
      <c r="J39" s="86"/>
      <c r="K39" s="86"/>
      <c r="L39" s="86"/>
      <c r="M39" s="86"/>
      <c r="N39" s="86"/>
      <c r="O39" s="87"/>
    </row>
    <row r="40" spans="1:15" x14ac:dyDescent="0.25">
      <c r="A40" s="109"/>
      <c r="B40" s="110"/>
      <c r="C40" s="110"/>
      <c r="D40" s="110"/>
      <c r="E40" s="111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109"/>
      <c r="B41" s="110"/>
      <c r="C41" s="110"/>
      <c r="D41" s="110"/>
      <c r="E41" s="111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A42" s="112"/>
      <c r="B42" s="113"/>
      <c r="C42" s="113"/>
      <c r="D42" s="113"/>
      <c r="E42" s="114"/>
      <c r="F42" s="54"/>
      <c r="G42" s="24"/>
      <c r="H42" s="18"/>
      <c r="I42" s="24"/>
      <c r="J42" s="24" t="s">
        <v>23</v>
      </c>
      <c r="K42" s="24"/>
      <c r="L42" s="101"/>
      <c r="M42" s="102"/>
      <c r="N42" s="103"/>
      <c r="O42" s="24"/>
    </row>
    <row r="43" spans="1:15" x14ac:dyDescent="0.25">
      <c r="A43" s="54"/>
      <c r="B43" s="54"/>
      <c r="C43" s="54"/>
      <c r="D43" s="54"/>
      <c r="E43" s="54"/>
      <c r="F43" s="5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A44" s="21"/>
      <c r="B44" s="21"/>
      <c r="C44" s="21"/>
      <c r="D44" s="21"/>
      <c r="E44" s="21"/>
      <c r="F44" s="21"/>
      <c r="G44" s="24"/>
      <c r="H44" s="24"/>
      <c r="I44" s="24"/>
      <c r="J44" s="24"/>
      <c r="K44" s="24"/>
      <c r="L44" s="24"/>
      <c r="M44" s="24"/>
      <c r="N44" s="24"/>
      <c r="O44" s="24"/>
    </row>
  </sheetData>
  <mergeCells count="49">
    <mergeCell ref="C14:D14"/>
    <mergeCell ref="C15:D15"/>
    <mergeCell ref="H9:H11"/>
    <mergeCell ref="I9:I11"/>
    <mergeCell ref="J9:J11"/>
    <mergeCell ref="C9:D9"/>
    <mergeCell ref="E9:G9"/>
    <mergeCell ref="G10:G11"/>
    <mergeCell ref="M9:M11"/>
    <mergeCell ref="A1:L1"/>
    <mergeCell ref="C12:D12"/>
    <mergeCell ref="C13:D13"/>
    <mergeCell ref="K9:K11"/>
    <mergeCell ref="A8:B8"/>
    <mergeCell ref="B6:F6"/>
    <mergeCell ref="B7:F7"/>
    <mergeCell ref="B9:B11"/>
    <mergeCell ref="C3:K5"/>
    <mergeCell ref="L42:N42"/>
    <mergeCell ref="A32:C32"/>
    <mergeCell ref="F35:F39"/>
    <mergeCell ref="H35:O35"/>
    <mergeCell ref="H36:O36"/>
    <mergeCell ref="H37:O37"/>
    <mergeCell ref="H38:O38"/>
    <mergeCell ref="A35:E42"/>
    <mergeCell ref="A33:O33"/>
    <mergeCell ref="C17:D17"/>
    <mergeCell ref="C18:D18"/>
    <mergeCell ref="C19:D19"/>
    <mergeCell ref="H39:O39"/>
    <mergeCell ref="J29:K29"/>
    <mergeCell ref="A30:N30"/>
    <mergeCell ref="A31:N31"/>
    <mergeCell ref="C27:D27"/>
    <mergeCell ref="C16:D16"/>
    <mergeCell ref="L9:L11"/>
    <mergeCell ref="N9:N11"/>
    <mergeCell ref="O9:O11"/>
    <mergeCell ref="C10:D11"/>
    <mergeCell ref="E10:E11"/>
    <mergeCell ref="F10:F11"/>
    <mergeCell ref="C25:D25"/>
    <mergeCell ref="C26:D26"/>
    <mergeCell ref="C20:D20"/>
    <mergeCell ref="C21:D21"/>
    <mergeCell ref="C22:D22"/>
    <mergeCell ref="C23:D23"/>
    <mergeCell ref="C24:D24"/>
  </mergeCells>
  <pageMargins left="0.23622047244094491" right="0.23622047244094491" top="0" bottom="0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8" t="s">
        <v>51</v>
      </c>
      <c r="M2" s="138"/>
    </row>
    <row r="3" spans="1:14" x14ac:dyDescent="0.25">
      <c r="A3" s="5" t="s">
        <v>25</v>
      </c>
      <c r="B3" s="139" t="s">
        <v>26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27</v>
      </c>
      <c r="B4" s="139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8</v>
      </c>
      <c r="B5" s="139" t="s">
        <v>29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2</v>
      </c>
      <c r="B6" s="139" t="s">
        <v>30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31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7"/>
    </row>
    <row r="8" spans="1:14" x14ac:dyDescent="0.25">
      <c r="A8" s="5" t="s">
        <v>12</v>
      </c>
      <c r="B8" s="139" t="s">
        <v>32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33</v>
      </c>
      <c r="B9" s="139" t="s">
        <v>34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35</v>
      </c>
      <c r="B10" s="139" t="s">
        <v>36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37</v>
      </c>
      <c r="B11" s="139" t="s">
        <v>38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39</v>
      </c>
      <c r="B12" s="139" t="s">
        <v>40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41</v>
      </c>
      <c r="B13" s="139" t="s">
        <v>42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5</v>
      </c>
      <c r="B14" s="139" t="s">
        <v>52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43</v>
      </c>
      <c r="B15" s="139" t="s">
        <v>44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45</v>
      </c>
      <c r="B16" s="139" t="s">
        <v>46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47</v>
      </c>
      <c r="B17" s="139" t="s">
        <v>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49</v>
      </c>
      <c r="B18" s="139" t="s">
        <v>50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56" t="s">
        <v>62</v>
      </c>
      <c r="B19" s="140" t="s">
        <v>63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2022-04-22T11:46:58Z</cp:lastPrinted>
  <dcterms:created xsi:type="dcterms:W3CDTF">2012-08-13T12:29:09Z</dcterms:created>
  <dcterms:modified xsi:type="dcterms:W3CDTF">2022-05-05T08:02:31Z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