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4"/>
  </bookViews>
  <sheets>
    <sheet name="krycí list" sheetId="1" r:id="rId1"/>
    <sheet name="rekapitulace 101" sheetId="2" r:id="rId2"/>
    <sheet name="rozpočet 101" sheetId="3" r:id="rId3"/>
    <sheet name="rekapitulace 801" sheetId="4" r:id="rId4"/>
    <sheet name="rozpočet 801" sheetId="5" r:id="rId5"/>
    <sheet name="rekap 901" sheetId="6" r:id="rId6"/>
    <sheet name="SO 901" sheetId="7" r:id="rId7"/>
    <sheet name="VRN" sheetId="8" r:id="rId8"/>
  </sheets>
  <definedNames>
    <definedName name="_xlnm.Print_Titles" localSheetId="2">'rozpočet 101'!$7:$8</definedName>
  </definedNames>
  <calcPr fullCalcOnLoad="1"/>
</workbook>
</file>

<file path=xl/sharedStrings.xml><?xml version="1.0" encoding="utf-8"?>
<sst xmlns="http://schemas.openxmlformats.org/spreadsheetml/2006/main" count="644" uniqueCount="400">
  <si>
    <t xml:space="preserve">ROZPOČET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</si>
  <si>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</si>
  <si>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</si>
  <si>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</si>
  <si>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</si>
  <si>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</si>
  <si>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</si>
  <si>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</si>
  <si>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</si>
  <si>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Suť celkem</t>
  </si>
  <si>
    <t>1</t>
  </si>
  <si>
    <t>2</t>
  </si>
  <si>
    <t>3</t>
  </si>
  <si>
    <t>4</t>
  </si>
  <si>
    <t>5</t>
  </si>
  <si>
    <t>9</t>
  </si>
  <si>
    <t>HSV</t>
  </si>
  <si>
    <t xml:space="preserve">Práce a dodávky HSV   </t>
  </si>
  <si>
    <t xml:space="preserve">Zemní práce   </t>
  </si>
  <si>
    <t>m2</t>
  </si>
  <si>
    <t>111201101</t>
  </si>
  <si>
    <t xml:space="preserve">Odstránenie krovín a stromov s koreňom s priemerom kmeňa do 100 mm, do 1000 m2   </t>
  </si>
  <si>
    <t>112101102</t>
  </si>
  <si>
    <t xml:space="preserve">Odstránenie listnatých stromov do priemeru 500 mm, motorovou pílou   </t>
  </si>
  <si>
    <t>ks</t>
  </si>
  <si>
    <t>112101103</t>
  </si>
  <si>
    <t xml:space="preserve">Odstránenie listnatých stromov do priemeru 700 mm, motorovou pílou   </t>
  </si>
  <si>
    <t>112101105</t>
  </si>
  <si>
    <t xml:space="preserve">Odstránenie listnatého stromu s priemerom nad 900 mm, motorovou pílou   </t>
  </si>
  <si>
    <t>112201103</t>
  </si>
  <si>
    <t xml:space="preserve">Odstránenie pňov na vzdial. 50 m priemeru nad 500 do 700 mm   </t>
  </si>
  <si>
    <t>112201105</t>
  </si>
  <si>
    <t xml:space="preserve">Odstránenie pňov na vzdial. 50 m, priemer nad 900 mm   </t>
  </si>
  <si>
    <t>121101113</t>
  </si>
  <si>
    <t xml:space="preserve">Odstránenie ornice s premiestn. na hromady, so zložením na vzdialenosť do 100 m a do 10000 m3   </t>
  </si>
  <si>
    <t>m3</t>
  </si>
  <si>
    <t>122201103</t>
  </si>
  <si>
    <t xml:space="preserve">Odkopávka a prekopávka nezapažená v hornine 3, nad 1000 do 10000 m3   </t>
  </si>
  <si>
    <t>122201109</t>
  </si>
  <si>
    <t xml:space="preserve">Odkopávky a prekopávky nezapažené. Príplatok k cenám za lepivosť horniny 3   </t>
  </si>
  <si>
    <t>122301103</t>
  </si>
  <si>
    <t xml:space="preserve">Odkopávka a prekopávka v hornine 4, nad 1000 do 10000 m3   </t>
  </si>
  <si>
    <t>122301109</t>
  </si>
  <si>
    <t xml:space="preserve">Odkopávky a prekopávky nezapažené. Príplatok za lepivosť horniny 4   </t>
  </si>
  <si>
    <t>131201102</t>
  </si>
  <si>
    <t xml:space="preserve">Výkop nezapaženej jamy v hornine 3, nad 100 do 1000 m3   </t>
  </si>
  <si>
    <t>131201109</t>
  </si>
  <si>
    <t xml:space="preserve">Hĺbenie nezapažených jám a zárezov. Príplatok za lepivosť horniny 3   </t>
  </si>
  <si>
    <t>131301102</t>
  </si>
  <si>
    <t xml:space="preserve">Výkop nezapaženej jamy v hornine 4, nad 100 do 1000 m3   </t>
  </si>
  <si>
    <t>131301109</t>
  </si>
  <si>
    <t xml:space="preserve">Hĺbenie nezapažených jám a zárezov. Príplatok za lepivosť horniny 4   </t>
  </si>
  <si>
    <t>132201102</t>
  </si>
  <si>
    <t xml:space="preserve">Výkop ryhy do šírky 600 mm v horn.3 nad 100 m3   </t>
  </si>
  <si>
    <t>132201109</t>
  </si>
  <si>
    <t xml:space="preserve">Príplatok k cene za lepivosť pri hĺbení rýh šírky do 600 mm zapažených i nezapažených s urovnaním dna v hornine 3   </t>
  </si>
  <si>
    <t>132301102</t>
  </si>
  <si>
    <t xml:space="preserve">Výkop ryhy do šírky 600 mm v horn.4 nad 100 m3   </t>
  </si>
  <si>
    <t>132301109</t>
  </si>
  <si>
    <t xml:space="preserve">Príplatok za lepivosť pri hĺbení rýh šírky do 600 mm zapažených i nezapažených s urovnaním dna v hornine 4   </t>
  </si>
  <si>
    <t>162401412</t>
  </si>
  <si>
    <t xml:space="preserve">Vodorovné premiestnenie konárov stromov nad 300 do 500 mm do 3000 m   </t>
  </si>
  <si>
    <t>162401413</t>
  </si>
  <si>
    <t xml:space="preserve">Vodorovné premiestnenie konárov stromov nad 500 do 700 mm do 3000 m   </t>
  </si>
  <si>
    <t>162401415</t>
  </si>
  <si>
    <t xml:space="preserve">Vodorovné premiestnenie konárov stromov nad 900 mm do 3000 m   </t>
  </si>
  <si>
    <t>162401422</t>
  </si>
  <si>
    <t xml:space="preserve">Príplatok za každých ďalších 1000 m premiest.,konárov stromov nad 300 do 500 mm po spevnenej ceste   </t>
  </si>
  <si>
    <t>162401423</t>
  </si>
  <si>
    <t xml:space="preserve">Príplatok za každých ďalších 1000 m premiest.,konárov stromov nad 500 do 700 mm po spevnenej ceste   </t>
  </si>
  <si>
    <t>162401425</t>
  </si>
  <si>
    <t xml:space="preserve">Príplatok za každých ďalších 1000 m premiet.konárov stromov nad 900 mm po spevnenej ceste   </t>
  </si>
  <si>
    <t>162501142</t>
  </si>
  <si>
    <t xml:space="preserve">Vodorovné premiestnenie výkopku  po spevnenej ceste z  horniny tr.1-4, nad 1000 do 10000 m3 na vzdialenosť do 3000 m   </t>
  </si>
  <si>
    <t>162501143</t>
  </si>
  <si>
    <t xml:space="preserve">Vodorovné premiestnenie výkopku  po spevnenej ceste z  horniny tr.1-4, nad 1000 do 10000 m3, príplatok k cene za každých ďalšich a začatých 1000 m   </t>
  </si>
  <si>
    <t>162501412</t>
  </si>
  <si>
    <t xml:space="preserve">Vodorovné premiestnenie kmeňov nad 300 do 500 mm do 3000 m   </t>
  </si>
  <si>
    <t>162501413</t>
  </si>
  <si>
    <t xml:space="preserve">Vodorovné premiestnenie kmeňov nad 500 do 700 mm do 3000 m   </t>
  </si>
  <si>
    <t>162501415</t>
  </si>
  <si>
    <t xml:space="preserve">Vodorovné premiestnenie kmeňov nad 900 mm do 3000 m   </t>
  </si>
  <si>
    <t>162501422</t>
  </si>
  <si>
    <t xml:space="preserve">Príplatok za každých ďalších 1000 m premiest.,kmeňov stromov nad 300 do 500 mm po spevnenej ceste   </t>
  </si>
  <si>
    <t>162501423</t>
  </si>
  <si>
    <t xml:space="preserve">Príplatok za každých ďalších 1000 m premiest.,kmeňov stromov nad 500 do 700 mm po spevnenej ceste   </t>
  </si>
  <si>
    <t>162501425</t>
  </si>
  <si>
    <t xml:space="preserve">Príplatok za každých ďalších 1000 m premiest.,kmeňov stromov nad 900 mm po spevnenej ceste   </t>
  </si>
  <si>
    <t>162601413</t>
  </si>
  <si>
    <t xml:space="preserve">Vodorovné premiestnenie pňov nad 500 do 700 mm do 3000 m   </t>
  </si>
  <si>
    <t>162601415</t>
  </si>
  <si>
    <t xml:space="preserve">Vodorovné premiestnenie pňov nad 900 mm do 3000 m   </t>
  </si>
  <si>
    <t>162601423</t>
  </si>
  <si>
    <t xml:space="preserve">Príplatok za každých ďalších 1000 m premiest.,pňov nad 500 do 700 mm po spevnenej ceste   </t>
  </si>
  <si>
    <t>162601425</t>
  </si>
  <si>
    <t xml:space="preserve">Príplatok za každých ďalších 1000 m premiest.,pňov nad 900 mm po spevnenej ceste   </t>
  </si>
  <si>
    <t>171101103</t>
  </si>
  <si>
    <t xml:space="preserve">Uloženie sypaniny do násypu  súdržnej horniny s mierou zhutnenia nad 96 do 100 % podľa Proctor-Standard   </t>
  </si>
  <si>
    <t>171151101</t>
  </si>
  <si>
    <t xml:space="preserve">Hutnenie bokov násypov z hornín súdržných a sypkých   </t>
  </si>
  <si>
    <t>171201203</t>
  </si>
  <si>
    <t xml:space="preserve">Uloženie sypaniny na skládky nad 1000 do 10000 m3   </t>
  </si>
  <si>
    <t>171209002</t>
  </si>
  <si>
    <t xml:space="preserve">Poplatok za skladovanie - zemina a kamenivo (17 05) ostatné   </t>
  </si>
  <si>
    <t>t</t>
  </si>
  <si>
    <t>180401211</t>
  </si>
  <si>
    <t xml:space="preserve">Založenie trávnika lúčneho výsevom v rovine alebo na svahu do 1:5   </t>
  </si>
  <si>
    <t>0057211100</t>
  </si>
  <si>
    <t xml:space="preserve">Tráva - Trávové semeno   </t>
  </si>
  <si>
    <t>kg</t>
  </si>
  <si>
    <t>180401212</t>
  </si>
  <si>
    <t xml:space="preserve">Založenie trávnika lúčneho výsevom na svahu nad 1:5 do 1:2   </t>
  </si>
  <si>
    <t>181101102</t>
  </si>
  <si>
    <t xml:space="preserve">Úprava pláne v zárezoch v hornine 1-4 so zhutnením   </t>
  </si>
  <si>
    <t>181201102</t>
  </si>
  <si>
    <t xml:space="preserve">Úprava pláne v násypoch v hornine 1-4 so zhutnením   </t>
  </si>
  <si>
    <t>181301111</t>
  </si>
  <si>
    <t xml:space="preserve">Rozprestretie ornice v rovine, plocha nad 500 m2, hr.do 100 m   </t>
  </si>
  <si>
    <t>181301113</t>
  </si>
  <si>
    <t xml:space="preserve">Rozprestretie ornice v rovine, plocha nad 500 m2, hr. do 200 mm   </t>
  </si>
  <si>
    <t>182201101</t>
  </si>
  <si>
    <t xml:space="preserve">Svahovanie trvalých svahov v násype   </t>
  </si>
  <si>
    <t>182301131</t>
  </si>
  <si>
    <t xml:space="preserve">Rozprestretie ornice na svahu so sklonom nad 1:5, plocha nad 500 m2, hr.do 100 mm   </t>
  </si>
  <si>
    <t>211521111</t>
  </si>
  <si>
    <t xml:space="preserve">Výplň odvodňovacieho rebra alebo trativodu do rýh kamenivom hrubým drveným frakcie 16-125   </t>
  </si>
  <si>
    <t>212752125</t>
  </si>
  <si>
    <t xml:space="preserve">Trativody z flexodrenážnych rúr DN 100   </t>
  </si>
  <si>
    <t>m</t>
  </si>
  <si>
    <t>348171211</t>
  </si>
  <si>
    <t xml:space="preserve">Osadzovanie zábradlia oceľového na múroch a valoch , vrátane spojenia dielcov, hmotnosti do 100 kg/m   </t>
  </si>
  <si>
    <t>eur</t>
  </si>
  <si>
    <t>451317777</t>
  </si>
  <si>
    <t xml:space="preserve">Podklad pod dlažbu vodorovne alebo v sklone do 1:5 hr. 50-100mm z bet. tr. C 8/10   </t>
  </si>
  <si>
    <t>451319777</t>
  </si>
  <si>
    <t xml:space="preserve">Príplatok z.k.ď. 10 mm hr. podkladu nad 100 mm z bet. prostého tr. C 8/10   </t>
  </si>
  <si>
    <t>465513227</t>
  </si>
  <si>
    <t xml:space="preserve">Dlažba z lomového kameňa, na maltu, s vyškárovaním cementovou maltou, hr. kameňa 250 mm   </t>
  </si>
  <si>
    <t>564861111</t>
  </si>
  <si>
    <t xml:space="preserve">Podklad zo štrkodrviny s rozprestretím a zhutnením, po zhutnení hr. 200 mm   </t>
  </si>
  <si>
    <t>564861115</t>
  </si>
  <si>
    <t xml:space="preserve">Podklad zo štrkodrviny s rozprestretím a zhutnením, po zhutnení hr. 240 mm   </t>
  </si>
  <si>
    <t>569903311</t>
  </si>
  <si>
    <t xml:space="preserve">Zhotovenie zemných krajníc z hornín akejkoľvek triedy so zhutnením   </t>
  </si>
  <si>
    <t>573111115</t>
  </si>
  <si>
    <t xml:space="preserve">Postrek živičný infiltračný s posypom kamenivom z asfaltu cestného v množstve 2,50 kg/m2   </t>
  </si>
  <si>
    <t>573211111</t>
  </si>
  <si>
    <t xml:space="preserve">Postrek asfaltový spojovací bez posypu kamenivom z asfaltu cestného v množstve od 0,50 do 0,70 kg/m2   </t>
  </si>
  <si>
    <t>577144211</t>
  </si>
  <si>
    <t xml:space="preserve">Asfaltový betón vrstva obrusná AC 11 O v pruhu š. do 3 m z nemodifik. asfaltu tr. I, po zhutnení hr. 50 mm   </t>
  </si>
  <si>
    <t>577154421</t>
  </si>
  <si>
    <t xml:space="preserve">Asfaltový betón vrstva ložná AC 22 L v pruhu š. nad 3 m z nemodifik. asfaltu tr. I, po zhutnení hr. 60 mm   </t>
  </si>
  <si>
    <t>596911211</t>
  </si>
  <si>
    <t xml:space="preserve">Kladenie zámkovej dlažby hr. 8 cm pre peších do 20 m2 so zriadením lôžka z kameniva hr. 4 cm   </t>
  </si>
  <si>
    <t>5922901470</t>
  </si>
  <si>
    <t>914001111</t>
  </si>
  <si>
    <t xml:space="preserve">Osadenie a montáž cestnej zvislej dopravnej značky na stľpik, stľp, konzolu alebo objekt   </t>
  </si>
  <si>
    <t>4044780320</t>
  </si>
  <si>
    <t>4044780350</t>
  </si>
  <si>
    <t>4044777000</t>
  </si>
  <si>
    <t>4044777004</t>
  </si>
  <si>
    <t xml:space="preserve">Objímka, f60 mm   </t>
  </si>
  <si>
    <t>4044777006</t>
  </si>
  <si>
    <t xml:space="preserve">Stĺpik viečko, f60 mm   </t>
  </si>
  <si>
    <t>917862111</t>
  </si>
  <si>
    <t xml:space="preserve">Osadenie chodník. obrubníka betónového stojatého do lôžka z betónu prosteho tr. C 12/15 s bočnou oporou   </t>
  </si>
  <si>
    <t>5922903030</t>
  </si>
  <si>
    <t>919441221</t>
  </si>
  <si>
    <t xml:space="preserve">Čelo priepustu z muriva z lomového kameňa z rúr DN 600 až DN 800 mm   </t>
  </si>
  <si>
    <t>919521112</t>
  </si>
  <si>
    <t xml:space="preserve">Zhotovenie priepustu z rúr železobetónových DN 800 mm   </t>
  </si>
  <si>
    <t>5922100260</t>
  </si>
  <si>
    <t>998</t>
  </si>
  <si>
    <t xml:space="preserve">Přesun hmot   </t>
  </si>
  <si>
    <t>998225111</t>
  </si>
  <si>
    <t xml:space="preserve">Presun hmôt pre pozemnú komunikáciu a letisko s krytom asfaltovým akejkoľvek dĺžky objektu   </t>
  </si>
  <si>
    <t>PSV</t>
  </si>
  <si>
    <t xml:space="preserve">Práce a dodávky PSV   </t>
  </si>
  <si>
    <t>711</t>
  </si>
  <si>
    <t>711691171</t>
  </si>
  <si>
    <t xml:space="preserve">Zhotovenie rubovej ochrannej vrstvy izolácie z textílie, pre podchody, objekty v podzemí, tunely, štôlne a metrá   </t>
  </si>
  <si>
    <t>6936654900</t>
  </si>
  <si>
    <t xml:space="preserve">Separačná, filtračná a spevňovacia geotextília Geofilex 300   </t>
  </si>
  <si>
    <t xml:space="preserve">Celkem   </t>
  </si>
  <si>
    <t>drenáž: tř.3 - 50%:  2069*2*0,3*0,3=372,42m3, 50% tj.186,2m3</t>
  </si>
  <si>
    <t>oboustranně: 2069*2=4138m</t>
  </si>
  <si>
    <t>zasakovací jámy po50m: 2069/50*2=83ks,objem 2m3/kus</t>
  </si>
  <si>
    <t>na 60% plochy: 1241*3,8=4715,6m2</t>
  </si>
  <si>
    <t>20682,5-2982-1360-6235=10105,5m2</t>
  </si>
  <si>
    <t>(3+5)*3=24m2</t>
  </si>
  <si>
    <t>pod dlažbu z lom.kamene</t>
  </si>
  <si>
    <t xml:space="preserve">55346 z </t>
  </si>
  <si>
    <t>Zábradlie vč.povrchovéj úpravy</t>
  </si>
  <si>
    <t>zpevněné mezi cyklostezku a les.cestu</t>
  </si>
  <si>
    <t xml:space="preserve">zámková dlažba 8 cm, svetlosivá    </t>
  </si>
  <si>
    <t>pod zámk.dlažbu tl.15cm</t>
  </si>
  <si>
    <t>pod zámk.dlažbu</t>
  </si>
  <si>
    <t>kolem zámk.dlažby</t>
  </si>
  <si>
    <t xml:space="preserve">Obrubník rovný 100/20/10 cm, sivá   </t>
  </si>
  <si>
    <t>zasakovací jámy: 50% tř.3 tj.83m3</t>
  </si>
  <si>
    <t>zasakovací jámy: 50% tř.4 tj.83m3</t>
  </si>
  <si>
    <t xml:space="preserve">Stĺpik Zn, f60 mm    </t>
  </si>
  <si>
    <t>10+350+100+100+100=660m2</t>
  </si>
  <si>
    <t>přesun do 7km, tj. 4*20</t>
  </si>
  <si>
    <t>Práce a dodávky HSV</t>
  </si>
  <si>
    <t>99</t>
  </si>
  <si>
    <t>Poznámka:</t>
  </si>
  <si>
    <t>Cenový podklad:</t>
  </si>
  <si>
    <t>jsou vytvořeny individuální kalkulací.</t>
  </si>
  <si>
    <t>jedná se o materiál nebo výrobek určený dle individuální kalkulace.</t>
  </si>
  <si>
    <t>KRYCÍ LIST ROZPOČTU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</si>
  <si>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</si>
  <si>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</si>
  <si>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</si>
  <si>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</si>
  <si>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</si>
  <si>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</si>
  <si>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</si>
  <si>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</si>
  <si>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>DRČ</t>
  </si>
  <si>
    <t xml:space="preserve"> </t>
  </si>
  <si>
    <t>Objednatel</t>
  </si>
  <si>
    <t>Projektant</t>
  </si>
  <si>
    <t>Ekola - Pavliš s.r.o.</t>
  </si>
  <si>
    <t>Zhotovitel</t>
  </si>
  <si>
    <t>Rozpočet číslo</t>
  </si>
  <si>
    <t>Zpracoval</t>
  </si>
  <si>
    <t>Dne</t>
  </si>
  <si>
    <t>Položek</t>
  </si>
  <si>
    <t>Měrné a účelové jednotky</t>
  </si>
  <si>
    <t>Počet</t>
  </si>
  <si>
    <t>Náklady / 1 m.j.</t>
  </si>
  <si>
    <r>
      <t>m</t>
    </r>
    <r>
      <rPr>
        <b/>
        <sz val="10"/>
        <rFont val="Arial"/>
        <family val="2"/>
      </rPr>
      <t>²</t>
    </r>
  </si>
  <si>
    <t xml:space="preserve">  Rozpočtové náklady v  </t>
  </si>
  <si>
    <t>A</t>
  </si>
  <si>
    <t>Základní rozpočtové náklady náklady</t>
  </si>
  <si>
    <t>Dodávka</t>
  </si>
  <si>
    <t>Montáž</t>
  </si>
  <si>
    <t>celkem</t>
  </si>
  <si>
    <t>M</t>
  </si>
  <si>
    <t>"M"</t>
  </si>
  <si>
    <t>ZRN celkem</t>
  </si>
  <si>
    <t>B</t>
  </si>
  <si>
    <t>C</t>
  </si>
  <si>
    <t>Celkové náklady</t>
  </si>
  <si>
    <t>Datum a podpis</t>
  </si>
  <si>
    <t>Razítko</t>
  </si>
  <si>
    <t>DPH</t>
  </si>
  <si>
    <t xml:space="preserve">Cena s DPH </t>
  </si>
  <si>
    <t>D</t>
  </si>
  <si>
    <t>Přípočty a odpočty</t>
  </si>
  <si>
    <t>Dodávky objednavatele</t>
  </si>
  <si>
    <t>Klouzavá doložka</t>
  </si>
  <si>
    <t>Zvýhodnění + -</t>
  </si>
  <si>
    <t>Práce a dodávky PSV</t>
  </si>
  <si>
    <t>183101114</t>
  </si>
  <si>
    <t xml:space="preserve">Hĺbenie jamky v rovine alebo na svahu do 1:5, objem nad 0,05 do 0,125 m3   </t>
  </si>
  <si>
    <t>183101115</t>
  </si>
  <si>
    <t xml:space="preserve">Hĺbenie jamky v rovine alebo na svahu do 1:5, objem nad 0,125 do 0,40 m3   </t>
  </si>
  <si>
    <t>184102111</t>
  </si>
  <si>
    <t xml:space="preserve">Výsadba dreviny s balom v rovine alebo na svahu do 1:5, priemer balu nad 100 do 200 mm   </t>
  </si>
  <si>
    <t>184201121</t>
  </si>
  <si>
    <t xml:space="preserve">Výsadba stromu do predom vyhĺbenej jamky na svahu nad 1:5 do 1:2 pri výške kmeňa do 1, 8 m   </t>
  </si>
  <si>
    <t>184202111</t>
  </si>
  <si>
    <t xml:space="preserve">Zakotvenie dreviny troma a viac kolmi pri priemere kolov do 100 mm pri dĺžke kolov do 2 m   </t>
  </si>
  <si>
    <t>0521721000</t>
  </si>
  <si>
    <t>184501114</t>
  </si>
  <si>
    <t xml:space="preserve">Zhotovenie obalu kmeňa stromu z juty v dvoch vrstvách v rovine alebo na svahu do 1:5   </t>
  </si>
  <si>
    <t>185851111</t>
  </si>
  <si>
    <t xml:space="preserve">Dovoz vody pre zálievku rastlín na vzdialenosť do 6000 m   </t>
  </si>
  <si>
    <t>185851119</t>
  </si>
  <si>
    <t xml:space="preserve">Dovoz vody pre zálievku rastlín. Príplatok k cene za každých ďalších aj začatých 1000 m   </t>
  </si>
  <si>
    <t>998231311</t>
  </si>
  <si>
    <t xml:space="preserve">Presun hmôt pre sadovnícke a krajinárske úpravy do 5000 m vodorovne bez zvislého presunu   </t>
  </si>
  <si>
    <t>N00</t>
  </si>
  <si>
    <t>000200011</t>
  </si>
  <si>
    <t xml:space="preserve">Prieskumné práce - geologický prieskum inžiniersko-geologický a geotechnický   </t>
  </si>
  <si>
    <t>000300016</t>
  </si>
  <si>
    <t xml:space="preserve">Geodetické práce - vykonávané pred výstavbou určenie vytyčovacej siete, vytýčenie staveniska, staveb. objektu   </t>
  </si>
  <si>
    <t>000300021</t>
  </si>
  <si>
    <t xml:space="preserve">Geodetické práce - vykonávané v priebehu výstavby výškové merania   </t>
  </si>
  <si>
    <t>000300031</t>
  </si>
  <si>
    <t xml:space="preserve">Geodetické práce - vykonávané po výstavbe zameranie skutočného vyhotovenia stavby   </t>
  </si>
  <si>
    <t>000400022</t>
  </si>
  <si>
    <t>000600011</t>
  </si>
  <si>
    <t>000900023</t>
  </si>
  <si>
    <t xml:space="preserve">Vplyv územia - územie so sťaženými výrobnými podmienkami čistenie komunikácií   </t>
  </si>
  <si>
    <t>001000033</t>
  </si>
  <si>
    <t xml:space="preserve">Inžinierska činnosť - skúšky a revízie zaťažkávacie skúšky   </t>
  </si>
  <si>
    <t xml:space="preserve">Podkladové konštrukcie z betonu C 20/25   </t>
  </si>
  <si>
    <t>sedlové lože pod priepust 0,3m3/bm*22=6,6</t>
  </si>
  <si>
    <t>Debnenie v otvorenom výkope pod drobné objekty</t>
  </si>
  <si>
    <t>2028m3*1,2*1,8=4380,48t</t>
  </si>
  <si>
    <t xml:space="preserve">Rekapitulácia po oddieloch  </t>
  </si>
  <si>
    <t>Objekt:   SO 101 Chodník pre peších aj cyklistov</t>
  </si>
  <si>
    <t>Stavba: Vrbovce - Tri Kamene - Veterný mlyn Kuželov chodník pre peších aj cyklistov</t>
  </si>
  <si>
    <t xml:space="preserve">Zemné práce </t>
  </si>
  <si>
    <t>Zakladanie</t>
  </si>
  <si>
    <t>Svislé konštrukcie</t>
  </si>
  <si>
    <t>Vodorovné konštrukcie</t>
  </si>
  <si>
    <t>Komunikácie</t>
  </si>
  <si>
    <t>Ostatní konštrukcie a práce</t>
  </si>
  <si>
    <t xml:space="preserve">Presun hmot HSV </t>
  </si>
  <si>
    <t>Izolácie proti vodě</t>
  </si>
  <si>
    <t>Cena celkom</t>
  </si>
  <si>
    <t>Soupis prací je sestaven za využití položek cenové soustavy CENEKON.</t>
  </si>
  <si>
    <t>Položky soupisu prací, které mají ve sloupci kód položky uvedeno označení R</t>
  </si>
  <si>
    <t xml:space="preserve">Položky soupisu prací, které mají ve sloupci kód položky uvedeno označení H </t>
  </si>
  <si>
    <t xml:space="preserve"> celkom za oddiel</t>
  </si>
  <si>
    <t>Kód oddielu</t>
  </si>
  <si>
    <t>Vrbovce</t>
  </si>
  <si>
    <t>Vrbovce - Tri Kamene - Veterný mlyn Kuželov
 chodník pre peších aj cyklistov</t>
  </si>
  <si>
    <t>SO 101, SO 801,  SO 901</t>
  </si>
  <si>
    <t xml:space="preserve">Zemné práce   </t>
  </si>
  <si>
    <t xml:space="preserve">Zakladanie   </t>
  </si>
  <si>
    <t xml:space="preserve">Svislé a kompletné konštrukcie   </t>
  </si>
  <si>
    <t xml:space="preserve">Vodorovné konštrukcie   </t>
  </si>
  <si>
    <t xml:space="preserve">Komunikácie pozemné   </t>
  </si>
  <si>
    <t xml:space="preserve">Ostatné konštrukcie a práce, búranie   </t>
  </si>
  <si>
    <t xml:space="preserve">Presun hmot   </t>
  </si>
  <si>
    <t xml:space="preserve">Izolácie proti vodě, vlhkosti  </t>
  </si>
  <si>
    <t>Objekt:   SO 801 Verejná zeleň</t>
  </si>
  <si>
    <t>H2</t>
  </si>
  <si>
    <t xml:space="preserve">Tesárske práce   </t>
  </si>
  <si>
    <t>Objekt:   SO 901 Mobiliár</t>
  </si>
  <si>
    <t xml:space="preserve">Tesárske práce </t>
  </si>
  <si>
    <t>R1</t>
  </si>
  <si>
    <t>Montáž a dodávka posedenia s prístreškom</t>
  </si>
  <si>
    <t>Objekt:   Náklady neobsiahnuté v cenách prác</t>
  </si>
  <si>
    <t>Náklady neobsiahnuté v cenách prác</t>
  </si>
  <si>
    <t xml:space="preserve">Celkom   </t>
  </si>
  <si>
    <t xml:space="preserve">Zariadenie staveniska    </t>
  </si>
  <si>
    <t>Eur</t>
  </si>
  <si>
    <t>H1</t>
  </si>
  <si>
    <t>Zaliatie rastlín vodou plochy nad 20m2</t>
  </si>
  <si>
    <t>kus</t>
  </si>
  <si>
    <t>000600010</t>
  </si>
  <si>
    <t>000600012</t>
  </si>
  <si>
    <t xml:space="preserve">Zabezpečenie a označenie staveniska </t>
  </si>
  <si>
    <t>000200012</t>
  </si>
  <si>
    <t>Vytýčenie inženierskych sietí</t>
  </si>
  <si>
    <t>Materiál vhodný pre násyp</t>
  </si>
  <si>
    <t xml:space="preserve">Hrdlová železobetónová rúra, výstuž 12/6, V 80K 80/230/13  </t>
  </si>
  <si>
    <t>H3</t>
  </si>
  <si>
    <t>H4</t>
  </si>
  <si>
    <t>Cornus mas ( dřín)</t>
  </si>
  <si>
    <t>Cornus sanguinea( svída)</t>
  </si>
  <si>
    <t>Viburnum lantana (kalina)</t>
  </si>
  <si>
    <t>H5</t>
  </si>
  <si>
    <t>H6</t>
  </si>
  <si>
    <t>H7</t>
  </si>
  <si>
    <t>Tilia cordata (lípa srdčitá)</t>
  </si>
  <si>
    <t>Sorbus domestica (jeřáb oskeruše)</t>
  </si>
  <si>
    <t>Quercus petraea ( dub zimní)</t>
  </si>
  <si>
    <t>Prunus avium (ovocná třešeň)</t>
  </si>
  <si>
    <t>Informačné tabule na stavenisku</t>
  </si>
  <si>
    <t xml:space="preserve">Tyče ihličňanové tr. 1, hrúbka 6-7 cm bez kôry   </t>
  </si>
  <si>
    <t xml:space="preserve">Projektové práce - stavebná časť - náklady na dokumentáciu skutočného zhotovenia stavby   </t>
  </si>
  <si>
    <t>drenáž: tř.4 - 50%:  2069*2*0,3*0,3=372,42m3, 50% tj.186,2m3</t>
  </si>
  <si>
    <t>(2068,25*10*0,2=4136,5m3)+(odděl.pás 930*0,2=186m3)=</t>
  </si>
  <si>
    <t>50% tř.3: tj. (2121,6+372)*0,5=1060,8m3+186m3=1246,8</t>
  </si>
  <si>
    <t>2982+odděl.pás 930=3912</t>
  </si>
  <si>
    <t>(2982+930+1360)*0,03=158,16kg</t>
  </si>
  <si>
    <t>4*2068,25-340+930=7933+930=8863m2</t>
  </si>
  <si>
    <t>na40% plochy: 827,3*3,8=3143,8m2
pod odděl.pruh 930m2</t>
  </si>
  <si>
    <t>4073,8*1,2=4888,56m2</t>
  </si>
  <si>
    <t>tl.20-24cm: (3,6*2068,25=7445,7m2)+odděl.pás 930m2+náběhy 72m2=8447,7m2</t>
  </si>
  <si>
    <t>0,5*0,3/2*2069+0,5*0,3*2069=465,53m3
zásyp zeminou mezi odděl.pruhy 70m3</t>
  </si>
  <si>
    <t>(2068,5*3,4=7032,1m2) + náběhy 64m2 =  7096,1</t>
  </si>
  <si>
    <t>2068,25*3+rozšíření u napojení 30m2+náběhy 60m2=6294,8m2</t>
  </si>
  <si>
    <t>2068,25*3,2+30+náběhy 64=6712,4m2</t>
  </si>
  <si>
    <t>přebytek z výkopů: 2493,6+372,4+166-536(krajnica)=2496m3
přebytek ornice: 4136,5-10105*0,2-4342*0,1-930*0,1=1588,2m3</t>
  </si>
  <si>
    <t>přebytek z výkopů do 15km: 12*2496=29952
přebytek ornice do 7km: 1588,2*4=6352,8</t>
  </si>
  <si>
    <t>2496+1588,2=4084,2</t>
  </si>
  <si>
    <t>2496m3*1,7=4243,2t</t>
  </si>
  <si>
    <t>915701112</t>
  </si>
  <si>
    <t xml:space="preserve">Zhotovenie vodorov. značenia z náterových hmôt hr. 2,5 až 3 mm - deliace čiary   </t>
  </si>
  <si>
    <t>915701113</t>
  </si>
  <si>
    <t xml:space="preserve">Zhotovenie vodorov. značenia z náterových hmôt hr. 2,5 až 3 mm - stopčiary, zebry, šipky a pod.   </t>
  </si>
  <si>
    <t>pol.vč.materiálu (plast) V2b,V1a,V4: (55+10+603+375+34+784+430+180+34+542)*0,125=3047*0,125=380,88m2</t>
  </si>
  <si>
    <t>pol.vč.materiálu (plast) V8a - 8ks * 0,5m2, V 16 - 2ks * 4m2</t>
  </si>
  <si>
    <t>915791111</t>
  </si>
  <si>
    <t xml:space="preserve">Predznačenie pre značenie striekané farbou z náterových hmôt deliace čiary, vodiace prúžky   </t>
  </si>
  <si>
    <t>915791112</t>
  </si>
  <si>
    <t xml:space="preserve">Predznačenie pre vodorovné značenie striekané farbou alebo vykonávané z náterových hmôt   </t>
  </si>
  <si>
    <t>938909311</t>
  </si>
  <si>
    <t xml:space="preserve">Odstránenie blata, prachu alebo hlineného nánosu, z povrchu podkladu alebo krytu bet. alebo asfalt.   </t>
  </si>
  <si>
    <t>938909315</t>
  </si>
  <si>
    <t xml:space="preserve">Odstránenie blata, prachu alebo hlineného nánosu, z povrchu podkladu alebo krytu bet. alebo asfalt. zametacou kefou   </t>
  </si>
  <si>
    <t>404410090900</t>
  </si>
  <si>
    <t xml:space="preserve">Príkazová značka C18 (Koniec príkazu), rozmer 500 mm, fólia RA1, pozinkovaná   </t>
  </si>
  <si>
    <t>404410087900</t>
  </si>
  <si>
    <t xml:space="preserve">Príkazová značka C8 (Cestička pre cyklistov), rozmer 500 mm, fólia RA1, pozinkovaná   </t>
  </si>
  <si>
    <t>404410086700</t>
  </si>
  <si>
    <t xml:space="preserve">Príkazová značka C6a (Prikázaný smer jazdy obchádzania vpravo), rozmer 500 mm, fólia RA1, pozinkovaná   </t>
  </si>
  <si>
    <t xml:space="preserve">A3b „Nebezpečné stúpanie“,pozink.dopr.značka, fólia RA2*(R3A,R3B)   </t>
  </si>
  <si>
    <t>R 404</t>
  </si>
  <si>
    <t xml:space="preserve">E4 dodatková tabulka fólia RA1   </t>
  </si>
  <si>
    <t xml:space="preserve">A3a „Nebezpečné klesanie“,pozink.dopr.značka, fólia RA2*(R3A,R3B)   </t>
  </si>
  <si>
    <t xml:space="preserve">Datum:  18.6.2018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</si>
</sst>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;\-#,##0"/>
    <numFmt numFmtId="173" formatCode="#,##0.000;\-#,##0.000"/>
    <numFmt numFmtId="174" formatCode="#,##0.00;\-#,##0.00"/>
    <numFmt numFmtId="175" formatCode="#,##0.00_ ;\-#,##0.00\ "/>
    <numFmt numFmtId="176" formatCode="#"/>
    <numFmt numFmtId="177" formatCode="#,##0.0"/>
  </numFmts>
  <fonts count="59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i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MS Sans Serif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MS Sans Serif"/>
      <family val="2"/>
    </font>
    <font>
      <b/>
      <sz val="20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7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173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top"/>
    </xf>
    <xf numFmtId="172" fontId="5" fillId="0" borderId="11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73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4" fontId="4" fillId="0" borderId="0" xfId="0" applyNumberFormat="1" applyFont="1" applyFill="1" applyBorder="1" applyAlignment="1">
      <alignment horizontal="right"/>
    </xf>
    <xf numFmtId="174" fontId="5" fillId="0" borderId="13" xfId="0" applyNumberFormat="1" applyFont="1" applyFill="1" applyBorder="1" applyAlignment="1">
      <alignment horizontal="right"/>
    </xf>
    <xf numFmtId="174" fontId="0" fillId="0" borderId="0" xfId="0" applyNumberFormat="1" applyBorder="1" applyAlignment="1">
      <alignment horizontal="right" vertical="top"/>
    </xf>
    <xf numFmtId="172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173" fontId="5" fillId="0" borderId="14" xfId="0" applyNumberFormat="1" applyFont="1" applyFill="1" applyBorder="1" applyAlignment="1">
      <alignment horizontal="right"/>
    </xf>
    <xf numFmtId="174" fontId="5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74" fontId="2" fillId="0" borderId="0" xfId="0" applyNumberFormat="1" applyFont="1" applyFill="1" applyAlignment="1" applyProtection="1">
      <alignment horizontal="left" vertical="center"/>
      <protection/>
    </xf>
    <xf numFmtId="17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4" fontId="9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176" fontId="8" fillId="0" borderId="16" xfId="0" applyNumberFormat="1" applyFont="1" applyFill="1" applyBorder="1" applyAlignment="1" applyProtection="1">
      <alignment horizontal="center"/>
      <protection/>
    </xf>
    <xf numFmtId="176" fontId="8" fillId="0" borderId="16" xfId="0" applyNumberFormat="1" applyFont="1" applyFill="1" applyBorder="1" applyAlignment="1" applyProtection="1">
      <alignment horizontal="left" wrapText="1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176" fontId="8" fillId="0" borderId="17" xfId="0" applyNumberFormat="1" applyFont="1" applyFill="1" applyBorder="1" applyAlignment="1" applyProtection="1">
      <alignment horizontal="left"/>
      <protection/>
    </xf>
    <xf numFmtId="176" fontId="8" fillId="0" borderId="17" xfId="0" applyNumberFormat="1" applyFont="1" applyFill="1" applyBorder="1" applyAlignment="1" applyProtection="1">
      <alignment horizontal="left" wrapText="1"/>
      <protection/>
    </xf>
    <xf numFmtId="3" fontId="13" fillId="0" borderId="0" xfId="0" applyNumberFormat="1" applyFont="1" applyFill="1" applyAlignment="1">
      <alignment/>
    </xf>
    <xf numFmtId="176" fontId="8" fillId="0" borderId="16" xfId="0" applyNumberFormat="1" applyFont="1" applyFill="1" applyBorder="1" applyAlignment="1" applyProtection="1">
      <alignment horizontal="left"/>
      <protection/>
    </xf>
    <xf numFmtId="176" fontId="8" fillId="0" borderId="16" xfId="0" applyNumberFormat="1" applyFont="1" applyFill="1" applyBorder="1" applyAlignment="1" applyProtection="1">
      <alignment horizontal="left" wrapText="1"/>
      <protection/>
    </xf>
    <xf numFmtId="3" fontId="12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19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16" fillId="0" borderId="21" xfId="0" applyNumberFormat="1" applyFont="1" applyFill="1" applyBorder="1" applyAlignment="1" applyProtection="1">
      <alignment vertical="center"/>
      <protection/>
    </xf>
    <xf numFmtId="0" fontId="16" fillId="0" borderId="22" xfId="0" applyNumberFormat="1" applyFont="1" applyFill="1" applyBorder="1" applyAlignment="1" applyProtection="1">
      <alignment vertical="center"/>
      <protection/>
    </xf>
    <xf numFmtId="0" fontId="16" fillId="0" borderId="2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16" fillId="0" borderId="24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25" xfId="0" applyNumberFormat="1" applyFont="1" applyFill="1" applyBorder="1" applyAlignment="1" applyProtection="1">
      <alignment horizontal="right" vertical="center"/>
      <protection/>
    </xf>
    <xf numFmtId="176" fontId="16" fillId="0" borderId="0" xfId="0" applyNumberFormat="1" applyFont="1" applyFill="1" applyAlignment="1" applyProtection="1">
      <alignment vertical="center"/>
      <protection/>
    </xf>
    <xf numFmtId="176" fontId="16" fillId="0" borderId="26" xfId="0" applyNumberFormat="1" applyFont="1" applyFill="1" applyBorder="1" applyAlignment="1" applyProtection="1">
      <alignment vertical="center"/>
      <protection/>
    </xf>
    <xf numFmtId="0" fontId="16" fillId="0" borderId="25" xfId="0" applyNumberFormat="1" applyFont="1" applyFill="1" applyBorder="1" applyAlignment="1" applyProtection="1">
      <alignment vertical="center"/>
      <protection/>
    </xf>
    <xf numFmtId="0" fontId="16" fillId="0" borderId="27" xfId="0" applyNumberFormat="1" applyFon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29" xfId="0" applyNumberFormat="1" applyFont="1" applyFill="1" applyBorder="1" applyAlignment="1" applyProtection="1">
      <alignment horizontal="right" vertical="center"/>
      <protection/>
    </xf>
    <xf numFmtId="176" fontId="16" fillId="0" borderId="28" xfId="0" applyNumberFormat="1" applyFont="1" applyFill="1" applyBorder="1" applyAlignment="1" applyProtection="1">
      <alignment vertical="center"/>
      <protection/>
    </xf>
    <xf numFmtId="0" fontId="16" fillId="0" borderId="29" xfId="0" applyNumberFormat="1" applyFont="1" applyFill="1" applyBorder="1" applyAlignment="1" applyProtection="1">
      <alignment vertical="center"/>
      <protection/>
    </xf>
    <xf numFmtId="176" fontId="18" fillId="0" borderId="30" xfId="0" applyNumberFormat="1" applyFont="1" applyFill="1" applyBorder="1" applyAlignment="1" applyProtection="1">
      <alignment vertical="center"/>
      <protection/>
    </xf>
    <xf numFmtId="0" fontId="16" fillId="0" borderId="31" xfId="0" applyNumberFormat="1" applyFont="1" applyFill="1" applyBorder="1" applyAlignment="1" applyProtection="1">
      <alignment vertical="center"/>
      <protection/>
    </xf>
    <xf numFmtId="0" fontId="16" fillId="0" borderId="32" xfId="0" applyNumberFormat="1" applyFont="1" applyFill="1" applyBorder="1" applyAlignment="1" applyProtection="1">
      <alignment horizontal="right" vertical="center"/>
      <protection/>
    </xf>
    <xf numFmtId="176" fontId="16" fillId="0" borderId="30" xfId="0" applyNumberFormat="1" applyFont="1" applyFill="1" applyBorder="1" applyAlignment="1" applyProtection="1">
      <alignment vertical="center"/>
      <protection/>
    </xf>
    <xf numFmtId="0" fontId="16" fillId="0" borderId="32" xfId="0" applyNumberFormat="1" applyFont="1" applyFill="1" applyBorder="1" applyAlignment="1" applyProtection="1">
      <alignment vertical="center"/>
      <protection/>
    </xf>
    <xf numFmtId="0" fontId="16" fillId="0" borderId="24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6" fillId="0" borderId="27" xfId="0" applyNumberFormat="1" applyFont="1" applyFill="1" applyBorder="1" applyAlignment="1" applyProtection="1">
      <alignment/>
      <protection/>
    </xf>
    <xf numFmtId="0" fontId="16" fillId="0" borderId="33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76" fontId="16" fillId="0" borderId="16" xfId="0" applyNumberFormat="1" applyFont="1" applyFill="1" applyBorder="1" applyAlignment="1" applyProtection="1">
      <alignment horizontal="left" vertical="center"/>
      <protection/>
    </xf>
    <xf numFmtId="176" fontId="16" fillId="0" borderId="34" xfId="0" applyNumberFormat="1" applyFont="1" applyFill="1" applyBorder="1" applyAlignment="1" applyProtection="1">
      <alignment horizontal="left" vertical="center"/>
      <protection/>
    </xf>
    <xf numFmtId="0" fontId="16" fillId="0" borderId="35" xfId="0" applyNumberFormat="1" applyFont="1" applyFill="1" applyBorder="1" applyAlignment="1" applyProtection="1">
      <alignment vertical="center"/>
      <protection/>
    </xf>
    <xf numFmtId="176" fontId="16" fillId="0" borderId="34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76" fontId="16" fillId="0" borderId="16" xfId="0" applyNumberFormat="1" applyFont="1" applyFill="1" applyBorder="1" applyAlignment="1" applyProtection="1">
      <alignment vertical="center"/>
      <protection/>
    </xf>
    <xf numFmtId="0" fontId="16" fillId="0" borderId="36" xfId="0" applyNumberFormat="1" applyFont="1" applyFill="1" applyBorder="1" applyAlignment="1" applyProtection="1">
      <alignment vertical="center"/>
      <protection/>
    </xf>
    <xf numFmtId="14" fontId="16" fillId="0" borderId="16" xfId="0" applyNumberFormat="1" applyFont="1" applyFill="1" applyBorder="1" applyAlignment="1" applyProtection="1">
      <alignment horizontal="center" vertical="center"/>
      <protection/>
    </xf>
    <xf numFmtId="3" fontId="16" fillId="0" borderId="16" xfId="0" applyNumberFormat="1" applyFont="1" applyFill="1" applyBorder="1" applyAlignment="1" applyProtection="1">
      <alignment horizontal="right" vertical="center"/>
      <protection/>
    </xf>
    <xf numFmtId="0" fontId="16" fillId="0" borderId="37" xfId="0" applyNumberFormat="1" applyFont="1" applyFill="1" applyBorder="1" applyAlignment="1" applyProtection="1">
      <alignment vertical="center"/>
      <protection/>
    </xf>
    <xf numFmtId="0" fontId="16" fillId="0" borderId="38" xfId="0" applyNumberFormat="1" applyFont="1" applyFill="1" applyBorder="1" applyAlignment="1" applyProtection="1">
      <alignment vertical="center"/>
      <protection/>
    </xf>
    <xf numFmtId="0" fontId="16" fillId="0" borderId="39" xfId="0" applyNumberFormat="1" applyFont="1" applyFill="1" applyBorder="1" applyAlignment="1" applyProtection="1">
      <alignment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0" fontId="19" fillId="0" borderId="40" xfId="0" applyNumberFormat="1" applyFont="1" applyFill="1" applyBorder="1" applyAlignment="1" applyProtection="1">
      <alignment vertical="center"/>
      <protection/>
    </xf>
    <xf numFmtId="0" fontId="19" fillId="0" borderId="36" xfId="0" applyNumberFormat="1" applyFont="1" applyFill="1" applyBorder="1" applyAlignment="1" applyProtection="1">
      <alignment vertical="center"/>
      <protection/>
    </xf>
    <xf numFmtId="176" fontId="19" fillId="0" borderId="36" xfId="0" applyNumberFormat="1" applyFont="1" applyFill="1" applyBorder="1" applyAlignment="1" applyProtection="1">
      <alignment vertical="center"/>
      <protection/>
    </xf>
    <xf numFmtId="0" fontId="19" fillId="0" borderId="34" xfId="0" applyNumberFormat="1" applyFont="1" applyFill="1" applyBorder="1" applyAlignment="1" applyProtection="1">
      <alignment vertical="center"/>
      <protection/>
    </xf>
    <xf numFmtId="0" fontId="19" fillId="0" borderId="35" xfId="0" applyNumberFormat="1" applyFont="1" applyFill="1" applyBorder="1" applyAlignment="1" applyProtection="1">
      <alignment vertical="center"/>
      <protection/>
    </xf>
    <xf numFmtId="0" fontId="19" fillId="0" borderId="41" xfId="0" applyNumberFormat="1" applyFont="1" applyFill="1" applyBorder="1" applyAlignment="1" applyProtection="1">
      <alignment vertical="center"/>
      <protection/>
    </xf>
    <xf numFmtId="0" fontId="19" fillId="0" borderId="40" xfId="0" applyNumberFormat="1" applyFont="1" applyFill="1" applyBorder="1" applyAlignment="1" applyProtection="1">
      <alignment horizontal="left" vertical="center"/>
      <protection/>
    </xf>
    <xf numFmtId="0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42" xfId="0" applyNumberFormat="1" applyFont="1" applyFill="1" applyBorder="1" applyAlignment="1" applyProtection="1">
      <alignment vertical="center"/>
      <protection/>
    </xf>
    <xf numFmtId="0" fontId="19" fillId="0" borderId="43" xfId="0" applyNumberFormat="1" applyFont="1" applyFill="1" applyBorder="1" applyAlignment="1" applyProtection="1">
      <alignment vertical="center"/>
      <protection/>
    </xf>
    <xf numFmtId="0" fontId="11" fillId="0" borderId="43" xfId="0" applyNumberFormat="1" applyFont="1" applyFill="1" applyBorder="1" applyAlignment="1" applyProtection="1">
      <alignment vertical="center"/>
      <protection/>
    </xf>
    <xf numFmtId="177" fontId="11" fillId="0" borderId="44" xfId="0" applyNumberFormat="1" applyFont="1" applyFill="1" applyBorder="1" applyAlignment="1" applyProtection="1">
      <alignment horizontal="center" vertical="center"/>
      <protection/>
    </xf>
    <xf numFmtId="3" fontId="19" fillId="0" borderId="45" xfId="0" applyNumberFormat="1" applyFont="1" applyFill="1" applyBorder="1" applyAlignment="1" applyProtection="1">
      <alignment vertical="center"/>
      <protection/>
    </xf>
    <xf numFmtId="0" fontId="19" fillId="0" borderId="44" xfId="0" applyNumberFormat="1" applyFont="1" applyFill="1" applyBorder="1" applyAlignment="1" applyProtection="1">
      <alignment vertical="center"/>
      <protection/>
    </xf>
    <xf numFmtId="177" fontId="19" fillId="0" borderId="45" xfId="0" applyNumberFormat="1" applyFont="1" applyFill="1" applyBorder="1" applyAlignment="1" applyProtection="1">
      <alignment vertical="center"/>
      <protection/>
    </xf>
    <xf numFmtId="3" fontId="19" fillId="0" borderId="44" xfId="0" applyNumberFormat="1" applyFont="1" applyFill="1" applyBorder="1" applyAlignment="1" applyProtection="1">
      <alignment vertical="center"/>
      <protection/>
    </xf>
    <xf numFmtId="177" fontId="19" fillId="0" borderId="43" xfId="0" applyNumberFormat="1" applyFont="1" applyFill="1" applyBorder="1" applyAlignment="1" applyProtection="1">
      <alignment vertical="center"/>
      <protection/>
    </xf>
    <xf numFmtId="3" fontId="19" fillId="0" borderId="43" xfId="0" applyNumberFormat="1" applyFont="1" applyFill="1" applyBorder="1" applyAlignment="1" applyProtection="1">
      <alignment horizontal="center" vertical="center"/>
      <protection/>
    </xf>
    <xf numFmtId="3" fontId="19" fillId="0" borderId="46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176" fontId="20" fillId="0" borderId="19" xfId="0" applyNumberFormat="1" applyFont="1" applyFill="1" applyBorder="1" applyAlignment="1" applyProtection="1">
      <alignment vertical="center"/>
      <protection/>
    </xf>
    <xf numFmtId="176" fontId="11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3" fontId="19" fillId="0" borderId="34" xfId="0" applyNumberFormat="1" applyFont="1" applyFill="1" applyBorder="1" applyAlignment="1" applyProtection="1">
      <alignment vertical="center"/>
      <protection/>
    </xf>
    <xf numFmtId="3" fontId="19" fillId="0" borderId="41" xfId="0" applyNumberFormat="1" applyFont="1" applyFill="1" applyBorder="1" applyAlignment="1" applyProtection="1">
      <alignment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176" fontId="5" fillId="0" borderId="34" xfId="0" applyNumberFormat="1" applyFont="1" applyFill="1" applyBorder="1" applyAlignment="1" applyProtection="1">
      <alignment vertical="center"/>
      <protection/>
    </xf>
    <xf numFmtId="0" fontId="5" fillId="0" borderId="35" xfId="0" applyNumberFormat="1" applyFont="1" applyFill="1" applyBorder="1" applyAlignment="1" applyProtection="1">
      <alignment vertical="center"/>
      <protection/>
    </xf>
    <xf numFmtId="10" fontId="2" fillId="0" borderId="34" xfId="0" applyNumberFormat="1" applyFont="1" applyFill="1" applyBorder="1" applyAlignment="1" applyProtection="1">
      <alignment vertical="center"/>
      <protection/>
    </xf>
    <xf numFmtId="3" fontId="11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/>
      <protection/>
    </xf>
    <xf numFmtId="0" fontId="5" fillId="0" borderId="50" xfId="0" applyNumberFormat="1" applyFont="1" applyFill="1" applyBorder="1" applyAlignment="1" applyProtection="1">
      <alignment vertical="center"/>
      <protection/>
    </xf>
    <xf numFmtId="3" fontId="19" fillId="0" borderId="26" xfId="0" applyNumberFormat="1" applyFont="1" applyFill="1" applyBorder="1" applyAlignment="1" applyProtection="1">
      <alignment vertical="center"/>
      <protection/>
    </xf>
    <xf numFmtId="3" fontId="19" fillId="0" borderId="51" xfId="0" applyNumberFormat="1" applyFont="1" applyFill="1" applyBorder="1" applyAlignment="1" applyProtection="1">
      <alignment vertical="center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176" fontId="5" fillId="0" borderId="26" xfId="0" applyNumberFormat="1" applyFont="1" applyFill="1" applyBorder="1" applyAlignment="1" applyProtection="1">
      <alignment vertical="center"/>
      <protection/>
    </xf>
    <xf numFmtId="10" fontId="2" fillId="0" borderId="26" xfId="0" applyNumberFormat="1" applyFont="1" applyFill="1" applyBorder="1" applyAlignment="1" applyProtection="1">
      <alignment vertical="center"/>
      <protection/>
    </xf>
    <xf numFmtId="3" fontId="11" fillId="0" borderId="26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19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19" fillId="0" borderId="54" xfId="0" applyNumberFormat="1" applyFont="1" applyFill="1" applyBorder="1" applyAlignment="1" applyProtection="1">
      <alignment vertical="center"/>
      <protection/>
    </xf>
    <xf numFmtId="0" fontId="2" fillId="0" borderId="55" xfId="0" applyNumberFormat="1" applyFont="1" applyFill="1" applyBorder="1" applyAlignment="1" applyProtection="1">
      <alignment vertical="center"/>
      <protection/>
    </xf>
    <xf numFmtId="0" fontId="19" fillId="0" borderId="23" xfId="0" applyNumberFormat="1" applyFont="1" applyFill="1" applyBorder="1" applyAlignment="1" applyProtection="1">
      <alignment vertical="center"/>
      <protection/>
    </xf>
    <xf numFmtId="0" fontId="20" fillId="0" borderId="54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vertical="center"/>
      <protection/>
    </xf>
    <xf numFmtId="0" fontId="19" fillId="0" borderId="29" xfId="0" applyNumberFormat="1" applyFont="1" applyFill="1" applyBorder="1" applyAlignment="1" applyProtection="1">
      <alignment vertical="center"/>
      <protection/>
    </xf>
    <xf numFmtId="0" fontId="19" fillId="0" borderId="28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177" fontId="19" fillId="0" borderId="27" xfId="0" applyNumberFormat="1" applyFont="1" applyFill="1" applyBorder="1" applyAlignment="1" applyProtection="1">
      <alignment vertical="center"/>
      <protection/>
    </xf>
    <xf numFmtId="3" fontId="19" fillId="0" borderId="20" xfId="0" applyNumberFormat="1" applyFont="1" applyFill="1" applyBorder="1" applyAlignment="1" applyProtection="1">
      <alignment vertical="center"/>
      <protection/>
    </xf>
    <xf numFmtId="0" fontId="5" fillId="0" borderId="53" xfId="0" applyNumberFormat="1" applyFont="1" applyFill="1" applyBorder="1" applyAlignment="1" applyProtection="1">
      <alignment horizontal="left"/>
      <protection/>
    </xf>
    <xf numFmtId="0" fontId="19" fillId="0" borderId="31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0" fontId="19" fillId="0" borderId="32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left"/>
      <protection/>
    </xf>
    <xf numFmtId="0" fontId="19" fillId="0" borderId="56" xfId="0" applyNumberFormat="1" applyFont="1" applyFill="1" applyBorder="1" applyAlignment="1" applyProtection="1">
      <alignment vertical="center"/>
      <protection/>
    </xf>
    <xf numFmtId="9" fontId="5" fillId="0" borderId="17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vertical="center"/>
      <protection/>
    </xf>
    <xf numFmtId="9" fontId="5" fillId="0" borderId="17" xfId="0" applyNumberFormat="1" applyFont="1" applyFill="1" applyBorder="1" applyAlignment="1" applyProtection="1">
      <alignment vertical="center"/>
      <protection/>
    </xf>
    <xf numFmtId="4" fontId="19" fillId="0" borderId="3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0" fontId="11" fillId="0" borderId="24" xfId="0" applyNumberFormat="1" applyFont="1" applyFill="1" applyBorder="1" applyAlignment="1" applyProtection="1">
      <alignment vertical="center"/>
      <protection/>
    </xf>
    <xf numFmtId="0" fontId="2" fillId="0" borderId="28" xfId="0" applyNumberFormat="1" applyFont="1" applyFill="1" applyBorder="1" applyAlignment="1" applyProtection="1">
      <alignment vertical="center"/>
      <protection/>
    </xf>
    <xf numFmtId="0" fontId="19" fillId="0" borderId="27" xfId="0" applyNumberFormat="1" applyFont="1" applyFill="1" applyBorder="1" applyAlignment="1" applyProtection="1">
      <alignment vertical="center"/>
      <protection/>
    </xf>
    <xf numFmtId="9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36" xfId="0" applyNumberFormat="1" applyFont="1" applyFill="1" applyBorder="1" applyAlignment="1" applyProtection="1">
      <alignment vertical="center"/>
      <protection/>
    </xf>
    <xf numFmtId="9" fontId="4" fillId="0" borderId="16" xfId="0" applyNumberFormat="1" applyFont="1" applyFill="1" applyBorder="1" applyAlignment="1" applyProtection="1">
      <alignment vertical="center"/>
      <protection/>
    </xf>
    <xf numFmtId="4" fontId="11" fillId="0" borderId="34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21" fillId="0" borderId="44" xfId="0" applyNumberFormat="1" applyFont="1" applyFill="1" applyBorder="1" applyAlignment="1" applyProtection="1">
      <alignment vertical="center"/>
      <protection/>
    </xf>
    <xf numFmtId="0" fontId="22" fillId="0" borderId="43" xfId="0" applyNumberFormat="1" applyFont="1" applyFill="1" applyBorder="1" applyAlignment="1" applyProtection="1">
      <alignment vertical="center"/>
      <protection/>
    </xf>
    <xf numFmtId="0" fontId="22" fillId="0" borderId="45" xfId="0" applyNumberFormat="1" applyFont="1" applyFill="1" applyBorder="1" applyAlignment="1" applyProtection="1">
      <alignment vertical="center"/>
      <protection/>
    </xf>
    <xf numFmtId="4" fontId="21" fillId="0" borderId="58" xfId="0" applyNumberFormat="1" applyFont="1" applyFill="1" applyBorder="1" applyAlignment="1" applyProtection="1">
      <alignment vertical="center"/>
      <protection/>
    </xf>
    <xf numFmtId="4" fontId="19" fillId="0" borderId="59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20" fillId="0" borderId="60" xfId="0" applyNumberFormat="1" applyFont="1" applyFill="1" applyBorder="1" applyAlignment="1" applyProtection="1">
      <alignment horizontal="left" vertical="center"/>
      <protection/>
    </xf>
    <xf numFmtId="0" fontId="11" fillId="0" borderId="61" xfId="0" applyNumberFormat="1" applyFont="1" applyFill="1" applyBorder="1" applyAlignment="1" applyProtection="1">
      <alignment horizontal="left" vertical="center"/>
      <protection/>
    </xf>
    <xf numFmtId="0" fontId="11" fillId="0" borderId="62" xfId="0" applyNumberFormat="1" applyFont="1" applyFill="1" applyBorder="1" applyAlignment="1" applyProtection="1">
      <alignment vertical="center"/>
      <protection/>
    </xf>
    <xf numFmtId="0" fontId="19" fillId="0" borderId="3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vertical="center"/>
      <protection/>
    </xf>
    <xf numFmtId="0" fontId="2" fillId="0" borderId="33" xfId="0" applyNumberFormat="1" applyFont="1" applyFill="1" applyBorder="1" applyAlignment="1" applyProtection="1">
      <alignment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left"/>
      <protection/>
    </xf>
    <xf numFmtId="0" fontId="19" fillId="0" borderId="38" xfId="0" applyNumberFormat="1" applyFont="1" applyFill="1" applyBorder="1" applyAlignment="1" applyProtection="1">
      <alignment vertical="center"/>
      <protection/>
    </xf>
    <xf numFmtId="0" fontId="19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vertical="center"/>
      <protection/>
    </xf>
    <xf numFmtId="0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73" fontId="0" fillId="0" borderId="0" xfId="0" applyNumberFormat="1" applyFont="1" applyFill="1" applyAlignment="1">
      <alignment horizontal="right" vertical="top"/>
    </xf>
    <xf numFmtId="174" fontId="0" fillId="0" borderId="0" xfId="0" applyNumberFormat="1" applyFont="1" applyFill="1" applyAlignment="1">
      <alignment horizontal="right" vertical="top"/>
    </xf>
    <xf numFmtId="174" fontId="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 applyProtection="1">
      <alignment horizontal="left"/>
      <protection/>
    </xf>
    <xf numFmtId="174" fontId="21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 vertical="top"/>
    </xf>
    <xf numFmtId="172" fontId="21" fillId="0" borderId="34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left" wrapText="1"/>
    </xf>
    <xf numFmtId="173" fontId="21" fillId="0" borderId="36" xfId="0" applyNumberFormat="1" applyFont="1" applyFill="1" applyBorder="1" applyAlignment="1">
      <alignment horizontal="right"/>
    </xf>
    <xf numFmtId="174" fontId="21" fillId="0" borderId="36" xfId="0" applyNumberFormat="1" applyFont="1" applyFill="1" applyBorder="1" applyAlignment="1">
      <alignment horizontal="right"/>
    </xf>
    <xf numFmtId="174" fontId="21" fillId="0" borderId="35" xfId="0" applyNumberFormat="1" applyFont="1" applyFill="1" applyBorder="1" applyAlignment="1">
      <alignment horizontal="right"/>
    </xf>
    <xf numFmtId="173" fontId="21" fillId="0" borderId="16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172" fontId="11" fillId="0" borderId="34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 horizontal="left" wrapText="1"/>
    </xf>
    <xf numFmtId="173" fontId="11" fillId="0" borderId="36" xfId="0" applyNumberFormat="1" applyFont="1" applyFill="1" applyBorder="1" applyAlignment="1">
      <alignment horizontal="right"/>
    </xf>
    <xf numFmtId="174" fontId="11" fillId="0" borderId="36" xfId="0" applyNumberFormat="1" applyFont="1" applyFill="1" applyBorder="1" applyAlignment="1">
      <alignment horizontal="right"/>
    </xf>
    <xf numFmtId="174" fontId="11" fillId="0" borderId="35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left" vertical="top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right"/>
    </xf>
    <xf numFmtId="173" fontId="11" fillId="0" borderId="16" xfId="0" applyNumberFormat="1" applyFont="1" applyFill="1" applyBorder="1" applyAlignment="1">
      <alignment horizontal="right"/>
    </xf>
    <xf numFmtId="177" fontId="4" fillId="0" borderId="45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Alignment="1">
      <alignment horizontal="left" vertical="top"/>
    </xf>
    <xf numFmtId="0" fontId="21" fillId="0" borderId="0" xfId="0" applyFont="1" applyFill="1" applyAlignment="1" applyProtection="1">
      <alignment horizontal="left"/>
      <protection/>
    </xf>
    <xf numFmtId="172" fontId="5" fillId="0" borderId="6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3" fontId="2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3" fontId="11" fillId="0" borderId="68" xfId="0" applyNumberFormat="1" applyFont="1" applyFill="1" applyBorder="1" applyAlignment="1" applyProtection="1">
      <alignment horizontal="center" vertical="center"/>
      <protection/>
    </xf>
    <xf numFmtId="3" fontId="11" fillId="0" borderId="19" xfId="0" applyNumberFormat="1" applyFont="1" applyFill="1" applyBorder="1" applyAlignment="1" applyProtection="1">
      <alignment horizontal="center" vertical="center"/>
      <protection/>
    </xf>
    <xf numFmtId="3" fontId="1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7">
      <selection activeCell="M25" sqref="M25:P25"/>
    </sheetView>
  </sheetViews>
  <sheetFormatPr defaultColWidth="10.66015625" defaultRowHeight="10.5"/>
  <cols>
    <col min="1" max="1" width="2.66015625" style="209" customWidth="1"/>
    <col min="2" max="2" width="3.16015625" style="209" customWidth="1"/>
    <col min="3" max="3" width="3" style="209" customWidth="1"/>
    <col min="4" max="4" width="8" style="209" customWidth="1"/>
    <col min="5" max="5" width="16" style="209" customWidth="1"/>
    <col min="6" max="6" width="1.0078125" style="209" customWidth="1"/>
    <col min="7" max="7" width="3" style="209" customWidth="1"/>
    <col min="8" max="8" width="3.33203125" style="209" customWidth="1"/>
    <col min="9" max="9" width="10.33203125" style="209" customWidth="1"/>
    <col min="10" max="10" width="15" style="209" customWidth="1"/>
    <col min="11" max="11" width="0.82421875" style="209" customWidth="1"/>
    <col min="12" max="12" width="2.83203125" style="209" customWidth="1"/>
    <col min="13" max="13" width="5.5" style="209" customWidth="1"/>
    <col min="14" max="14" width="15" style="209" customWidth="1"/>
    <col min="15" max="15" width="7" style="209" customWidth="1"/>
    <col min="16" max="16" width="17.16015625" style="209" customWidth="1"/>
    <col min="17" max="17" width="1.83203125" style="209" customWidth="1"/>
    <col min="18" max="16384" width="10.66015625" style="209" customWidth="1"/>
  </cols>
  <sheetData>
    <row r="1" spans="1:17" s="58" customFormat="1" ht="53.25" customHeight="1" thickBot="1">
      <c r="A1" s="55"/>
      <c r="B1" s="56"/>
      <c r="C1" s="56"/>
      <c r="D1" s="56"/>
      <c r="E1" s="56"/>
      <c r="F1" s="56" t="s">
        <v>210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62" customFormat="1" ht="16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62" customFormat="1" ht="37.5" customHeight="1">
      <c r="A3" s="63"/>
      <c r="B3" s="64" t="s">
        <v>211</v>
      </c>
      <c r="C3" s="64"/>
      <c r="D3" s="64"/>
      <c r="E3" s="241" t="s">
        <v>311</v>
      </c>
      <c r="F3" s="242"/>
      <c r="G3" s="242"/>
      <c r="H3" s="242"/>
      <c r="I3" s="242"/>
      <c r="J3" s="243"/>
      <c r="K3" s="64"/>
      <c r="L3" s="66"/>
      <c r="M3" s="66"/>
      <c r="N3" s="64" t="s">
        <v>212</v>
      </c>
      <c r="O3" s="67" t="s">
        <v>213</v>
      </c>
      <c r="P3" s="68"/>
      <c r="Q3" s="69"/>
    </row>
    <row r="4" spans="1:17" s="62" customFormat="1" ht="16.5" customHeight="1">
      <c r="A4" s="63"/>
      <c r="B4" s="64" t="s">
        <v>214</v>
      </c>
      <c r="C4" s="64"/>
      <c r="D4" s="64"/>
      <c r="E4" s="70" t="s">
        <v>312</v>
      </c>
      <c r="F4" s="71"/>
      <c r="G4" s="71"/>
      <c r="H4" s="71"/>
      <c r="I4" s="71"/>
      <c r="J4" s="72"/>
      <c r="K4" s="64"/>
      <c r="L4" s="66"/>
      <c r="M4" s="66"/>
      <c r="N4" s="64" t="s">
        <v>215</v>
      </c>
      <c r="O4" s="73" t="s">
        <v>213</v>
      </c>
      <c r="P4" s="74"/>
      <c r="Q4" s="69"/>
    </row>
    <row r="5" spans="1:17" s="62" customFormat="1" ht="14.25" customHeight="1">
      <c r="A5" s="63"/>
      <c r="B5" s="64" t="s">
        <v>216</v>
      </c>
      <c r="C5" s="64"/>
      <c r="D5" s="64"/>
      <c r="E5" s="75" t="s">
        <v>213</v>
      </c>
      <c r="F5" s="76"/>
      <c r="G5" s="76"/>
      <c r="H5" s="76"/>
      <c r="I5" s="76"/>
      <c r="J5" s="77"/>
      <c r="K5" s="64"/>
      <c r="L5" s="66"/>
      <c r="M5" s="66"/>
      <c r="N5" s="64" t="s">
        <v>217</v>
      </c>
      <c r="O5" s="78" t="s">
        <v>310</v>
      </c>
      <c r="P5" s="79"/>
      <c r="Q5" s="69"/>
    </row>
    <row r="6" spans="1:17" s="62" customFormat="1" ht="14.25" customHeight="1">
      <c r="A6" s="80"/>
      <c r="B6" s="81"/>
      <c r="C6" s="81"/>
      <c r="D6" s="81"/>
      <c r="E6" s="81"/>
      <c r="F6" s="81"/>
      <c r="G6" s="81"/>
      <c r="H6" s="81"/>
      <c r="I6" s="81"/>
      <c r="J6" s="82"/>
      <c r="K6" s="81"/>
      <c r="L6" s="81"/>
      <c r="M6" s="81"/>
      <c r="N6" s="81" t="s">
        <v>218</v>
      </c>
      <c r="O6" s="81" t="s">
        <v>219</v>
      </c>
      <c r="P6" s="81"/>
      <c r="Q6" s="83"/>
    </row>
    <row r="7" spans="1:17" s="62" customFormat="1" ht="16.5" customHeight="1">
      <c r="A7" s="63" t="s">
        <v>220</v>
      </c>
      <c r="B7" s="64" t="s">
        <v>221</v>
      </c>
      <c r="C7" s="64"/>
      <c r="D7" s="64"/>
      <c r="E7" s="67" t="s">
        <v>213</v>
      </c>
      <c r="F7" s="84"/>
      <c r="G7" s="84"/>
      <c r="H7" s="84"/>
      <c r="I7" s="84"/>
      <c r="J7" s="65"/>
      <c r="K7" s="64"/>
      <c r="L7" s="85"/>
      <c r="M7" s="86"/>
      <c r="N7" s="87" t="s">
        <v>213</v>
      </c>
      <c r="O7" s="88" t="s">
        <v>213</v>
      </c>
      <c r="P7" s="89"/>
      <c r="Q7" s="69"/>
    </row>
    <row r="8" spans="1:17" s="62" customFormat="1" ht="16.5" customHeight="1">
      <c r="A8" s="63"/>
      <c r="B8" s="64" t="s">
        <v>222</v>
      </c>
      <c r="C8" s="64"/>
      <c r="D8" s="64"/>
      <c r="E8" s="73" t="s">
        <v>223</v>
      </c>
      <c r="F8" s="64"/>
      <c r="G8" s="64"/>
      <c r="H8" s="64"/>
      <c r="I8" s="64"/>
      <c r="J8" s="72"/>
      <c r="K8" s="64"/>
      <c r="L8" s="85"/>
      <c r="M8" s="86"/>
      <c r="N8" s="87" t="s">
        <v>213</v>
      </c>
      <c r="O8" s="90" t="s">
        <v>213</v>
      </c>
      <c r="P8" s="89"/>
      <c r="Q8" s="69"/>
    </row>
    <row r="9" spans="1:17" s="62" customFormat="1" ht="14.25" customHeight="1">
      <c r="A9" s="63"/>
      <c r="B9" s="64" t="s">
        <v>224</v>
      </c>
      <c r="C9" s="64"/>
      <c r="D9" s="64"/>
      <c r="E9" s="78" t="s">
        <v>213</v>
      </c>
      <c r="F9" s="76"/>
      <c r="G9" s="76"/>
      <c r="H9" s="76"/>
      <c r="I9" s="76"/>
      <c r="J9" s="77"/>
      <c r="K9" s="64"/>
      <c r="L9" s="85"/>
      <c r="M9" s="86"/>
      <c r="N9" s="87" t="s">
        <v>213</v>
      </c>
      <c r="O9" s="90" t="s">
        <v>213</v>
      </c>
      <c r="P9" s="89"/>
      <c r="Q9" s="69"/>
    </row>
    <row r="10" spans="1:17" s="62" customFormat="1" ht="15.75" customHeight="1">
      <c r="A10" s="80"/>
      <c r="B10" s="81"/>
      <c r="C10" s="81"/>
      <c r="D10" s="81"/>
      <c r="E10" s="81" t="s">
        <v>225</v>
      </c>
      <c r="F10" s="81"/>
      <c r="G10" s="91" t="s">
        <v>226</v>
      </c>
      <c r="H10" s="91"/>
      <c r="I10" s="91"/>
      <c r="J10" s="81"/>
      <c r="K10" s="81"/>
      <c r="L10" s="92"/>
      <c r="M10" s="81"/>
      <c r="N10" s="81" t="s">
        <v>227</v>
      </c>
      <c r="O10" s="81"/>
      <c r="P10" s="81" t="s">
        <v>228</v>
      </c>
      <c r="Q10" s="83"/>
    </row>
    <row r="11" spans="1:17" s="62" customFormat="1" ht="18.75" customHeight="1">
      <c r="A11" s="63"/>
      <c r="B11" s="64"/>
      <c r="C11" s="64"/>
      <c r="D11" s="64"/>
      <c r="E11" s="93" t="s">
        <v>213</v>
      </c>
      <c r="F11" s="64"/>
      <c r="G11" s="90" t="s">
        <v>213</v>
      </c>
      <c r="H11" s="94"/>
      <c r="I11" s="89"/>
      <c r="J11" s="64"/>
      <c r="K11" s="64"/>
      <c r="L11" s="66"/>
      <c r="M11" s="85"/>
      <c r="N11" s="95">
        <v>43269</v>
      </c>
      <c r="O11" s="64"/>
      <c r="P11" s="96">
        <f>'rozpočet 101'!A150+'rozpočet 801'!A30+'SO 901'!A12+VRN!A23</f>
        <v>125</v>
      </c>
      <c r="Q11" s="69"/>
    </row>
    <row r="12" spans="1:17" s="62" customFormat="1" ht="18" customHeight="1" thickBo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s="62" customFormat="1" ht="22.5" customHeight="1">
      <c r="A13" s="100"/>
      <c r="B13" s="101"/>
      <c r="C13" s="101"/>
      <c r="D13" s="101"/>
      <c r="E13" s="101" t="s">
        <v>229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</row>
    <row r="14" spans="1:17" s="62" customFormat="1" ht="22.5" customHeight="1">
      <c r="A14" s="103"/>
      <c r="B14" s="104"/>
      <c r="C14" s="104"/>
      <c r="D14" s="104"/>
      <c r="E14" s="105" t="s">
        <v>213</v>
      </c>
      <c r="F14" s="104"/>
      <c r="G14" s="106"/>
      <c r="H14" s="104"/>
      <c r="I14" s="104"/>
      <c r="J14" s="105" t="s">
        <v>213</v>
      </c>
      <c r="K14" s="107"/>
      <c r="L14" s="106"/>
      <c r="M14" s="104"/>
      <c r="N14" s="104"/>
      <c r="O14" s="105" t="s">
        <v>213</v>
      </c>
      <c r="P14" s="105"/>
      <c r="Q14" s="108"/>
    </row>
    <row r="15" spans="1:17" s="62" customFormat="1" ht="22.5" customHeight="1">
      <c r="A15" s="109"/>
      <c r="B15" s="110" t="s">
        <v>230</v>
      </c>
      <c r="C15" s="110"/>
      <c r="D15" s="111"/>
      <c r="E15" s="106" t="s">
        <v>231</v>
      </c>
      <c r="F15" s="107"/>
      <c r="G15" s="106"/>
      <c r="H15" s="104" t="s">
        <v>230</v>
      </c>
      <c r="I15" s="107"/>
      <c r="J15" s="106" t="s">
        <v>231</v>
      </c>
      <c r="K15" s="107"/>
      <c r="L15" s="106"/>
      <c r="M15" s="104" t="s">
        <v>230</v>
      </c>
      <c r="N15" s="104"/>
      <c r="O15" s="106" t="s">
        <v>231</v>
      </c>
      <c r="P15" s="104"/>
      <c r="Q15" s="108"/>
    </row>
    <row r="16" spans="1:17" s="62" customFormat="1" ht="22.5" customHeight="1" thickBot="1">
      <c r="A16" s="112"/>
      <c r="B16" s="113"/>
      <c r="C16" s="114" t="s">
        <v>232</v>
      </c>
      <c r="D16" s="236">
        <v>6234.8</v>
      </c>
      <c r="E16" s="115">
        <f>M25/D16</f>
        <v>0</v>
      </c>
      <c r="F16" s="116"/>
      <c r="G16" s="117"/>
      <c r="H16" s="113"/>
      <c r="I16" s="118"/>
      <c r="J16" s="119"/>
      <c r="K16" s="116"/>
      <c r="L16" s="117"/>
      <c r="M16" s="113"/>
      <c r="N16" s="120"/>
      <c r="O16" s="117"/>
      <c r="P16" s="121"/>
      <c r="Q16" s="122"/>
    </row>
    <row r="17" spans="1:17" s="62" customFormat="1" ht="25.5" customHeight="1" thickBot="1">
      <c r="A17" s="123"/>
      <c r="B17" s="124"/>
      <c r="C17" s="124"/>
      <c r="D17" s="124"/>
      <c r="E17" s="124" t="s">
        <v>233</v>
      </c>
      <c r="F17" s="124"/>
      <c r="G17" s="124"/>
      <c r="H17" s="125"/>
      <c r="I17" s="126" t="s">
        <v>332</v>
      </c>
      <c r="J17" s="124"/>
      <c r="K17" s="124"/>
      <c r="L17" s="124"/>
      <c r="M17" s="124"/>
      <c r="N17" s="124"/>
      <c r="O17" s="124"/>
      <c r="P17" s="124"/>
      <c r="Q17" s="127"/>
    </row>
    <row r="18" spans="1:17" s="62" customFormat="1" ht="25.5" customHeight="1">
      <c r="A18" s="250" t="s">
        <v>234</v>
      </c>
      <c r="B18" s="251"/>
      <c r="C18" s="252" t="s">
        <v>235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129"/>
    </row>
    <row r="19" spans="1:17" s="62" customFormat="1" ht="22.5" customHeight="1">
      <c r="A19" s="254" t="s">
        <v>16</v>
      </c>
      <c r="B19" s="255"/>
      <c r="C19" s="256"/>
      <c r="D19" s="131" t="s">
        <v>236</v>
      </c>
      <c r="E19" s="132"/>
      <c r="F19" s="133"/>
      <c r="G19" s="134"/>
      <c r="I19" s="131" t="s">
        <v>237</v>
      </c>
      <c r="J19" s="132">
        <f>'rekapitulace 101'!C12+'rekapitulace 801'!C12</f>
        <v>0</v>
      </c>
      <c r="K19" s="133"/>
      <c r="L19" s="134"/>
      <c r="M19" s="135" t="s">
        <v>238</v>
      </c>
      <c r="N19" s="136"/>
      <c r="O19" s="137"/>
      <c r="P19" s="138">
        <f>E19+J19</f>
        <v>0</v>
      </c>
      <c r="Q19" s="133"/>
    </row>
    <row r="20" spans="1:17" s="62" customFormat="1" ht="22.5" customHeight="1">
      <c r="A20" s="254" t="s">
        <v>176</v>
      </c>
      <c r="B20" s="255" t="s">
        <v>176</v>
      </c>
      <c r="C20" s="256"/>
      <c r="D20" s="131" t="s">
        <v>236</v>
      </c>
      <c r="E20" s="132"/>
      <c r="F20" s="133"/>
      <c r="G20" s="134"/>
      <c r="H20" s="139"/>
      <c r="I20" s="131" t="s">
        <v>237</v>
      </c>
      <c r="J20" s="132">
        <f>'rekapitulace 101'!C20+'rekap 901'!C12</f>
        <v>0</v>
      </c>
      <c r="K20" s="133"/>
      <c r="L20" s="134"/>
      <c r="M20" s="135" t="s">
        <v>238</v>
      </c>
      <c r="N20" s="136"/>
      <c r="O20" s="137"/>
      <c r="P20" s="132">
        <f>E20+J20</f>
        <v>0</v>
      </c>
      <c r="Q20" s="133"/>
    </row>
    <row r="21" spans="1:17" s="62" customFormat="1" ht="26.25" customHeight="1" thickBot="1">
      <c r="A21" s="257" t="s">
        <v>239</v>
      </c>
      <c r="B21" s="258" t="s">
        <v>240</v>
      </c>
      <c r="C21" s="259"/>
      <c r="D21" s="140" t="s">
        <v>236</v>
      </c>
      <c r="E21" s="141"/>
      <c r="F21" s="142"/>
      <c r="G21" s="143"/>
      <c r="H21" s="144"/>
      <c r="I21" s="140" t="s">
        <v>237</v>
      </c>
      <c r="J21" s="141"/>
      <c r="K21" s="142"/>
      <c r="L21" s="143"/>
      <c r="M21" s="145" t="s">
        <v>238</v>
      </c>
      <c r="N21" s="144"/>
      <c r="O21" s="146"/>
      <c r="P21" s="147">
        <f>E21+J21</f>
        <v>0</v>
      </c>
      <c r="Q21" s="142"/>
    </row>
    <row r="22" spans="1:17" s="62" customFormat="1" ht="25.5" customHeight="1" thickBot="1">
      <c r="A22" s="260"/>
      <c r="B22" s="261"/>
      <c r="C22" s="262"/>
      <c r="D22" s="263" t="s">
        <v>241</v>
      </c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5"/>
      <c r="P22" s="148">
        <f>SUM(P19:P21)</f>
        <v>0</v>
      </c>
      <c r="Q22" s="149"/>
    </row>
    <row r="23" spans="1:17" s="62" customFormat="1" ht="22.5" customHeight="1" thickBot="1">
      <c r="A23" s="150" t="s">
        <v>242</v>
      </c>
      <c r="B23" s="244" t="s">
        <v>329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6"/>
      <c r="P23" s="148">
        <f>VRN!G25</f>
        <v>0</v>
      </c>
      <c r="Q23" s="149"/>
    </row>
    <row r="24" spans="1:17" s="62" customFormat="1" ht="24.75" customHeight="1" thickBot="1">
      <c r="A24" s="100" t="s">
        <v>222</v>
      </c>
      <c r="B24" s="151"/>
      <c r="C24" s="151"/>
      <c r="D24" s="151"/>
      <c r="E24" s="152"/>
      <c r="F24" s="153"/>
      <c r="G24" s="154"/>
      <c r="H24" s="152"/>
      <c r="I24" s="151"/>
      <c r="J24" s="152"/>
      <c r="K24" s="155"/>
      <c r="L24" s="128" t="s">
        <v>243</v>
      </c>
      <c r="M24" s="156"/>
      <c r="N24" s="157" t="s">
        <v>244</v>
      </c>
      <c r="O24" s="157"/>
      <c r="P24" s="157"/>
      <c r="Q24" s="129"/>
    </row>
    <row r="25" spans="1:17" s="62" customFormat="1" ht="22.5" customHeight="1" thickBot="1">
      <c r="A25" s="158"/>
      <c r="B25" s="159"/>
      <c r="C25" s="159"/>
      <c r="D25" s="159"/>
      <c r="E25" s="159"/>
      <c r="F25" s="160"/>
      <c r="G25" s="161"/>
      <c r="H25" s="159"/>
      <c r="I25" s="159"/>
      <c r="J25" s="162"/>
      <c r="K25" s="163"/>
      <c r="L25" s="130">
        <v>23</v>
      </c>
      <c r="M25" s="247">
        <f>SUM(P22:P23)</f>
        <v>0</v>
      </c>
      <c r="N25" s="248"/>
      <c r="O25" s="248"/>
      <c r="P25" s="249"/>
      <c r="Q25" s="164"/>
    </row>
    <row r="26" spans="1:17" s="62" customFormat="1" ht="22.5" customHeight="1">
      <c r="A26" s="165" t="s">
        <v>245</v>
      </c>
      <c r="B26" s="166"/>
      <c r="C26" s="166"/>
      <c r="D26" s="166"/>
      <c r="E26" s="167"/>
      <c r="F26" s="168"/>
      <c r="G26" s="169" t="s">
        <v>246</v>
      </c>
      <c r="H26" s="166"/>
      <c r="I26" s="166"/>
      <c r="J26" s="167"/>
      <c r="K26" s="170"/>
      <c r="L26" s="134">
        <v>24</v>
      </c>
      <c r="M26" s="171"/>
      <c r="N26" s="172">
        <v>0</v>
      </c>
      <c r="O26" s="173" t="s">
        <v>247</v>
      </c>
      <c r="P26" s="174">
        <v>0</v>
      </c>
      <c r="Q26" s="175"/>
    </row>
    <row r="27" spans="1:17" s="62" customFormat="1" ht="22.5" customHeight="1" thickBot="1">
      <c r="A27" s="176" t="s">
        <v>221</v>
      </c>
      <c r="B27" s="159"/>
      <c r="C27" s="159"/>
      <c r="D27" s="159"/>
      <c r="E27" s="159"/>
      <c r="F27" s="160"/>
      <c r="G27" s="177"/>
      <c r="H27" s="159"/>
      <c r="I27" s="159"/>
      <c r="J27" s="159"/>
      <c r="K27" s="178"/>
      <c r="L27" s="134">
        <v>25</v>
      </c>
      <c r="M27" s="179">
        <v>0.2</v>
      </c>
      <c r="N27" s="180">
        <f>P25</f>
        <v>0</v>
      </c>
      <c r="O27" s="181" t="s">
        <v>247</v>
      </c>
      <c r="P27" s="182">
        <f>M25*0.2</f>
        <v>0</v>
      </c>
      <c r="Q27" s="175"/>
    </row>
    <row r="28" spans="1:17" s="62" customFormat="1" ht="22.5" customHeight="1" thickBot="1" thickTop="1">
      <c r="A28" s="183"/>
      <c r="B28" s="159"/>
      <c r="C28" s="159"/>
      <c r="D28" s="159"/>
      <c r="E28" s="86"/>
      <c r="F28" s="160"/>
      <c r="G28" s="86"/>
      <c r="H28" s="159"/>
      <c r="I28" s="159"/>
      <c r="J28" s="162"/>
      <c r="K28" s="178"/>
      <c r="L28" s="184">
        <v>26</v>
      </c>
      <c r="M28" s="185" t="s">
        <v>248</v>
      </c>
      <c r="N28" s="186"/>
      <c r="O28" s="187"/>
      <c r="P28" s="188">
        <f>M25+P27</f>
        <v>0</v>
      </c>
      <c r="Q28" s="189"/>
    </row>
    <row r="29" spans="1:17" s="62" customFormat="1" ht="26.25" customHeight="1">
      <c r="A29" s="190" t="s">
        <v>245</v>
      </c>
      <c r="B29" s="159"/>
      <c r="C29" s="159"/>
      <c r="D29" s="159"/>
      <c r="E29" s="159"/>
      <c r="F29" s="160"/>
      <c r="G29" s="191" t="s">
        <v>246</v>
      </c>
      <c r="H29" s="159"/>
      <c r="I29" s="159"/>
      <c r="J29" s="159"/>
      <c r="K29" s="178"/>
      <c r="L29" s="128" t="s">
        <v>249</v>
      </c>
      <c r="M29" s="192"/>
      <c r="N29" s="193" t="s">
        <v>250</v>
      </c>
      <c r="O29" s="193"/>
      <c r="P29" s="193"/>
      <c r="Q29" s="129"/>
    </row>
    <row r="30" spans="1:17" s="62" customFormat="1" ht="22.5" customHeight="1">
      <c r="A30" s="194" t="s">
        <v>224</v>
      </c>
      <c r="B30" s="195"/>
      <c r="C30" s="195"/>
      <c r="D30" s="195"/>
      <c r="E30" s="195"/>
      <c r="F30" s="196"/>
      <c r="G30" s="197"/>
      <c r="H30" s="195"/>
      <c r="I30" s="195"/>
      <c r="J30" s="195"/>
      <c r="K30" s="198"/>
      <c r="L30" s="134">
        <v>27</v>
      </c>
      <c r="M30" s="139" t="s">
        <v>251</v>
      </c>
      <c r="N30" s="199"/>
      <c r="O30" s="199"/>
      <c r="P30" s="132">
        <v>0</v>
      </c>
      <c r="Q30" s="133"/>
    </row>
    <row r="31" spans="1:17" s="62" customFormat="1" ht="17.25" customHeight="1">
      <c r="A31" s="158"/>
      <c r="B31" s="159"/>
      <c r="C31" s="159"/>
      <c r="D31" s="159"/>
      <c r="E31" s="159"/>
      <c r="F31" s="160"/>
      <c r="G31" s="161"/>
      <c r="H31" s="159"/>
      <c r="I31" s="159"/>
      <c r="J31" s="159"/>
      <c r="K31" s="200"/>
      <c r="L31" s="134">
        <v>28</v>
      </c>
      <c r="M31" s="139" t="s">
        <v>252</v>
      </c>
      <c r="N31" s="199"/>
      <c r="O31" s="199"/>
      <c r="P31" s="132">
        <v>0</v>
      </c>
      <c r="Q31" s="133"/>
    </row>
    <row r="32" spans="1:17" s="62" customFormat="1" ht="22.5" customHeight="1" thickBot="1">
      <c r="A32" s="201" t="s">
        <v>245</v>
      </c>
      <c r="B32" s="202"/>
      <c r="C32" s="202"/>
      <c r="D32" s="202"/>
      <c r="E32" s="202"/>
      <c r="F32" s="203"/>
      <c r="G32" s="204" t="s">
        <v>246</v>
      </c>
      <c r="H32" s="202"/>
      <c r="I32" s="202"/>
      <c r="J32" s="202"/>
      <c r="K32" s="205"/>
      <c r="L32" s="184">
        <v>29</v>
      </c>
      <c r="M32" s="206" t="s">
        <v>253</v>
      </c>
      <c r="N32" s="207"/>
      <c r="O32" s="207"/>
      <c r="P32" s="119">
        <v>0</v>
      </c>
      <c r="Q32" s="122"/>
    </row>
    <row r="33" s="208" customFormat="1" ht="9.75"/>
    <row r="34" s="208" customFormat="1" ht="9.75"/>
    <row r="35" s="208" customFormat="1" ht="9.75"/>
    <row r="36" s="208" customFormat="1" ht="9.75"/>
    <row r="37" s="208" customFormat="1" ht="9.75"/>
    <row r="38" s="208" customFormat="1" ht="9.75"/>
    <row r="39" s="208" customFormat="1" ht="9.75"/>
    <row r="40" s="208" customFormat="1" ht="9.75"/>
    <row r="41" s="208" customFormat="1" ht="9.75"/>
    <row r="42" s="208" customFormat="1" ht="9.75"/>
    <row r="43" s="208" customFormat="1" ht="9.75"/>
    <row r="44" s="208" customFormat="1" ht="9.75"/>
    <row r="45" s="208" customFormat="1" ht="9.75"/>
    <row r="46" s="208" customFormat="1" ht="9.75"/>
    <row r="47" s="208" customFormat="1" ht="9.75"/>
    <row r="48" s="208" customFormat="1" ht="9.75"/>
    <row r="49" s="208" customFormat="1" ht="9.75"/>
    <row r="50" s="208" customFormat="1" ht="9.75"/>
    <row r="51" s="208" customFormat="1" ht="9.75"/>
    <row r="52" s="208" customFormat="1" ht="9.75"/>
    <row r="53" s="208" customFormat="1" ht="9.75"/>
    <row r="54" s="208" customFormat="1" ht="9.75"/>
    <row r="55" s="208" customFormat="1" ht="9.75"/>
    <row r="56" s="208" customFormat="1" ht="9.75"/>
    <row r="57" s="208" customFormat="1" ht="9.75"/>
    <row r="58" s="208" customFormat="1" ht="9.75"/>
    <row r="59" s="208" customFormat="1" ht="9.75"/>
    <row r="60" s="208" customFormat="1" ht="9.75"/>
    <row r="61" s="208" customFormat="1" ht="9.75"/>
    <row r="62" s="208" customFormat="1" ht="9.75"/>
    <row r="63" s="208" customFormat="1" ht="9.75"/>
    <row r="64" s="208" customFormat="1" ht="9.75"/>
    <row r="65" s="208" customFormat="1" ht="9.75"/>
    <row r="66" s="208" customFormat="1" ht="9.75"/>
    <row r="67" s="208" customFormat="1" ht="9.75"/>
    <row r="68" s="208" customFormat="1" ht="9.75"/>
    <row r="69" s="208" customFormat="1" ht="9.75"/>
    <row r="70" s="208" customFormat="1" ht="9.75"/>
    <row r="71" s="208" customFormat="1" ht="9.75"/>
    <row r="72" s="208" customFormat="1" ht="9.75"/>
    <row r="73" s="208" customFormat="1" ht="9.75"/>
    <row r="74" s="208" customFormat="1" ht="9.75"/>
    <row r="75" s="208" customFormat="1" ht="9.75"/>
    <row r="76" s="208" customFormat="1" ht="9.75"/>
    <row r="77" s="208" customFormat="1" ht="9.75"/>
    <row r="78" s="208" customFormat="1" ht="9.75"/>
    <row r="79" s="208" customFormat="1" ht="9.75"/>
    <row r="80" s="208" customFormat="1" ht="9.75"/>
    <row r="81" s="208" customFormat="1" ht="9.75"/>
    <row r="82" s="208" customFormat="1" ht="9.75"/>
    <row r="83" s="208" customFormat="1" ht="9.75"/>
    <row r="84" s="208" customFormat="1" ht="9.75"/>
    <row r="85" s="208" customFormat="1" ht="9.75"/>
    <row r="86" s="208" customFormat="1" ht="9.75"/>
    <row r="87" s="208" customFormat="1" ht="9.75"/>
    <row r="88" s="208" customFormat="1" ht="9.75"/>
    <row r="89" s="208" customFormat="1" ht="9.75"/>
    <row r="90" s="208" customFormat="1" ht="9.75"/>
    <row r="91" s="208" customFormat="1" ht="9.75"/>
    <row r="92" s="208" customFormat="1" ht="9.75"/>
    <row r="93" s="208" customFormat="1" ht="9.75"/>
    <row r="94" s="208" customFormat="1" ht="9.75"/>
    <row r="95" s="208" customFormat="1" ht="9.75"/>
    <row r="96" s="208" customFormat="1" ht="9.75"/>
    <row r="97" s="208" customFormat="1" ht="9.75"/>
    <row r="98" s="208" customFormat="1" ht="9.75"/>
    <row r="99" s="208" customFormat="1" ht="9.75"/>
    <row r="100" s="208" customFormat="1" ht="9.75"/>
    <row r="101" s="208" customFormat="1" ht="9.75"/>
    <row r="102" s="208" customFormat="1" ht="9.75"/>
    <row r="103" s="208" customFormat="1" ht="9.75"/>
    <row r="104" s="208" customFormat="1" ht="9.75"/>
    <row r="105" s="208" customFormat="1" ht="9.75"/>
    <row r="106" s="208" customFormat="1" ht="9.75"/>
    <row r="107" s="208" customFormat="1" ht="9.75"/>
    <row r="108" s="208" customFormat="1" ht="9.75"/>
    <row r="109" s="208" customFormat="1" ht="9.75"/>
    <row r="110" s="208" customFormat="1" ht="9.75"/>
    <row r="111" s="208" customFormat="1" ht="9.75"/>
    <row r="112" s="208" customFormat="1" ht="9.75"/>
    <row r="113" s="208" customFormat="1" ht="9.75"/>
    <row r="114" s="208" customFormat="1" ht="9.75"/>
    <row r="115" s="208" customFormat="1" ht="9.75"/>
    <row r="116" s="208" customFormat="1" ht="9.75"/>
    <row r="117" s="208" customFormat="1" ht="9.75"/>
    <row r="118" s="208" customFormat="1" ht="9.75"/>
    <row r="119" s="208" customFormat="1" ht="9.75"/>
    <row r="120" s="208" customFormat="1" ht="9.75"/>
    <row r="121" s="208" customFormat="1" ht="9.75"/>
    <row r="122" s="208" customFormat="1" ht="9.75"/>
    <row r="123" s="208" customFormat="1" ht="9.75"/>
    <row r="124" s="208" customFormat="1" ht="9.75"/>
    <row r="125" s="208" customFormat="1" ht="9.75"/>
    <row r="126" s="208" customFormat="1" ht="9.75"/>
    <row r="127" s="208" customFormat="1" ht="9.75"/>
    <row r="128" s="208" customFormat="1" ht="9.75"/>
    <row r="129" s="208" customFormat="1" ht="9.75"/>
    <row r="130" s="208" customFormat="1" ht="9.75"/>
    <row r="131" s="208" customFormat="1" ht="9.75"/>
    <row r="132" s="208" customFormat="1" ht="9.75"/>
    <row r="133" s="208" customFormat="1" ht="9.75"/>
    <row r="134" s="208" customFormat="1" ht="9.75"/>
    <row r="135" s="208" customFormat="1" ht="9.75"/>
    <row r="136" s="208" customFormat="1" ht="9.75"/>
    <row r="137" s="208" customFormat="1" ht="9.75"/>
    <row r="138" s="208" customFormat="1" ht="9.75"/>
    <row r="139" s="208" customFormat="1" ht="9.75"/>
    <row r="140" s="208" customFormat="1" ht="9.75"/>
    <row r="141" s="208" customFormat="1" ht="9.75"/>
    <row r="142" s="208" customFormat="1" ht="9.75"/>
    <row r="143" s="208" customFormat="1" ht="9.75"/>
    <row r="144" s="208" customFormat="1" ht="9.75"/>
    <row r="145" s="208" customFormat="1" ht="9.75"/>
    <row r="146" s="208" customFormat="1" ht="9.75"/>
    <row r="147" s="208" customFormat="1" ht="9.75"/>
    <row r="148" s="208" customFormat="1" ht="9.75"/>
    <row r="149" s="208" customFormat="1" ht="9.75"/>
    <row r="150" s="208" customFormat="1" ht="9.75"/>
    <row r="151" s="208" customFormat="1" ht="9.75"/>
    <row r="152" s="208" customFormat="1" ht="9.75"/>
    <row r="153" s="208" customFormat="1" ht="9.75"/>
    <row r="154" s="208" customFormat="1" ht="9.75"/>
    <row r="155" s="208" customFormat="1" ht="9.75"/>
    <row r="156" s="208" customFormat="1" ht="9.75"/>
    <row r="157" s="208" customFormat="1" ht="9.75"/>
    <row r="158" s="208" customFormat="1" ht="9.75"/>
    <row r="159" s="208" customFormat="1" ht="9.75"/>
    <row r="160" s="208" customFormat="1" ht="9.75"/>
    <row r="161" s="208" customFormat="1" ht="9.75"/>
    <row r="162" s="208" customFormat="1" ht="9.75"/>
    <row r="163" s="208" customFormat="1" ht="9.75"/>
    <row r="164" s="208" customFormat="1" ht="9.75"/>
    <row r="165" s="208" customFormat="1" ht="9.75"/>
    <row r="166" s="208" customFormat="1" ht="9.75"/>
    <row r="167" s="208" customFormat="1" ht="9.75"/>
    <row r="168" s="208" customFormat="1" ht="9.75"/>
    <row r="169" s="208" customFormat="1" ht="9.75"/>
    <row r="170" s="208" customFormat="1" ht="9.75"/>
    <row r="171" s="208" customFormat="1" ht="9.75"/>
    <row r="172" s="208" customFormat="1" ht="9.75"/>
    <row r="173" s="208" customFormat="1" ht="9.75"/>
    <row r="174" s="208" customFormat="1" ht="9.75"/>
    <row r="175" s="208" customFormat="1" ht="9.75"/>
    <row r="176" s="208" customFormat="1" ht="9.75"/>
    <row r="177" s="208" customFormat="1" ht="9.75"/>
    <row r="178" s="208" customFormat="1" ht="9.75"/>
    <row r="179" s="208" customFormat="1" ht="9.75"/>
    <row r="180" s="208" customFormat="1" ht="9.75"/>
    <row r="181" s="208" customFormat="1" ht="9.75"/>
    <row r="182" s="208" customFormat="1" ht="9.75"/>
    <row r="183" s="208" customFormat="1" ht="9.75"/>
    <row r="184" s="208" customFormat="1" ht="9.75"/>
    <row r="185" s="208" customFormat="1" ht="9.75"/>
    <row r="186" s="208" customFormat="1" ht="9.75"/>
    <row r="187" s="208" customFormat="1" ht="9.75"/>
    <row r="188" s="208" customFormat="1" ht="9.75"/>
  </sheetData>
  <sheetProtection/>
  <mergeCells count="10">
    <mergeCell ref="E3:J3"/>
    <mergeCell ref="B23:O23"/>
    <mergeCell ref="M25:P25"/>
    <mergeCell ref="A18:B18"/>
    <mergeCell ref="C18:P18"/>
    <mergeCell ref="A19:C19"/>
    <mergeCell ref="A20:C20"/>
    <mergeCell ref="A21:C21"/>
    <mergeCell ref="A22:C22"/>
    <mergeCell ref="D22:O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9" sqref="A9"/>
    </sheetView>
  </sheetViews>
  <sheetFormatPr defaultColWidth="9.33203125" defaultRowHeight="10.5"/>
  <cols>
    <col min="1" max="1" width="12.33203125" style="36" customWidth="1"/>
    <col min="2" max="2" width="42" style="36" customWidth="1"/>
    <col min="3" max="3" width="25.66015625" style="36" customWidth="1"/>
    <col min="4" max="5" width="9.33203125" style="36" customWidth="1"/>
    <col min="6" max="6" width="14.83203125" style="36" customWidth="1"/>
    <col min="7" max="16384" width="9.33203125" style="36" customWidth="1"/>
  </cols>
  <sheetData>
    <row r="2" spans="1:7" s="18" customFormat="1" ht="17.25" customHeight="1">
      <c r="A2" s="17" t="s">
        <v>293</v>
      </c>
      <c r="B2" s="6"/>
      <c r="C2" s="7"/>
      <c r="D2" s="6"/>
      <c r="E2" s="6"/>
      <c r="F2" s="6"/>
      <c r="G2" s="6"/>
    </row>
    <row r="3" ht="13.5" customHeight="1"/>
    <row r="4" spans="1:7" s="40" customFormat="1" ht="20.25" customHeight="1">
      <c r="A4" s="215" t="s">
        <v>295</v>
      </c>
      <c r="B4" s="38"/>
      <c r="C4" s="38"/>
      <c r="D4" s="38"/>
      <c r="E4" s="39"/>
      <c r="F4" s="38"/>
      <c r="G4" s="38"/>
    </row>
    <row r="5" spans="1:7" s="40" customFormat="1" ht="18" customHeight="1">
      <c r="A5" s="37" t="s">
        <v>294</v>
      </c>
      <c r="B5" s="38"/>
      <c r="C5" s="38"/>
      <c r="D5" s="38"/>
      <c r="E5" s="38"/>
      <c r="F5" s="38"/>
      <c r="G5" s="38"/>
    </row>
    <row r="6" ht="12.75">
      <c r="A6" s="41"/>
    </row>
    <row r="7" ht="12.75">
      <c r="A7" s="41"/>
    </row>
    <row r="8" ht="12.75">
      <c r="A8" s="41" t="s">
        <v>399</v>
      </c>
    </row>
    <row r="9" ht="29.25" customHeight="1"/>
    <row r="10" spans="1:3" s="43" customFormat="1" ht="42" customHeight="1" thickBot="1">
      <c r="A10" s="42" t="s">
        <v>309</v>
      </c>
      <c r="B10" s="42" t="s">
        <v>3</v>
      </c>
      <c r="C10" s="42" t="s">
        <v>308</v>
      </c>
    </row>
    <row r="11" spans="1:3" s="47" customFormat="1" ht="18.75" customHeight="1" thickTop="1">
      <c r="A11" s="44"/>
      <c r="B11" s="45"/>
      <c r="C11" s="46"/>
    </row>
    <row r="12" spans="1:6" s="47" customFormat="1" ht="30" customHeight="1">
      <c r="A12" s="48"/>
      <c r="B12" s="49" t="s">
        <v>204</v>
      </c>
      <c r="C12" s="46">
        <f>SUM(C13:C19)</f>
        <v>0</v>
      </c>
      <c r="F12" s="50"/>
    </row>
    <row r="13" spans="1:3" s="47" customFormat="1" ht="30" customHeight="1">
      <c r="A13" s="44" t="s">
        <v>10</v>
      </c>
      <c r="B13" s="45" t="s">
        <v>296</v>
      </c>
      <c r="C13" s="46">
        <f>'rozpočet 101'!G10</f>
        <v>0</v>
      </c>
    </row>
    <row r="14" spans="1:3" s="47" customFormat="1" ht="30" customHeight="1">
      <c r="A14" s="44">
        <v>2</v>
      </c>
      <c r="B14" s="45" t="s">
        <v>297</v>
      </c>
      <c r="C14" s="46">
        <f>'rozpočet 101'!G81</f>
        <v>0</v>
      </c>
    </row>
    <row r="15" spans="1:3" s="47" customFormat="1" ht="30" customHeight="1">
      <c r="A15" s="44">
        <v>3</v>
      </c>
      <c r="B15" s="45" t="s">
        <v>298</v>
      </c>
      <c r="C15" s="46">
        <f>'rozpočet 101'!G86</f>
        <v>0</v>
      </c>
    </row>
    <row r="16" spans="1:3" s="47" customFormat="1" ht="30" customHeight="1">
      <c r="A16" s="44">
        <v>4</v>
      </c>
      <c r="B16" s="45" t="s">
        <v>299</v>
      </c>
      <c r="C16" s="46">
        <f>'rozpočet 101'!G89</f>
        <v>0</v>
      </c>
    </row>
    <row r="17" spans="1:3" s="47" customFormat="1" ht="30" customHeight="1">
      <c r="A17" s="44">
        <v>5</v>
      </c>
      <c r="B17" s="45" t="s">
        <v>300</v>
      </c>
      <c r="C17" s="46">
        <f>'rozpočet 101'!G100</f>
        <v>0</v>
      </c>
    </row>
    <row r="18" spans="1:3" s="47" customFormat="1" ht="30" customHeight="1">
      <c r="A18" s="44">
        <v>9</v>
      </c>
      <c r="B18" s="45" t="s">
        <v>301</v>
      </c>
      <c r="C18" s="46">
        <f>'rozpočet 101'!G119</f>
        <v>0</v>
      </c>
    </row>
    <row r="19" spans="1:3" s="47" customFormat="1" ht="30" customHeight="1">
      <c r="A19" s="44" t="s">
        <v>205</v>
      </c>
      <c r="B19" s="45" t="s">
        <v>302</v>
      </c>
      <c r="C19" s="46">
        <f>'rozpočet 101'!G144</f>
        <v>0</v>
      </c>
    </row>
    <row r="20" spans="1:6" s="47" customFormat="1" ht="30" customHeight="1">
      <c r="A20" s="48"/>
      <c r="B20" s="49" t="s">
        <v>254</v>
      </c>
      <c r="C20" s="46">
        <f>SUM(C21)</f>
        <v>0</v>
      </c>
      <c r="F20" s="50"/>
    </row>
    <row r="21" spans="1:3" s="47" customFormat="1" ht="36.75" customHeight="1">
      <c r="A21" s="44">
        <v>711</v>
      </c>
      <c r="B21" s="45" t="s">
        <v>303</v>
      </c>
      <c r="C21" s="46">
        <f>'rozpočet 101'!G147</f>
        <v>0</v>
      </c>
    </row>
    <row r="23" spans="1:6" s="43" customFormat="1" ht="30" customHeight="1">
      <c r="A23" s="51"/>
      <c r="B23" s="52" t="s">
        <v>304</v>
      </c>
      <c r="C23" s="46">
        <f>C12+C20</f>
        <v>0</v>
      </c>
      <c r="F23" s="53"/>
    </row>
    <row r="26" ht="9.75">
      <c r="A26" s="54" t="s">
        <v>206</v>
      </c>
    </row>
    <row r="27" spans="1:5" ht="12.75" customHeight="1">
      <c r="A27" s="266" t="s">
        <v>207</v>
      </c>
      <c r="B27" s="266"/>
      <c r="C27" s="266"/>
      <c r="D27" s="266"/>
      <c r="E27" s="266"/>
    </row>
    <row r="28" spans="1:5" ht="12.75" customHeight="1">
      <c r="A28" s="266" t="s">
        <v>305</v>
      </c>
      <c r="B28" s="266"/>
      <c r="C28" s="266"/>
      <c r="D28" s="266"/>
      <c r="E28" s="266"/>
    </row>
    <row r="29" spans="1:5" ht="12.75" customHeight="1">
      <c r="A29" s="266" t="s">
        <v>306</v>
      </c>
      <c r="B29" s="266"/>
      <c r="C29" s="266"/>
      <c r="D29" s="266"/>
      <c r="E29" s="266"/>
    </row>
    <row r="30" spans="1:5" ht="12.75" customHeight="1">
      <c r="A30" s="266" t="s">
        <v>208</v>
      </c>
      <c r="B30" s="266"/>
      <c r="C30" s="266"/>
      <c r="D30" s="266"/>
      <c r="E30" s="266"/>
    </row>
    <row r="31" spans="1:5" ht="12.75" customHeight="1">
      <c r="A31" s="266" t="s">
        <v>307</v>
      </c>
      <c r="B31" s="266"/>
      <c r="C31" s="266"/>
      <c r="D31" s="266"/>
      <c r="E31" s="266"/>
    </row>
    <row r="32" spans="1:5" ht="12.75" customHeight="1">
      <c r="A32" s="266" t="s">
        <v>209</v>
      </c>
      <c r="B32" s="266"/>
      <c r="C32" s="266"/>
      <c r="D32" s="266"/>
      <c r="E32" s="266"/>
    </row>
  </sheetData>
  <sheetProtection/>
  <mergeCells count="6">
    <mergeCell ref="A31:E31"/>
    <mergeCell ref="A32:E32"/>
    <mergeCell ref="A27:E27"/>
    <mergeCell ref="A28:E28"/>
    <mergeCell ref="A29:E29"/>
    <mergeCell ref="A30:E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showGridLines="0" zoomScalePageLayoutView="0" workbookViewId="0" topLeftCell="A142">
      <selection activeCell="I165" sqref="I165"/>
    </sheetView>
  </sheetViews>
  <sheetFormatPr defaultColWidth="10.5" defaultRowHeight="12" customHeight="1"/>
  <cols>
    <col min="1" max="1" width="4.16015625" style="2" customWidth="1"/>
    <col min="2" max="2" width="11.16015625" style="3" customWidth="1"/>
    <col min="3" max="3" width="49.5" style="233" customWidth="1"/>
    <col min="4" max="4" width="5.5" style="3" customWidth="1"/>
    <col min="5" max="5" width="11" style="5" customWidth="1"/>
    <col min="6" max="6" width="11.16015625" style="5" customWidth="1"/>
    <col min="7" max="7" width="13.5" style="5" customWidth="1"/>
    <col min="8" max="8" width="7.33203125" style="28" hidden="1" customWidth="1"/>
    <col min="9" max="9" width="12.66015625" style="4" customWidth="1"/>
    <col min="10" max="10" width="9.66015625" style="4" customWidth="1"/>
    <col min="11" max="16384" width="10.5" style="1" customWidth="1"/>
  </cols>
  <sheetData>
    <row r="1" spans="1:10" s="18" customFormat="1" ht="17.25" customHeight="1">
      <c r="A1" s="17" t="s">
        <v>0</v>
      </c>
      <c r="B1" s="6"/>
      <c r="C1" s="7"/>
      <c r="D1" s="6"/>
      <c r="E1" s="34"/>
      <c r="F1" s="6"/>
      <c r="G1" s="6"/>
      <c r="H1" s="24"/>
      <c r="I1" s="6"/>
      <c r="J1" s="6"/>
    </row>
    <row r="2" spans="1:7" s="40" customFormat="1" ht="20.25" customHeight="1">
      <c r="A2" s="37" t="s">
        <v>295</v>
      </c>
      <c r="B2" s="38"/>
      <c r="C2" s="38"/>
      <c r="D2" s="38"/>
      <c r="E2" s="39"/>
      <c r="F2" s="38"/>
      <c r="G2" s="38"/>
    </row>
    <row r="3" spans="1:7" s="40" customFormat="1" ht="18" customHeight="1">
      <c r="A3" s="37" t="s">
        <v>294</v>
      </c>
      <c r="B3" s="38"/>
      <c r="C3" s="38"/>
      <c r="D3" s="38"/>
      <c r="E3" s="38"/>
      <c r="F3" s="38"/>
      <c r="G3" s="38"/>
    </row>
    <row r="4" s="36" customFormat="1" ht="12.75">
      <c r="A4" s="41"/>
    </row>
    <row r="5" s="36" customFormat="1" ht="12.75">
      <c r="A5" s="41" t="s">
        <v>399</v>
      </c>
    </row>
    <row r="6" spans="1:10" s="18" customFormat="1" ht="6.75" customHeight="1" thickBot="1">
      <c r="A6" s="6"/>
      <c r="B6" s="6"/>
      <c r="C6" s="7"/>
      <c r="D6" s="6"/>
      <c r="E6" s="34"/>
      <c r="F6" s="6"/>
      <c r="G6" s="6"/>
      <c r="H6" s="24"/>
      <c r="I6" s="6"/>
      <c r="J6" s="6"/>
    </row>
    <row r="7" spans="1:10" s="18" customFormat="1" ht="28.5" customHeight="1" thickBot="1">
      <c r="A7" s="9" t="s">
        <v>1</v>
      </c>
      <c r="B7" s="9" t="s">
        <v>2</v>
      </c>
      <c r="C7" s="9" t="s">
        <v>3</v>
      </c>
      <c r="D7" s="9" t="s">
        <v>4</v>
      </c>
      <c r="E7" s="35" t="s">
        <v>5</v>
      </c>
      <c r="F7" s="9" t="s">
        <v>6</v>
      </c>
      <c r="G7" s="9" t="s">
        <v>7</v>
      </c>
      <c r="H7" s="25"/>
      <c r="I7" s="9" t="s">
        <v>8</v>
      </c>
      <c r="J7" s="9" t="s">
        <v>9</v>
      </c>
    </row>
    <row r="8" spans="1:10" s="18" customFormat="1" ht="9.75" customHeight="1">
      <c r="A8" s="6"/>
      <c r="B8" s="6"/>
      <c r="C8" s="7"/>
      <c r="D8" s="6"/>
      <c r="E8" s="34"/>
      <c r="F8" s="6"/>
      <c r="G8" s="6"/>
      <c r="H8" s="24"/>
      <c r="I8" s="6"/>
      <c r="J8" s="6"/>
    </row>
    <row r="9" spans="1:10" s="18" customFormat="1" ht="21" customHeight="1">
      <c r="A9" s="10"/>
      <c r="B9" s="11" t="s">
        <v>16</v>
      </c>
      <c r="C9" s="11" t="s">
        <v>17</v>
      </c>
      <c r="D9" s="11"/>
      <c r="E9" s="13"/>
      <c r="F9" s="13"/>
      <c r="G9" s="13"/>
      <c r="H9" s="26"/>
      <c r="I9" s="12"/>
      <c r="J9" s="12"/>
    </row>
    <row r="10" spans="1:10" s="18" customFormat="1" ht="21" customHeight="1">
      <c r="A10" s="10"/>
      <c r="B10" s="11" t="s">
        <v>10</v>
      </c>
      <c r="C10" s="11" t="s">
        <v>313</v>
      </c>
      <c r="D10" s="11"/>
      <c r="E10" s="13"/>
      <c r="F10" s="13"/>
      <c r="G10" s="13">
        <f>SUM(G11:G80)</f>
        <v>0</v>
      </c>
      <c r="H10" s="26"/>
      <c r="I10" s="12"/>
      <c r="J10" s="12"/>
    </row>
    <row r="11" spans="1:10" s="18" customFormat="1" ht="24" customHeight="1">
      <c r="A11" s="19">
        <v>1</v>
      </c>
      <c r="B11" s="14" t="s">
        <v>20</v>
      </c>
      <c r="C11" s="14" t="s">
        <v>21</v>
      </c>
      <c r="D11" s="14" t="s">
        <v>19</v>
      </c>
      <c r="E11" s="16">
        <v>660</v>
      </c>
      <c r="F11" s="16"/>
      <c r="G11" s="16">
        <f aca="true" t="shared" si="0" ref="G11:G80">E11*F11</f>
        <v>0</v>
      </c>
      <c r="H11" s="27"/>
      <c r="I11" s="15">
        <v>0</v>
      </c>
      <c r="J11" s="15">
        <v>0</v>
      </c>
    </row>
    <row r="12" spans="1:12" s="33" customFormat="1" ht="17.25" customHeight="1">
      <c r="A12" s="29"/>
      <c r="B12" s="30"/>
      <c r="C12" s="231" t="s">
        <v>202</v>
      </c>
      <c r="D12" s="30"/>
      <c r="E12" s="32"/>
      <c r="F12" s="32"/>
      <c r="G12" s="32"/>
      <c r="H12" s="23"/>
      <c r="I12" s="31"/>
      <c r="J12" s="31"/>
      <c r="L12" s="18"/>
    </row>
    <row r="13" spans="1:10" s="18" customFormat="1" ht="24" customHeight="1">
      <c r="A13" s="19">
        <v>2</v>
      </c>
      <c r="B13" s="14" t="s">
        <v>22</v>
      </c>
      <c r="C13" s="14" t="s">
        <v>23</v>
      </c>
      <c r="D13" s="14" t="s">
        <v>24</v>
      </c>
      <c r="E13" s="16">
        <v>20</v>
      </c>
      <c r="F13" s="16"/>
      <c r="G13" s="16">
        <f t="shared" si="0"/>
        <v>0</v>
      </c>
      <c r="H13" s="27"/>
      <c r="I13" s="15">
        <v>0</v>
      </c>
      <c r="J13" s="15">
        <v>0</v>
      </c>
    </row>
    <row r="14" spans="1:10" s="18" customFormat="1" ht="24" customHeight="1">
      <c r="A14" s="19">
        <v>3</v>
      </c>
      <c r="B14" s="14" t="s">
        <v>25</v>
      </c>
      <c r="C14" s="14" t="s">
        <v>26</v>
      </c>
      <c r="D14" s="14" t="s">
        <v>24</v>
      </c>
      <c r="E14" s="16">
        <v>9</v>
      </c>
      <c r="F14" s="16"/>
      <c r="G14" s="16">
        <f t="shared" si="0"/>
        <v>0</v>
      </c>
      <c r="H14" s="27"/>
      <c r="I14" s="15">
        <v>0</v>
      </c>
      <c r="J14" s="15">
        <v>0</v>
      </c>
    </row>
    <row r="15" spans="1:10" s="18" customFormat="1" ht="24" customHeight="1">
      <c r="A15" s="19">
        <v>4</v>
      </c>
      <c r="B15" s="14" t="s">
        <v>27</v>
      </c>
      <c r="C15" s="14" t="s">
        <v>28</v>
      </c>
      <c r="D15" s="14" t="s">
        <v>24</v>
      </c>
      <c r="E15" s="16">
        <v>6</v>
      </c>
      <c r="F15" s="16"/>
      <c r="G15" s="16">
        <f t="shared" si="0"/>
        <v>0</v>
      </c>
      <c r="H15" s="27"/>
      <c r="I15" s="15">
        <v>0</v>
      </c>
      <c r="J15" s="15">
        <v>0</v>
      </c>
    </row>
    <row r="16" spans="1:10" s="18" customFormat="1" ht="24" customHeight="1">
      <c r="A16" s="19">
        <v>5</v>
      </c>
      <c r="B16" s="14" t="s">
        <v>29</v>
      </c>
      <c r="C16" s="14" t="s">
        <v>30</v>
      </c>
      <c r="D16" s="14" t="s">
        <v>24</v>
      </c>
      <c r="E16" s="16">
        <v>29</v>
      </c>
      <c r="F16" s="16"/>
      <c r="G16" s="16">
        <f t="shared" si="0"/>
        <v>0</v>
      </c>
      <c r="H16" s="27"/>
      <c r="I16" s="15">
        <v>3E-05</v>
      </c>
      <c r="J16" s="15">
        <v>0</v>
      </c>
    </row>
    <row r="17" spans="1:10" s="18" customFormat="1" ht="13.5" customHeight="1">
      <c r="A17" s="19">
        <v>6</v>
      </c>
      <c r="B17" s="14" t="s">
        <v>31</v>
      </c>
      <c r="C17" s="14" t="s">
        <v>32</v>
      </c>
      <c r="D17" s="14" t="s">
        <v>24</v>
      </c>
      <c r="E17" s="16">
        <v>6</v>
      </c>
      <c r="F17" s="16"/>
      <c r="G17" s="16">
        <f t="shared" si="0"/>
        <v>0</v>
      </c>
      <c r="H17" s="27"/>
      <c r="I17" s="15">
        <v>3E-05</v>
      </c>
      <c r="J17" s="15">
        <v>0</v>
      </c>
    </row>
    <row r="18" spans="1:10" s="18" customFormat="1" ht="24" customHeight="1">
      <c r="A18" s="19">
        <v>7</v>
      </c>
      <c r="B18" s="14" t="s">
        <v>33</v>
      </c>
      <c r="C18" s="14" t="s">
        <v>34</v>
      </c>
      <c r="D18" s="14" t="s">
        <v>35</v>
      </c>
      <c r="E18" s="16">
        <v>4322.5</v>
      </c>
      <c r="F18" s="16"/>
      <c r="G18" s="16">
        <f t="shared" si="0"/>
        <v>0</v>
      </c>
      <c r="H18" s="27"/>
      <c r="I18" s="15">
        <v>0</v>
      </c>
      <c r="J18" s="15">
        <v>0</v>
      </c>
    </row>
    <row r="19" spans="1:12" s="33" customFormat="1" ht="20.25" customHeight="1">
      <c r="A19" s="29"/>
      <c r="B19" s="30"/>
      <c r="C19" s="231" t="s">
        <v>359</v>
      </c>
      <c r="D19" s="30"/>
      <c r="E19" s="32"/>
      <c r="F19" s="32"/>
      <c r="G19" s="32"/>
      <c r="H19" s="23"/>
      <c r="I19" s="31"/>
      <c r="J19" s="31"/>
      <c r="L19" s="18"/>
    </row>
    <row r="20" spans="1:10" s="18" customFormat="1" ht="24" customHeight="1">
      <c r="A20" s="19">
        <v>8</v>
      </c>
      <c r="B20" s="14" t="s">
        <v>36</v>
      </c>
      <c r="C20" s="14" t="s">
        <v>37</v>
      </c>
      <c r="D20" s="14" t="s">
        <v>35</v>
      </c>
      <c r="E20" s="16">
        <v>1246.8</v>
      </c>
      <c r="F20" s="16"/>
      <c r="G20" s="16">
        <f t="shared" si="0"/>
        <v>0</v>
      </c>
      <c r="H20" s="27"/>
      <c r="I20" s="15">
        <v>0</v>
      </c>
      <c r="J20" s="15">
        <v>0</v>
      </c>
    </row>
    <row r="21" spans="1:10" s="18" customFormat="1" ht="24" customHeight="1">
      <c r="A21" s="19">
        <v>9</v>
      </c>
      <c r="B21" s="14" t="s">
        <v>38</v>
      </c>
      <c r="C21" s="14" t="s">
        <v>39</v>
      </c>
      <c r="D21" s="14" t="s">
        <v>35</v>
      </c>
      <c r="E21" s="16">
        <v>1246.8</v>
      </c>
      <c r="F21" s="16"/>
      <c r="G21" s="16">
        <f t="shared" si="0"/>
        <v>0</v>
      </c>
      <c r="H21" s="27"/>
      <c r="I21" s="15">
        <v>0</v>
      </c>
      <c r="J21" s="15">
        <v>0</v>
      </c>
    </row>
    <row r="22" spans="1:12" s="33" customFormat="1" ht="18" customHeight="1">
      <c r="A22" s="29"/>
      <c r="B22" s="30"/>
      <c r="C22" s="231" t="s">
        <v>360</v>
      </c>
      <c r="D22" s="30"/>
      <c r="E22" s="32"/>
      <c r="F22" s="32"/>
      <c r="G22" s="32"/>
      <c r="H22" s="23"/>
      <c r="I22" s="31"/>
      <c r="J22" s="31"/>
      <c r="L22" s="18"/>
    </row>
    <row r="23" spans="1:10" s="18" customFormat="1" ht="24" customHeight="1">
      <c r="A23" s="19">
        <v>10</v>
      </c>
      <c r="B23" s="14" t="s">
        <v>40</v>
      </c>
      <c r="C23" s="14" t="s">
        <v>41</v>
      </c>
      <c r="D23" s="14" t="s">
        <v>35</v>
      </c>
      <c r="E23" s="16">
        <v>1246.8</v>
      </c>
      <c r="F23" s="16"/>
      <c r="G23" s="16">
        <f t="shared" si="0"/>
        <v>0</v>
      </c>
      <c r="H23" s="27"/>
      <c r="I23" s="15">
        <v>0</v>
      </c>
      <c r="J23" s="15">
        <v>0</v>
      </c>
    </row>
    <row r="24" spans="1:10" s="18" customFormat="1" ht="24" customHeight="1">
      <c r="A24" s="19">
        <v>11</v>
      </c>
      <c r="B24" s="14" t="s">
        <v>42</v>
      </c>
      <c r="C24" s="14" t="s">
        <v>43</v>
      </c>
      <c r="D24" s="14" t="s">
        <v>35</v>
      </c>
      <c r="E24" s="16">
        <v>1246.8</v>
      </c>
      <c r="F24" s="16"/>
      <c r="G24" s="16">
        <f t="shared" si="0"/>
        <v>0</v>
      </c>
      <c r="H24" s="27"/>
      <c r="I24" s="15">
        <v>0</v>
      </c>
      <c r="J24" s="15">
        <v>0</v>
      </c>
    </row>
    <row r="25" spans="1:12" s="33" customFormat="1" ht="18" customHeight="1">
      <c r="A25" s="29"/>
      <c r="B25" s="30"/>
      <c r="C25" s="231" t="s">
        <v>360</v>
      </c>
      <c r="D25" s="30"/>
      <c r="E25" s="32"/>
      <c r="F25" s="32"/>
      <c r="G25" s="32"/>
      <c r="H25" s="23"/>
      <c r="I25" s="31"/>
      <c r="J25" s="31"/>
      <c r="L25" s="18"/>
    </row>
    <row r="26" spans="1:10" s="18" customFormat="1" ht="13.5" customHeight="1">
      <c r="A26" s="19">
        <v>12</v>
      </c>
      <c r="B26" s="14" t="s">
        <v>44</v>
      </c>
      <c r="C26" s="14" t="s">
        <v>45</v>
      </c>
      <c r="D26" s="14" t="s">
        <v>35</v>
      </c>
      <c r="E26" s="16">
        <v>83</v>
      </c>
      <c r="F26" s="16"/>
      <c r="G26" s="16">
        <f t="shared" si="0"/>
        <v>0</v>
      </c>
      <c r="H26" s="27"/>
      <c r="I26" s="15">
        <v>0</v>
      </c>
      <c r="J26" s="15">
        <v>0</v>
      </c>
    </row>
    <row r="27" spans="1:10" s="18" customFormat="1" ht="24" customHeight="1">
      <c r="A27" s="19">
        <v>13</v>
      </c>
      <c r="B27" s="14" t="s">
        <v>46</v>
      </c>
      <c r="C27" s="14" t="s">
        <v>47</v>
      </c>
      <c r="D27" s="14" t="s">
        <v>35</v>
      </c>
      <c r="E27" s="16">
        <v>83</v>
      </c>
      <c r="F27" s="16"/>
      <c r="G27" s="16">
        <f t="shared" si="0"/>
        <v>0</v>
      </c>
      <c r="H27" s="27"/>
      <c r="I27" s="15">
        <v>0</v>
      </c>
      <c r="J27" s="15">
        <v>0</v>
      </c>
    </row>
    <row r="28" spans="1:12" s="33" customFormat="1" ht="18" customHeight="1">
      <c r="A28" s="29"/>
      <c r="B28" s="30"/>
      <c r="C28" s="231" t="s">
        <v>199</v>
      </c>
      <c r="D28" s="30"/>
      <c r="E28" s="32"/>
      <c r="F28" s="32"/>
      <c r="G28" s="32"/>
      <c r="H28" s="23"/>
      <c r="I28" s="31"/>
      <c r="J28" s="31"/>
      <c r="L28" s="18"/>
    </row>
    <row r="29" spans="1:10" s="18" customFormat="1" ht="13.5" customHeight="1">
      <c r="A29" s="19">
        <v>14</v>
      </c>
      <c r="B29" s="14" t="s">
        <v>48</v>
      </c>
      <c r="C29" s="14" t="s">
        <v>49</v>
      </c>
      <c r="D29" s="14" t="s">
        <v>35</v>
      </c>
      <c r="E29" s="16">
        <v>83</v>
      </c>
      <c r="F29" s="16"/>
      <c r="G29" s="16">
        <f t="shared" si="0"/>
        <v>0</v>
      </c>
      <c r="H29" s="27"/>
      <c r="I29" s="15">
        <v>0</v>
      </c>
      <c r="J29" s="15">
        <v>0</v>
      </c>
    </row>
    <row r="30" spans="1:10" s="18" customFormat="1" ht="24" customHeight="1">
      <c r="A30" s="19">
        <v>15</v>
      </c>
      <c r="B30" s="14" t="s">
        <v>50</v>
      </c>
      <c r="C30" s="14" t="s">
        <v>51</v>
      </c>
      <c r="D30" s="14" t="s">
        <v>35</v>
      </c>
      <c r="E30" s="16">
        <v>83</v>
      </c>
      <c r="F30" s="16"/>
      <c r="G30" s="16">
        <f t="shared" si="0"/>
        <v>0</v>
      </c>
      <c r="H30" s="27"/>
      <c r="I30" s="15">
        <v>0</v>
      </c>
      <c r="J30" s="15">
        <v>0</v>
      </c>
    </row>
    <row r="31" spans="1:12" s="33" customFormat="1" ht="18" customHeight="1">
      <c r="A31" s="29"/>
      <c r="B31" s="30"/>
      <c r="C31" s="231" t="s">
        <v>200</v>
      </c>
      <c r="D31" s="30"/>
      <c r="E31" s="32"/>
      <c r="F31" s="32"/>
      <c r="G31" s="32"/>
      <c r="H31" s="23"/>
      <c r="I31" s="31"/>
      <c r="J31" s="31"/>
      <c r="L31" s="18"/>
    </row>
    <row r="32" spans="1:10" s="18" customFormat="1" ht="13.5" customHeight="1">
      <c r="A32" s="19">
        <v>16</v>
      </c>
      <c r="B32" s="14" t="s">
        <v>52</v>
      </c>
      <c r="C32" s="14" t="s">
        <v>53</v>
      </c>
      <c r="D32" s="14" t="s">
        <v>35</v>
      </c>
      <c r="E32" s="16">
        <v>186.2</v>
      </c>
      <c r="F32" s="16"/>
      <c r="G32" s="16">
        <f t="shared" si="0"/>
        <v>0</v>
      </c>
      <c r="H32" s="27"/>
      <c r="I32" s="15">
        <v>0</v>
      </c>
      <c r="J32" s="15">
        <v>0</v>
      </c>
    </row>
    <row r="33" spans="1:10" s="18" customFormat="1" ht="24" customHeight="1">
      <c r="A33" s="19">
        <v>17</v>
      </c>
      <c r="B33" s="14" t="s">
        <v>54</v>
      </c>
      <c r="C33" s="14" t="s">
        <v>55</v>
      </c>
      <c r="D33" s="14" t="s">
        <v>35</v>
      </c>
      <c r="E33" s="16">
        <v>186.2</v>
      </c>
      <c r="F33" s="16"/>
      <c r="G33" s="16">
        <f t="shared" si="0"/>
        <v>0</v>
      </c>
      <c r="H33" s="27"/>
      <c r="I33" s="15">
        <v>0</v>
      </c>
      <c r="J33" s="15">
        <v>0</v>
      </c>
    </row>
    <row r="34" spans="1:12" s="33" customFormat="1" ht="24.75" customHeight="1">
      <c r="A34" s="29"/>
      <c r="B34" s="30"/>
      <c r="C34" s="231" t="s">
        <v>184</v>
      </c>
      <c r="D34" s="30"/>
      <c r="E34" s="32"/>
      <c r="F34" s="32"/>
      <c r="G34" s="32"/>
      <c r="H34" s="23"/>
      <c r="I34" s="31"/>
      <c r="J34" s="31"/>
      <c r="L34" s="18"/>
    </row>
    <row r="35" spans="1:10" s="18" customFormat="1" ht="13.5" customHeight="1">
      <c r="A35" s="19">
        <v>18</v>
      </c>
      <c r="B35" s="14" t="s">
        <v>56</v>
      </c>
      <c r="C35" s="14" t="s">
        <v>57</v>
      </c>
      <c r="D35" s="14" t="s">
        <v>35</v>
      </c>
      <c r="E35" s="16">
        <v>186.2</v>
      </c>
      <c r="F35" s="16"/>
      <c r="G35" s="16">
        <f t="shared" si="0"/>
        <v>0</v>
      </c>
      <c r="H35" s="27"/>
      <c r="I35" s="15">
        <v>0</v>
      </c>
      <c r="J35" s="15">
        <v>0</v>
      </c>
    </row>
    <row r="36" spans="1:10" s="18" customFormat="1" ht="24" customHeight="1">
      <c r="A36" s="19">
        <v>19</v>
      </c>
      <c r="B36" s="14" t="s">
        <v>58</v>
      </c>
      <c r="C36" s="14" t="s">
        <v>59</v>
      </c>
      <c r="D36" s="14" t="s">
        <v>35</v>
      </c>
      <c r="E36" s="16">
        <v>186.2</v>
      </c>
      <c r="F36" s="16"/>
      <c r="G36" s="16">
        <f t="shared" si="0"/>
        <v>0</v>
      </c>
      <c r="H36" s="27"/>
      <c r="I36" s="15">
        <v>0</v>
      </c>
      <c r="J36" s="15">
        <v>0</v>
      </c>
    </row>
    <row r="37" spans="1:12" s="33" customFormat="1" ht="24.75" customHeight="1">
      <c r="A37" s="29"/>
      <c r="B37" s="30"/>
      <c r="C37" s="231" t="s">
        <v>358</v>
      </c>
      <c r="D37" s="30"/>
      <c r="E37" s="32"/>
      <c r="F37" s="32"/>
      <c r="G37" s="32"/>
      <c r="H37" s="23"/>
      <c r="I37" s="31"/>
      <c r="J37" s="31"/>
      <c r="L37" s="18"/>
    </row>
    <row r="38" spans="1:10" s="18" customFormat="1" ht="24" customHeight="1">
      <c r="A38" s="19">
        <v>20</v>
      </c>
      <c r="B38" s="14" t="s">
        <v>60</v>
      </c>
      <c r="C38" s="14" t="s">
        <v>61</v>
      </c>
      <c r="D38" s="14" t="s">
        <v>24</v>
      </c>
      <c r="E38" s="16">
        <v>20</v>
      </c>
      <c r="F38" s="16"/>
      <c r="G38" s="16">
        <f t="shared" si="0"/>
        <v>0</v>
      </c>
      <c r="H38" s="27"/>
      <c r="I38" s="15">
        <v>0</v>
      </c>
      <c r="J38" s="15">
        <v>0</v>
      </c>
    </row>
    <row r="39" spans="1:10" s="18" customFormat="1" ht="24" customHeight="1">
      <c r="A39" s="19">
        <v>21</v>
      </c>
      <c r="B39" s="14" t="s">
        <v>62</v>
      </c>
      <c r="C39" s="14" t="s">
        <v>63</v>
      </c>
      <c r="D39" s="14" t="s">
        <v>24</v>
      </c>
      <c r="E39" s="16">
        <v>9</v>
      </c>
      <c r="F39" s="16"/>
      <c r="G39" s="16">
        <f t="shared" si="0"/>
        <v>0</v>
      </c>
      <c r="H39" s="27"/>
      <c r="I39" s="15">
        <v>0</v>
      </c>
      <c r="J39" s="15">
        <v>0</v>
      </c>
    </row>
    <row r="40" spans="1:10" s="18" customFormat="1" ht="24" customHeight="1">
      <c r="A40" s="19">
        <v>22</v>
      </c>
      <c r="B40" s="14" t="s">
        <v>64</v>
      </c>
      <c r="C40" s="14" t="s">
        <v>65</v>
      </c>
      <c r="D40" s="14" t="s">
        <v>24</v>
      </c>
      <c r="E40" s="16">
        <v>6</v>
      </c>
      <c r="F40" s="16"/>
      <c r="G40" s="16">
        <f t="shared" si="0"/>
        <v>0</v>
      </c>
      <c r="H40" s="27"/>
      <c r="I40" s="15">
        <v>0</v>
      </c>
      <c r="J40" s="15">
        <v>0</v>
      </c>
    </row>
    <row r="41" spans="1:10" s="18" customFormat="1" ht="24" customHeight="1">
      <c r="A41" s="19">
        <v>23</v>
      </c>
      <c r="B41" s="14" t="s">
        <v>66</v>
      </c>
      <c r="C41" s="14" t="s">
        <v>67</v>
      </c>
      <c r="D41" s="14" t="s">
        <v>24</v>
      </c>
      <c r="E41" s="16">
        <v>80</v>
      </c>
      <c r="F41" s="16"/>
      <c r="G41" s="16">
        <f t="shared" si="0"/>
        <v>0</v>
      </c>
      <c r="H41" s="27"/>
      <c r="I41" s="15">
        <v>0</v>
      </c>
      <c r="J41" s="15">
        <v>0</v>
      </c>
    </row>
    <row r="42" spans="1:12" s="33" customFormat="1" ht="13.5" customHeight="1">
      <c r="A42" s="29"/>
      <c r="B42" s="30"/>
      <c r="C42" s="231" t="s">
        <v>203</v>
      </c>
      <c r="D42" s="30"/>
      <c r="E42" s="32"/>
      <c r="F42" s="32"/>
      <c r="G42" s="32"/>
      <c r="H42" s="23"/>
      <c r="I42" s="31"/>
      <c r="J42" s="31"/>
      <c r="L42" s="18"/>
    </row>
    <row r="43" spans="1:10" s="18" customFormat="1" ht="24" customHeight="1">
      <c r="A43" s="19">
        <v>24</v>
      </c>
      <c r="B43" s="14" t="s">
        <v>68</v>
      </c>
      <c r="C43" s="14" t="s">
        <v>69</v>
      </c>
      <c r="D43" s="14" t="s">
        <v>24</v>
      </c>
      <c r="E43" s="16">
        <v>36</v>
      </c>
      <c r="F43" s="16"/>
      <c r="G43" s="16">
        <f t="shared" si="0"/>
        <v>0</v>
      </c>
      <c r="H43" s="27"/>
      <c r="I43" s="15">
        <v>0</v>
      </c>
      <c r="J43" s="15">
        <v>0</v>
      </c>
    </row>
    <row r="44" spans="1:10" s="18" customFormat="1" ht="24" customHeight="1">
      <c r="A44" s="19">
        <v>25</v>
      </c>
      <c r="B44" s="14" t="s">
        <v>70</v>
      </c>
      <c r="C44" s="14" t="s">
        <v>71</v>
      </c>
      <c r="D44" s="14" t="s">
        <v>24</v>
      </c>
      <c r="E44" s="16">
        <v>24</v>
      </c>
      <c r="F44" s="16"/>
      <c r="G44" s="16">
        <f t="shared" si="0"/>
        <v>0</v>
      </c>
      <c r="H44" s="27"/>
      <c r="I44" s="15">
        <v>0</v>
      </c>
      <c r="J44" s="15">
        <v>0</v>
      </c>
    </row>
    <row r="45" spans="1:10" s="18" customFormat="1" ht="34.5" customHeight="1">
      <c r="A45" s="19">
        <v>26</v>
      </c>
      <c r="B45" s="14" t="s">
        <v>72</v>
      </c>
      <c r="C45" s="14" t="s">
        <v>73</v>
      </c>
      <c r="D45" s="14" t="s">
        <v>35</v>
      </c>
      <c r="E45" s="16">
        <v>4084.2</v>
      </c>
      <c r="F45" s="16"/>
      <c r="G45" s="16">
        <f t="shared" si="0"/>
        <v>0</v>
      </c>
      <c r="H45" s="27"/>
      <c r="I45" s="15">
        <v>0</v>
      </c>
      <c r="J45" s="15">
        <v>0</v>
      </c>
    </row>
    <row r="46" spans="1:12" s="33" customFormat="1" ht="44.25" customHeight="1">
      <c r="A46" s="29"/>
      <c r="B46" s="30"/>
      <c r="C46" s="231" t="s">
        <v>371</v>
      </c>
      <c r="D46" s="30"/>
      <c r="E46" s="32"/>
      <c r="F46" s="32"/>
      <c r="G46" s="32"/>
      <c r="H46" s="23"/>
      <c r="I46" s="31"/>
      <c r="J46" s="31"/>
      <c r="L46" s="18"/>
    </row>
    <row r="47" spans="1:10" s="18" customFormat="1" ht="34.5" customHeight="1">
      <c r="A47" s="19">
        <v>27</v>
      </c>
      <c r="B47" s="14" t="s">
        <v>74</v>
      </c>
      <c r="C47" s="14" t="s">
        <v>75</v>
      </c>
      <c r="D47" s="14" t="s">
        <v>35</v>
      </c>
      <c r="E47" s="16">
        <v>36304.8</v>
      </c>
      <c r="F47" s="16"/>
      <c r="G47" s="16">
        <f t="shared" si="0"/>
        <v>0</v>
      </c>
      <c r="H47" s="27"/>
      <c r="I47" s="15">
        <v>0</v>
      </c>
      <c r="J47" s="15">
        <v>0</v>
      </c>
    </row>
    <row r="48" spans="1:12" s="33" customFormat="1" ht="26.25" customHeight="1">
      <c r="A48" s="29"/>
      <c r="B48" s="30"/>
      <c r="C48" s="231" t="s">
        <v>372</v>
      </c>
      <c r="D48" s="30"/>
      <c r="E48" s="32"/>
      <c r="F48" s="32"/>
      <c r="G48" s="32"/>
      <c r="H48" s="23"/>
      <c r="I48" s="31"/>
      <c r="J48" s="31"/>
      <c r="L48" s="18"/>
    </row>
    <row r="49" spans="1:10" s="18" customFormat="1" ht="24" customHeight="1">
      <c r="A49" s="19">
        <v>28</v>
      </c>
      <c r="B49" s="14" t="s">
        <v>76</v>
      </c>
      <c r="C49" s="14" t="s">
        <v>77</v>
      </c>
      <c r="D49" s="14" t="s">
        <v>24</v>
      </c>
      <c r="E49" s="16">
        <v>20</v>
      </c>
      <c r="F49" s="16"/>
      <c r="G49" s="16">
        <f t="shared" si="0"/>
        <v>0</v>
      </c>
      <c r="H49" s="27"/>
      <c r="I49" s="15">
        <v>0</v>
      </c>
      <c r="J49" s="15">
        <v>0</v>
      </c>
    </row>
    <row r="50" spans="1:10" s="18" customFormat="1" ht="24" customHeight="1">
      <c r="A50" s="19">
        <v>29</v>
      </c>
      <c r="B50" s="14" t="s">
        <v>78</v>
      </c>
      <c r="C50" s="14" t="s">
        <v>79</v>
      </c>
      <c r="D50" s="14" t="s">
        <v>24</v>
      </c>
      <c r="E50" s="16">
        <v>9</v>
      </c>
      <c r="F50" s="16"/>
      <c r="G50" s="16">
        <f t="shared" si="0"/>
        <v>0</v>
      </c>
      <c r="H50" s="27"/>
      <c r="I50" s="15">
        <v>0</v>
      </c>
      <c r="J50" s="15">
        <v>0</v>
      </c>
    </row>
    <row r="51" spans="1:10" s="18" customFormat="1" ht="13.5" customHeight="1">
      <c r="A51" s="19">
        <v>30</v>
      </c>
      <c r="B51" s="14" t="s">
        <v>80</v>
      </c>
      <c r="C51" s="14" t="s">
        <v>81</v>
      </c>
      <c r="D51" s="14" t="s">
        <v>24</v>
      </c>
      <c r="E51" s="16">
        <v>5</v>
      </c>
      <c r="F51" s="16"/>
      <c r="G51" s="16">
        <f t="shared" si="0"/>
        <v>0</v>
      </c>
      <c r="H51" s="27"/>
      <c r="I51" s="15">
        <v>0</v>
      </c>
      <c r="J51" s="15">
        <v>0</v>
      </c>
    </row>
    <row r="52" spans="1:10" s="18" customFormat="1" ht="24" customHeight="1">
      <c r="A52" s="19">
        <v>31</v>
      </c>
      <c r="B52" s="14" t="s">
        <v>82</v>
      </c>
      <c r="C52" s="14" t="s">
        <v>83</v>
      </c>
      <c r="D52" s="14" t="s">
        <v>24</v>
      </c>
      <c r="E52" s="16">
        <v>80</v>
      </c>
      <c r="F52" s="16"/>
      <c r="G52" s="16">
        <f t="shared" si="0"/>
        <v>0</v>
      </c>
      <c r="H52" s="27"/>
      <c r="I52" s="15">
        <v>0</v>
      </c>
      <c r="J52" s="15">
        <v>0</v>
      </c>
    </row>
    <row r="53" spans="1:10" s="18" customFormat="1" ht="24" customHeight="1">
      <c r="A53" s="19">
        <v>32</v>
      </c>
      <c r="B53" s="14" t="s">
        <v>84</v>
      </c>
      <c r="C53" s="14" t="s">
        <v>85</v>
      </c>
      <c r="D53" s="14" t="s">
        <v>24</v>
      </c>
      <c r="E53" s="16">
        <v>36</v>
      </c>
      <c r="F53" s="16"/>
      <c r="G53" s="16">
        <f t="shared" si="0"/>
        <v>0</v>
      </c>
      <c r="H53" s="27"/>
      <c r="I53" s="15">
        <v>0</v>
      </c>
      <c r="J53" s="15">
        <v>0</v>
      </c>
    </row>
    <row r="54" spans="1:10" s="18" customFormat="1" ht="24" customHeight="1">
      <c r="A54" s="19">
        <v>33</v>
      </c>
      <c r="B54" s="14" t="s">
        <v>86</v>
      </c>
      <c r="C54" s="14" t="s">
        <v>87</v>
      </c>
      <c r="D54" s="14" t="s">
        <v>24</v>
      </c>
      <c r="E54" s="16">
        <v>24</v>
      </c>
      <c r="F54" s="16"/>
      <c r="G54" s="16">
        <f t="shared" si="0"/>
        <v>0</v>
      </c>
      <c r="H54" s="27"/>
      <c r="I54" s="15">
        <v>0</v>
      </c>
      <c r="J54" s="15">
        <v>0</v>
      </c>
    </row>
    <row r="55" spans="1:10" s="18" customFormat="1" ht="24" customHeight="1">
      <c r="A55" s="19">
        <v>34</v>
      </c>
      <c r="B55" s="14" t="s">
        <v>88</v>
      </c>
      <c r="C55" s="14" t="s">
        <v>89</v>
      </c>
      <c r="D55" s="14" t="s">
        <v>24</v>
      </c>
      <c r="E55" s="16">
        <v>29</v>
      </c>
      <c r="F55" s="16"/>
      <c r="G55" s="16">
        <f t="shared" si="0"/>
        <v>0</v>
      </c>
      <c r="H55" s="27"/>
      <c r="I55" s="15">
        <v>0</v>
      </c>
      <c r="J55" s="15">
        <v>0</v>
      </c>
    </row>
    <row r="56" spans="1:10" s="18" customFormat="1" ht="13.5" customHeight="1">
      <c r="A56" s="19">
        <v>35</v>
      </c>
      <c r="B56" s="14" t="s">
        <v>90</v>
      </c>
      <c r="C56" s="14" t="s">
        <v>91</v>
      </c>
      <c r="D56" s="14" t="s">
        <v>24</v>
      </c>
      <c r="E56" s="16">
        <v>6</v>
      </c>
      <c r="F56" s="16"/>
      <c r="G56" s="16">
        <f t="shared" si="0"/>
        <v>0</v>
      </c>
      <c r="H56" s="27"/>
      <c r="I56" s="15">
        <v>0</v>
      </c>
      <c r="J56" s="15">
        <v>0</v>
      </c>
    </row>
    <row r="57" spans="1:10" s="18" customFormat="1" ht="24" customHeight="1">
      <c r="A57" s="19">
        <v>36</v>
      </c>
      <c r="B57" s="14" t="s">
        <v>92</v>
      </c>
      <c r="C57" s="14" t="s">
        <v>93</v>
      </c>
      <c r="D57" s="14" t="s">
        <v>24</v>
      </c>
      <c r="E57" s="16">
        <v>116</v>
      </c>
      <c r="F57" s="16"/>
      <c r="G57" s="16">
        <f t="shared" si="0"/>
        <v>0</v>
      </c>
      <c r="H57" s="27"/>
      <c r="I57" s="15">
        <v>0</v>
      </c>
      <c r="J57" s="15">
        <v>0</v>
      </c>
    </row>
    <row r="58" spans="1:10" s="18" customFormat="1" ht="24" customHeight="1">
      <c r="A58" s="19">
        <v>37</v>
      </c>
      <c r="B58" s="14" t="s">
        <v>94</v>
      </c>
      <c r="C58" s="14" t="s">
        <v>95</v>
      </c>
      <c r="D58" s="14" t="s">
        <v>24</v>
      </c>
      <c r="E58" s="16">
        <v>24</v>
      </c>
      <c r="F58" s="16"/>
      <c r="G58" s="16">
        <f t="shared" si="0"/>
        <v>0</v>
      </c>
      <c r="H58" s="27"/>
      <c r="I58" s="15">
        <v>0</v>
      </c>
      <c r="J58" s="15">
        <v>0</v>
      </c>
    </row>
    <row r="59" spans="1:10" s="18" customFormat="1" ht="24" customHeight="1">
      <c r="A59" s="19">
        <v>38</v>
      </c>
      <c r="B59" s="14" t="s">
        <v>96</v>
      </c>
      <c r="C59" s="14" t="s">
        <v>97</v>
      </c>
      <c r="D59" s="14" t="s">
        <v>35</v>
      </c>
      <c r="E59" s="16">
        <v>2028</v>
      </c>
      <c r="F59" s="16"/>
      <c r="G59" s="16">
        <f t="shared" si="0"/>
        <v>0</v>
      </c>
      <c r="H59" s="27"/>
      <c r="I59" s="15">
        <v>0</v>
      </c>
      <c r="J59" s="15">
        <v>0</v>
      </c>
    </row>
    <row r="60" spans="1:10" s="18" customFormat="1" ht="17.25" customHeight="1">
      <c r="A60" s="19">
        <v>39</v>
      </c>
      <c r="B60" s="14" t="s">
        <v>333</v>
      </c>
      <c r="C60" s="14" t="s">
        <v>341</v>
      </c>
      <c r="D60" s="14" t="s">
        <v>104</v>
      </c>
      <c r="E60" s="16">
        <v>4380</v>
      </c>
      <c r="F60" s="16"/>
      <c r="G60" s="16">
        <f t="shared" si="0"/>
        <v>0</v>
      </c>
      <c r="H60" s="27"/>
      <c r="I60" s="15">
        <v>0</v>
      </c>
      <c r="J60" s="15">
        <v>0</v>
      </c>
    </row>
    <row r="61" spans="1:12" s="33" customFormat="1" ht="18" customHeight="1">
      <c r="A61" s="29"/>
      <c r="B61" s="30"/>
      <c r="C61" s="231" t="s">
        <v>292</v>
      </c>
      <c r="D61" s="30"/>
      <c r="E61" s="32"/>
      <c r="F61" s="32"/>
      <c r="G61" s="32"/>
      <c r="H61" s="23"/>
      <c r="I61" s="31"/>
      <c r="J61" s="31"/>
      <c r="L61" s="18"/>
    </row>
    <row r="62" spans="1:10" s="18" customFormat="1" ht="13.5" customHeight="1">
      <c r="A62" s="19">
        <v>40</v>
      </c>
      <c r="B62" s="14" t="s">
        <v>98</v>
      </c>
      <c r="C62" s="14" t="s">
        <v>99</v>
      </c>
      <c r="D62" s="14" t="s">
        <v>19</v>
      </c>
      <c r="E62" s="16">
        <v>1360</v>
      </c>
      <c r="F62" s="16"/>
      <c r="G62" s="16">
        <f t="shared" si="0"/>
        <v>0</v>
      </c>
      <c r="H62" s="27"/>
      <c r="I62" s="15">
        <v>0</v>
      </c>
      <c r="J62" s="15">
        <v>0</v>
      </c>
    </row>
    <row r="63" spans="1:10" s="18" customFormat="1" ht="13.5" customHeight="1">
      <c r="A63" s="19">
        <v>41</v>
      </c>
      <c r="B63" s="14" t="s">
        <v>100</v>
      </c>
      <c r="C63" s="14" t="s">
        <v>101</v>
      </c>
      <c r="D63" s="14" t="s">
        <v>35</v>
      </c>
      <c r="E63" s="16">
        <v>4084.2</v>
      </c>
      <c r="F63" s="16"/>
      <c r="G63" s="16">
        <f t="shared" si="0"/>
        <v>0</v>
      </c>
      <c r="H63" s="27"/>
      <c r="I63" s="15">
        <v>0</v>
      </c>
      <c r="J63" s="15">
        <v>0</v>
      </c>
    </row>
    <row r="64" spans="1:12" s="33" customFormat="1" ht="18" customHeight="1">
      <c r="A64" s="29"/>
      <c r="B64" s="30"/>
      <c r="C64" s="231" t="s">
        <v>373</v>
      </c>
      <c r="D64" s="30"/>
      <c r="E64" s="32"/>
      <c r="F64" s="32"/>
      <c r="G64" s="32"/>
      <c r="H64" s="23"/>
      <c r="I64" s="31"/>
      <c r="J64" s="31"/>
      <c r="L64" s="18"/>
    </row>
    <row r="65" spans="1:10" s="18" customFormat="1" ht="24" customHeight="1">
      <c r="A65" s="19">
        <v>42</v>
      </c>
      <c r="B65" s="14" t="s">
        <v>102</v>
      </c>
      <c r="C65" s="14" t="s">
        <v>103</v>
      </c>
      <c r="D65" s="14" t="s">
        <v>104</v>
      </c>
      <c r="E65" s="16">
        <v>4243.2</v>
      </c>
      <c r="F65" s="16"/>
      <c r="G65" s="16">
        <f t="shared" si="0"/>
        <v>0</v>
      </c>
      <c r="H65" s="27"/>
      <c r="I65" s="15">
        <v>0</v>
      </c>
      <c r="J65" s="15">
        <v>0</v>
      </c>
    </row>
    <row r="66" spans="1:12" s="33" customFormat="1" ht="18" customHeight="1">
      <c r="A66" s="29"/>
      <c r="B66" s="30"/>
      <c r="C66" s="231" t="s">
        <v>374</v>
      </c>
      <c r="D66" s="30"/>
      <c r="E66" s="32"/>
      <c r="F66" s="32"/>
      <c r="G66" s="32"/>
      <c r="H66" s="23"/>
      <c r="I66" s="31"/>
      <c r="J66" s="31"/>
      <c r="L66" s="18"/>
    </row>
    <row r="67" spans="1:10" s="18" customFormat="1" ht="24" customHeight="1">
      <c r="A67" s="19">
        <v>43</v>
      </c>
      <c r="B67" s="14" t="s">
        <v>105</v>
      </c>
      <c r="C67" s="14" t="s">
        <v>106</v>
      </c>
      <c r="D67" s="14" t="s">
        <v>19</v>
      </c>
      <c r="E67" s="16">
        <v>3912</v>
      </c>
      <c r="F67" s="16"/>
      <c r="G67" s="16">
        <f t="shared" si="0"/>
        <v>0</v>
      </c>
      <c r="H67" s="27"/>
      <c r="I67" s="15">
        <v>0</v>
      </c>
      <c r="J67" s="15">
        <v>0</v>
      </c>
    </row>
    <row r="68" spans="1:12" s="33" customFormat="1" ht="18" customHeight="1">
      <c r="A68" s="29"/>
      <c r="B68" s="30"/>
      <c r="C68" s="231" t="s">
        <v>361</v>
      </c>
      <c r="D68" s="30"/>
      <c r="E68" s="32"/>
      <c r="F68" s="32"/>
      <c r="G68" s="32"/>
      <c r="H68" s="23"/>
      <c r="I68" s="31"/>
      <c r="J68" s="31"/>
      <c r="L68" s="18"/>
    </row>
    <row r="69" spans="1:10" s="18" customFormat="1" ht="24" customHeight="1">
      <c r="A69" s="19">
        <v>44</v>
      </c>
      <c r="B69" s="14" t="s">
        <v>110</v>
      </c>
      <c r="C69" s="14" t="s">
        <v>111</v>
      </c>
      <c r="D69" s="14" t="s">
        <v>19</v>
      </c>
      <c r="E69" s="16">
        <v>1360</v>
      </c>
      <c r="F69" s="16"/>
      <c r="G69" s="16">
        <f t="shared" si="0"/>
        <v>0</v>
      </c>
      <c r="H69" s="27"/>
      <c r="I69" s="15">
        <v>0</v>
      </c>
      <c r="J69" s="15">
        <v>0</v>
      </c>
    </row>
    <row r="70" spans="1:10" s="18" customFormat="1" ht="13.5" customHeight="1">
      <c r="A70" s="19">
        <v>45</v>
      </c>
      <c r="B70" s="14" t="s">
        <v>107</v>
      </c>
      <c r="C70" s="14" t="s">
        <v>108</v>
      </c>
      <c r="D70" s="14" t="s">
        <v>109</v>
      </c>
      <c r="E70" s="16">
        <v>158.2</v>
      </c>
      <c r="F70" s="16"/>
      <c r="G70" s="16">
        <f>E70*F70</f>
        <v>0</v>
      </c>
      <c r="H70" s="27"/>
      <c r="I70" s="15">
        <v>0.158</v>
      </c>
      <c r="J70" s="15">
        <v>0</v>
      </c>
    </row>
    <row r="71" spans="1:12" s="33" customFormat="1" ht="18" customHeight="1">
      <c r="A71" s="29"/>
      <c r="B71" s="30"/>
      <c r="C71" s="231" t="s">
        <v>362</v>
      </c>
      <c r="D71" s="30"/>
      <c r="E71" s="32"/>
      <c r="F71" s="32"/>
      <c r="G71" s="32"/>
      <c r="H71" s="23"/>
      <c r="I71" s="31"/>
      <c r="J71" s="31"/>
      <c r="L71" s="18"/>
    </row>
    <row r="72" spans="1:10" s="18" customFormat="1" ht="13.5" customHeight="1">
      <c r="A72" s="19">
        <v>46</v>
      </c>
      <c r="B72" s="14" t="s">
        <v>112</v>
      </c>
      <c r="C72" s="14" t="s">
        <v>113</v>
      </c>
      <c r="D72" s="14" t="s">
        <v>19</v>
      </c>
      <c r="E72" s="16">
        <v>8863</v>
      </c>
      <c r="F72" s="16"/>
      <c r="G72" s="16">
        <f t="shared" si="0"/>
        <v>0</v>
      </c>
      <c r="H72" s="27"/>
      <c r="I72" s="15">
        <v>0</v>
      </c>
      <c r="J72" s="15">
        <v>0</v>
      </c>
    </row>
    <row r="73" spans="1:12" s="33" customFormat="1" ht="18" customHeight="1">
      <c r="A73" s="29"/>
      <c r="B73" s="30"/>
      <c r="C73" s="231" t="s">
        <v>363</v>
      </c>
      <c r="D73" s="30"/>
      <c r="E73" s="32"/>
      <c r="F73" s="32"/>
      <c r="G73" s="32"/>
      <c r="H73" s="23"/>
      <c r="I73" s="31"/>
      <c r="J73" s="31"/>
      <c r="L73" s="18"/>
    </row>
    <row r="74" spans="1:10" s="18" customFormat="1" ht="13.5" customHeight="1">
      <c r="A74" s="19">
        <v>47</v>
      </c>
      <c r="B74" s="14" t="s">
        <v>114</v>
      </c>
      <c r="C74" s="14" t="s">
        <v>115</v>
      </c>
      <c r="D74" s="14" t="s">
        <v>19</v>
      </c>
      <c r="E74" s="16">
        <v>340</v>
      </c>
      <c r="F74" s="16"/>
      <c r="G74" s="16">
        <f t="shared" si="0"/>
        <v>0</v>
      </c>
      <c r="H74" s="27"/>
      <c r="I74" s="15">
        <v>0</v>
      </c>
      <c r="J74" s="15">
        <v>0</v>
      </c>
    </row>
    <row r="75" spans="1:10" s="18" customFormat="1" ht="24" customHeight="1">
      <c r="A75" s="19">
        <v>48</v>
      </c>
      <c r="B75" s="14" t="s">
        <v>116</v>
      </c>
      <c r="C75" s="14" t="s">
        <v>117</v>
      </c>
      <c r="D75" s="14" t="s">
        <v>19</v>
      </c>
      <c r="E75" s="16">
        <v>3912</v>
      </c>
      <c r="F75" s="16"/>
      <c r="G75" s="16">
        <f t="shared" si="0"/>
        <v>0</v>
      </c>
      <c r="H75" s="27"/>
      <c r="I75" s="15">
        <v>0</v>
      </c>
      <c r="J75" s="15">
        <v>0</v>
      </c>
    </row>
    <row r="76" spans="1:12" s="33" customFormat="1" ht="18" customHeight="1">
      <c r="A76" s="29"/>
      <c r="B76" s="30"/>
      <c r="C76" s="231" t="s">
        <v>361</v>
      </c>
      <c r="D76" s="30"/>
      <c r="E76" s="32"/>
      <c r="F76" s="32"/>
      <c r="G76" s="32"/>
      <c r="H76" s="23"/>
      <c r="I76" s="31"/>
      <c r="J76" s="31"/>
      <c r="L76" s="18"/>
    </row>
    <row r="77" spans="1:10" s="18" customFormat="1" ht="24" customHeight="1">
      <c r="A77" s="19">
        <v>49</v>
      </c>
      <c r="B77" s="14" t="s">
        <v>118</v>
      </c>
      <c r="C77" s="14" t="s">
        <v>119</v>
      </c>
      <c r="D77" s="14" t="s">
        <v>19</v>
      </c>
      <c r="E77" s="16">
        <v>10105.5</v>
      </c>
      <c r="F77" s="16"/>
      <c r="G77" s="16">
        <f t="shared" si="0"/>
        <v>0</v>
      </c>
      <c r="H77" s="27"/>
      <c r="I77" s="15">
        <v>0</v>
      </c>
      <c r="J77" s="15">
        <v>0</v>
      </c>
    </row>
    <row r="78" spans="1:12" s="33" customFormat="1" ht="18" customHeight="1">
      <c r="A78" s="29"/>
      <c r="B78" s="30"/>
      <c r="C78" s="231" t="s">
        <v>188</v>
      </c>
      <c r="D78" s="30"/>
      <c r="E78" s="32"/>
      <c r="F78" s="32"/>
      <c r="G78" s="32"/>
      <c r="H78" s="23"/>
      <c r="I78" s="31"/>
      <c r="J78" s="31"/>
      <c r="L78" s="18"/>
    </row>
    <row r="79" spans="1:10" s="18" customFormat="1" ht="13.5" customHeight="1">
      <c r="A79" s="19">
        <v>50</v>
      </c>
      <c r="B79" s="14" t="s">
        <v>120</v>
      </c>
      <c r="C79" s="14" t="s">
        <v>121</v>
      </c>
      <c r="D79" s="14" t="s">
        <v>19</v>
      </c>
      <c r="E79" s="16">
        <v>1360</v>
      </c>
      <c r="F79" s="16"/>
      <c r="G79" s="16">
        <f t="shared" si="0"/>
        <v>0</v>
      </c>
      <c r="H79" s="27"/>
      <c r="I79" s="15">
        <v>0</v>
      </c>
      <c r="J79" s="15">
        <v>0</v>
      </c>
    </row>
    <row r="80" spans="1:10" s="18" customFormat="1" ht="24" customHeight="1">
      <c r="A80" s="19">
        <v>51</v>
      </c>
      <c r="B80" s="14" t="s">
        <v>122</v>
      </c>
      <c r="C80" s="14" t="s">
        <v>123</v>
      </c>
      <c r="D80" s="14" t="s">
        <v>19</v>
      </c>
      <c r="E80" s="16">
        <v>1360</v>
      </c>
      <c r="F80" s="16"/>
      <c r="G80" s="16">
        <f t="shared" si="0"/>
        <v>0</v>
      </c>
      <c r="H80" s="27"/>
      <c r="I80" s="15">
        <v>0</v>
      </c>
      <c r="J80" s="15">
        <v>0</v>
      </c>
    </row>
    <row r="81" spans="1:10" s="18" customFormat="1" ht="21" customHeight="1">
      <c r="A81" s="10"/>
      <c r="B81" s="11" t="s">
        <v>11</v>
      </c>
      <c r="C81" s="11" t="s">
        <v>314</v>
      </c>
      <c r="D81" s="11"/>
      <c r="E81" s="13"/>
      <c r="F81" s="13"/>
      <c r="G81" s="13">
        <f>SUM(G82:G84)</f>
        <v>0</v>
      </c>
      <c r="H81" s="26"/>
      <c r="I81" s="12"/>
      <c r="J81" s="12"/>
    </row>
    <row r="82" spans="1:10" s="18" customFormat="1" ht="24" customHeight="1">
      <c r="A82" s="19">
        <v>52</v>
      </c>
      <c r="B82" s="14" t="s">
        <v>124</v>
      </c>
      <c r="C82" s="14" t="s">
        <v>125</v>
      </c>
      <c r="D82" s="14" t="s">
        <v>35</v>
      </c>
      <c r="E82" s="16">
        <v>166</v>
      </c>
      <c r="F82" s="16"/>
      <c r="G82" s="16">
        <f>E82*F82</f>
        <v>0</v>
      </c>
      <c r="H82" s="27"/>
      <c r="I82" s="15">
        <v>270.58</v>
      </c>
      <c r="J82" s="15">
        <v>0</v>
      </c>
    </row>
    <row r="83" spans="1:12" s="33" customFormat="1" ht="18" customHeight="1">
      <c r="A83" s="29"/>
      <c r="B83" s="30"/>
      <c r="C83" s="231" t="s">
        <v>186</v>
      </c>
      <c r="D83" s="30"/>
      <c r="E83" s="32"/>
      <c r="F83" s="32"/>
      <c r="G83" s="32"/>
      <c r="H83" s="23"/>
      <c r="I83" s="31"/>
      <c r="J83" s="31"/>
      <c r="L83" s="18"/>
    </row>
    <row r="84" spans="1:10" s="18" customFormat="1" ht="24" customHeight="1">
      <c r="A84" s="19">
        <v>53</v>
      </c>
      <c r="B84" s="14" t="s">
        <v>126</v>
      </c>
      <c r="C84" s="14" t="s">
        <v>127</v>
      </c>
      <c r="D84" s="14" t="s">
        <v>128</v>
      </c>
      <c r="E84" s="16">
        <v>4138</v>
      </c>
      <c r="F84" s="16"/>
      <c r="G84" s="16">
        <f>E84*F84</f>
        <v>0</v>
      </c>
      <c r="H84" s="27"/>
      <c r="I84" s="15">
        <v>1021.17564</v>
      </c>
      <c r="J84" s="15">
        <v>0</v>
      </c>
    </row>
    <row r="85" spans="1:10" s="18" customFormat="1" ht="17.25" customHeight="1">
      <c r="A85" s="20"/>
      <c r="B85" s="21"/>
      <c r="C85" s="232" t="s">
        <v>185</v>
      </c>
      <c r="D85" s="21"/>
      <c r="E85" s="23"/>
      <c r="F85" s="23"/>
      <c r="G85" s="23"/>
      <c r="H85" s="23"/>
      <c r="I85" s="22"/>
      <c r="J85" s="22"/>
    </row>
    <row r="86" spans="1:10" s="18" customFormat="1" ht="21" customHeight="1">
      <c r="A86" s="10"/>
      <c r="B86" s="11" t="s">
        <v>12</v>
      </c>
      <c r="C86" s="11" t="s">
        <v>315</v>
      </c>
      <c r="D86" s="11"/>
      <c r="E86" s="13"/>
      <c r="F86" s="13"/>
      <c r="G86" s="13">
        <f>SUM(G87:G88)</f>
        <v>0</v>
      </c>
      <c r="H86" s="26"/>
      <c r="I86" s="12"/>
      <c r="J86" s="12"/>
    </row>
    <row r="87" spans="1:10" s="18" customFormat="1" ht="24" customHeight="1">
      <c r="A87" s="19">
        <v>54</v>
      </c>
      <c r="B87" s="14" t="s">
        <v>129</v>
      </c>
      <c r="C87" s="14" t="s">
        <v>130</v>
      </c>
      <c r="D87" s="14" t="s">
        <v>128</v>
      </c>
      <c r="E87" s="16">
        <v>10</v>
      </c>
      <c r="F87" s="16"/>
      <c r="G87" s="16">
        <f>E87*F87</f>
        <v>0</v>
      </c>
      <c r="H87" s="27"/>
      <c r="I87" s="15">
        <v>0.0282</v>
      </c>
      <c r="J87" s="15">
        <v>0</v>
      </c>
    </row>
    <row r="88" spans="1:10" s="18" customFormat="1" ht="24" customHeight="1">
      <c r="A88" s="19">
        <v>55</v>
      </c>
      <c r="B88" s="14" t="s">
        <v>191</v>
      </c>
      <c r="C88" s="14" t="s">
        <v>192</v>
      </c>
      <c r="D88" s="14" t="s">
        <v>131</v>
      </c>
      <c r="E88" s="16">
        <v>1</v>
      </c>
      <c r="F88" s="16"/>
      <c r="G88" s="16">
        <f>E88*F88</f>
        <v>0</v>
      </c>
      <c r="H88" s="27"/>
      <c r="I88" s="15">
        <v>0</v>
      </c>
      <c r="J88" s="15">
        <v>0</v>
      </c>
    </row>
    <row r="89" spans="1:10" s="18" customFormat="1" ht="21" customHeight="1">
      <c r="A89" s="10"/>
      <c r="B89" s="11" t="s">
        <v>13</v>
      </c>
      <c r="C89" s="11" t="s">
        <v>316</v>
      </c>
      <c r="D89" s="11"/>
      <c r="E89" s="13"/>
      <c r="F89" s="13"/>
      <c r="G89" s="13">
        <f>SUM(G90:G98)</f>
        <v>0</v>
      </c>
      <c r="H89" s="26"/>
      <c r="I89" s="12"/>
      <c r="J89" s="12"/>
    </row>
    <row r="90" spans="1:10" s="18" customFormat="1" ht="24" customHeight="1">
      <c r="A90" s="19">
        <v>56</v>
      </c>
      <c r="B90" s="14" t="s">
        <v>132</v>
      </c>
      <c r="C90" s="14" t="s">
        <v>133</v>
      </c>
      <c r="D90" s="14" t="s">
        <v>19</v>
      </c>
      <c r="E90" s="16">
        <v>24</v>
      </c>
      <c r="F90" s="16"/>
      <c r="G90" s="16">
        <f>E90*F90</f>
        <v>0</v>
      </c>
      <c r="H90" s="27"/>
      <c r="I90" s="15">
        <v>4.45128</v>
      </c>
      <c r="J90" s="15">
        <v>0</v>
      </c>
    </row>
    <row r="91" spans="1:12" s="33" customFormat="1" ht="18" customHeight="1">
      <c r="A91" s="29"/>
      <c r="B91" s="30"/>
      <c r="C91" s="231" t="s">
        <v>190</v>
      </c>
      <c r="D91" s="30"/>
      <c r="E91" s="32"/>
      <c r="F91" s="32"/>
      <c r="G91" s="32"/>
      <c r="H91" s="23"/>
      <c r="I91" s="31"/>
      <c r="J91" s="31"/>
      <c r="L91" s="18"/>
    </row>
    <row r="92" spans="1:10" s="18" customFormat="1" ht="24" customHeight="1">
      <c r="A92" s="19">
        <v>57</v>
      </c>
      <c r="B92" s="14" t="s">
        <v>132</v>
      </c>
      <c r="C92" s="14" t="s">
        <v>133</v>
      </c>
      <c r="D92" s="14" t="s">
        <v>19</v>
      </c>
      <c r="E92" s="16">
        <v>10</v>
      </c>
      <c r="F92" s="16"/>
      <c r="G92" s="16">
        <f>E92*F92</f>
        <v>0</v>
      </c>
      <c r="H92" s="27"/>
      <c r="I92" s="15">
        <v>1.8547</v>
      </c>
      <c r="J92" s="15">
        <v>0</v>
      </c>
    </row>
    <row r="93" spans="1:10" s="18" customFormat="1" ht="24" customHeight="1">
      <c r="A93" s="19">
        <v>58</v>
      </c>
      <c r="B93" s="14" t="s">
        <v>134</v>
      </c>
      <c r="C93" s="14" t="s">
        <v>135</v>
      </c>
      <c r="D93" s="14" t="s">
        <v>19</v>
      </c>
      <c r="E93" s="16">
        <v>50</v>
      </c>
      <c r="F93" s="16"/>
      <c r="G93" s="16">
        <f>E93*F93</f>
        <v>0</v>
      </c>
      <c r="H93" s="27"/>
      <c r="I93" s="15">
        <v>1.159</v>
      </c>
      <c r="J93" s="15">
        <v>0</v>
      </c>
    </row>
    <row r="94" spans="1:12" s="33" customFormat="1" ht="18" customHeight="1">
      <c r="A94" s="29"/>
      <c r="B94" s="30"/>
      <c r="C94" s="231" t="s">
        <v>195</v>
      </c>
      <c r="D94" s="30"/>
      <c r="E94" s="32"/>
      <c r="F94" s="32"/>
      <c r="G94" s="32"/>
      <c r="H94" s="23"/>
      <c r="I94" s="31"/>
      <c r="J94" s="31"/>
      <c r="L94" s="18"/>
    </row>
    <row r="95" spans="1:10" s="18" customFormat="1" ht="24" customHeight="1">
      <c r="A95" s="19">
        <v>59</v>
      </c>
      <c r="B95" s="14">
        <v>452311146</v>
      </c>
      <c r="C95" s="14" t="s">
        <v>289</v>
      </c>
      <c r="D95" s="14" t="s">
        <v>35</v>
      </c>
      <c r="E95" s="16">
        <v>6.6</v>
      </c>
      <c r="F95" s="16"/>
      <c r="G95" s="16">
        <f>E95*F95</f>
        <v>0</v>
      </c>
      <c r="H95" s="27"/>
      <c r="I95" s="15">
        <v>14.54</v>
      </c>
      <c r="J95" s="15">
        <v>0</v>
      </c>
    </row>
    <row r="96" spans="1:12" s="33" customFormat="1" ht="18" customHeight="1">
      <c r="A96" s="29"/>
      <c r="B96" s="30"/>
      <c r="C96" s="231" t="s">
        <v>290</v>
      </c>
      <c r="D96" s="30"/>
      <c r="E96" s="32"/>
      <c r="F96" s="32"/>
      <c r="G96" s="32"/>
      <c r="H96" s="23"/>
      <c r="I96" s="31"/>
      <c r="J96" s="31"/>
      <c r="L96" s="18"/>
    </row>
    <row r="97" spans="1:10" s="18" customFormat="1" ht="24" customHeight="1">
      <c r="A97" s="19">
        <v>60</v>
      </c>
      <c r="B97" s="14">
        <v>452351101</v>
      </c>
      <c r="C97" s="14" t="s">
        <v>291</v>
      </c>
      <c r="D97" s="14" t="s">
        <v>19</v>
      </c>
      <c r="E97" s="16">
        <v>13.2</v>
      </c>
      <c r="F97" s="16"/>
      <c r="G97" s="16">
        <f>E97*F97</f>
        <v>0</v>
      </c>
      <c r="H97" s="27"/>
      <c r="I97" s="15">
        <v>0.066</v>
      </c>
      <c r="J97" s="15">
        <v>0</v>
      </c>
    </row>
    <row r="98" spans="1:10" s="18" customFormat="1" ht="24" customHeight="1">
      <c r="A98" s="19">
        <v>61</v>
      </c>
      <c r="B98" s="14" t="s">
        <v>136</v>
      </c>
      <c r="C98" s="14" t="s">
        <v>137</v>
      </c>
      <c r="D98" s="14" t="s">
        <v>19</v>
      </c>
      <c r="E98" s="16">
        <v>24</v>
      </c>
      <c r="F98" s="16"/>
      <c r="G98" s="16">
        <f>E98*F98</f>
        <v>0</v>
      </c>
      <c r="H98" s="27"/>
      <c r="I98" s="15">
        <v>18.90528</v>
      </c>
      <c r="J98" s="15">
        <v>0</v>
      </c>
    </row>
    <row r="99" spans="1:10" s="18" customFormat="1" ht="17.25" customHeight="1">
      <c r="A99" s="20"/>
      <c r="B99" s="21"/>
      <c r="C99" s="232" t="s">
        <v>189</v>
      </c>
      <c r="D99" s="21"/>
      <c r="E99" s="23"/>
      <c r="F99" s="23"/>
      <c r="G99" s="23"/>
      <c r="H99" s="23"/>
      <c r="I99" s="22"/>
      <c r="J99" s="22"/>
    </row>
    <row r="100" spans="1:10" s="18" customFormat="1" ht="21" customHeight="1">
      <c r="A100" s="10"/>
      <c r="B100" s="11" t="s">
        <v>14</v>
      </c>
      <c r="C100" s="11" t="s">
        <v>317</v>
      </c>
      <c r="D100" s="11"/>
      <c r="E100" s="13"/>
      <c r="F100" s="13"/>
      <c r="G100" s="13">
        <f>SUM(G101:G118)</f>
        <v>0</v>
      </c>
      <c r="H100" s="26"/>
      <c r="I100" s="12"/>
      <c r="J100" s="12"/>
    </row>
    <row r="101" spans="1:10" s="18" customFormat="1" ht="24" customHeight="1">
      <c r="A101" s="19">
        <v>62</v>
      </c>
      <c r="B101" s="14" t="s">
        <v>138</v>
      </c>
      <c r="C101" s="14" t="s">
        <v>139</v>
      </c>
      <c r="D101" s="14" t="s">
        <v>19</v>
      </c>
      <c r="E101" s="16">
        <v>4715.6</v>
      </c>
      <c r="F101" s="16"/>
      <c r="G101" s="16">
        <f aca="true" t="shared" si="1" ref="G101:G118">E101*F101</f>
        <v>0</v>
      </c>
      <c r="H101" s="27"/>
      <c r="I101" s="15">
        <v>1748.54448</v>
      </c>
      <c r="J101" s="15">
        <v>0</v>
      </c>
    </row>
    <row r="102" spans="1:12" s="33" customFormat="1" ht="18" customHeight="1">
      <c r="A102" s="29"/>
      <c r="B102" s="30"/>
      <c r="C102" s="231" t="s">
        <v>187</v>
      </c>
      <c r="D102" s="30"/>
      <c r="E102" s="32"/>
      <c r="F102" s="32"/>
      <c r="G102" s="32"/>
      <c r="H102" s="23"/>
      <c r="I102" s="31"/>
      <c r="J102" s="31"/>
      <c r="L102" s="18"/>
    </row>
    <row r="103" spans="1:10" s="18" customFormat="1" ht="24" customHeight="1">
      <c r="A103" s="19">
        <v>63</v>
      </c>
      <c r="B103" s="14" t="s">
        <v>138</v>
      </c>
      <c r="C103" s="14" t="s">
        <v>139</v>
      </c>
      <c r="D103" s="14" t="s">
        <v>19</v>
      </c>
      <c r="E103" s="16">
        <v>11</v>
      </c>
      <c r="F103" s="16"/>
      <c r="G103" s="16">
        <f t="shared" si="1"/>
        <v>0</v>
      </c>
      <c r="H103" s="27"/>
      <c r="I103" s="15">
        <v>4.0788</v>
      </c>
      <c r="J103" s="15">
        <v>0</v>
      </c>
    </row>
    <row r="104" spans="1:12" s="33" customFormat="1" ht="18" customHeight="1">
      <c r="A104" s="29"/>
      <c r="B104" s="30"/>
      <c r="C104" s="231" t="s">
        <v>196</v>
      </c>
      <c r="D104" s="30"/>
      <c r="E104" s="32"/>
      <c r="F104" s="32"/>
      <c r="G104" s="32"/>
      <c r="H104" s="23"/>
      <c r="I104" s="31"/>
      <c r="J104" s="31"/>
      <c r="L104" s="18"/>
    </row>
    <row r="105" spans="1:10" s="18" customFormat="1" ht="24" customHeight="1">
      <c r="A105" s="19">
        <v>64</v>
      </c>
      <c r="B105" s="14" t="s">
        <v>140</v>
      </c>
      <c r="C105" s="14" t="s">
        <v>141</v>
      </c>
      <c r="D105" s="14" t="s">
        <v>19</v>
      </c>
      <c r="E105" s="16">
        <v>8447.7</v>
      </c>
      <c r="F105" s="16"/>
      <c r="G105" s="16">
        <f t="shared" si="1"/>
        <v>0</v>
      </c>
      <c r="H105" s="27"/>
      <c r="I105" s="15">
        <v>3746.47</v>
      </c>
      <c r="J105" s="15">
        <v>0</v>
      </c>
    </row>
    <row r="106" spans="1:12" s="33" customFormat="1" ht="24.75" customHeight="1">
      <c r="A106" s="29"/>
      <c r="B106" s="30"/>
      <c r="C106" s="231" t="s">
        <v>366</v>
      </c>
      <c r="D106" s="30"/>
      <c r="E106" s="32"/>
      <c r="F106" s="32"/>
      <c r="G106" s="32"/>
      <c r="H106" s="23"/>
      <c r="I106" s="31"/>
      <c r="J106" s="31"/>
      <c r="L106" s="18"/>
    </row>
    <row r="107" spans="1:10" s="18" customFormat="1" ht="24" customHeight="1">
      <c r="A107" s="19">
        <v>65</v>
      </c>
      <c r="B107" s="14" t="s">
        <v>142</v>
      </c>
      <c r="C107" s="14" t="s">
        <v>143</v>
      </c>
      <c r="D107" s="14" t="s">
        <v>35</v>
      </c>
      <c r="E107" s="16">
        <v>535.5</v>
      </c>
      <c r="F107" s="16"/>
      <c r="G107" s="16">
        <f t="shared" si="1"/>
        <v>0</v>
      </c>
      <c r="H107" s="27"/>
      <c r="I107" s="15">
        <v>0</v>
      </c>
      <c r="J107" s="15">
        <v>0</v>
      </c>
    </row>
    <row r="108" spans="1:12" s="33" customFormat="1" ht="27" customHeight="1">
      <c r="A108" s="29"/>
      <c r="B108" s="30"/>
      <c r="C108" s="231" t="s">
        <v>367</v>
      </c>
      <c r="D108" s="30"/>
      <c r="E108" s="32"/>
      <c r="F108" s="32"/>
      <c r="G108" s="32"/>
      <c r="H108" s="23"/>
      <c r="I108" s="31"/>
      <c r="J108" s="31"/>
      <c r="L108" s="18"/>
    </row>
    <row r="109" spans="1:10" s="18" customFormat="1" ht="24" customHeight="1">
      <c r="A109" s="19">
        <v>66</v>
      </c>
      <c r="B109" s="14" t="s">
        <v>144</v>
      </c>
      <c r="C109" s="14" t="s">
        <v>145</v>
      </c>
      <c r="D109" s="14" t="s">
        <v>19</v>
      </c>
      <c r="E109" s="16">
        <v>7096.1</v>
      </c>
      <c r="F109" s="16"/>
      <c r="G109" s="16">
        <f t="shared" si="1"/>
        <v>0</v>
      </c>
      <c r="H109" s="27"/>
      <c r="I109" s="15">
        <v>53.434</v>
      </c>
      <c r="J109" s="15">
        <v>0</v>
      </c>
    </row>
    <row r="110" spans="1:12" s="33" customFormat="1" ht="18" customHeight="1">
      <c r="A110" s="29"/>
      <c r="B110" s="30"/>
      <c r="C110" s="231" t="s">
        <v>368</v>
      </c>
      <c r="D110" s="30"/>
      <c r="E110" s="32"/>
      <c r="F110" s="32"/>
      <c r="G110" s="32"/>
      <c r="H110" s="23"/>
      <c r="I110" s="31"/>
      <c r="J110" s="31"/>
      <c r="L110" s="18"/>
    </row>
    <row r="111" spans="1:10" s="18" customFormat="1" ht="24" customHeight="1">
      <c r="A111" s="19">
        <v>67</v>
      </c>
      <c r="B111" s="14" t="s">
        <v>146</v>
      </c>
      <c r="C111" s="14" t="s">
        <v>147</v>
      </c>
      <c r="D111" s="14" t="s">
        <v>19</v>
      </c>
      <c r="E111" s="16">
        <v>6294.8</v>
      </c>
      <c r="F111" s="16"/>
      <c r="G111" s="16">
        <f t="shared" si="1"/>
        <v>0</v>
      </c>
      <c r="H111" s="27"/>
      <c r="I111" s="15">
        <v>3.84</v>
      </c>
      <c r="J111" s="15">
        <v>0</v>
      </c>
    </row>
    <row r="112" spans="1:10" s="18" customFormat="1" ht="24" customHeight="1">
      <c r="A112" s="19">
        <v>68</v>
      </c>
      <c r="B112" s="14" t="s">
        <v>148</v>
      </c>
      <c r="C112" s="14" t="s">
        <v>149</v>
      </c>
      <c r="D112" s="14" t="s">
        <v>19</v>
      </c>
      <c r="E112" s="16">
        <v>6294.8</v>
      </c>
      <c r="F112" s="16"/>
      <c r="G112" s="16">
        <f t="shared" si="1"/>
        <v>0</v>
      </c>
      <c r="H112" s="27"/>
      <c r="I112" s="15">
        <v>816.21</v>
      </c>
      <c r="J112" s="15">
        <v>0</v>
      </c>
    </row>
    <row r="113" spans="1:12" s="33" customFormat="1" ht="21.75" customHeight="1">
      <c r="A113" s="29"/>
      <c r="B113" s="30"/>
      <c r="C113" s="231" t="s">
        <v>369</v>
      </c>
      <c r="D113" s="30"/>
      <c r="E113" s="32"/>
      <c r="F113" s="32"/>
      <c r="G113" s="32"/>
      <c r="H113" s="23"/>
      <c r="I113" s="31"/>
      <c r="J113" s="31"/>
      <c r="L113" s="18"/>
    </row>
    <row r="114" spans="1:10" s="18" customFormat="1" ht="24" customHeight="1">
      <c r="A114" s="19">
        <v>69</v>
      </c>
      <c r="B114" s="14" t="s">
        <v>150</v>
      </c>
      <c r="C114" s="14" t="s">
        <v>151</v>
      </c>
      <c r="D114" s="14" t="s">
        <v>19</v>
      </c>
      <c r="E114" s="16">
        <v>6712.4</v>
      </c>
      <c r="F114" s="16"/>
      <c r="G114" s="16">
        <f t="shared" si="1"/>
        <v>0</v>
      </c>
      <c r="H114" s="27"/>
      <c r="I114" s="15">
        <v>1047.134</v>
      </c>
      <c r="J114" s="15">
        <v>0</v>
      </c>
    </row>
    <row r="115" spans="1:12" s="33" customFormat="1" ht="18" customHeight="1">
      <c r="A115" s="29"/>
      <c r="B115" s="30"/>
      <c r="C115" s="231" t="s">
        <v>370</v>
      </c>
      <c r="D115" s="30"/>
      <c r="E115" s="32"/>
      <c r="F115" s="32"/>
      <c r="G115" s="32"/>
      <c r="H115" s="23"/>
      <c r="I115" s="31"/>
      <c r="J115" s="31"/>
      <c r="L115" s="18"/>
    </row>
    <row r="116" spans="1:10" s="18" customFormat="1" ht="24" customHeight="1">
      <c r="A116" s="19">
        <v>70</v>
      </c>
      <c r="B116" s="14" t="s">
        <v>152</v>
      </c>
      <c r="C116" s="14" t="s">
        <v>153</v>
      </c>
      <c r="D116" s="14" t="s">
        <v>19</v>
      </c>
      <c r="E116" s="16">
        <v>10</v>
      </c>
      <c r="F116" s="16"/>
      <c r="G116" s="16">
        <f t="shared" si="1"/>
        <v>0</v>
      </c>
      <c r="H116" s="27"/>
      <c r="I116" s="15">
        <v>1.12</v>
      </c>
      <c r="J116" s="15">
        <v>0</v>
      </c>
    </row>
    <row r="117" spans="1:12" s="33" customFormat="1" ht="18" customHeight="1">
      <c r="A117" s="29"/>
      <c r="B117" s="30"/>
      <c r="C117" s="231" t="s">
        <v>193</v>
      </c>
      <c r="D117" s="30"/>
      <c r="E117" s="32"/>
      <c r="F117" s="32"/>
      <c r="G117" s="32"/>
      <c r="H117" s="23"/>
      <c r="I117" s="31"/>
      <c r="J117" s="31"/>
      <c r="L117" s="18"/>
    </row>
    <row r="118" spans="1:10" s="18" customFormat="1" ht="21.75" customHeight="1">
      <c r="A118" s="19">
        <v>71</v>
      </c>
      <c r="B118" s="14" t="s">
        <v>154</v>
      </c>
      <c r="C118" s="14" t="s">
        <v>194</v>
      </c>
      <c r="D118" s="14" t="s">
        <v>19</v>
      </c>
      <c r="E118" s="16">
        <v>10.4</v>
      </c>
      <c r="F118" s="16"/>
      <c r="G118" s="16">
        <f t="shared" si="1"/>
        <v>0</v>
      </c>
      <c r="H118" s="27"/>
      <c r="I118" s="15">
        <v>1.87254</v>
      </c>
      <c r="J118" s="15">
        <v>0</v>
      </c>
    </row>
    <row r="119" spans="1:10" s="18" customFormat="1" ht="21" customHeight="1">
      <c r="A119" s="10"/>
      <c r="B119" s="11" t="s">
        <v>15</v>
      </c>
      <c r="C119" s="11" t="s">
        <v>318</v>
      </c>
      <c r="D119" s="11"/>
      <c r="E119" s="13"/>
      <c r="F119" s="13"/>
      <c r="G119" s="13">
        <f>SUM(G120:G143)</f>
        <v>0</v>
      </c>
      <c r="H119" s="26"/>
      <c r="I119" s="12"/>
      <c r="J119" s="12"/>
    </row>
    <row r="120" spans="1:10" s="18" customFormat="1" ht="24" customHeight="1">
      <c r="A120" s="19">
        <v>72</v>
      </c>
      <c r="B120" s="14" t="s">
        <v>155</v>
      </c>
      <c r="C120" s="14" t="s">
        <v>156</v>
      </c>
      <c r="D120" s="14" t="s">
        <v>24</v>
      </c>
      <c r="E120" s="16">
        <v>42</v>
      </c>
      <c r="F120" s="16"/>
      <c r="G120" s="16">
        <f>E120*F120</f>
        <v>0</v>
      </c>
      <c r="H120" s="27"/>
      <c r="I120" s="15">
        <v>9.293</v>
      </c>
      <c r="J120" s="15">
        <v>0</v>
      </c>
    </row>
    <row r="121" spans="1:10" s="18" customFormat="1" ht="34.5" customHeight="1">
      <c r="A121" s="19">
        <v>73</v>
      </c>
      <c r="B121" s="14" t="s">
        <v>389</v>
      </c>
      <c r="C121" s="14" t="s">
        <v>390</v>
      </c>
      <c r="D121" s="14" t="s">
        <v>24</v>
      </c>
      <c r="E121" s="16">
        <v>2</v>
      </c>
      <c r="F121" s="16"/>
      <c r="G121" s="16">
        <f>E121*F121</f>
        <v>0</v>
      </c>
      <c r="H121" s="27"/>
      <c r="I121" s="15">
        <v>0.002</v>
      </c>
      <c r="J121" s="15">
        <v>0</v>
      </c>
    </row>
    <row r="122" spans="1:10" s="18" customFormat="1" ht="34.5" customHeight="1">
      <c r="A122" s="19">
        <v>74</v>
      </c>
      <c r="B122" s="14" t="s">
        <v>391</v>
      </c>
      <c r="C122" s="14" t="s">
        <v>392</v>
      </c>
      <c r="D122" s="14" t="s">
        <v>24</v>
      </c>
      <c r="E122" s="16">
        <v>2</v>
      </c>
      <c r="F122" s="16"/>
      <c r="G122" s="16">
        <f>E122*F122</f>
        <v>0</v>
      </c>
      <c r="H122" s="27"/>
      <c r="I122" s="15">
        <v>0.002</v>
      </c>
      <c r="J122" s="15">
        <v>0</v>
      </c>
    </row>
    <row r="123" spans="1:10" s="18" customFormat="1" ht="34.5" customHeight="1">
      <c r="A123" s="19">
        <v>75</v>
      </c>
      <c r="B123" s="14" t="s">
        <v>393</v>
      </c>
      <c r="C123" s="14" t="s">
        <v>394</v>
      </c>
      <c r="D123" s="14" t="s">
        <v>24</v>
      </c>
      <c r="E123" s="16">
        <v>6</v>
      </c>
      <c r="F123" s="16"/>
      <c r="G123" s="16">
        <f>E123*F123</f>
        <v>0</v>
      </c>
      <c r="H123" s="27"/>
      <c r="I123" s="15">
        <v>0.006</v>
      </c>
      <c r="J123" s="15">
        <v>0</v>
      </c>
    </row>
    <row r="124" spans="1:10" s="18" customFormat="1" ht="24" customHeight="1">
      <c r="A124" s="19">
        <v>76</v>
      </c>
      <c r="B124" s="14" t="s">
        <v>396</v>
      </c>
      <c r="C124" s="14" t="s">
        <v>397</v>
      </c>
      <c r="D124" s="14" t="s">
        <v>24</v>
      </c>
      <c r="E124" s="16">
        <v>16</v>
      </c>
      <c r="F124" s="16"/>
      <c r="G124" s="16">
        <f aca="true" t="shared" si="2" ref="G124:G140">E124*F124</f>
        <v>0</v>
      </c>
      <c r="H124" s="27"/>
      <c r="I124" s="15">
        <v>0</v>
      </c>
      <c r="J124" s="15">
        <v>0</v>
      </c>
    </row>
    <row r="125" spans="1:10" s="18" customFormat="1" ht="24" customHeight="1">
      <c r="A125" s="19">
        <v>77</v>
      </c>
      <c r="B125" s="14" t="s">
        <v>157</v>
      </c>
      <c r="C125" s="14" t="s">
        <v>398</v>
      </c>
      <c r="D125" s="14" t="s">
        <v>24</v>
      </c>
      <c r="E125" s="16">
        <v>8</v>
      </c>
      <c r="F125" s="16"/>
      <c r="G125" s="16">
        <f t="shared" si="2"/>
        <v>0</v>
      </c>
      <c r="H125" s="27"/>
      <c r="I125" s="15">
        <v>0</v>
      </c>
      <c r="J125" s="15">
        <v>0</v>
      </c>
    </row>
    <row r="126" spans="1:10" s="18" customFormat="1" ht="24" customHeight="1">
      <c r="A126" s="19">
        <v>78</v>
      </c>
      <c r="B126" s="14" t="s">
        <v>158</v>
      </c>
      <c r="C126" s="14" t="s">
        <v>395</v>
      </c>
      <c r="D126" s="14" t="s">
        <v>24</v>
      </c>
      <c r="E126" s="16">
        <v>8</v>
      </c>
      <c r="F126" s="16"/>
      <c r="G126" s="16">
        <f t="shared" si="2"/>
        <v>0</v>
      </c>
      <c r="H126" s="27"/>
      <c r="I126" s="15">
        <v>0</v>
      </c>
      <c r="J126" s="15">
        <v>0</v>
      </c>
    </row>
    <row r="127" spans="1:10" s="18" customFormat="1" ht="13.5" customHeight="1">
      <c r="A127" s="19">
        <v>79</v>
      </c>
      <c r="B127" s="14" t="s">
        <v>159</v>
      </c>
      <c r="C127" s="14" t="s">
        <v>201</v>
      </c>
      <c r="D127" s="14" t="s">
        <v>24</v>
      </c>
      <c r="E127" s="16">
        <v>26</v>
      </c>
      <c r="F127" s="16"/>
      <c r="G127" s="16">
        <f t="shared" si="2"/>
        <v>0</v>
      </c>
      <c r="H127" s="27"/>
      <c r="I127" s="15">
        <v>0.026</v>
      </c>
      <c r="J127" s="15">
        <v>0</v>
      </c>
    </row>
    <row r="128" spans="1:10" s="18" customFormat="1" ht="13.5" customHeight="1">
      <c r="A128" s="19">
        <v>80</v>
      </c>
      <c r="B128" s="14" t="s">
        <v>160</v>
      </c>
      <c r="C128" s="14" t="s">
        <v>161</v>
      </c>
      <c r="D128" s="14" t="s">
        <v>24</v>
      </c>
      <c r="E128" s="16">
        <v>52</v>
      </c>
      <c r="F128" s="16"/>
      <c r="G128" s="16">
        <f t="shared" si="2"/>
        <v>0</v>
      </c>
      <c r="H128" s="27"/>
      <c r="I128" s="15">
        <v>0</v>
      </c>
      <c r="J128" s="15">
        <v>0</v>
      </c>
    </row>
    <row r="129" spans="1:10" s="18" customFormat="1" ht="13.5" customHeight="1">
      <c r="A129" s="19">
        <v>81</v>
      </c>
      <c r="B129" s="14" t="s">
        <v>162</v>
      </c>
      <c r="C129" s="14" t="s">
        <v>163</v>
      </c>
      <c r="D129" s="14" t="s">
        <v>24</v>
      </c>
      <c r="E129" s="16">
        <v>26</v>
      </c>
      <c r="F129" s="16"/>
      <c r="G129" s="16">
        <f t="shared" si="2"/>
        <v>0</v>
      </c>
      <c r="H129" s="27"/>
      <c r="I129" s="15">
        <v>0</v>
      </c>
      <c r="J129" s="15">
        <v>0</v>
      </c>
    </row>
    <row r="130" spans="1:10" s="240" customFormat="1" ht="24" customHeight="1">
      <c r="A130" s="19">
        <v>82</v>
      </c>
      <c r="B130" s="14" t="s">
        <v>375</v>
      </c>
      <c r="C130" s="14" t="s">
        <v>376</v>
      </c>
      <c r="D130" s="14" t="s">
        <v>19</v>
      </c>
      <c r="E130" s="16">
        <v>381</v>
      </c>
      <c r="F130" s="16"/>
      <c r="G130" s="16">
        <f t="shared" si="2"/>
        <v>0</v>
      </c>
      <c r="H130" s="27"/>
      <c r="I130" s="15">
        <v>0.00014</v>
      </c>
      <c r="J130" s="15">
        <v>0</v>
      </c>
    </row>
    <row r="131" spans="1:12" s="33" customFormat="1" ht="36.75" customHeight="1">
      <c r="A131" s="29"/>
      <c r="B131" s="30"/>
      <c r="C131" s="231" t="s">
        <v>379</v>
      </c>
      <c r="D131" s="30"/>
      <c r="E131" s="32"/>
      <c r="F131" s="32"/>
      <c r="G131" s="32"/>
      <c r="H131" s="23"/>
      <c r="I131" s="31"/>
      <c r="J131" s="31"/>
      <c r="L131" s="18"/>
    </row>
    <row r="132" spans="1:10" s="240" customFormat="1" ht="24" customHeight="1">
      <c r="A132" s="239">
        <v>83</v>
      </c>
      <c r="B132" s="14" t="s">
        <v>377</v>
      </c>
      <c r="C132" s="14" t="s">
        <v>378</v>
      </c>
      <c r="D132" s="14" t="s">
        <v>19</v>
      </c>
      <c r="E132" s="16">
        <v>12</v>
      </c>
      <c r="F132" s="16"/>
      <c r="G132" s="16">
        <f>E132*F132</f>
        <v>0</v>
      </c>
      <c r="H132" s="27"/>
      <c r="I132" s="15">
        <v>0.00014</v>
      </c>
      <c r="J132" s="15">
        <v>0</v>
      </c>
    </row>
    <row r="133" spans="1:12" s="33" customFormat="1" ht="22.5" customHeight="1">
      <c r="A133" s="29"/>
      <c r="B133" s="30"/>
      <c r="C133" s="231" t="s">
        <v>380</v>
      </c>
      <c r="D133" s="30"/>
      <c r="E133" s="32"/>
      <c r="F133" s="32"/>
      <c r="G133" s="32"/>
      <c r="H133" s="23"/>
      <c r="I133" s="31"/>
      <c r="J133" s="31"/>
      <c r="L133" s="18"/>
    </row>
    <row r="134" spans="1:10" s="240" customFormat="1" ht="24" customHeight="1">
      <c r="A134" s="239">
        <v>84</v>
      </c>
      <c r="B134" s="14" t="s">
        <v>381</v>
      </c>
      <c r="C134" s="14" t="s">
        <v>382</v>
      </c>
      <c r="D134" s="14" t="s">
        <v>128</v>
      </c>
      <c r="E134" s="15">
        <v>3047</v>
      </c>
      <c r="F134" s="16"/>
      <c r="G134" s="16">
        <f>E134*F134</f>
        <v>0</v>
      </c>
      <c r="H134" s="27"/>
      <c r="I134" s="15">
        <v>0</v>
      </c>
      <c r="J134" s="15">
        <v>0</v>
      </c>
    </row>
    <row r="135" spans="1:10" s="240" customFormat="1" ht="24" customHeight="1">
      <c r="A135" s="239">
        <v>85</v>
      </c>
      <c r="B135" s="14" t="s">
        <v>383</v>
      </c>
      <c r="C135" s="14" t="s">
        <v>384</v>
      </c>
      <c r="D135" s="14" t="s">
        <v>19</v>
      </c>
      <c r="E135" s="15">
        <v>12</v>
      </c>
      <c r="F135" s="16"/>
      <c r="G135" s="16">
        <f>E135*F135</f>
        <v>0</v>
      </c>
      <c r="H135" s="27"/>
      <c r="I135" s="15">
        <v>0</v>
      </c>
      <c r="J135" s="15">
        <v>0</v>
      </c>
    </row>
    <row r="136" spans="1:10" s="18" customFormat="1" ht="24" customHeight="1">
      <c r="A136" s="19">
        <v>86</v>
      </c>
      <c r="B136" s="14" t="s">
        <v>164</v>
      </c>
      <c r="C136" s="14" t="s">
        <v>165</v>
      </c>
      <c r="D136" s="14" t="s">
        <v>128</v>
      </c>
      <c r="E136" s="16">
        <v>12</v>
      </c>
      <c r="F136" s="16"/>
      <c r="G136" s="16">
        <f t="shared" si="2"/>
        <v>0</v>
      </c>
      <c r="H136" s="27"/>
      <c r="I136" s="15">
        <v>1.51008</v>
      </c>
      <c r="J136" s="15">
        <v>0</v>
      </c>
    </row>
    <row r="137" spans="1:10" s="18" customFormat="1" ht="13.5" customHeight="1">
      <c r="A137" s="19">
        <v>87</v>
      </c>
      <c r="B137" s="14" t="s">
        <v>166</v>
      </c>
      <c r="C137" s="14" t="s">
        <v>198</v>
      </c>
      <c r="D137" s="14" t="s">
        <v>24</v>
      </c>
      <c r="E137" s="16">
        <v>12.12</v>
      </c>
      <c r="F137" s="16"/>
      <c r="G137" s="16">
        <f t="shared" si="2"/>
        <v>0</v>
      </c>
      <c r="H137" s="27"/>
      <c r="I137" s="15">
        <v>0.5454</v>
      </c>
      <c r="J137" s="15">
        <v>0</v>
      </c>
    </row>
    <row r="138" spans="1:12" s="33" customFormat="1" ht="14.25" customHeight="1">
      <c r="A138" s="29"/>
      <c r="B138" s="30"/>
      <c r="C138" s="231" t="s">
        <v>197</v>
      </c>
      <c r="D138" s="30"/>
      <c r="E138" s="32"/>
      <c r="F138" s="32"/>
      <c r="G138" s="32"/>
      <c r="H138" s="23"/>
      <c r="I138" s="31"/>
      <c r="J138" s="31"/>
      <c r="L138" s="18"/>
    </row>
    <row r="139" spans="1:10" s="18" customFormat="1" ht="24" customHeight="1">
      <c r="A139" s="19">
        <v>88</v>
      </c>
      <c r="B139" s="14" t="s">
        <v>167</v>
      </c>
      <c r="C139" s="14" t="s">
        <v>168</v>
      </c>
      <c r="D139" s="14" t="s">
        <v>24</v>
      </c>
      <c r="E139" s="16">
        <v>2</v>
      </c>
      <c r="F139" s="16"/>
      <c r="G139" s="16">
        <f t="shared" si="2"/>
        <v>0</v>
      </c>
      <c r="H139" s="27"/>
      <c r="I139" s="15">
        <v>32.42194</v>
      </c>
      <c r="J139" s="15">
        <v>0</v>
      </c>
    </row>
    <row r="140" spans="1:10" s="18" customFormat="1" ht="13.5" customHeight="1">
      <c r="A140" s="19">
        <v>89</v>
      </c>
      <c r="B140" s="14" t="s">
        <v>169</v>
      </c>
      <c r="C140" s="14" t="s">
        <v>170</v>
      </c>
      <c r="D140" s="14" t="s">
        <v>128</v>
      </c>
      <c r="E140" s="16">
        <v>22</v>
      </c>
      <c r="F140" s="16"/>
      <c r="G140" s="16">
        <f t="shared" si="2"/>
        <v>0</v>
      </c>
      <c r="H140" s="27"/>
      <c r="I140" s="15">
        <v>42.36958</v>
      </c>
      <c r="J140" s="15">
        <v>0</v>
      </c>
    </row>
    <row r="141" spans="1:10" s="18" customFormat="1" ht="24" customHeight="1">
      <c r="A141" s="19">
        <v>90</v>
      </c>
      <c r="B141" s="14" t="s">
        <v>171</v>
      </c>
      <c r="C141" s="14" t="s">
        <v>342</v>
      </c>
      <c r="D141" s="14" t="s">
        <v>24</v>
      </c>
      <c r="E141" s="16">
        <v>10</v>
      </c>
      <c r="F141" s="16"/>
      <c r="G141" s="16">
        <f>E141*F141</f>
        <v>0</v>
      </c>
      <c r="H141" s="27"/>
      <c r="I141" s="15">
        <v>19.6</v>
      </c>
      <c r="J141" s="15">
        <v>0</v>
      </c>
    </row>
    <row r="142" spans="1:10" s="240" customFormat="1" ht="24" customHeight="1">
      <c r="A142" s="19">
        <v>91</v>
      </c>
      <c r="B142" s="14" t="s">
        <v>385</v>
      </c>
      <c r="C142" s="14" t="s">
        <v>386</v>
      </c>
      <c r="D142" s="14" t="s">
        <v>19</v>
      </c>
      <c r="E142" s="15">
        <v>6294.8</v>
      </c>
      <c r="F142" s="16"/>
      <c r="G142" s="16">
        <f>E142*F142</f>
        <v>0</v>
      </c>
      <c r="H142" s="27"/>
      <c r="I142" s="15">
        <v>0</v>
      </c>
      <c r="J142" s="15">
        <v>0</v>
      </c>
    </row>
    <row r="143" spans="1:10" s="240" customFormat="1" ht="34.5" customHeight="1">
      <c r="A143" s="19">
        <v>92</v>
      </c>
      <c r="B143" s="14" t="s">
        <v>387</v>
      </c>
      <c r="C143" s="14" t="s">
        <v>388</v>
      </c>
      <c r="D143" s="14" t="s">
        <v>19</v>
      </c>
      <c r="E143" s="15">
        <v>6294.8</v>
      </c>
      <c r="F143" s="16"/>
      <c r="G143" s="16">
        <f>E143*F143</f>
        <v>0</v>
      </c>
      <c r="H143" s="27"/>
      <c r="I143" s="15">
        <v>12.59</v>
      </c>
      <c r="J143" s="15">
        <v>0</v>
      </c>
    </row>
    <row r="144" spans="1:10" s="18" customFormat="1" ht="21" customHeight="1">
      <c r="A144" s="10"/>
      <c r="B144" s="11" t="s">
        <v>172</v>
      </c>
      <c r="C144" s="11" t="s">
        <v>319</v>
      </c>
      <c r="D144" s="11"/>
      <c r="E144" s="13"/>
      <c r="F144" s="13"/>
      <c r="G144" s="13">
        <f>SUM(G145)</f>
        <v>0</v>
      </c>
      <c r="H144" s="26"/>
      <c r="I144" s="12"/>
      <c r="J144" s="12"/>
    </row>
    <row r="145" spans="1:10" s="18" customFormat="1" ht="24" customHeight="1">
      <c r="A145" s="19">
        <v>93</v>
      </c>
      <c r="B145" s="14" t="s">
        <v>174</v>
      </c>
      <c r="C145" s="14" t="s">
        <v>175</v>
      </c>
      <c r="D145" s="14" t="s">
        <v>104</v>
      </c>
      <c r="E145" s="16">
        <f>I153</f>
        <v>8873.988370400004</v>
      </c>
      <c r="F145" s="16"/>
      <c r="G145" s="16">
        <f>E145*F145</f>
        <v>0</v>
      </c>
      <c r="H145" s="27"/>
      <c r="I145" s="15">
        <v>0</v>
      </c>
      <c r="J145" s="15">
        <v>0</v>
      </c>
    </row>
    <row r="146" spans="1:10" s="18" customFormat="1" ht="21" customHeight="1">
      <c r="A146" s="10"/>
      <c r="B146" s="11" t="s">
        <v>176</v>
      </c>
      <c r="C146" s="11" t="s">
        <v>177</v>
      </c>
      <c r="D146" s="11"/>
      <c r="E146" s="13"/>
      <c r="F146" s="13"/>
      <c r="G146" s="13"/>
      <c r="H146" s="26"/>
      <c r="I146" s="12"/>
      <c r="J146" s="12"/>
    </row>
    <row r="147" spans="1:10" s="18" customFormat="1" ht="21" customHeight="1">
      <c r="A147" s="10"/>
      <c r="B147" s="11" t="s">
        <v>178</v>
      </c>
      <c r="C147" s="11" t="s">
        <v>320</v>
      </c>
      <c r="D147" s="11"/>
      <c r="E147" s="13"/>
      <c r="F147" s="13"/>
      <c r="G147" s="13">
        <f>SUM(G148:G150)</f>
        <v>0</v>
      </c>
      <c r="H147" s="26"/>
      <c r="I147" s="12"/>
      <c r="J147" s="12"/>
    </row>
    <row r="148" spans="1:10" s="18" customFormat="1" ht="24" customHeight="1">
      <c r="A148" s="19">
        <v>94</v>
      </c>
      <c r="B148" s="14" t="s">
        <v>179</v>
      </c>
      <c r="C148" s="14" t="s">
        <v>180</v>
      </c>
      <c r="D148" s="14" t="s">
        <v>19</v>
      </c>
      <c r="E148" s="16">
        <v>4073.8</v>
      </c>
      <c r="F148" s="16"/>
      <c r="G148" s="16">
        <f>E148*F148</f>
        <v>0</v>
      </c>
      <c r="H148" s="27"/>
      <c r="I148" s="15">
        <v>0</v>
      </c>
      <c r="J148" s="15">
        <v>0</v>
      </c>
    </row>
    <row r="149" spans="1:12" s="33" customFormat="1" ht="25.5" customHeight="1">
      <c r="A149" s="29"/>
      <c r="B149" s="30"/>
      <c r="C149" s="231" t="s">
        <v>364</v>
      </c>
      <c r="D149" s="30"/>
      <c r="E149" s="32"/>
      <c r="F149" s="32"/>
      <c r="G149" s="32"/>
      <c r="H149" s="23"/>
      <c r="I149" s="31"/>
      <c r="J149" s="31"/>
      <c r="L149" s="18"/>
    </row>
    <row r="150" spans="1:10" s="18" customFormat="1" ht="24" customHeight="1">
      <c r="A150" s="19">
        <v>95</v>
      </c>
      <c r="B150" s="14" t="s">
        <v>181</v>
      </c>
      <c r="C150" s="14" t="s">
        <v>182</v>
      </c>
      <c r="D150" s="14" t="s">
        <v>19</v>
      </c>
      <c r="E150" s="16">
        <v>4888.56</v>
      </c>
      <c r="F150" s="16"/>
      <c r="G150" s="16">
        <f>E150*F150</f>
        <v>0</v>
      </c>
      <c r="H150" s="27"/>
      <c r="I150" s="15">
        <v>0.0001104</v>
      </c>
      <c r="J150" s="15">
        <v>0</v>
      </c>
    </row>
    <row r="151" spans="1:10" s="18" customFormat="1" ht="17.25" customHeight="1">
      <c r="A151" s="20"/>
      <c r="B151" s="21"/>
      <c r="C151" s="232" t="s">
        <v>365</v>
      </c>
      <c r="D151" s="21"/>
      <c r="E151" s="23"/>
      <c r="F151" s="23"/>
      <c r="G151" s="23"/>
      <c r="H151" s="23"/>
      <c r="I151" s="22"/>
      <c r="J151" s="22"/>
    </row>
    <row r="152" spans="1:10" s="18" customFormat="1" ht="24" customHeight="1">
      <c r="A152" s="20"/>
      <c r="B152" s="21"/>
      <c r="C152" s="21"/>
      <c r="D152" s="21"/>
      <c r="E152" s="23"/>
      <c r="F152" s="23"/>
      <c r="G152" s="23"/>
      <c r="H152" s="23"/>
      <c r="I152" s="22"/>
      <c r="J152" s="22"/>
    </row>
    <row r="153" spans="1:10" s="230" customFormat="1" ht="21" customHeight="1">
      <c r="A153" s="225"/>
      <c r="B153" s="226"/>
      <c r="C153" s="226" t="s">
        <v>183</v>
      </c>
      <c r="D153" s="226"/>
      <c r="E153" s="228"/>
      <c r="F153" s="228"/>
      <c r="G153" s="229">
        <f>G147+G144+G119+G100+G89+G86+G81+G10</f>
        <v>0</v>
      </c>
      <c r="H153" s="234"/>
      <c r="I153" s="235">
        <f>SUM(I11:I150)</f>
        <v>8873.988370400004</v>
      </c>
      <c r="J153" s="235">
        <v>0</v>
      </c>
    </row>
  </sheetData>
  <sheetProtection/>
  <printOptions horizontalCentered="1"/>
  <pageMargins left="0.39370079040527345" right="0.39370079040527345" top="0.5905512068006727" bottom="0.7874015808105469" header="0" footer="0"/>
  <pageSetup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13" sqref="F13"/>
    </sheetView>
  </sheetViews>
  <sheetFormatPr defaultColWidth="9.33203125" defaultRowHeight="10.5"/>
  <cols>
    <col min="1" max="1" width="12.33203125" style="36" customWidth="1"/>
    <col min="2" max="2" width="42" style="36" customWidth="1"/>
    <col min="3" max="3" width="25.66015625" style="36" customWidth="1"/>
    <col min="4" max="5" width="9.33203125" style="36" customWidth="1"/>
    <col min="6" max="6" width="14.83203125" style="36" customWidth="1"/>
    <col min="7" max="16384" width="9.33203125" style="36" customWidth="1"/>
  </cols>
  <sheetData>
    <row r="2" spans="1:7" s="18" customFormat="1" ht="17.25" customHeight="1">
      <c r="A2" s="17" t="s">
        <v>293</v>
      </c>
      <c r="B2" s="6"/>
      <c r="C2" s="7"/>
      <c r="D2" s="6"/>
      <c r="E2" s="6"/>
      <c r="F2" s="6"/>
      <c r="G2" s="6"/>
    </row>
    <row r="3" ht="13.5" customHeight="1"/>
    <row r="4" spans="1:7" s="40" customFormat="1" ht="20.25" customHeight="1">
      <c r="A4" s="215" t="s">
        <v>295</v>
      </c>
      <c r="B4" s="38"/>
      <c r="C4" s="38"/>
      <c r="D4" s="38"/>
      <c r="E4" s="39"/>
      <c r="F4" s="38"/>
      <c r="G4" s="38"/>
    </row>
    <row r="5" spans="1:7" s="40" customFormat="1" ht="18" customHeight="1">
      <c r="A5" s="37" t="s">
        <v>321</v>
      </c>
      <c r="B5" s="38"/>
      <c r="C5" s="38"/>
      <c r="D5" s="38"/>
      <c r="E5" s="38"/>
      <c r="F5" s="38"/>
      <c r="G5" s="38"/>
    </row>
    <row r="6" ht="12.75">
      <c r="A6" s="41"/>
    </row>
    <row r="7" ht="12.75">
      <c r="A7" s="41"/>
    </row>
    <row r="8" ht="12.75">
      <c r="A8" s="41" t="s">
        <v>399</v>
      </c>
    </row>
    <row r="9" ht="29.25" customHeight="1"/>
    <row r="10" spans="1:3" s="43" customFormat="1" ht="42" customHeight="1" thickBot="1">
      <c r="A10" s="42" t="s">
        <v>309</v>
      </c>
      <c r="B10" s="42" t="s">
        <v>3</v>
      </c>
      <c r="C10" s="42" t="s">
        <v>308</v>
      </c>
    </row>
    <row r="11" spans="1:3" s="47" customFormat="1" ht="18.75" customHeight="1" thickTop="1">
      <c r="A11" s="44"/>
      <c r="B11" s="45"/>
      <c r="C11" s="46"/>
    </row>
    <row r="12" spans="1:6" s="47" customFormat="1" ht="30" customHeight="1">
      <c r="A12" s="48"/>
      <c r="B12" s="49" t="s">
        <v>204</v>
      </c>
      <c r="C12" s="46">
        <f>SUM(C13:C14)</f>
        <v>0</v>
      </c>
      <c r="F12" s="50"/>
    </row>
    <row r="13" spans="1:3" s="47" customFormat="1" ht="30" customHeight="1">
      <c r="A13" s="44" t="s">
        <v>10</v>
      </c>
      <c r="B13" s="45" t="s">
        <v>296</v>
      </c>
      <c r="C13" s="46">
        <f>'rozpočet 801'!G11</f>
        <v>0</v>
      </c>
    </row>
    <row r="14" spans="1:3" s="47" customFormat="1" ht="30" customHeight="1">
      <c r="A14" s="44" t="s">
        <v>205</v>
      </c>
      <c r="B14" s="45" t="s">
        <v>302</v>
      </c>
      <c r="C14" s="46">
        <f>'rozpočet 801'!G29</f>
        <v>0</v>
      </c>
    </row>
    <row r="16" spans="1:6" s="43" customFormat="1" ht="30" customHeight="1">
      <c r="A16" s="51"/>
      <c r="B16" s="52" t="s">
        <v>304</v>
      </c>
      <c r="C16" s="46">
        <f>C12</f>
        <v>0</v>
      </c>
      <c r="F16" s="53"/>
    </row>
    <row r="19" ht="9.75">
      <c r="A19" s="54" t="s">
        <v>206</v>
      </c>
    </row>
    <row r="20" spans="1:5" ht="12.75" customHeight="1">
      <c r="A20" s="266" t="s">
        <v>207</v>
      </c>
      <c r="B20" s="266"/>
      <c r="C20" s="266"/>
      <c r="D20" s="266"/>
      <c r="E20" s="266"/>
    </row>
    <row r="21" spans="1:5" ht="12.75" customHeight="1">
      <c r="A21" s="266" t="s">
        <v>305</v>
      </c>
      <c r="B21" s="266"/>
      <c r="C21" s="266"/>
      <c r="D21" s="266"/>
      <c r="E21" s="266"/>
    </row>
    <row r="22" spans="1:5" ht="12.75" customHeight="1">
      <c r="A22" s="266" t="s">
        <v>306</v>
      </c>
      <c r="B22" s="266"/>
      <c r="C22" s="266"/>
      <c r="D22" s="266"/>
      <c r="E22" s="266"/>
    </row>
    <row r="23" spans="1:5" ht="12.75" customHeight="1">
      <c r="A23" s="266" t="s">
        <v>208</v>
      </c>
      <c r="B23" s="266"/>
      <c r="C23" s="266"/>
      <c r="D23" s="266"/>
      <c r="E23" s="266"/>
    </row>
    <row r="24" spans="1:5" ht="12.75" customHeight="1">
      <c r="A24" s="266" t="s">
        <v>307</v>
      </c>
      <c r="B24" s="266"/>
      <c r="C24" s="266"/>
      <c r="D24" s="266"/>
      <c r="E24" s="266"/>
    </row>
    <row r="25" spans="1:5" ht="12.75" customHeight="1">
      <c r="A25" s="266" t="s">
        <v>209</v>
      </c>
      <c r="B25" s="266"/>
      <c r="C25" s="266"/>
      <c r="D25" s="266"/>
      <c r="E25" s="266"/>
    </row>
  </sheetData>
  <sheetProtection/>
  <mergeCells count="6">
    <mergeCell ref="A24:E24"/>
    <mergeCell ref="A25:E25"/>
    <mergeCell ref="A20:E20"/>
    <mergeCell ref="A21:E21"/>
    <mergeCell ref="A22:E22"/>
    <mergeCell ref="A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3">
      <selection activeCell="L29" sqref="L29"/>
    </sheetView>
  </sheetViews>
  <sheetFormatPr defaultColWidth="10.5" defaultRowHeight="12" customHeight="1"/>
  <cols>
    <col min="1" max="1" width="4.83203125" style="2" customWidth="1"/>
    <col min="2" max="2" width="11.16015625" style="3" customWidth="1"/>
    <col min="3" max="3" width="49.5" style="3" customWidth="1"/>
    <col min="4" max="4" width="5" style="3" customWidth="1"/>
    <col min="5" max="5" width="11" style="4" customWidth="1"/>
    <col min="6" max="6" width="11.16015625" style="5" customWidth="1"/>
    <col min="7" max="7" width="13.5" style="5" customWidth="1"/>
    <col min="8" max="8" width="6.66015625" style="28" hidden="1" customWidth="1"/>
    <col min="9" max="9" width="12.66015625" style="4" customWidth="1"/>
    <col min="10" max="10" width="9.66015625" style="4" customWidth="1"/>
    <col min="11" max="16384" width="10.5" style="1" customWidth="1"/>
  </cols>
  <sheetData>
    <row r="1" spans="1:10" s="18" customFormat="1" ht="17.25" customHeight="1">
      <c r="A1" s="17" t="s">
        <v>0</v>
      </c>
      <c r="B1" s="6"/>
      <c r="C1" s="7"/>
      <c r="D1" s="6"/>
      <c r="E1" s="6"/>
      <c r="F1" s="6"/>
      <c r="G1" s="6"/>
      <c r="H1" s="24"/>
      <c r="I1" s="6"/>
      <c r="J1" s="6"/>
    </row>
    <row r="2" spans="1:10" s="18" customFormat="1" ht="12.75" customHeight="1">
      <c r="A2" s="8"/>
      <c r="B2" s="6"/>
      <c r="C2" s="7"/>
      <c r="D2" s="6"/>
      <c r="E2" s="6"/>
      <c r="F2" s="6"/>
      <c r="G2" s="6"/>
      <c r="H2" s="24"/>
      <c r="I2" s="6"/>
      <c r="J2" s="6"/>
    </row>
    <row r="3" spans="1:7" s="40" customFormat="1" ht="20.25" customHeight="1">
      <c r="A3" s="37" t="s">
        <v>295</v>
      </c>
      <c r="B3" s="38"/>
      <c r="C3" s="38"/>
      <c r="D3" s="38"/>
      <c r="E3" s="39"/>
      <c r="F3" s="38"/>
      <c r="G3" s="38"/>
    </row>
    <row r="4" spans="1:7" s="40" customFormat="1" ht="18" customHeight="1">
      <c r="A4" s="37" t="s">
        <v>321</v>
      </c>
      <c r="B4" s="38"/>
      <c r="C4" s="38"/>
      <c r="D4" s="38"/>
      <c r="E4" s="38"/>
      <c r="F4" s="38"/>
      <c r="G4" s="38"/>
    </row>
    <row r="5" s="36" customFormat="1" ht="12.75">
      <c r="A5" s="41"/>
    </row>
    <row r="6" s="36" customFormat="1" ht="12.75">
      <c r="A6" s="41" t="s">
        <v>399</v>
      </c>
    </row>
    <row r="7" spans="1:10" s="18" customFormat="1" ht="6.75" customHeight="1" thickBot="1">
      <c r="A7" s="6"/>
      <c r="B7" s="6"/>
      <c r="C7" s="7"/>
      <c r="D7" s="6"/>
      <c r="E7" s="6"/>
      <c r="F7" s="6"/>
      <c r="G7" s="6"/>
      <c r="H7" s="24"/>
      <c r="I7" s="6"/>
      <c r="J7" s="6"/>
    </row>
    <row r="8" spans="1:10" s="18" customFormat="1" ht="28.5" customHeight="1" thickBo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25"/>
      <c r="I8" s="9" t="s">
        <v>8</v>
      </c>
      <c r="J8" s="9" t="s">
        <v>9</v>
      </c>
    </row>
    <row r="9" spans="1:10" s="18" customFormat="1" ht="9.75" customHeight="1">
      <c r="A9" s="6"/>
      <c r="B9" s="6"/>
      <c r="C9" s="7"/>
      <c r="D9" s="6"/>
      <c r="E9" s="6"/>
      <c r="F9" s="6"/>
      <c r="G9" s="6"/>
      <c r="H9" s="24"/>
      <c r="I9" s="6"/>
      <c r="J9" s="6"/>
    </row>
    <row r="10" spans="1:10" s="18" customFormat="1" ht="21" customHeight="1">
      <c r="A10" s="10"/>
      <c r="B10" s="11" t="s">
        <v>16</v>
      </c>
      <c r="C10" s="11" t="s">
        <v>17</v>
      </c>
      <c r="D10" s="11"/>
      <c r="E10" s="12"/>
      <c r="F10" s="13"/>
      <c r="G10" s="13"/>
      <c r="H10" s="26"/>
      <c r="I10" s="12"/>
      <c r="J10" s="12"/>
    </row>
    <row r="11" spans="1:10" s="18" customFormat="1" ht="21" customHeight="1">
      <c r="A11" s="10"/>
      <c r="B11" s="11" t="s">
        <v>10</v>
      </c>
      <c r="C11" s="11" t="s">
        <v>18</v>
      </c>
      <c r="D11" s="11"/>
      <c r="E11" s="12"/>
      <c r="F11" s="13"/>
      <c r="G11" s="13">
        <f>SUM(G12:G28)</f>
        <v>0</v>
      </c>
      <c r="H11" s="26"/>
      <c r="I11" s="12"/>
      <c r="J11" s="12"/>
    </row>
    <row r="12" spans="1:10" s="18" customFormat="1" ht="24" customHeight="1">
      <c r="A12" s="19">
        <v>1</v>
      </c>
      <c r="B12" s="14" t="s">
        <v>255</v>
      </c>
      <c r="C12" s="14" t="s">
        <v>256</v>
      </c>
      <c r="D12" s="14" t="s">
        <v>24</v>
      </c>
      <c r="E12" s="16">
        <v>75</v>
      </c>
      <c r="F12" s="16"/>
      <c r="G12" s="16">
        <f>E12*F12</f>
        <v>0</v>
      </c>
      <c r="H12" s="27"/>
      <c r="I12" s="15">
        <v>0</v>
      </c>
      <c r="J12" s="15">
        <v>0</v>
      </c>
    </row>
    <row r="13" spans="1:10" s="18" customFormat="1" ht="24" customHeight="1">
      <c r="A13" s="19">
        <v>2</v>
      </c>
      <c r="B13" s="14" t="s">
        <v>257</v>
      </c>
      <c r="C13" s="14" t="s">
        <v>258</v>
      </c>
      <c r="D13" s="14" t="s">
        <v>24</v>
      </c>
      <c r="E13" s="16">
        <v>104</v>
      </c>
      <c r="F13" s="16"/>
      <c r="G13" s="16">
        <f aca="true" t="shared" si="0" ref="G13:G28">E13*F13</f>
        <v>0</v>
      </c>
      <c r="H13" s="27"/>
      <c r="I13" s="15">
        <v>0</v>
      </c>
      <c r="J13" s="15">
        <v>0</v>
      </c>
    </row>
    <row r="14" spans="1:10" s="18" customFormat="1" ht="24" customHeight="1">
      <c r="A14" s="19">
        <v>3</v>
      </c>
      <c r="B14" s="14" t="s">
        <v>259</v>
      </c>
      <c r="C14" s="14" t="s">
        <v>260</v>
      </c>
      <c r="D14" s="14" t="s">
        <v>24</v>
      </c>
      <c r="E14" s="16">
        <v>75</v>
      </c>
      <c r="F14" s="16"/>
      <c r="G14" s="16">
        <f t="shared" si="0"/>
        <v>0</v>
      </c>
      <c r="H14" s="27"/>
      <c r="I14" s="15">
        <v>0</v>
      </c>
      <c r="J14" s="15">
        <v>0</v>
      </c>
    </row>
    <row r="15" spans="1:10" s="18" customFormat="1" ht="24" customHeight="1">
      <c r="A15" s="19">
        <v>4</v>
      </c>
      <c r="B15" s="14" t="s">
        <v>333</v>
      </c>
      <c r="C15" s="14" t="s">
        <v>345</v>
      </c>
      <c r="D15" s="14" t="s">
        <v>24</v>
      </c>
      <c r="E15" s="16">
        <v>26</v>
      </c>
      <c r="F15" s="16"/>
      <c r="G15" s="16">
        <f t="shared" si="0"/>
        <v>0</v>
      </c>
      <c r="H15" s="27"/>
      <c r="I15" s="15">
        <v>0.000309</v>
      </c>
      <c r="J15" s="15">
        <v>0</v>
      </c>
    </row>
    <row r="16" spans="1:10" s="18" customFormat="1" ht="24" customHeight="1">
      <c r="A16" s="19">
        <v>5</v>
      </c>
      <c r="B16" s="14" t="s">
        <v>322</v>
      </c>
      <c r="C16" s="14" t="s">
        <v>346</v>
      </c>
      <c r="D16" s="14" t="s">
        <v>24</v>
      </c>
      <c r="E16" s="16">
        <v>17</v>
      </c>
      <c r="F16" s="16"/>
      <c r="G16" s="16">
        <f t="shared" si="0"/>
        <v>0</v>
      </c>
      <c r="H16" s="27"/>
      <c r="I16" s="15">
        <v>0.000309</v>
      </c>
      <c r="J16" s="15">
        <v>0</v>
      </c>
    </row>
    <row r="17" spans="1:10" s="18" customFormat="1" ht="24" customHeight="1">
      <c r="A17" s="19">
        <v>6</v>
      </c>
      <c r="B17" s="14" t="s">
        <v>343</v>
      </c>
      <c r="C17" s="14" t="s">
        <v>347</v>
      </c>
      <c r="D17" s="14" t="s">
        <v>24</v>
      </c>
      <c r="E17" s="16">
        <v>32</v>
      </c>
      <c r="F17" s="16"/>
      <c r="G17" s="16">
        <f t="shared" si="0"/>
        <v>0</v>
      </c>
      <c r="H17" s="27"/>
      <c r="I17" s="15">
        <v>0.000309</v>
      </c>
      <c r="J17" s="15">
        <v>0</v>
      </c>
    </row>
    <row r="18" spans="1:10" s="18" customFormat="1" ht="24" customHeight="1">
      <c r="A18" s="19">
        <v>7</v>
      </c>
      <c r="B18" s="14" t="s">
        <v>261</v>
      </c>
      <c r="C18" s="14" t="s">
        <v>262</v>
      </c>
      <c r="D18" s="14" t="s">
        <v>24</v>
      </c>
      <c r="E18" s="16">
        <v>104</v>
      </c>
      <c r="F18" s="16"/>
      <c r="G18" s="16">
        <f t="shared" si="0"/>
        <v>0</v>
      </c>
      <c r="H18" s="27"/>
      <c r="I18" s="15">
        <v>0</v>
      </c>
      <c r="J18" s="15">
        <v>0</v>
      </c>
    </row>
    <row r="19" spans="1:10" s="18" customFormat="1" ht="20.25" customHeight="1">
      <c r="A19" s="19">
        <v>8</v>
      </c>
      <c r="B19" s="14" t="s">
        <v>344</v>
      </c>
      <c r="C19" s="14" t="s">
        <v>351</v>
      </c>
      <c r="D19" s="14" t="s">
        <v>24</v>
      </c>
      <c r="E19" s="16">
        <v>8</v>
      </c>
      <c r="F19" s="16"/>
      <c r="G19" s="16">
        <f t="shared" si="0"/>
        <v>0</v>
      </c>
      <c r="H19" s="27"/>
      <c r="I19" s="15">
        <v>0</v>
      </c>
      <c r="J19" s="15">
        <v>0</v>
      </c>
    </row>
    <row r="20" spans="1:10" s="18" customFormat="1" ht="20.25" customHeight="1">
      <c r="A20" s="19">
        <v>9</v>
      </c>
      <c r="B20" s="14" t="s">
        <v>348</v>
      </c>
      <c r="C20" s="14" t="s">
        <v>352</v>
      </c>
      <c r="D20" s="14" t="s">
        <v>24</v>
      </c>
      <c r="E20" s="16">
        <v>6</v>
      </c>
      <c r="F20" s="16"/>
      <c r="G20" s="16">
        <f t="shared" si="0"/>
        <v>0</v>
      </c>
      <c r="H20" s="27"/>
      <c r="I20" s="15">
        <v>0</v>
      </c>
      <c r="J20" s="15">
        <v>0</v>
      </c>
    </row>
    <row r="21" spans="1:10" s="18" customFormat="1" ht="20.25" customHeight="1">
      <c r="A21" s="19">
        <v>10</v>
      </c>
      <c r="B21" s="14" t="s">
        <v>349</v>
      </c>
      <c r="C21" s="14" t="s">
        <v>353</v>
      </c>
      <c r="D21" s="14" t="s">
        <v>24</v>
      </c>
      <c r="E21" s="16">
        <v>39</v>
      </c>
      <c r="F21" s="16"/>
      <c r="G21" s="16">
        <f t="shared" si="0"/>
        <v>0</v>
      </c>
      <c r="H21" s="27"/>
      <c r="I21" s="15">
        <v>0</v>
      </c>
      <c r="J21" s="15">
        <v>0</v>
      </c>
    </row>
    <row r="22" spans="1:12" s="18" customFormat="1" ht="20.25" customHeight="1">
      <c r="A22" s="19">
        <v>11</v>
      </c>
      <c r="B22" s="14" t="s">
        <v>350</v>
      </c>
      <c r="C22" s="14" t="s">
        <v>354</v>
      </c>
      <c r="D22" s="14" t="s">
        <v>24</v>
      </c>
      <c r="E22" s="16">
        <v>51</v>
      </c>
      <c r="F22" s="16"/>
      <c r="G22" s="16">
        <f t="shared" si="0"/>
        <v>0</v>
      </c>
      <c r="H22" s="27"/>
      <c r="I22" s="15">
        <v>0</v>
      </c>
      <c r="J22" s="15">
        <v>0</v>
      </c>
      <c r="L22" s="237"/>
    </row>
    <row r="23" spans="1:10" s="18" customFormat="1" ht="24" customHeight="1">
      <c r="A23" s="19">
        <v>12</v>
      </c>
      <c r="B23" s="14" t="s">
        <v>263</v>
      </c>
      <c r="C23" s="14" t="s">
        <v>264</v>
      </c>
      <c r="D23" s="14" t="s">
        <v>24</v>
      </c>
      <c r="E23" s="16">
        <v>104</v>
      </c>
      <c r="F23" s="16"/>
      <c r="G23" s="16">
        <f t="shared" si="0"/>
        <v>0</v>
      </c>
      <c r="H23" s="27"/>
      <c r="I23" s="15">
        <v>0.039</v>
      </c>
      <c r="J23" s="15">
        <v>0</v>
      </c>
    </row>
    <row r="24" spans="1:10" s="18" customFormat="1" ht="18" customHeight="1">
      <c r="A24" s="19">
        <v>13</v>
      </c>
      <c r="B24" s="14" t="s">
        <v>265</v>
      </c>
      <c r="C24" s="14" t="s">
        <v>356</v>
      </c>
      <c r="D24" s="14" t="s">
        <v>24</v>
      </c>
      <c r="E24" s="16">
        <v>416</v>
      </c>
      <c r="F24" s="16"/>
      <c r="G24" s="16">
        <f t="shared" si="0"/>
        <v>0</v>
      </c>
      <c r="H24" s="27"/>
      <c r="I24" s="15">
        <v>4.8</v>
      </c>
      <c r="J24" s="15">
        <v>0</v>
      </c>
    </row>
    <row r="25" spans="1:10" s="18" customFormat="1" ht="24" customHeight="1">
      <c r="A25" s="19">
        <v>14</v>
      </c>
      <c r="B25" s="14" t="s">
        <v>266</v>
      </c>
      <c r="C25" s="14" t="s">
        <v>267</v>
      </c>
      <c r="D25" s="14" t="s">
        <v>19</v>
      </c>
      <c r="E25" s="16">
        <v>104</v>
      </c>
      <c r="F25" s="16"/>
      <c r="G25" s="16">
        <f t="shared" si="0"/>
        <v>0</v>
      </c>
      <c r="H25" s="27"/>
      <c r="I25" s="15">
        <v>0.025</v>
      </c>
      <c r="J25" s="15">
        <v>0</v>
      </c>
    </row>
    <row r="26" spans="1:10" s="18" customFormat="1" ht="13.5" customHeight="1">
      <c r="A26" s="19">
        <v>15</v>
      </c>
      <c r="B26" s="14" t="s">
        <v>268</v>
      </c>
      <c r="C26" s="14" t="s">
        <v>269</v>
      </c>
      <c r="D26" s="14" t="s">
        <v>35</v>
      </c>
      <c r="E26" s="16">
        <v>10</v>
      </c>
      <c r="F26" s="16"/>
      <c r="G26" s="16">
        <f t="shared" si="0"/>
        <v>0</v>
      </c>
      <c r="H26" s="27"/>
      <c r="I26" s="15">
        <v>0</v>
      </c>
      <c r="J26" s="15">
        <v>0</v>
      </c>
    </row>
    <row r="27" spans="1:10" s="18" customFormat="1" ht="17.25" customHeight="1">
      <c r="A27" s="19">
        <v>16</v>
      </c>
      <c r="B27" s="14">
        <v>185804312</v>
      </c>
      <c r="C27" s="14" t="s">
        <v>334</v>
      </c>
      <c r="D27" s="14" t="s">
        <v>35</v>
      </c>
      <c r="E27" s="16">
        <v>10</v>
      </c>
      <c r="F27" s="16"/>
      <c r="G27" s="16">
        <f t="shared" si="0"/>
        <v>0</v>
      </c>
      <c r="H27" s="27"/>
      <c r="I27" s="15">
        <v>0</v>
      </c>
      <c r="J27" s="15">
        <v>0</v>
      </c>
    </row>
    <row r="28" spans="1:10" s="18" customFormat="1" ht="24" customHeight="1">
      <c r="A28" s="19">
        <v>17</v>
      </c>
      <c r="B28" s="14" t="s">
        <v>270</v>
      </c>
      <c r="C28" s="14" t="s">
        <v>271</v>
      </c>
      <c r="D28" s="14" t="s">
        <v>35</v>
      </c>
      <c r="E28" s="16">
        <v>90</v>
      </c>
      <c r="F28" s="16"/>
      <c r="G28" s="16">
        <f t="shared" si="0"/>
        <v>0</v>
      </c>
      <c r="H28" s="27"/>
      <c r="I28" s="15">
        <v>0</v>
      </c>
      <c r="J28" s="15">
        <v>0</v>
      </c>
    </row>
    <row r="29" spans="1:10" s="18" customFormat="1" ht="21" customHeight="1">
      <c r="A29" s="10"/>
      <c r="B29" s="11" t="s">
        <v>172</v>
      </c>
      <c r="C29" s="11" t="s">
        <v>173</v>
      </c>
      <c r="D29" s="11"/>
      <c r="E29" s="12"/>
      <c r="F29" s="13"/>
      <c r="G29" s="13">
        <f>SUM(G30)</f>
        <v>0</v>
      </c>
      <c r="H29" s="26"/>
      <c r="I29" s="12"/>
      <c r="J29" s="12"/>
    </row>
    <row r="30" spans="1:10" s="18" customFormat="1" ht="24" customHeight="1">
      <c r="A30" s="19">
        <v>18</v>
      </c>
      <c r="B30" s="14" t="s">
        <v>272</v>
      </c>
      <c r="C30" s="14" t="s">
        <v>273</v>
      </c>
      <c r="D30" s="14" t="s">
        <v>104</v>
      </c>
      <c r="E30" s="15">
        <f>I32</f>
        <v>4.864927</v>
      </c>
      <c r="F30" s="16"/>
      <c r="G30" s="16">
        <f>E30*F30</f>
        <v>0</v>
      </c>
      <c r="H30" s="27"/>
      <c r="I30" s="15">
        <v>0</v>
      </c>
      <c r="J30" s="15">
        <v>0</v>
      </c>
    </row>
    <row r="31" spans="1:10" s="18" customFormat="1" ht="24" customHeight="1">
      <c r="A31" s="20"/>
      <c r="B31" s="21"/>
      <c r="C31" s="21"/>
      <c r="D31" s="21"/>
      <c r="E31" s="22"/>
      <c r="F31" s="23"/>
      <c r="G31" s="23"/>
      <c r="H31" s="23"/>
      <c r="I31" s="22"/>
      <c r="J31" s="22"/>
    </row>
    <row r="32" spans="1:10" s="217" customFormat="1" ht="21" customHeight="1">
      <c r="A32" s="218"/>
      <c r="B32" s="219"/>
      <c r="C32" s="219" t="s">
        <v>183</v>
      </c>
      <c r="D32" s="219"/>
      <c r="E32" s="220"/>
      <c r="F32" s="221"/>
      <c r="G32" s="222">
        <f>G29+G11</f>
        <v>0</v>
      </c>
      <c r="H32" s="216"/>
      <c r="I32" s="223">
        <f>SUM(I12:I30)</f>
        <v>4.864927</v>
      </c>
      <c r="J32" s="223">
        <v>0</v>
      </c>
    </row>
    <row r="33" spans="1:10" s="18" customFormat="1" ht="12" customHeight="1">
      <c r="A33" s="210"/>
      <c r="B33" s="211"/>
      <c r="C33" s="211"/>
      <c r="D33" s="211"/>
      <c r="E33" s="212"/>
      <c r="F33" s="213"/>
      <c r="G33" s="213"/>
      <c r="H33" s="214"/>
      <c r="I33" s="212"/>
      <c r="J33" s="212"/>
    </row>
    <row r="34" spans="1:10" s="18" customFormat="1" ht="12" customHeight="1">
      <c r="A34" s="210"/>
      <c r="B34" s="211"/>
      <c r="C34" s="211"/>
      <c r="D34" s="211"/>
      <c r="E34" s="212"/>
      <c r="F34" s="213"/>
      <c r="G34" s="213"/>
      <c r="H34" s="214"/>
      <c r="I34" s="212"/>
      <c r="J34" s="21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8" sqref="A8:IV8"/>
    </sheetView>
  </sheetViews>
  <sheetFormatPr defaultColWidth="9.33203125" defaultRowHeight="10.5"/>
  <cols>
    <col min="1" max="1" width="12.33203125" style="36" customWidth="1"/>
    <col min="2" max="2" width="42" style="36" customWidth="1"/>
    <col min="3" max="3" width="25.66015625" style="36" customWidth="1"/>
    <col min="4" max="5" width="9.33203125" style="36" customWidth="1"/>
    <col min="6" max="6" width="14.83203125" style="36" customWidth="1"/>
    <col min="7" max="16384" width="9.33203125" style="36" customWidth="1"/>
  </cols>
  <sheetData>
    <row r="2" spans="1:7" s="18" customFormat="1" ht="17.25" customHeight="1">
      <c r="A2" s="17" t="s">
        <v>293</v>
      </c>
      <c r="B2" s="6"/>
      <c r="C2" s="7"/>
      <c r="D2" s="6"/>
      <c r="E2" s="6"/>
      <c r="F2" s="6"/>
      <c r="G2" s="6"/>
    </row>
    <row r="3" ht="13.5" customHeight="1"/>
    <row r="4" spans="1:7" s="40" customFormat="1" ht="20.25" customHeight="1">
      <c r="A4" s="215" t="s">
        <v>295</v>
      </c>
      <c r="B4" s="38"/>
      <c r="C4" s="38"/>
      <c r="D4" s="38"/>
      <c r="E4" s="39"/>
      <c r="F4" s="38"/>
      <c r="G4" s="38"/>
    </row>
    <row r="5" spans="1:7" s="40" customFormat="1" ht="18" customHeight="1">
      <c r="A5" s="37" t="s">
        <v>324</v>
      </c>
      <c r="B5" s="38"/>
      <c r="C5" s="38"/>
      <c r="D5" s="38"/>
      <c r="E5" s="38"/>
      <c r="F5" s="38"/>
      <c r="G5" s="38"/>
    </row>
    <row r="6" ht="12.75">
      <c r="A6" s="41"/>
    </row>
    <row r="7" ht="12.75">
      <c r="A7" s="41"/>
    </row>
    <row r="8" ht="12.75">
      <c r="A8" s="41" t="s">
        <v>399</v>
      </c>
    </row>
    <row r="9" ht="29.25" customHeight="1"/>
    <row r="10" spans="1:3" s="43" customFormat="1" ht="42" customHeight="1" thickBot="1">
      <c r="A10" s="42" t="s">
        <v>309</v>
      </c>
      <c r="B10" s="42" t="s">
        <v>3</v>
      </c>
      <c r="C10" s="42" t="s">
        <v>308</v>
      </c>
    </row>
    <row r="11" spans="1:3" s="47" customFormat="1" ht="18.75" customHeight="1" thickTop="1">
      <c r="A11" s="44"/>
      <c r="B11" s="45"/>
      <c r="C11" s="46"/>
    </row>
    <row r="12" spans="1:6" s="47" customFormat="1" ht="30" customHeight="1">
      <c r="A12" s="48"/>
      <c r="B12" s="49" t="s">
        <v>254</v>
      </c>
      <c r="C12" s="46">
        <f>SUM(C13:C13)</f>
        <v>0</v>
      </c>
      <c r="F12" s="50"/>
    </row>
    <row r="13" spans="1:3" s="47" customFormat="1" ht="30" customHeight="1">
      <c r="A13" s="44">
        <v>762</v>
      </c>
      <c r="B13" s="45" t="s">
        <v>325</v>
      </c>
      <c r="C13" s="46">
        <f>'SO 901'!G11</f>
        <v>0</v>
      </c>
    </row>
    <row r="15" spans="1:6" s="43" customFormat="1" ht="30" customHeight="1">
      <c r="A15" s="51"/>
      <c r="B15" s="52" t="s">
        <v>304</v>
      </c>
      <c r="C15" s="46">
        <f>C12</f>
        <v>0</v>
      </c>
      <c r="F15" s="53"/>
    </row>
    <row r="18" ht="9.75">
      <c r="A18" s="54" t="s">
        <v>206</v>
      </c>
    </row>
    <row r="19" spans="1:5" ht="12.75" customHeight="1">
      <c r="A19" s="266" t="s">
        <v>207</v>
      </c>
      <c r="B19" s="266"/>
      <c r="C19" s="266"/>
      <c r="D19" s="266"/>
      <c r="E19" s="266"/>
    </row>
    <row r="20" spans="1:5" ht="12.75" customHeight="1">
      <c r="A20" s="266" t="s">
        <v>305</v>
      </c>
      <c r="B20" s="266"/>
      <c r="C20" s="266"/>
      <c r="D20" s="266"/>
      <c r="E20" s="266"/>
    </row>
    <row r="21" spans="1:5" ht="12.75" customHeight="1">
      <c r="A21" s="266" t="s">
        <v>306</v>
      </c>
      <c r="B21" s="266"/>
      <c r="C21" s="266"/>
      <c r="D21" s="266"/>
      <c r="E21" s="266"/>
    </row>
    <row r="22" spans="1:5" ht="12.75" customHeight="1">
      <c r="A22" s="266" t="s">
        <v>208</v>
      </c>
      <c r="B22" s="266"/>
      <c r="C22" s="266"/>
      <c r="D22" s="266"/>
      <c r="E22" s="266"/>
    </row>
    <row r="23" spans="1:5" ht="12.75" customHeight="1">
      <c r="A23" s="266" t="s">
        <v>307</v>
      </c>
      <c r="B23" s="266"/>
      <c r="C23" s="266"/>
      <c r="D23" s="266"/>
      <c r="E23" s="266"/>
    </row>
    <row r="24" spans="1:5" ht="12.75" customHeight="1">
      <c r="A24" s="266" t="s">
        <v>209</v>
      </c>
      <c r="B24" s="266"/>
      <c r="C24" s="266"/>
      <c r="D24" s="266"/>
      <c r="E24" s="266"/>
    </row>
  </sheetData>
  <sheetProtection/>
  <mergeCells count="6">
    <mergeCell ref="A23:E23"/>
    <mergeCell ref="A24:E24"/>
    <mergeCell ref="A19:E19"/>
    <mergeCell ref="A20:E20"/>
    <mergeCell ref="A21:E21"/>
    <mergeCell ref="A22:E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I26" sqref="I26"/>
    </sheetView>
  </sheetViews>
  <sheetFormatPr defaultColWidth="10.5" defaultRowHeight="12" customHeight="1"/>
  <cols>
    <col min="1" max="1" width="4.83203125" style="2" customWidth="1"/>
    <col min="2" max="2" width="11.16015625" style="3" customWidth="1"/>
    <col min="3" max="3" width="49.5" style="3" customWidth="1"/>
    <col min="4" max="4" width="5" style="3" customWidth="1"/>
    <col min="5" max="5" width="11" style="4" customWidth="1"/>
    <col min="6" max="6" width="11.16015625" style="5" customWidth="1"/>
    <col min="7" max="7" width="13.5" style="5" customWidth="1"/>
    <col min="8" max="8" width="8.16015625" style="28" hidden="1" customWidth="1"/>
    <col min="9" max="9" width="12.66015625" style="4" customWidth="1"/>
    <col min="10" max="10" width="9.66015625" style="4" customWidth="1"/>
    <col min="11" max="16384" width="10.5" style="1" customWidth="1"/>
  </cols>
  <sheetData>
    <row r="1" spans="1:10" s="18" customFormat="1" ht="17.25" customHeight="1">
      <c r="A1" s="17" t="s">
        <v>0</v>
      </c>
      <c r="B1" s="6"/>
      <c r="C1" s="7"/>
      <c r="D1" s="6"/>
      <c r="E1" s="6"/>
      <c r="F1" s="6"/>
      <c r="G1" s="6"/>
      <c r="H1" s="24"/>
      <c r="I1" s="6"/>
      <c r="J1" s="6"/>
    </row>
    <row r="2" spans="1:10" s="18" customFormat="1" ht="12.75" customHeight="1">
      <c r="A2" s="8"/>
      <c r="B2" s="6"/>
      <c r="C2" s="7"/>
      <c r="D2" s="6"/>
      <c r="E2" s="6"/>
      <c r="F2" s="6"/>
      <c r="G2" s="6"/>
      <c r="H2" s="24"/>
      <c r="I2" s="6"/>
      <c r="J2" s="6"/>
    </row>
    <row r="3" spans="1:7" s="40" customFormat="1" ht="20.25" customHeight="1">
      <c r="A3" s="37" t="s">
        <v>295</v>
      </c>
      <c r="B3" s="38"/>
      <c r="C3" s="38"/>
      <c r="D3" s="38"/>
      <c r="E3" s="39"/>
      <c r="F3" s="38"/>
      <c r="G3" s="38"/>
    </row>
    <row r="4" spans="1:7" s="40" customFormat="1" ht="18" customHeight="1">
      <c r="A4" s="37" t="s">
        <v>324</v>
      </c>
      <c r="B4" s="38"/>
      <c r="C4" s="38"/>
      <c r="D4" s="38"/>
      <c r="E4" s="38"/>
      <c r="F4" s="38"/>
      <c r="G4" s="38"/>
    </row>
    <row r="5" s="36" customFormat="1" ht="12.75">
      <c r="A5" s="41"/>
    </row>
    <row r="6" s="36" customFormat="1" ht="12.75">
      <c r="A6" s="41" t="s">
        <v>399</v>
      </c>
    </row>
    <row r="7" spans="1:10" s="18" customFormat="1" ht="6.75" customHeight="1" thickBot="1">
      <c r="A7" s="6"/>
      <c r="B7" s="6"/>
      <c r="C7" s="7"/>
      <c r="D7" s="6"/>
      <c r="E7" s="6"/>
      <c r="F7" s="6"/>
      <c r="G7" s="6"/>
      <c r="H7" s="24"/>
      <c r="I7" s="6"/>
      <c r="J7" s="6"/>
    </row>
    <row r="8" spans="1:10" s="18" customFormat="1" ht="28.5" customHeight="1" thickBo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25"/>
      <c r="I8" s="9" t="s">
        <v>8</v>
      </c>
      <c r="J8" s="9" t="s">
        <v>9</v>
      </c>
    </row>
    <row r="9" spans="1:10" s="18" customFormat="1" ht="9.75" customHeight="1">
      <c r="A9" s="6"/>
      <c r="B9" s="6"/>
      <c r="C9" s="7"/>
      <c r="D9" s="6"/>
      <c r="E9" s="6"/>
      <c r="F9" s="6"/>
      <c r="G9" s="6"/>
      <c r="H9" s="24"/>
      <c r="I9" s="6"/>
      <c r="J9" s="6"/>
    </row>
    <row r="10" spans="1:10" s="18" customFormat="1" ht="21" customHeight="1">
      <c r="A10" s="10"/>
      <c r="B10" s="11" t="s">
        <v>176</v>
      </c>
      <c r="C10" s="11" t="s">
        <v>177</v>
      </c>
      <c r="D10" s="11"/>
      <c r="E10" s="12"/>
      <c r="F10" s="13"/>
      <c r="G10" s="13"/>
      <c r="H10" s="26"/>
      <c r="I10" s="12"/>
      <c r="J10" s="12"/>
    </row>
    <row r="11" spans="1:10" s="18" customFormat="1" ht="21" customHeight="1">
      <c r="A11" s="10"/>
      <c r="B11" s="11">
        <v>762</v>
      </c>
      <c r="C11" s="11" t="s">
        <v>323</v>
      </c>
      <c r="D11" s="11"/>
      <c r="E11" s="12"/>
      <c r="F11" s="13"/>
      <c r="G11" s="13">
        <f>SUM(G12:G12)</f>
        <v>0</v>
      </c>
      <c r="H11" s="26"/>
      <c r="I11" s="12"/>
      <c r="J11" s="12"/>
    </row>
    <row r="12" spans="1:10" s="18" customFormat="1" ht="24" customHeight="1">
      <c r="A12" s="19">
        <v>1</v>
      </c>
      <c r="B12" s="14" t="s">
        <v>326</v>
      </c>
      <c r="C12" s="14" t="s">
        <v>327</v>
      </c>
      <c r="D12" s="14" t="s">
        <v>24</v>
      </c>
      <c r="E12" s="15">
        <v>2</v>
      </c>
      <c r="F12" s="16"/>
      <c r="G12" s="16">
        <f>E12*F12</f>
        <v>0</v>
      </c>
      <c r="H12" s="27"/>
      <c r="I12" s="15">
        <v>0</v>
      </c>
      <c r="J12" s="15">
        <v>0</v>
      </c>
    </row>
    <row r="13" spans="1:10" s="18" customFormat="1" ht="24" customHeight="1">
      <c r="A13" s="20"/>
      <c r="B13" s="21"/>
      <c r="C13" s="21"/>
      <c r="D13" s="21"/>
      <c r="E13" s="22"/>
      <c r="F13" s="23"/>
      <c r="G13" s="23"/>
      <c r="H13" s="23"/>
      <c r="I13" s="22"/>
      <c r="J13" s="22"/>
    </row>
    <row r="14" spans="1:10" s="217" customFormat="1" ht="21" customHeight="1">
      <c r="A14" s="218"/>
      <c r="B14" s="219"/>
      <c r="C14" s="219" t="s">
        <v>183</v>
      </c>
      <c r="D14" s="219"/>
      <c r="E14" s="220"/>
      <c r="F14" s="221"/>
      <c r="G14" s="222">
        <f>G11</f>
        <v>0</v>
      </c>
      <c r="H14" s="216"/>
      <c r="I14" s="223">
        <f>SUM(I12:I12)</f>
        <v>0</v>
      </c>
      <c r="J14" s="223">
        <v>0</v>
      </c>
    </row>
    <row r="15" spans="1:10" s="18" customFormat="1" ht="12" customHeight="1">
      <c r="A15" s="210"/>
      <c r="B15" s="211"/>
      <c r="C15" s="211"/>
      <c r="D15" s="211"/>
      <c r="E15" s="212"/>
      <c r="F15" s="213"/>
      <c r="G15" s="213"/>
      <c r="H15" s="214"/>
      <c r="I15" s="212"/>
      <c r="J15" s="212"/>
    </row>
    <row r="16" spans="1:10" s="18" customFormat="1" ht="12" customHeight="1">
      <c r="A16" s="210"/>
      <c r="B16" s="211"/>
      <c r="C16" s="211"/>
      <c r="D16" s="211"/>
      <c r="E16" s="212"/>
      <c r="F16" s="213"/>
      <c r="G16" s="213"/>
      <c r="H16" s="214"/>
      <c r="I16" s="212"/>
      <c r="J16" s="21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J22" sqref="J22"/>
    </sheetView>
  </sheetViews>
  <sheetFormatPr defaultColWidth="10.5" defaultRowHeight="12" customHeight="1"/>
  <cols>
    <col min="1" max="1" width="5.33203125" style="2" customWidth="1"/>
    <col min="2" max="2" width="11.16015625" style="3" customWidth="1"/>
    <col min="3" max="3" width="49.5" style="3" customWidth="1"/>
    <col min="4" max="4" width="5" style="3" customWidth="1"/>
    <col min="5" max="5" width="11" style="4" customWidth="1"/>
    <col min="6" max="6" width="11.16015625" style="5" customWidth="1"/>
    <col min="7" max="7" width="13.5" style="5" customWidth="1"/>
    <col min="8" max="16384" width="10.5" style="1" customWidth="1"/>
  </cols>
  <sheetData>
    <row r="1" spans="1:7" s="18" customFormat="1" ht="17.25" customHeight="1">
      <c r="A1" s="17" t="s">
        <v>0</v>
      </c>
      <c r="B1" s="6"/>
      <c r="C1" s="7"/>
      <c r="D1" s="6"/>
      <c r="E1" s="6"/>
      <c r="F1" s="6"/>
      <c r="G1" s="6"/>
    </row>
    <row r="2" spans="1:7" s="18" customFormat="1" ht="12.75" customHeight="1">
      <c r="A2" s="8"/>
      <c r="B2" s="6"/>
      <c r="C2" s="7"/>
      <c r="D2" s="6"/>
      <c r="E2" s="6"/>
      <c r="F2" s="6"/>
      <c r="G2" s="6"/>
    </row>
    <row r="3" spans="1:7" s="40" customFormat="1" ht="20.25" customHeight="1">
      <c r="A3" s="238" t="s">
        <v>295</v>
      </c>
      <c r="B3" s="38"/>
      <c r="C3" s="38"/>
      <c r="D3" s="38"/>
      <c r="E3" s="39"/>
      <c r="F3" s="38"/>
      <c r="G3" s="38"/>
    </row>
    <row r="4" spans="1:7" s="40" customFormat="1" ht="18" customHeight="1">
      <c r="A4" s="37" t="s">
        <v>328</v>
      </c>
      <c r="B4" s="38"/>
      <c r="C4" s="38"/>
      <c r="D4" s="38"/>
      <c r="E4" s="38"/>
      <c r="F4" s="38"/>
      <c r="G4" s="38"/>
    </row>
    <row r="5" s="36" customFormat="1" ht="12.75">
      <c r="A5" s="41"/>
    </row>
    <row r="6" s="36" customFormat="1" ht="12.75">
      <c r="A6" s="41" t="s">
        <v>399</v>
      </c>
    </row>
    <row r="7" spans="1:7" s="18" customFormat="1" ht="6.75" customHeight="1" thickBot="1">
      <c r="A7" s="6"/>
      <c r="B7" s="6"/>
      <c r="C7" s="7"/>
      <c r="D7" s="6"/>
      <c r="E7" s="6"/>
      <c r="F7" s="6"/>
      <c r="G7" s="6"/>
    </row>
    <row r="8" spans="1:7" s="18" customFormat="1" ht="28.5" customHeight="1" thickBo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7" s="18" customFormat="1" ht="9.75" customHeight="1">
      <c r="A9" s="6"/>
      <c r="B9" s="6"/>
      <c r="C9" s="7"/>
      <c r="D9" s="6"/>
      <c r="E9" s="6"/>
      <c r="F9" s="6"/>
      <c r="G9" s="6"/>
    </row>
    <row r="10" spans="1:7" s="18" customFormat="1" ht="21" customHeight="1">
      <c r="A10" s="10"/>
      <c r="B10" s="224" t="s">
        <v>274</v>
      </c>
      <c r="C10" s="224" t="s">
        <v>329</v>
      </c>
      <c r="D10" s="11"/>
      <c r="E10" s="12"/>
      <c r="F10" s="13"/>
      <c r="G10" s="13"/>
    </row>
    <row r="11" spans="1:7" s="18" customFormat="1" ht="12.75" customHeight="1">
      <c r="A11" s="10"/>
      <c r="B11" s="224"/>
      <c r="C11" s="224"/>
      <c r="D11" s="11"/>
      <c r="E11" s="12"/>
      <c r="F11" s="13"/>
      <c r="G11" s="13"/>
    </row>
    <row r="12" spans="1:7" s="18" customFormat="1" ht="21" customHeight="1">
      <c r="A12" s="10"/>
      <c r="B12" s="11"/>
      <c r="C12" s="11"/>
      <c r="D12" s="11"/>
      <c r="E12" s="12"/>
      <c r="F12" s="13"/>
      <c r="G12" s="13"/>
    </row>
    <row r="13" spans="1:7" s="18" customFormat="1" ht="24" customHeight="1">
      <c r="A13" s="19">
        <v>1</v>
      </c>
      <c r="B13" s="14" t="s">
        <v>275</v>
      </c>
      <c r="C13" s="14" t="s">
        <v>276</v>
      </c>
      <c r="D13" s="14" t="s">
        <v>131</v>
      </c>
      <c r="E13" s="16">
        <v>1</v>
      </c>
      <c r="F13" s="16"/>
      <c r="G13" s="16">
        <f>E13*F13</f>
        <v>0</v>
      </c>
    </row>
    <row r="14" spans="1:7" s="18" customFormat="1" ht="24" customHeight="1">
      <c r="A14" s="19">
        <v>2</v>
      </c>
      <c r="B14" s="14" t="s">
        <v>339</v>
      </c>
      <c r="C14" s="14" t="s">
        <v>340</v>
      </c>
      <c r="D14" s="14" t="s">
        <v>131</v>
      </c>
      <c r="E14" s="16">
        <v>1</v>
      </c>
      <c r="F14" s="16"/>
      <c r="G14" s="16">
        <f>E14*F14</f>
        <v>0</v>
      </c>
    </row>
    <row r="15" spans="1:7" s="18" customFormat="1" ht="24" customHeight="1">
      <c r="A15" s="19">
        <v>3</v>
      </c>
      <c r="B15" s="14" t="s">
        <v>277</v>
      </c>
      <c r="C15" s="14" t="s">
        <v>278</v>
      </c>
      <c r="D15" s="14" t="s">
        <v>131</v>
      </c>
      <c r="E15" s="16">
        <v>1</v>
      </c>
      <c r="F15" s="16"/>
      <c r="G15" s="16">
        <f aca="true" t="shared" si="0" ref="G15:G23">E15*F15</f>
        <v>0</v>
      </c>
    </row>
    <row r="16" spans="1:7" s="18" customFormat="1" ht="24" customHeight="1">
      <c r="A16" s="19">
        <v>4</v>
      </c>
      <c r="B16" s="14" t="s">
        <v>279</v>
      </c>
      <c r="C16" s="14" t="s">
        <v>280</v>
      </c>
      <c r="D16" s="14" t="s">
        <v>131</v>
      </c>
      <c r="E16" s="16">
        <v>1</v>
      </c>
      <c r="F16" s="16"/>
      <c r="G16" s="16">
        <f t="shared" si="0"/>
        <v>0</v>
      </c>
    </row>
    <row r="17" spans="1:7" s="18" customFormat="1" ht="24" customHeight="1">
      <c r="A17" s="19">
        <v>5</v>
      </c>
      <c r="B17" s="14" t="s">
        <v>281</v>
      </c>
      <c r="C17" s="14" t="s">
        <v>282</v>
      </c>
      <c r="D17" s="14" t="s">
        <v>131</v>
      </c>
      <c r="E17" s="16">
        <v>1</v>
      </c>
      <c r="F17" s="16"/>
      <c r="G17" s="16">
        <f t="shared" si="0"/>
        <v>0</v>
      </c>
    </row>
    <row r="18" spans="1:7" s="18" customFormat="1" ht="27.75" customHeight="1">
      <c r="A18" s="19">
        <v>6</v>
      </c>
      <c r="B18" s="14" t="s">
        <v>283</v>
      </c>
      <c r="C18" s="14" t="s">
        <v>357</v>
      </c>
      <c r="D18" s="14" t="s">
        <v>131</v>
      </c>
      <c r="E18" s="16">
        <v>1</v>
      </c>
      <c r="F18" s="16"/>
      <c r="G18" s="16">
        <f t="shared" si="0"/>
        <v>0</v>
      </c>
    </row>
    <row r="19" spans="1:7" s="18" customFormat="1" ht="23.25" customHeight="1">
      <c r="A19" s="19">
        <v>7</v>
      </c>
      <c r="B19" s="14" t="s">
        <v>336</v>
      </c>
      <c r="C19" s="14" t="s">
        <v>355</v>
      </c>
      <c r="D19" s="14" t="s">
        <v>335</v>
      </c>
      <c r="E19" s="16">
        <v>2</v>
      </c>
      <c r="F19" s="16"/>
      <c r="G19" s="16">
        <f t="shared" si="0"/>
        <v>0</v>
      </c>
    </row>
    <row r="20" spans="1:7" s="18" customFormat="1" ht="24" customHeight="1">
      <c r="A20" s="19">
        <v>8</v>
      </c>
      <c r="B20" s="14" t="s">
        <v>284</v>
      </c>
      <c r="C20" s="14" t="s">
        <v>331</v>
      </c>
      <c r="D20" s="14" t="s">
        <v>131</v>
      </c>
      <c r="E20" s="16">
        <v>1</v>
      </c>
      <c r="F20" s="16"/>
      <c r="G20" s="16">
        <f t="shared" si="0"/>
        <v>0</v>
      </c>
    </row>
    <row r="21" spans="1:7" s="18" customFormat="1" ht="24" customHeight="1">
      <c r="A21" s="19">
        <v>9</v>
      </c>
      <c r="B21" s="14" t="s">
        <v>337</v>
      </c>
      <c r="C21" s="14" t="s">
        <v>338</v>
      </c>
      <c r="D21" s="14" t="s">
        <v>131</v>
      </c>
      <c r="E21" s="16">
        <v>1</v>
      </c>
      <c r="F21" s="16"/>
      <c r="G21" s="16">
        <f t="shared" si="0"/>
        <v>0</v>
      </c>
    </row>
    <row r="22" spans="1:7" s="18" customFormat="1" ht="24" customHeight="1">
      <c r="A22" s="19">
        <v>10</v>
      </c>
      <c r="B22" s="14" t="s">
        <v>285</v>
      </c>
      <c r="C22" s="14" t="s">
        <v>286</v>
      </c>
      <c r="D22" s="14" t="s">
        <v>131</v>
      </c>
      <c r="E22" s="16">
        <v>1</v>
      </c>
      <c r="F22" s="16"/>
      <c r="G22" s="16">
        <f t="shared" si="0"/>
        <v>0</v>
      </c>
    </row>
    <row r="23" spans="1:7" s="18" customFormat="1" ht="24" customHeight="1">
      <c r="A23" s="19">
        <v>11</v>
      </c>
      <c r="B23" s="14" t="s">
        <v>287</v>
      </c>
      <c r="C23" s="14" t="s">
        <v>288</v>
      </c>
      <c r="D23" s="14" t="s">
        <v>131</v>
      </c>
      <c r="E23" s="16">
        <v>1</v>
      </c>
      <c r="F23" s="16"/>
      <c r="G23" s="16">
        <f t="shared" si="0"/>
        <v>0</v>
      </c>
    </row>
    <row r="24" spans="1:7" s="18" customFormat="1" ht="24" customHeight="1">
      <c r="A24" s="20"/>
      <c r="B24" s="21"/>
      <c r="C24" s="21"/>
      <c r="D24" s="21"/>
      <c r="E24" s="22"/>
      <c r="F24" s="23"/>
      <c r="G24" s="23"/>
    </row>
    <row r="25" spans="1:7" s="230" customFormat="1" ht="21" customHeight="1">
      <c r="A25" s="225"/>
      <c r="B25" s="226"/>
      <c r="C25" s="226" t="s">
        <v>330</v>
      </c>
      <c r="D25" s="226"/>
      <c r="E25" s="227"/>
      <c r="F25" s="228"/>
      <c r="G25" s="229">
        <f>SUM(G13:G24)</f>
        <v>0</v>
      </c>
    </row>
    <row r="26" spans="1:7" s="18" customFormat="1" ht="12" customHeight="1">
      <c r="A26" s="210"/>
      <c r="B26" s="211"/>
      <c r="C26" s="211"/>
      <c r="D26" s="211"/>
      <c r="E26" s="212"/>
      <c r="F26" s="213"/>
      <c r="G26" s="213"/>
    </row>
    <row r="27" spans="1:7" s="18" customFormat="1" ht="12" customHeight="1">
      <c r="A27" s="210"/>
      <c r="B27" s="211"/>
      <c r="C27" s="211"/>
      <c r="D27" s="211"/>
      <c r="E27" s="212"/>
      <c r="F27" s="213"/>
      <c r="G27" s="2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2018-06-19T07:28:12Z</cp:lastPrinted>
  <dcterms:created xsi:type="dcterms:W3CDTF">2018-06-19T20:37:19Z</dcterms:created>
  <dcterms:modified xsi:type="dcterms:W3CDTF">2018-06-21T07:30:35Z</dcterms:modified>
  <cp:category/>
  <cp:version/>
  <cp:contentType/>
  <cp:contentStatus/>
</cp:coreProperties>
</file>