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14- LS Predajná 14-8 za VC č.1\"/>
    </mc:Choice>
  </mc:AlternateContent>
  <bookViews>
    <workbookView xWindow="1956" yWindow="-36" windowWidth="21072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ponuka'!$A$1:$P$41</definedName>
  </definedNames>
  <calcPr calcId="162913"/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12" i="1"/>
  <c r="H11" i="1"/>
  <c r="P12" i="1" l="1"/>
  <c r="P13" i="1"/>
  <c r="P25" i="1"/>
  <c r="Q25" i="1" s="1"/>
  <c r="P17" i="1"/>
  <c r="P18" i="1"/>
  <c r="P19" i="1"/>
  <c r="P11" i="1"/>
  <c r="P14" i="1"/>
  <c r="P15" i="1"/>
  <c r="P16" i="1"/>
  <c r="P20" i="1"/>
  <c r="P21" i="1"/>
  <c r="P22" i="1"/>
  <c r="P23" i="1"/>
  <c r="P24" i="1"/>
  <c r="P27" i="1" l="1"/>
  <c r="M27" i="1"/>
  <c r="P29" i="1"/>
  <c r="P28" i="1" s="1"/>
  <c r="Q23" i="1" l="1"/>
  <c r="Q22" i="1" l="1"/>
  <c r="Q21" i="1"/>
  <c r="Q20" i="1"/>
  <c r="Q19" i="1"/>
  <c r="Q18" i="1" l="1"/>
  <c r="Q24" i="1" l="1"/>
  <c r="Q17" i="1"/>
  <c r="Q16" i="1"/>
  <c r="Q15" i="1"/>
  <c r="Q14" i="1"/>
  <c r="Q13" i="1"/>
  <c r="Q12" i="1"/>
  <c r="Q11" i="1"/>
  <c r="H26" i="1" l="1"/>
  <c r="Q27" i="1" l="1"/>
</calcChain>
</file>

<file path=xl/sharedStrings.xml><?xml version="1.0" encoding="utf-8"?>
<sst xmlns="http://schemas.openxmlformats.org/spreadsheetml/2006/main" count="183" uniqueCount="125">
  <si>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</si>
  <si>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</si>
  <si>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</si>
  <si>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</si>
  <si>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</si>
  <si>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</si>
  <si>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</si>
  <si>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</si>
  <si>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</si>
  <si>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</si>
  <si>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</si>
  <si>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</si>
  <si>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</si>
  <si>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</si>
  <si>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</si>
  <si>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</si>
  <si>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</si>
  <si>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</si>
  <si>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</si>
  <si>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</si>
  <si>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</si>
  <si>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</si>
  <si>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</si>
  <si>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</si>
  <si>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</si>
  <si>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</si>
  <si>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</si>
  <si>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</si>
  <si>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</si>
  <si>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</si>
  <si>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</si>
  <si>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</si>
  <si>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</si>
  <si>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</si>
  <si>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</si>
  <si>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</si>
  <si>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</si>
  <si>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</si>
  <si>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</si>
  <si>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</si>
  <si>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</si>
  <si>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</si>
  <si>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</si>
  <si>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</si>
  <si>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</si>
  <si>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</si>
  <si>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</si>
  <si>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</si>
  <si>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</si>
  <si>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</si>
  <si>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</si>
  <si>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</si>
  <si>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</si>
  <si>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</si>
  <si>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</si>
  <si>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</si>
  <si>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</si>
  <si>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</si>
  <si>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</si>
  <si>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</si>
  <si>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</si>
  <si>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</si>
  <si>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</si>
  <si>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</si>
  <si>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</si>
  <si>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</si>
  <si>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</si>
  <si>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</si>
  <si>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: Skracovanie na OD.</t>
    </r>
  </si>
  <si>
    <t>80/600</t>
  </si>
  <si>
    <t>120/400</t>
  </si>
  <si>
    <t>Názov predmetu zákazky:</t>
  </si>
  <si>
    <t>Názov výzvy:</t>
  </si>
  <si>
    <t>Objednávateľ:</t>
  </si>
  <si>
    <t>Lesy SR š.p. organizačná zložka OZ Horehronie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</si>
  <si>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</si>
  <si>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t>Železnô</t>
  </si>
  <si>
    <t>Lesnícke služby v ťažbovom procese na OZ Slovenská Ľupča na roky 2021-2024</t>
  </si>
  <si>
    <t>150A2</t>
  </si>
  <si>
    <t>159A2</t>
  </si>
  <si>
    <t>292B0-1</t>
  </si>
  <si>
    <t>292B0-2</t>
  </si>
  <si>
    <t>303A1</t>
  </si>
  <si>
    <t>308A0</t>
  </si>
  <si>
    <t>309_1</t>
  </si>
  <si>
    <t>314_0</t>
  </si>
  <si>
    <t>454_0</t>
  </si>
  <si>
    <t>467_1</t>
  </si>
  <si>
    <t>291A1</t>
  </si>
  <si>
    <t>471_0</t>
  </si>
  <si>
    <t>472_1-6</t>
  </si>
  <si>
    <t>472_1-7</t>
  </si>
  <si>
    <t>477A0</t>
  </si>
  <si>
    <t>1, 2, 4b, 4a, 6, 7</t>
  </si>
  <si>
    <t>1, 2 ,4d, 4a, 6, 7</t>
  </si>
  <si>
    <t>1, 7</t>
  </si>
  <si>
    <t xml:space="preserve"> 1, 7 </t>
  </si>
  <si>
    <t>0,29/0,1</t>
  </si>
  <si>
    <t>70/250</t>
  </si>
  <si>
    <t>0,2/0,11</t>
  </si>
  <si>
    <t>130/400</t>
  </si>
  <si>
    <t>0,51/0,31</t>
  </si>
  <si>
    <t>120/500</t>
  </si>
  <si>
    <t>0,15/0,1</t>
  </si>
  <si>
    <t>-</t>
  </si>
  <si>
    <t>0,02/0,08</t>
  </si>
  <si>
    <t>1,01/0,69</t>
  </si>
  <si>
    <t>0,75/0,59</t>
  </si>
  <si>
    <t>90/750</t>
  </si>
  <si>
    <t>0,63/0,34</t>
  </si>
  <si>
    <t>100/1500</t>
  </si>
  <si>
    <t>0,51/0,41</t>
  </si>
  <si>
    <t>200/250</t>
  </si>
  <si>
    <t>0,96/0,73</t>
  </si>
  <si>
    <t>200/300</t>
  </si>
  <si>
    <t>2,22/1,85</t>
  </si>
  <si>
    <t>185/150</t>
  </si>
  <si>
    <t>1,65/1,08</t>
  </si>
  <si>
    <t>145/100</t>
  </si>
  <si>
    <t>2,85/2,41</t>
  </si>
  <si>
    <t>150/200</t>
  </si>
  <si>
    <t>1,59/2,26</t>
  </si>
  <si>
    <t>150/100</t>
  </si>
  <si>
    <t>2,91/1,39</t>
  </si>
  <si>
    <t>Ťažbová činnosť na OZ Horehronie, LS Predajná- výzva č.14 -14/8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</si>
</sst>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11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8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24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3" fontId="9" fillId="2" borderId="24" xfId="0" applyNumberFormat="1" applyFont="1" applyFill="1" applyBorder="1" applyAlignment="1" applyProtection="1">
      <alignment horizontal="right" vertical="center"/>
    </xf>
    <xf numFmtId="0" fontId="9" fillId="2" borderId="24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2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  <protection locked="0"/>
    </xf>
    <xf numFmtId="4" fontId="5" fillId="2" borderId="17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Protection="1"/>
    <xf numFmtId="0" fontId="0" fillId="2" borderId="23" xfId="0" applyFill="1" applyBorder="1" applyProtection="1"/>
    <xf numFmtId="2" fontId="5" fillId="2" borderId="15" xfId="0" applyNumberFormat="1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 wrapText="1"/>
    </xf>
    <xf numFmtId="3" fontId="9" fillId="2" borderId="1" xfId="0" applyNumberFormat="1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9" fillId="2" borderId="36" xfId="0" applyFont="1" applyFill="1" applyBorder="1" applyAlignment="1" applyProtection="1">
      <alignment horizontal="center" vertical="center" wrapText="1"/>
    </xf>
    <xf numFmtId="3" fontId="9" fillId="2" borderId="36" xfId="0" applyNumberFormat="1" applyFont="1" applyFill="1" applyBorder="1" applyAlignment="1" applyProtection="1">
      <alignment horizontal="right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/>
    <xf numFmtId="0" fontId="11" fillId="0" borderId="0" xfId="0" applyFont="1" applyFill="1" applyBorder="1" applyAlignment="1" applyProtection="1"/>
    <xf numFmtId="0" fontId="9" fillId="2" borderId="15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4" fontId="9" fillId="2" borderId="15" xfId="0" applyNumberFormat="1" applyFont="1" applyFill="1" applyBorder="1" applyAlignment="1" applyProtection="1">
      <alignment horizontal="center" vertical="center"/>
    </xf>
    <xf numFmtId="14" fontId="9" fillId="2" borderId="33" xfId="0" applyNumberFormat="1" applyFont="1" applyFill="1" applyBorder="1" applyAlignment="1" applyProtection="1">
      <alignment horizontal="center" vertical="center"/>
    </xf>
    <xf numFmtId="4" fontId="5" fillId="2" borderId="24" xfId="0" applyNumberFormat="1" applyFont="1" applyFill="1" applyBorder="1" applyAlignment="1" applyProtection="1">
      <alignment horizontal="right" vertical="center"/>
    </xf>
    <xf numFmtId="0" fontId="3" fillId="2" borderId="19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/>
    <xf numFmtId="0" fontId="15" fillId="0" borderId="0" xfId="0" applyFont="1" applyFill="1" applyAlignment="1"/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16" fillId="0" borderId="0" xfId="0" applyFont="1" applyFill="1" applyAlignment="1"/>
    <xf numFmtId="0" fontId="17" fillId="0" borderId="0" xfId="0" applyFont="1" applyFill="1" applyAlignment="1"/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5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4" fillId="3" borderId="19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  <protection locked="0"/>
    </xf>
    <xf numFmtId="0" fontId="4" fillId="3" borderId="20" xfId="0" applyFont="1" applyFill="1" applyBorder="1" applyAlignment="1" applyProtection="1">
      <alignment horizontal="left"/>
      <protection locked="0"/>
    </xf>
    <xf numFmtId="0" fontId="0" fillId="3" borderId="19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29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5" fillId="2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view="pageBreakPreview" zoomScaleNormal="100" zoomScaleSheetLayoutView="100" workbookViewId="0">
      <selection activeCell="O11" sqref="O11"/>
    </sheetView>
  </sheetViews>
  <sheetFormatPr defaultRowHeight="14.4" x14ac:dyDescent="0.3"/>
  <cols>
    <col min="1" max="1" width="13.6640625" customWidth="1"/>
    <col min="2" max="2" width="12" customWidth="1"/>
    <col min="3" max="3" width="14.88671875" customWidth="1"/>
    <col min="4" max="5" width="16" customWidth="1"/>
    <col min="8" max="8" width="11.88671875" customWidth="1"/>
    <col min="9" max="9" width="9.6640625" customWidth="1"/>
    <col min="12" max="12" width="11.44140625" customWidth="1"/>
    <col min="13" max="13" width="16.109375" customWidth="1"/>
    <col min="14" max="14" width="6.109375" customWidth="1"/>
    <col min="15" max="15" width="13.88671875" customWidth="1"/>
    <col min="16" max="16" width="15.88671875" customWidth="1"/>
    <col min="17" max="17" width="14.5546875" customWidth="1"/>
    <col min="18" max="18" width="9.44140625" bestFit="1" customWidth="1"/>
  </cols>
  <sheetData>
    <row r="1" spans="1:18" ht="23.25" customHeight="1" x14ac:dyDescent="0.3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16" t="s">
        <v>64</v>
      </c>
      <c r="P1" s="15"/>
    </row>
    <row r="2" spans="1:18" ht="16.5" customHeight="1" x14ac:dyDescent="0.3">
      <c r="A2" s="17" t="s">
        <v>71</v>
      </c>
      <c r="B2" s="64"/>
      <c r="C2" s="87" t="s">
        <v>77</v>
      </c>
      <c r="D2" s="88"/>
      <c r="E2" s="88"/>
      <c r="F2" s="88"/>
      <c r="G2" s="88"/>
      <c r="H2" s="88"/>
      <c r="I2" s="88"/>
      <c r="J2" s="88"/>
      <c r="K2" s="88"/>
      <c r="L2" s="88"/>
      <c r="M2" s="13"/>
      <c r="N2" s="16" t="s">
        <v>65</v>
      </c>
      <c r="P2" s="15"/>
    </row>
    <row r="3" spans="1:18" ht="24" customHeight="1" x14ac:dyDescent="0.35">
      <c r="A3" s="17" t="s">
        <v>72</v>
      </c>
      <c r="B3" s="64"/>
      <c r="C3" s="97" t="s">
        <v>124</v>
      </c>
      <c r="D3" s="98"/>
      <c r="E3" s="98"/>
      <c r="F3" s="98"/>
      <c r="G3" s="98"/>
      <c r="H3" s="98"/>
      <c r="I3" s="98"/>
      <c r="J3" s="98"/>
      <c r="K3" s="98"/>
      <c r="L3" s="98"/>
      <c r="M3" s="13"/>
      <c r="N3" s="13"/>
      <c r="O3" s="14"/>
      <c r="P3" s="15"/>
    </row>
    <row r="4" spans="1:18" ht="3.75" customHeight="1" x14ac:dyDescent="0.3">
      <c r="A4" s="18"/>
      <c r="B4" s="18"/>
      <c r="C4" s="18"/>
      <c r="D4" s="18"/>
      <c r="E4" s="18"/>
      <c r="F4" s="79"/>
      <c r="G4" s="79"/>
      <c r="H4" s="19"/>
      <c r="I4" s="18"/>
      <c r="J4" s="18"/>
      <c r="K4" s="18"/>
      <c r="L4" s="18"/>
      <c r="M4" s="18"/>
      <c r="N4" s="18"/>
      <c r="O4" s="18"/>
      <c r="P4" s="18"/>
    </row>
    <row r="5" spans="1:18" ht="15.6" x14ac:dyDescent="0.3">
      <c r="A5" s="66" t="s">
        <v>73</v>
      </c>
      <c r="B5" s="67"/>
      <c r="C5" s="68" t="s">
        <v>74</v>
      </c>
      <c r="D5" s="67"/>
      <c r="E5" s="67"/>
      <c r="F5" s="67"/>
      <c r="G5" s="67"/>
      <c r="H5" s="19"/>
      <c r="I5" s="18"/>
      <c r="J5" s="18"/>
      <c r="K5" s="20"/>
      <c r="L5" s="18"/>
      <c r="M5" s="18"/>
      <c r="N5" s="18"/>
      <c r="O5" s="18"/>
      <c r="P5" s="18"/>
    </row>
    <row r="6" spans="1:18" ht="2.4" customHeight="1" thickBot="1" x14ac:dyDescent="0.35">
      <c r="A6" s="21"/>
      <c r="B6" s="80"/>
      <c r="C6" s="80"/>
      <c r="D6" s="80"/>
      <c r="E6" s="80"/>
      <c r="F6" s="80"/>
      <c r="G6" s="80"/>
      <c r="H6" s="19"/>
      <c r="I6" s="18"/>
      <c r="J6" s="18"/>
      <c r="K6" s="18"/>
      <c r="L6" s="18"/>
      <c r="M6" s="18"/>
      <c r="N6" s="18"/>
      <c r="O6" s="18"/>
      <c r="P6" s="18"/>
    </row>
    <row r="7" spans="1:18" ht="16.5" customHeight="1" thickBot="1" x14ac:dyDescent="0.35">
      <c r="A7" s="77" t="s">
        <v>67</v>
      </c>
      <c r="B7" s="78"/>
      <c r="C7" s="22"/>
      <c r="D7" s="23"/>
      <c r="E7" s="23"/>
      <c r="F7" s="23"/>
      <c r="G7" s="23"/>
      <c r="H7" s="19"/>
      <c r="I7" s="18"/>
      <c r="J7" s="18"/>
      <c r="K7" s="18"/>
      <c r="L7" s="18"/>
      <c r="M7" s="18"/>
      <c r="N7" s="18"/>
      <c r="O7" s="18"/>
      <c r="P7" s="18"/>
    </row>
    <row r="8" spans="1:18" ht="21" customHeight="1" thickBot="1" x14ac:dyDescent="0.35">
      <c r="A8" s="47" t="s">
        <v>6</v>
      </c>
      <c r="B8" s="81" t="s">
        <v>0</v>
      </c>
      <c r="C8" s="95" t="s">
        <v>51</v>
      </c>
      <c r="D8" s="96"/>
      <c r="E8" s="84" t="s">
        <v>66</v>
      </c>
      <c r="F8" s="112" t="s">
        <v>1</v>
      </c>
      <c r="G8" s="113"/>
      <c r="H8" s="114"/>
      <c r="I8" s="89" t="s">
        <v>2</v>
      </c>
      <c r="J8" s="84" t="s">
        <v>3</v>
      </c>
      <c r="K8" s="89" t="s">
        <v>4</v>
      </c>
      <c r="L8" s="92" t="s">
        <v>5</v>
      </c>
      <c r="M8" s="84" t="s">
        <v>52</v>
      </c>
      <c r="N8" s="110" t="s">
        <v>57</v>
      </c>
      <c r="O8" s="99" t="s">
        <v>75</v>
      </c>
      <c r="P8" s="102" t="s">
        <v>56</v>
      </c>
    </row>
    <row r="9" spans="1:18" ht="21.75" customHeight="1" x14ac:dyDescent="0.3">
      <c r="A9" s="24"/>
      <c r="B9" s="82"/>
      <c r="C9" s="105" t="s">
        <v>63</v>
      </c>
      <c r="D9" s="106"/>
      <c r="E9" s="85"/>
      <c r="F9" s="109" t="s">
        <v>7</v>
      </c>
      <c r="G9" s="85" t="s">
        <v>8</v>
      </c>
      <c r="H9" s="84" t="s">
        <v>9</v>
      </c>
      <c r="I9" s="90"/>
      <c r="J9" s="85"/>
      <c r="K9" s="90"/>
      <c r="L9" s="93"/>
      <c r="M9" s="85"/>
      <c r="N9" s="111"/>
      <c r="O9" s="100"/>
      <c r="P9" s="103"/>
    </row>
    <row r="10" spans="1:18" ht="50.25" customHeight="1" thickBot="1" x14ac:dyDescent="0.35">
      <c r="A10" s="50"/>
      <c r="B10" s="83"/>
      <c r="C10" s="107"/>
      <c r="D10" s="108"/>
      <c r="E10" s="86"/>
      <c r="F10" s="107"/>
      <c r="G10" s="86"/>
      <c r="H10" s="86"/>
      <c r="I10" s="91"/>
      <c r="J10" s="86"/>
      <c r="K10" s="91"/>
      <c r="L10" s="94"/>
      <c r="M10" s="86"/>
      <c r="N10" s="108"/>
      <c r="O10" s="101"/>
      <c r="P10" s="104"/>
    </row>
    <row r="11" spans="1:18" x14ac:dyDescent="0.3">
      <c r="A11" s="25" t="s">
        <v>76</v>
      </c>
      <c r="B11" s="53" t="s">
        <v>78</v>
      </c>
      <c r="C11" s="74" t="s">
        <v>93</v>
      </c>
      <c r="D11" s="75"/>
      <c r="E11" s="72">
        <v>44926</v>
      </c>
      <c r="F11" s="54">
        <v>17</v>
      </c>
      <c r="G11" s="54">
        <v>40</v>
      </c>
      <c r="H11" s="54">
        <f>F11+G11</f>
        <v>57</v>
      </c>
      <c r="I11" s="55" t="s">
        <v>31</v>
      </c>
      <c r="J11" s="53">
        <v>45</v>
      </c>
      <c r="K11" s="53" t="s">
        <v>97</v>
      </c>
      <c r="L11" s="56" t="s">
        <v>98</v>
      </c>
      <c r="M11" s="26">
        <v>2785.06</v>
      </c>
      <c r="N11" s="69" t="s">
        <v>58</v>
      </c>
      <c r="O11" s="45"/>
      <c r="P11" s="49">
        <f>H11*O11</f>
        <v>0</v>
      </c>
      <c r="Q11" s="12" t="str">
        <f t="shared" ref="Q11:Q15" si="0">IF( P11=0," ", IF(100-((M11/P11)*100)&gt;20,"viac ako 20%",0))</f>
        <v xml:space="preserve"> </v>
      </c>
      <c r="R11" s="51"/>
    </row>
    <row r="12" spans="1:18" x14ac:dyDescent="0.3">
      <c r="A12" s="25" t="s">
        <v>76</v>
      </c>
      <c r="B12" s="53" t="s">
        <v>79</v>
      </c>
      <c r="C12" s="74" t="s">
        <v>94</v>
      </c>
      <c r="D12" s="75"/>
      <c r="E12" s="72">
        <v>44926</v>
      </c>
      <c r="F12" s="54">
        <v>40</v>
      </c>
      <c r="G12" s="54">
        <v>11</v>
      </c>
      <c r="H12" s="54">
        <f>F12+G12</f>
        <v>51</v>
      </c>
      <c r="I12" s="55" t="s">
        <v>31</v>
      </c>
      <c r="J12" s="53">
        <v>65</v>
      </c>
      <c r="K12" s="53" t="s">
        <v>99</v>
      </c>
      <c r="L12" s="58" t="s">
        <v>100</v>
      </c>
      <c r="M12" s="26">
        <v>1606.56</v>
      </c>
      <c r="N12" s="70" t="s">
        <v>58</v>
      </c>
      <c r="O12" s="46"/>
      <c r="P12" s="49">
        <f t="shared" ref="P12:P25" si="1">H12*O12</f>
        <v>0</v>
      </c>
      <c r="Q12" s="12" t="str">
        <f t="shared" si="0"/>
        <v xml:space="preserve"> </v>
      </c>
      <c r="R12" s="51"/>
    </row>
    <row r="13" spans="1:18" x14ac:dyDescent="0.3">
      <c r="A13" s="25" t="s">
        <v>76</v>
      </c>
      <c r="B13" s="53" t="s">
        <v>80</v>
      </c>
      <c r="C13" s="74" t="s">
        <v>93</v>
      </c>
      <c r="D13" s="75"/>
      <c r="E13" s="72">
        <v>44926</v>
      </c>
      <c r="F13" s="54">
        <v>100</v>
      </c>
      <c r="G13" s="54">
        <v>14</v>
      </c>
      <c r="H13" s="54">
        <f t="shared" ref="H13:H25" si="2">F13+G13</f>
        <v>114</v>
      </c>
      <c r="I13" s="55" t="s">
        <v>31</v>
      </c>
      <c r="J13" s="53">
        <v>70</v>
      </c>
      <c r="K13" s="53" t="s">
        <v>101</v>
      </c>
      <c r="L13" s="58" t="s">
        <v>102</v>
      </c>
      <c r="M13" s="26">
        <v>4488.59</v>
      </c>
      <c r="N13" s="71" t="s">
        <v>58</v>
      </c>
      <c r="O13" s="46"/>
      <c r="P13" s="49">
        <f t="shared" si="1"/>
        <v>0</v>
      </c>
      <c r="Q13" s="12" t="str">
        <f t="shared" si="0"/>
        <v xml:space="preserve"> </v>
      </c>
      <c r="R13" s="51"/>
    </row>
    <row r="14" spans="1:18" x14ac:dyDescent="0.3">
      <c r="A14" s="25" t="s">
        <v>76</v>
      </c>
      <c r="B14" s="53" t="s">
        <v>81</v>
      </c>
      <c r="C14" s="74" t="s">
        <v>95</v>
      </c>
      <c r="D14" s="75"/>
      <c r="E14" s="72">
        <v>44926</v>
      </c>
      <c r="F14" s="54">
        <v>64</v>
      </c>
      <c r="G14" s="54">
        <v>14</v>
      </c>
      <c r="H14" s="54">
        <f t="shared" si="2"/>
        <v>78</v>
      </c>
      <c r="I14" s="55" t="s">
        <v>31</v>
      </c>
      <c r="J14" s="53">
        <v>70</v>
      </c>
      <c r="K14" s="53" t="s">
        <v>103</v>
      </c>
      <c r="L14" s="58" t="s">
        <v>104</v>
      </c>
      <c r="M14" s="26">
        <v>447.63</v>
      </c>
      <c r="N14" s="69" t="s">
        <v>58</v>
      </c>
      <c r="O14" s="46"/>
      <c r="P14" s="49">
        <f t="shared" si="1"/>
        <v>0</v>
      </c>
      <c r="Q14" s="12" t="str">
        <f t="shared" si="0"/>
        <v xml:space="preserve"> </v>
      </c>
      <c r="R14" s="51"/>
    </row>
    <row r="15" spans="1:18" x14ac:dyDescent="0.3">
      <c r="A15" s="25" t="s">
        <v>76</v>
      </c>
      <c r="B15" s="60" t="s">
        <v>82</v>
      </c>
      <c r="C15" s="74" t="s">
        <v>96</v>
      </c>
      <c r="D15" s="75"/>
      <c r="E15" s="72">
        <v>44926</v>
      </c>
      <c r="F15" s="61">
        <v>9</v>
      </c>
      <c r="G15" s="61">
        <v>22</v>
      </c>
      <c r="H15" s="54">
        <f t="shared" si="2"/>
        <v>31</v>
      </c>
      <c r="I15" s="55" t="s">
        <v>31</v>
      </c>
      <c r="J15" s="60">
        <v>65</v>
      </c>
      <c r="K15" s="60" t="s">
        <v>105</v>
      </c>
      <c r="L15" s="58" t="s">
        <v>104</v>
      </c>
      <c r="M15" s="62">
        <v>228.88</v>
      </c>
      <c r="N15" s="69" t="s">
        <v>58</v>
      </c>
      <c r="O15" s="46"/>
      <c r="P15" s="49">
        <f t="shared" si="1"/>
        <v>0</v>
      </c>
      <c r="Q15" s="12" t="str">
        <f t="shared" si="0"/>
        <v xml:space="preserve"> </v>
      </c>
      <c r="R15" s="51"/>
    </row>
    <row r="16" spans="1:18" x14ac:dyDescent="0.3">
      <c r="A16" s="25" t="s">
        <v>76</v>
      </c>
      <c r="B16" s="53" t="s">
        <v>83</v>
      </c>
      <c r="C16" s="74" t="s">
        <v>93</v>
      </c>
      <c r="D16" s="75"/>
      <c r="E16" s="72">
        <v>44926</v>
      </c>
      <c r="F16" s="54">
        <v>103.22</v>
      </c>
      <c r="G16" s="54">
        <v>50.27</v>
      </c>
      <c r="H16" s="54">
        <f t="shared" si="2"/>
        <v>153.49</v>
      </c>
      <c r="I16" s="55" t="s">
        <v>33</v>
      </c>
      <c r="J16" s="53">
        <v>60</v>
      </c>
      <c r="K16" s="53" t="s">
        <v>106</v>
      </c>
      <c r="L16" s="58" t="s">
        <v>69</v>
      </c>
      <c r="M16" s="26">
        <v>4058.35</v>
      </c>
      <c r="N16" s="69" t="s">
        <v>58</v>
      </c>
      <c r="O16" s="46"/>
      <c r="P16" s="49">
        <f t="shared" si="1"/>
        <v>0</v>
      </c>
      <c r="Q16" s="12" t="str">
        <f>IF( P16=0," ", IF(100-((M16/P16)*100)&gt;20,"viac ako 20%",0))</f>
        <v xml:space="preserve"> </v>
      </c>
      <c r="R16" s="51"/>
    </row>
    <row r="17" spans="1:18" x14ac:dyDescent="0.3">
      <c r="A17" s="25" t="s">
        <v>76</v>
      </c>
      <c r="B17" s="53" t="s">
        <v>84</v>
      </c>
      <c r="C17" s="74" t="s">
        <v>93</v>
      </c>
      <c r="D17" s="75"/>
      <c r="E17" s="72">
        <v>44926</v>
      </c>
      <c r="F17" s="54">
        <v>313.8</v>
      </c>
      <c r="G17" s="54">
        <v>84.35</v>
      </c>
      <c r="H17" s="54">
        <f t="shared" si="2"/>
        <v>398.15</v>
      </c>
      <c r="I17" s="55" t="s">
        <v>33</v>
      </c>
      <c r="J17" s="53">
        <v>65</v>
      </c>
      <c r="K17" s="53" t="s">
        <v>107</v>
      </c>
      <c r="L17" s="57" t="s">
        <v>108</v>
      </c>
      <c r="M17" s="26">
        <v>12284.71</v>
      </c>
      <c r="N17" s="69" t="s">
        <v>58</v>
      </c>
      <c r="O17" s="46"/>
      <c r="P17" s="49">
        <f t="shared" si="1"/>
        <v>0</v>
      </c>
      <c r="Q17" s="12" t="str">
        <f t="shared" ref="Q17:Q25" si="3">IF( P17=0," ", IF(100-((M17/P17)*100)&gt;20,"viac ako 20%",0))</f>
        <v xml:space="preserve"> </v>
      </c>
      <c r="R17" s="51"/>
    </row>
    <row r="18" spans="1:18" x14ac:dyDescent="0.3">
      <c r="A18" s="25" t="s">
        <v>76</v>
      </c>
      <c r="B18" s="53" t="s">
        <v>85</v>
      </c>
      <c r="C18" s="74" t="s">
        <v>93</v>
      </c>
      <c r="D18" s="75"/>
      <c r="E18" s="72">
        <v>44926</v>
      </c>
      <c r="F18" s="54">
        <v>15.76</v>
      </c>
      <c r="G18" s="54">
        <v>28.18</v>
      </c>
      <c r="H18" s="54">
        <f t="shared" si="2"/>
        <v>43.94</v>
      </c>
      <c r="I18" s="55" t="s">
        <v>33</v>
      </c>
      <c r="J18" s="53">
        <v>75</v>
      </c>
      <c r="K18" s="53" t="s">
        <v>109</v>
      </c>
      <c r="L18" s="57" t="s">
        <v>110</v>
      </c>
      <c r="M18" s="26">
        <v>1698.97</v>
      </c>
      <c r="N18" s="69" t="s">
        <v>58</v>
      </c>
      <c r="O18" s="46"/>
      <c r="P18" s="49">
        <f t="shared" si="1"/>
        <v>0</v>
      </c>
      <c r="Q18" s="12" t="str">
        <f t="shared" si="3"/>
        <v xml:space="preserve"> </v>
      </c>
      <c r="R18" s="51"/>
    </row>
    <row r="19" spans="1:18" x14ac:dyDescent="0.3">
      <c r="A19" s="25" t="s">
        <v>76</v>
      </c>
      <c r="B19" s="53" t="s">
        <v>86</v>
      </c>
      <c r="C19" s="74" t="s">
        <v>93</v>
      </c>
      <c r="D19" s="75"/>
      <c r="E19" s="72">
        <v>44926</v>
      </c>
      <c r="F19" s="54">
        <v>211.13</v>
      </c>
      <c r="G19" s="54">
        <v>36.450000000000003</v>
      </c>
      <c r="H19" s="54">
        <f t="shared" si="2"/>
        <v>247.57999999999998</v>
      </c>
      <c r="I19" s="55" t="s">
        <v>33</v>
      </c>
      <c r="J19" s="53">
        <v>80</v>
      </c>
      <c r="K19" s="53" t="s">
        <v>111</v>
      </c>
      <c r="L19" s="57" t="s">
        <v>112</v>
      </c>
      <c r="M19" s="26">
        <v>10388.74</v>
      </c>
      <c r="N19" s="69" t="s">
        <v>58</v>
      </c>
      <c r="O19" s="46"/>
      <c r="P19" s="49">
        <f t="shared" si="1"/>
        <v>0</v>
      </c>
      <c r="Q19" s="12" t="str">
        <f t="shared" si="3"/>
        <v xml:space="preserve"> </v>
      </c>
      <c r="R19" s="51"/>
    </row>
    <row r="20" spans="1:18" x14ac:dyDescent="0.3">
      <c r="A20" s="25" t="s">
        <v>76</v>
      </c>
      <c r="B20" s="53" t="s">
        <v>87</v>
      </c>
      <c r="C20" s="74" t="s">
        <v>93</v>
      </c>
      <c r="D20" s="75"/>
      <c r="E20" s="72">
        <v>44926</v>
      </c>
      <c r="F20" s="54">
        <v>124.26</v>
      </c>
      <c r="G20" s="54">
        <v>30.46</v>
      </c>
      <c r="H20" s="54">
        <f t="shared" si="2"/>
        <v>154.72</v>
      </c>
      <c r="I20" s="55" t="s">
        <v>33</v>
      </c>
      <c r="J20" s="53">
        <v>60</v>
      </c>
      <c r="K20" s="53" t="s">
        <v>113</v>
      </c>
      <c r="L20" s="57" t="s">
        <v>114</v>
      </c>
      <c r="M20" s="26">
        <v>5234.8599999999997</v>
      </c>
      <c r="N20" s="69" t="s">
        <v>58</v>
      </c>
      <c r="O20" s="46"/>
      <c r="P20" s="49">
        <f t="shared" si="1"/>
        <v>0</v>
      </c>
      <c r="Q20" s="12" t="str">
        <f t="shared" si="3"/>
        <v xml:space="preserve"> </v>
      </c>
      <c r="R20" s="51"/>
    </row>
    <row r="21" spans="1:18" x14ac:dyDescent="0.3">
      <c r="A21" s="25" t="s">
        <v>76</v>
      </c>
      <c r="B21" s="53" t="s">
        <v>88</v>
      </c>
      <c r="C21" s="74" t="s">
        <v>93</v>
      </c>
      <c r="D21" s="75"/>
      <c r="E21" s="72">
        <v>44926</v>
      </c>
      <c r="F21" s="54">
        <v>296.29000000000002</v>
      </c>
      <c r="G21" s="54">
        <v>166.24</v>
      </c>
      <c r="H21" s="54">
        <f t="shared" si="2"/>
        <v>462.53000000000003</v>
      </c>
      <c r="I21" s="55" t="s">
        <v>10</v>
      </c>
      <c r="J21" s="53">
        <v>70</v>
      </c>
      <c r="K21" s="53" t="s">
        <v>115</v>
      </c>
      <c r="L21" s="57" t="s">
        <v>116</v>
      </c>
      <c r="M21" s="26">
        <v>12444.46</v>
      </c>
      <c r="N21" s="69" t="s">
        <v>58</v>
      </c>
      <c r="O21" s="46"/>
      <c r="P21" s="49">
        <f t="shared" si="1"/>
        <v>0</v>
      </c>
      <c r="Q21" s="12" t="str">
        <f t="shared" si="3"/>
        <v xml:space="preserve"> </v>
      </c>
      <c r="R21" s="51"/>
    </row>
    <row r="22" spans="1:18" x14ac:dyDescent="0.3">
      <c r="A22" s="25" t="s">
        <v>76</v>
      </c>
      <c r="B22" s="53" t="s">
        <v>89</v>
      </c>
      <c r="C22" s="74" t="s">
        <v>93</v>
      </c>
      <c r="D22" s="75"/>
      <c r="E22" s="72">
        <v>44926</v>
      </c>
      <c r="F22" s="54">
        <v>142.61000000000001</v>
      </c>
      <c r="G22" s="54">
        <v>3.26</v>
      </c>
      <c r="H22" s="54">
        <f t="shared" si="2"/>
        <v>145.87</v>
      </c>
      <c r="I22" s="55" t="s">
        <v>10</v>
      </c>
      <c r="J22" s="53">
        <v>55</v>
      </c>
      <c r="K22" s="53" t="s">
        <v>117</v>
      </c>
      <c r="L22" s="59" t="s">
        <v>118</v>
      </c>
      <c r="M22" s="26">
        <v>3870</v>
      </c>
      <c r="N22" s="69" t="s">
        <v>58</v>
      </c>
      <c r="O22" s="46"/>
      <c r="P22" s="49">
        <f t="shared" si="1"/>
        <v>0</v>
      </c>
      <c r="Q22" s="12" t="str">
        <f t="shared" si="3"/>
        <v xml:space="preserve"> </v>
      </c>
      <c r="R22" s="51"/>
    </row>
    <row r="23" spans="1:18" x14ac:dyDescent="0.3">
      <c r="A23" s="25" t="s">
        <v>76</v>
      </c>
      <c r="B23" s="53" t="s">
        <v>90</v>
      </c>
      <c r="C23" s="74" t="s">
        <v>93</v>
      </c>
      <c r="D23" s="75"/>
      <c r="E23" s="72">
        <v>44926</v>
      </c>
      <c r="F23" s="54">
        <v>192.08</v>
      </c>
      <c r="G23" s="54">
        <v>139.85</v>
      </c>
      <c r="H23" s="54">
        <f t="shared" si="2"/>
        <v>331.93</v>
      </c>
      <c r="I23" s="55" t="s">
        <v>10</v>
      </c>
      <c r="J23" s="53">
        <v>50</v>
      </c>
      <c r="K23" s="53" t="s">
        <v>119</v>
      </c>
      <c r="L23" s="57" t="s">
        <v>120</v>
      </c>
      <c r="M23" s="26">
        <v>8374.84</v>
      </c>
      <c r="N23" s="69" t="s">
        <v>58</v>
      </c>
      <c r="O23" s="46"/>
      <c r="P23" s="49">
        <f t="shared" si="1"/>
        <v>0</v>
      </c>
      <c r="Q23" s="12" t="str">
        <f t="shared" si="3"/>
        <v xml:space="preserve"> </v>
      </c>
      <c r="R23" s="51"/>
    </row>
    <row r="24" spans="1:18" x14ac:dyDescent="0.3">
      <c r="A24" s="25" t="s">
        <v>76</v>
      </c>
      <c r="B24" s="53" t="s">
        <v>91</v>
      </c>
      <c r="C24" s="74" t="s">
        <v>93</v>
      </c>
      <c r="D24" s="75"/>
      <c r="E24" s="72">
        <v>44926</v>
      </c>
      <c r="F24" s="54">
        <v>126.67</v>
      </c>
      <c r="G24" s="54">
        <v>40.69</v>
      </c>
      <c r="H24" s="54">
        <f t="shared" si="2"/>
        <v>167.36</v>
      </c>
      <c r="I24" s="55" t="s">
        <v>10</v>
      </c>
      <c r="J24" s="53">
        <v>50</v>
      </c>
      <c r="K24" s="53" t="s">
        <v>121</v>
      </c>
      <c r="L24" s="57" t="s">
        <v>122</v>
      </c>
      <c r="M24" s="26">
        <v>4603.6899999999996</v>
      </c>
      <c r="N24" s="69" t="s">
        <v>58</v>
      </c>
      <c r="O24" s="46"/>
      <c r="P24" s="49">
        <f t="shared" si="1"/>
        <v>0</v>
      </c>
      <c r="Q24" s="12" t="str">
        <f t="shared" si="3"/>
        <v xml:space="preserve"> </v>
      </c>
    </row>
    <row r="25" spans="1:18" x14ac:dyDescent="0.3">
      <c r="A25" s="25" t="s">
        <v>76</v>
      </c>
      <c r="B25" s="53" t="s">
        <v>92</v>
      </c>
      <c r="C25" s="74" t="s">
        <v>93</v>
      </c>
      <c r="D25" s="75"/>
      <c r="E25" s="72">
        <v>44926</v>
      </c>
      <c r="F25" s="54">
        <v>118.68</v>
      </c>
      <c r="G25" s="54">
        <v>89.12</v>
      </c>
      <c r="H25" s="54">
        <f t="shared" si="2"/>
        <v>207.8</v>
      </c>
      <c r="I25" s="55" t="s">
        <v>10</v>
      </c>
      <c r="J25" s="53">
        <v>75</v>
      </c>
      <c r="K25" s="53" t="s">
        <v>123</v>
      </c>
      <c r="L25" s="63" t="s">
        <v>70</v>
      </c>
      <c r="M25" s="26">
        <v>5490.5</v>
      </c>
      <c r="N25" s="70" t="s">
        <v>58</v>
      </c>
      <c r="O25" s="46"/>
      <c r="P25" s="49">
        <f t="shared" si="1"/>
        <v>0</v>
      </c>
      <c r="Q25" s="12" t="str">
        <f t="shared" si="3"/>
        <v xml:space="preserve"> </v>
      </c>
    </row>
    <row r="26" spans="1:18" ht="15" thickBot="1" x14ac:dyDescent="0.35">
      <c r="A26" s="27"/>
      <c r="B26" s="28"/>
      <c r="C26" s="29"/>
      <c r="D26" s="30"/>
      <c r="E26" s="30"/>
      <c r="F26" s="31"/>
      <c r="G26" s="31"/>
      <c r="H26" s="73">
        <f>SUM(H11:H25)</f>
        <v>2644.37</v>
      </c>
      <c r="I26" s="32"/>
      <c r="J26" s="28"/>
      <c r="K26" s="28"/>
      <c r="L26" s="29"/>
      <c r="M26" s="38"/>
      <c r="N26" s="34"/>
      <c r="O26" s="37"/>
      <c r="P26" s="38"/>
      <c r="Q26" s="12"/>
    </row>
    <row r="27" spans="1:18" ht="17.399999999999999" customHeight="1" thickBot="1" x14ac:dyDescent="0.35">
      <c r="A27" s="48"/>
      <c r="B27" s="35"/>
      <c r="C27" s="35"/>
      <c r="D27" s="35"/>
      <c r="E27" s="35"/>
      <c r="F27" s="35"/>
      <c r="G27" s="35"/>
      <c r="H27" s="35"/>
      <c r="I27" s="35"/>
      <c r="J27" s="35"/>
      <c r="K27" s="136" t="s">
        <v>11</v>
      </c>
      <c r="L27" s="136"/>
      <c r="M27" s="38">
        <f>SUM(M11:M25)</f>
        <v>78005.84</v>
      </c>
      <c r="N27" s="36"/>
      <c r="O27" s="39" t="s">
        <v>12</v>
      </c>
      <c r="P27" s="33">
        <f>SUM(P11:P25)</f>
        <v>0</v>
      </c>
      <c r="Q27" s="12" t="str">
        <f>IF(P27&gt;M27,"prekročená cena","nižšia ako stanovená")</f>
        <v>nižšia ako stanovená</v>
      </c>
    </row>
    <row r="28" spans="1:18" ht="17.399999999999999" customHeight="1" thickBot="1" x14ac:dyDescent="0.35">
      <c r="A28" s="115" t="s">
        <v>13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7"/>
      <c r="P28" s="33">
        <f>P29-P27</f>
        <v>0</v>
      </c>
    </row>
    <row r="29" spans="1:18" ht="17.399999999999999" customHeight="1" thickBot="1" x14ac:dyDescent="0.35">
      <c r="A29" s="115" t="s">
        <v>14</v>
      </c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7"/>
      <c r="P29" s="33">
        <f>IF("nie"=MID(I37,1,3),P27,(P27*1.2))</f>
        <v>0</v>
      </c>
    </row>
    <row r="30" spans="1:18" x14ac:dyDescent="0.3">
      <c r="A30" s="125" t="s">
        <v>15</v>
      </c>
      <c r="B30" s="125"/>
      <c r="C30" s="125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8" x14ac:dyDescent="0.3">
      <c r="A31" s="118" t="s">
        <v>62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</row>
    <row r="32" spans="1:18" ht="15.75" customHeight="1" x14ac:dyDescent="0.3">
      <c r="A32" s="41" t="s">
        <v>55</v>
      </c>
      <c r="B32" s="41"/>
      <c r="C32" s="41"/>
      <c r="D32" s="41"/>
      <c r="E32" s="52"/>
      <c r="F32" s="65" t="s">
        <v>53</v>
      </c>
      <c r="G32" s="41"/>
      <c r="H32" s="65"/>
      <c r="I32" s="41"/>
      <c r="J32" s="41"/>
      <c r="K32" s="42"/>
      <c r="L32" s="42"/>
      <c r="M32" s="42"/>
      <c r="N32" s="42"/>
      <c r="O32" s="42"/>
      <c r="P32" s="42"/>
    </row>
    <row r="33" spans="1:16" ht="15" customHeight="1" x14ac:dyDescent="0.3">
      <c r="A33" s="127" t="s">
        <v>68</v>
      </c>
      <c r="B33" s="128"/>
      <c r="C33" s="128"/>
      <c r="D33" s="128"/>
      <c r="E33" s="128"/>
      <c r="F33" s="129"/>
      <c r="G33" s="126" t="s">
        <v>54</v>
      </c>
      <c r="H33" s="43" t="s">
        <v>16</v>
      </c>
      <c r="I33" s="119"/>
      <c r="J33" s="120"/>
      <c r="K33" s="120"/>
      <c r="L33" s="120"/>
      <c r="M33" s="120"/>
      <c r="N33" s="120"/>
      <c r="O33" s="120"/>
      <c r="P33" s="121"/>
    </row>
    <row r="34" spans="1:16" x14ac:dyDescent="0.3">
      <c r="A34" s="130"/>
      <c r="B34" s="131"/>
      <c r="C34" s="131"/>
      <c r="D34" s="131"/>
      <c r="E34" s="131"/>
      <c r="F34" s="132"/>
      <c r="G34" s="126"/>
      <c r="H34" s="43" t="s">
        <v>17</v>
      </c>
      <c r="I34" s="119"/>
      <c r="J34" s="120"/>
      <c r="K34" s="120"/>
      <c r="L34" s="120"/>
      <c r="M34" s="120"/>
      <c r="N34" s="120"/>
      <c r="O34" s="120"/>
      <c r="P34" s="121"/>
    </row>
    <row r="35" spans="1:16" ht="18" customHeight="1" x14ac:dyDescent="0.3">
      <c r="A35" s="130"/>
      <c r="B35" s="131"/>
      <c r="C35" s="131"/>
      <c r="D35" s="131"/>
      <c r="E35" s="131"/>
      <c r="F35" s="132"/>
      <c r="G35" s="126"/>
      <c r="H35" s="43" t="s">
        <v>18</v>
      </c>
      <c r="I35" s="119"/>
      <c r="J35" s="120"/>
      <c r="K35" s="120"/>
      <c r="L35" s="120"/>
      <c r="M35" s="120"/>
      <c r="N35" s="120"/>
      <c r="O35" s="120"/>
      <c r="P35" s="121"/>
    </row>
    <row r="36" spans="1:16" x14ac:dyDescent="0.3">
      <c r="A36" s="130"/>
      <c r="B36" s="131"/>
      <c r="C36" s="131"/>
      <c r="D36" s="131"/>
      <c r="E36" s="131"/>
      <c r="F36" s="132"/>
      <c r="G36" s="126"/>
      <c r="H36" s="43" t="s">
        <v>19</v>
      </c>
      <c r="I36" s="119"/>
      <c r="J36" s="120"/>
      <c r="K36" s="120"/>
      <c r="L36" s="120"/>
      <c r="M36" s="120"/>
      <c r="N36" s="120"/>
      <c r="O36" s="120"/>
      <c r="P36" s="121"/>
    </row>
    <row r="37" spans="1:16" x14ac:dyDescent="0.3">
      <c r="A37" s="130"/>
      <c r="B37" s="131"/>
      <c r="C37" s="131"/>
      <c r="D37" s="131"/>
      <c r="E37" s="131"/>
      <c r="F37" s="132"/>
      <c r="G37" s="126"/>
      <c r="H37" s="43" t="s">
        <v>20</v>
      </c>
      <c r="I37" s="119"/>
      <c r="J37" s="120"/>
      <c r="K37" s="120"/>
      <c r="L37" s="120"/>
      <c r="M37" s="120"/>
      <c r="N37" s="120"/>
      <c r="O37" s="120"/>
      <c r="P37" s="121"/>
    </row>
    <row r="38" spans="1:16" x14ac:dyDescent="0.3">
      <c r="A38" s="130"/>
      <c r="B38" s="131"/>
      <c r="C38" s="131"/>
      <c r="D38" s="131"/>
      <c r="E38" s="131"/>
      <c r="F38" s="132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 x14ac:dyDescent="0.3">
      <c r="A39" s="130"/>
      <c r="B39" s="131"/>
      <c r="C39" s="131"/>
      <c r="D39" s="131"/>
      <c r="E39" s="131"/>
      <c r="F39" s="132"/>
      <c r="G39" s="23"/>
      <c r="H39" s="23"/>
      <c r="I39" s="23"/>
      <c r="J39" s="23"/>
      <c r="K39" s="23"/>
      <c r="L39" s="23"/>
      <c r="M39" s="23"/>
      <c r="N39" s="23"/>
      <c r="O39" s="23"/>
      <c r="P39" s="23"/>
    </row>
    <row r="40" spans="1:16" ht="30.75" customHeight="1" x14ac:dyDescent="0.3">
      <c r="A40" s="133"/>
      <c r="B40" s="134"/>
      <c r="C40" s="134"/>
      <c r="D40" s="134"/>
      <c r="E40" s="134"/>
      <c r="F40" s="135"/>
      <c r="G40" s="42"/>
      <c r="H40" s="23"/>
      <c r="I40" s="18"/>
      <c r="J40" s="23"/>
      <c r="K40" s="23" t="s">
        <v>21</v>
      </c>
      <c r="L40" s="23"/>
      <c r="M40" s="122"/>
      <c r="N40" s="123"/>
      <c r="O40" s="124"/>
      <c r="P40" s="23"/>
    </row>
    <row r="41" spans="1:16" x14ac:dyDescent="0.3">
      <c r="A41" s="42"/>
      <c r="B41" s="42"/>
      <c r="C41" s="42"/>
      <c r="D41" s="42"/>
      <c r="E41" s="42"/>
      <c r="F41" s="42"/>
      <c r="G41" s="42"/>
      <c r="H41" s="23"/>
      <c r="I41" s="23"/>
      <c r="J41" s="23"/>
      <c r="K41" s="23"/>
      <c r="L41" s="23"/>
      <c r="M41" s="23"/>
      <c r="N41" s="23"/>
      <c r="O41" s="23"/>
      <c r="P41" s="23"/>
    </row>
    <row r="42" spans="1:16" x14ac:dyDescent="0.3">
      <c r="A42" s="20"/>
      <c r="B42" s="20"/>
      <c r="C42" s="20"/>
      <c r="D42" s="20"/>
      <c r="E42" s="20"/>
      <c r="F42" s="20"/>
      <c r="G42" s="20"/>
      <c r="H42" s="23"/>
      <c r="I42" s="23"/>
      <c r="J42" s="23"/>
      <c r="K42" s="23"/>
      <c r="L42" s="23"/>
      <c r="M42" s="23"/>
      <c r="N42" s="23"/>
      <c r="O42" s="23"/>
      <c r="P42" s="23"/>
    </row>
  </sheetData>
  <sheetProtection algorithmName="SHA-512" hashValue="eE+eb8PihdFcqutkaptOK2G7KQHFNVNK1JNDtZgxGTa7ZNcf1hXLNsrOFtmWMSnyvL3YZqW+WgZbU//PxKKcAw==" saltValue="g/gRjx2blqyRemqOzMO/yQ==" spinCount="100000" sheet="1" selectLockedCells="1"/>
  <protectedRanges>
    <protectedRange sqref="M40" name="Rozsah3"/>
    <protectedRange sqref="I33:P37" name="Rozsah2"/>
    <protectedRange sqref="O11:O25" name="Rozsah1"/>
  </protectedRanges>
  <mergeCells count="50">
    <mergeCell ref="C25:D25"/>
    <mergeCell ref="A29:O29"/>
    <mergeCell ref="A31:P31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A28:O28"/>
    <mergeCell ref="K27:L27"/>
    <mergeCell ref="O8:O10"/>
    <mergeCell ref="P8:P10"/>
    <mergeCell ref="C9:D10"/>
    <mergeCell ref="F9:F10"/>
    <mergeCell ref="G9:G10"/>
    <mergeCell ref="H9:H10"/>
    <mergeCell ref="N8:N10"/>
    <mergeCell ref="F8:H8"/>
    <mergeCell ref="E8:E10"/>
    <mergeCell ref="A1:M1"/>
    <mergeCell ref="C11:D11"/>
    <mergeCell ref="A7:B7"/>
    <mergeCell ref="F4:G4"/>
    <mergeCell ref="B6:G6"/>
    <mergeCell ref="B8:B10"/>
    <mergeCell ref="M8:M10"/>
    <mergeCell ref="C2:L2"/>
    <mergeCell ref="I8:I10"/>
    <mergeCell ref="J8:J10"/>
    <mergeCell ref="K8:K10"/>
    <mergeCell ref="L8:L10"/>
    <mergeCell ref="C8:D8"/>
    <mergeCell ref="C3:L3"/>
    <mergeCell ref="C17:D17"/>
    <mergeCell ref="C23:D23"/>
    <mergeCell ref="C24:D24"/>
    <mergeCell ref="C12:D12"/>
    <mergeCell ref="C13:D13"/>
    <mergeCell ref="C14:D14"/>
    <mergeCell ref="C15:D15"/>
    <mergeCell ref="C16:D16"/>
    <mergeCell ref="C18:D18"/>
    <mergeCell ref="C19:D19"/>
    <mergeCell ref="C20:D20"/>
    <mergeCell ref="C21:D21"/>
    <mergeCell ref="C22:D22"/>
  </mergeCells>
  <pageMargins left="0.23622047244094491" right="0.23622047244094491" top="0.35433070866141736" bottom="0.35433070866141736" header="0.31496062992125984" footer="0.31496062992125984"/>
  <pageSetup paperSize="9" scale="74" fitToHeight="0" orientation="landscape" r:id="rId1"/>
  <headerFooter>
    <oddFooter>&amp;RStrana &amp;P z &amp;N</oddFooter>
  </headerFooter>
  <rowBreaks count="1" manualBreakCount="1">
    <brk id="4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4.4" x14ac:dyDescent="0.3"/>
  <cols>
    <col min="1" max="1" width="14" customWidth="1"/>
  </cols>
  <sheetData>
    <row r="2" spans="1:14" x14ac:dyDescent="0.3">
      <c r="A2" s="1" t="s">
        <v>22</v>
      </c>
      <c r="B2" s="2"/>
      <c r="C2" s="2"/>
      <c r="D2" s="3"/>
      <c r="E2" s="4"/>
      <c r="F2" s="4"/>
      <c r="L2" s="141" t="s">
        <v>49</v>
      </c>
      <c r="M2" s="141"/>
    </row>
    <row r="3" spans="1:14" x14ac:dyDescent="0.3">
      <c r="A3" s="5" t="s">
        <v>23</v>
      </c>
      <c r="B3" s="138" t="s">
        <v>24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x14ac:dyDescent="0.3">
      <c r="A4" s="5" t="s">
        <v>25</v>
      </c>
      <c r="B4" s="138" t="s">
        <v>26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x14ac:dyDescent="0.3">
      <c r="A5" s="5" t="s">
        <v>6</v>
      </c>
      <c r="B5" s="138" t="s">
        <v>27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x14ac:dyDescent="0.3">
      <c r="A6" s="5" t="s">
        <v>0</v>
      </c>
      <c r="B6" s="138" t="s">
        <v>28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</row>
    <row r="7" spans="1:14" x14ac:dyDescent="0.3">
      <c r="A7" s="6" t="s">
        <v>29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40"/>
    </row>
    <row r="8" spans="1:14" x14ac:dyDescent="0.3">
      <c r="A8" s="5" t="s">
        <v>10</v>
      </c>
      <c r="B8" s="138" t="s">
        <v>30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</row>
    <row r="9" spans="1:14" x14ac:dyDescent="0.3">
      <c r="A9" s="7" t="s">
        <v>31</v>
      </c>
      <c r="B9" s="138" t="s">
        <v>32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</row>
    <row r="10" spans="1:14" x14ac:dyDescent="0.3">
      <c r="A10" s="7" t="s">
        <v>33</v>
      </c>
      <c r="B10" s="138" t="s">
        <v>34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</row>
    <row r="11" spans="1:14" x14ac:dyDescent="0.3">
      <c r="A11" s="8" t="s">
        <v>35</v>
      </c>
      <c r="B11" s="138" t="s">
        <v>36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</row>
    <row r="12" spans="1:14" x14ac:dyDescent="0.3">
      <c r="A12" s="9" t="s">
        <v>37</v>
      </c>
      <c r="B12" s="138" t="s">
        <v>38</v>
      </c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</row>
    <row r="13" spans="1:14" ht="24" customHeight="1" x14ac:dyDescent="0.3">
      <c r="A13" s="8" t="s">
        <v>39</v>
      </c>
      <c r="B13" s="138" t="s">
        <v>40</v>
      </c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</row>
    <row r="14" spans="1:14" ht="16.5" customHeight="1" x14ac:dyDescent="0.3">
      <c r="A14" s="8" t="s">
        <v>3</v>
      </c>
      <c r="B14" s="138" t="s">
        <v>50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</row>
    <row r="15" spans="1:14" x14ac:dyDescent="0.3">
      <c r="A15" s="8" t="s">
        <v>41</v>
      </c>
      <c r="B15" s="138" t="s">
        <v>42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</row>
    <row r="16" spans="1:14" ht="39.6" x14ac:dyDescent="0.3">
      <c r="A16" s="10" t="s">
        <v>43</v>
      </c>
      <c r="B16" s="138" t="s">
        <v>44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</row>
    <row r="17" spans="1:14" ht="28.5" customHeight="1" x14ac:dyDescent="0.3">
      <c r="A17" s="10" t="s">
        <v>45</v>
      </c>
      <c r="B17" s="138" t="s">
        <v>46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</row>
    <row r="18" spans="1:14" ht="27" customHeight="1" x14ac:dyDescent="0.3">
      <c r="A18" s="11" t="s">
        <v>47</v>
      </c>
      <c r="B18" s="138" t="s">
        <v>48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</row>
    <row r="19" spans="1:14" ht="75" customHeight="1" x14ac:dyDescent="0.3">
      <c r="A19" s="44" t="s">
        <v>59</v>
      </c>
      <c r="B19" s="137" t="s">
        <v>60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2022-03-22T10:26:21Z</cp:lastPrinted>
  <dcterms:created xsi:type="dcterms:W3CDTF">2012-08-13T12:29:09Z</dcterms:created>
  <dcterms:modified xsi:type="dcterms:W3CDTF">2022-05-10T10:15:40Z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