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KrycíList" sheetId="1" r:id="rId1"/>
    <sheet name="Rozpočet" sheetId="2" r:id="rId2"/>
  </sheets>
  <definedNames>
    <definedName name="__MAIN__">'Rozpočet'!$A$2:$AB$35</definedName>
    <definedName name="__MAIN1__">'KrycíList'!$A$1:$O$50</definedName>
    <definedName name="__MvymF__">'Rozpočet'!#REF!</definedName>
    <definedName name="__OobjF__">'Rozpočet'!$A$8:$AB$35</definedName>
    <definedName name="__OoddF__">'Rozpočet'!$A$10:$AB$35</definedName>
    <definedName name="__OradF__">'Rozpočet'!$A$13:$AB$14</definedName>
    <definedName name="Excel_BuiltIn_Print_Titles_2_1">'Rozpočet'!$2:$5</definedName>
    <definedName name="_xlnm.Print_Titles" localSheetId="1">'Rozpočet'!$2:$8</definedName>
  </definedNames>
  <calcPr fullCalcOnLoad="1"/>
</workbook>
</file>

<file path=xl/sharedStrings.xml><?xml version="1.0" encoding="utf-8"?>
<sst xmlns="http://schemas.openxmlformats.org/spreadsheetml/2006/main" count="253" uniqueCount="121">
  <si>
    <t>.</t>
  </si>
  <si>
    <t>B</t>
  </si>
  <si>
    <t>O</t>
  </si>
  <si>
    <t>P</t>
  </si>
  <si>
    <t>m</t>
  </si>
  <si>
    <t>Ř</t>
  </si>
  <si>
    <t>Mj</t>
  </si>
  <si>
    <t>ks</t>
  </si>
  <si>
    <t>m2</t>
  </si>
  <si>
    <t>m3</t>
  </si>
  <si>
    <t>001</t>
  </si>
  <si>
    <t>002</t>
  </si>
  <si>
    <t>Dph</t>
  </si>
  <si>
    <t>HSV</t>
  </si>
  <si>
    <t>HZS</t>
  </si>
  <si>
    <t>MON</t>
  </si>
  <si>
    <t>OST</t>
  </si>
  <si>
    <t>PSV</t>
  </si>
  <si>
    <t>VRN</t>
  </si>
  <si>
    <t>.Hdr</t>
  </si>
  <si>
    <t>Dne:</t>
  </si>
  <si>
    <t>Druh</t>
  </si>
  <si>
    <t>% Dph</t>
  </si>
  <si>
    <t>Název</t>
  </si>
  <si>
    <t>Oddíl</t>
  </si>
  <si>
    <t>Sazba</t>
  </si>
  <si>
    <t>soub.</t>
  </si>
  <si>
    <t>Daň</t>
  </si>
  <si>
    <t>Celkem</t>
  </si>
  <si>
    <t>Objekt</t>
  </si>
  <si>
    <t>Základ</t>
  </si>
  <si>
    <t>Datum :</t>
  </si>
  <si>
    <t>Dodávka</t>
  </si>
  <si>
    <t>Nhod/Mj</t>
  </si>
  <si>
    <t>Název MJ</t>
  </si>
  <si>
    <t>Razítko:</t>
  </si>
  <si>
    <t>Sazba[%]</t>
  </si>
  <si>
    <t>Soubor :</t>
  </si>
  <si>
    <t>Základna</t>
  </si>
  <si>
    <t>Faktura :</t>
  </si>
  <si>
    <t>Hm1[t]/Mj</t>
  </si>
  <si>
    <t>Hm2[t]/Mj</t>
  </si>
  <si>
    <t>Sazba DPH</t>
  </si>
  <si>
    <t>Zakázka :</t>
  </si>
  <si>
    <t>Řádek</t>
  </si>
  <si>
    <t>Investor :</t>
  </si>
  <si>
    <t>Náklady/MJ</t>
  </si>
  <si>
    <t>Objednal :</t>
  </si>
  <si>
    <t>Typ oddílu</t>
  </si>
  <si>
    <t>Cena
celkem</t>
  </si>
  <si>
    <t>Cena celkem</t>
  </si>
  <si>
    <t>Normohodiny</t>
  </si>
  <si>
    <t>Vypracoval:</t>
  </si>
  <si>
    <t>Zpracoval :</t>
  </si>
  <si>
    <t>Část :</t>
  </si>
  <si>
    <t>Částka</t>
  </si>
  <si>
    <t>Montáž</t>
  </si>
  <si>
    <t>Odsouhlasil:</t>
  </si>
  <si>
    <t>Projektant :</t>
  </si>
  <si>
    <t>Název nákladu</t>
  </si>
  <si>
    <t>Hmoty1[t] za Mj</t>
  </si>
  <si>
    <t>Hmoty2[t] za Mj</t>
  </si>
  <si>
    <t>Ostatní náklady</t>
  </si>
  <si>
    <t>Přirážky</t>
  </si>
  <si>
    <t>Počet MJ</t>
  </si>
  <si>
    <t>Krycí list zadání</t>
  </si>
  <si>
    <t>Dílčí DPH</t>
  </si>
  <si>
    <t>Číslo(SKP)</t>
  </si>
  <si>
    <t>Sazba [Kč]</t>
  </si>
  <si>
    <t>Umístění :</t>
  </si>
  <si>
    <t>Množství Mj</t>
  </si>
  <si>
    <t>Popis řádku</t>
  </si>
  <si>
    <t>Celkové ostatní náklady</t>
  </si>
  <si>
    <t>Cena vč. DPH</t>
  </si>
  <si>
    <t>stavební úpravy chodníku</t>
  </si>
  <si>
    <t>Množství [Mj]</t>
  </si>
  <si>
    <t>Dodatek číslo :</t>
  </si>
  <si>
    <t>Zakázka číslo :</t>
  </si>
  <si>
    <t>Archivní číslo :</t>
  </si>
  <si>
    <t>Rozpočet číslo :</t>
  </si>
  <si>
    <t>Odkop podloží 25cm</t>
  </si>
  <si>
    <t>Položkový rozpočet</t>
  </si>
  <si>
    <t>Rozpočtové náklady [Kč]</t>
  </si>
  <si>
    <t>Stavební objekt číslo :</t>
  </si>
  <si>
    <t>Seznam položek pro oddíl :</t>
  </si>
  <si>
    <t>Základní rozpočtové náklady</t>
  </si>
  <si>
    <t>dopravní opatření po dobu stavby</t>
  </si>
  <si>
    <t>Účelové měrné jednotky (bez DPH)</t>
  </si>
  <si>
    <t>Podklad štěrkodrť ŠD zhut tl 20cm</t>
  </si>
  <si>
    <t>Celkové rozpočtové náklady (bezDPH)</t>
  </si>
  <si>
    <t>Zajištění vytýčení inženýrských sítí</t>
  </si>
  <si>
    <t>Daň z přidané hodnoty (Rozpočet+Ostatní)</t>
  </si>
  <si>
    <t>Celkové náklady (Rozpočet +Ostatní) vč. DPH</t>
  </si>
  <si>
    <t>Montáž bet. dlažby do lože z drti 4/8 tl. 4cm</t>
  </si>
  <si>
    <t>Dodávka zámkové dlažby 200x100x80 bílá slepecká</t>
  </si>
  <si>
    <t>Odstranění dlažeb pro pěší betonové dlaždice 30/30</t>
  </si>
  <si>
    <t>D+M chodníkových obrub 100/8/20, přírodní do betonu</t>
  </si>
  <si>
    <t>Město Šternberk, Horní náměstí 78/16, 785 01 Šternberk</t>
  </si>
  <si>
    <t>Úprava podloží a zhutnění stávajících podkladních vrstev</t>
  </si>
  <si>
    <t>geodetické zaměření skutečného provedení stavby (včetně tabulky výměr jako podklad pro fakturaci)</t>
  </si>
  <si>
    <t>Odstranění stáv. beton. obrub chodníkových</t>
  </si>
  <si>
    <t>Demon. + montáž žulového obrubníku KS3 do betonu</t>
  </si>
  <si>
    <r>
      <t xml:space="preserve">Zrušení stávajícího mlýnského náhonu v prostoru chodníku:                 </t>
    </r>
    <r>
      <rPr>
        <sz val="8"/>
        <rFont val="Arial"/>
        <family val="2"/>
      </rPr>
      <t>obnažení náhonu, odstranění zákrytové břidlicové desky a zásyp ŠD, vč. zhutnění                    rozmer 1x1 m, cca 0,2 m pod plání chodníku  / upřesnění dle skutečnosti</t>
    </r>
    <r>
      <rPr>
        <sz val="10"/>
        <rFont val="Arial"/>
        <family val="2"/>
      </rPr>
      <t xml:space="preserve"> /</t>
    </r>
  </si>
  <si>
    <t>Demon.+ motáž jednořádku žulové kostky 10x10 do betonu</t>
  </si>
  <si>
    <t>Dodávka zámkové dlažby 200x100x60 přírodní</t>
  </si>
  <si>
    <t>Dodávka zámkové dlažby 200x100x80 přírodní</t>
  </si>
  <si>
    <t>Dodávka zámkové dlažby 200x100x80 červená - dělící pruhy</t>
  </si>
  <si>
    <t>Izolace proti zemní vlhkosti - nopová fólie, šířka 0,5 m</t>
  </si>
  <si>
    <t>Výšková úprava poklopů kanalizačních šachet, průměru 600 mm</t>
  </si>
  <si>
    <t>Terénní úpravy s rozprostřením ornice a zatravnění</t>
  </si>
  <si>
    <t>Dodávka ornice</t>
  </si>
  <si>
    <t>Dodávka zámkové dlažby 200x100x60 bílá slepecká</t>
  </si>
  <si>
    <t>Demon.+ montáž žulového obrubníku KS3 do betonu</t>
  </si>
  <si>
    <t>Výšková úprava poklopů voda, plyn, kanalizace, do průměru 300 mm</t>
  </si>
  <si>
    <t>všechny položky jsou včetně naložení, odvozu, uložení, poplatku za skládku, dopravy materiálu, vytýčení sítí a všech nutných činností s realizací stavby spojených</t>
  </si>
  <si>
    <t>Olomoucká ulice - úsek č.1   ( č.p. 1547/62 - ZŠ náměstí Svobody )</t>
  </si>
  <si>
    <t>Olomoucká ulice - úsek č.2      ( č.p. 1586/89 - č.p. 1255/77 )</t>
  </si>
  <si>
    <t>Šternberk, ulice Olomoucká - úsek č.1 ( č.p. 1547/62 - ZŠ nám. Svobody ), úsek č.2  ( č.p. 1586/89 - č.p. 1255/77 )</t>
  </si>
  <si>
    <t>Odstranění stáv. dlažby, žulová kostka 10/10, vč. očištění a odvozu na sklád města do 5 km</t>
  </si>
  <si>
    <t>Odstranění stáv. dlažby, žulová kostka mozaika 5/5, vč. očištění a odvozu na sklád města do 5 km</t>
  </si>
  <si>
    <t>Město Šternberk-stavební úpravy chodníků ulice Olomoucká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</si>
</sst>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0"/>
    <numFmt numFmtId="170" formatCode="#,##0.00&quot; Kč&quot;;[Red]\-#,##0.00&quot; Kč&quot;"/>
    <numFmt numFmtId="171" formatCode="#,##0.000##"/>
    <numFmt numFmtId="172" formatCode="#,##0.00;\-#,##0.00;&quot;&quot;"/>
    <numFmt numFmtId="173" formatCode="#,##0.000;\-#,##0.000;&quot;&quot;"/>
    <numFmt numFmtId="174" formatCode="_-* #,##0.00\,_K_č_-;\-* #,##0.00\,_K_č_-;_-* \-??\ _K_č_-;_-@_-"/>
  </numFmts>
  <fonts count="64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1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56" fillId="0" borderId="7" applyNumberFormat="0" applyFill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/>
    </xf>
    <xf numFmtId="164" fontId="6" fillId="35" borderId="17" xfId="0" applyNumberFormat="1" applyFont="1" applyFill="1" applyBorder="1" applyAlignment="1">
      <alignment horizontal="center"/>
    </xf>
    <xf numFmtId="164" fontId="6" fillId="35" borderId="18" xfId="0" applyNumberFormat="1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/>
    </xf>
    <xf numFmtId="0" fontId="6" fillId="35" borderId="17" xfId="0" applyFont="1" applyFill="1" applyBorder="1" applyAlignment="1">
      <alignment horizontal="center" vertical="center"/>
    </xf>
    <xf numFmtId="165" fontId="0" fillId="33" borderId="15" xfId="0" applyNumberFormat="1" applyFont="1" applyFill="1" applyBorder="1" applyAlignment="1">
      <alignment/>
    </xf>
    <xf numFmtId="165" fontId="0" fillId="33" borderId="15" xfId="0" applyNumberFormat="1" applyFont="1" applyFill="1" applyBorder="1" applyAlignment="1">
      <alignment/>
    </xf>
    <xf numFmtId="165" fontId="0" fillId="33" borderId="19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166" fontId="0" fillId="33" borderId="15" xfId="0" applyNumberFormat="1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6" fillId="35" borderId="16" xfId="0" applyFont="1" applyFill="1" applyBorder="1" applyAlignment="1">
      <alignment horizontal="center"/>
    </xf>
    <xf numFmtId="165" fontId="6" fillId="35" borderId="17" xfId="0" applyNumberFormat="1" applyFont="1" applyFill="1" applyBorder="1" applyAlignment="1">
      <alignment/>
    </xf>
    <xf numFmtId="165" fontId="6" fillId="35" borderId="17" xfId="0" applyNumberFormat="1" applyFont="1" applyFill="1" applyBorder="1" applyAlignment="1">
      <alignment/>
    </xf>
    <xf numFmtId="165" fontId="6" fillId="35" borderId="18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166" fontId="6" fillId="35" borderId="17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5" borderId="20" xfId="0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169" fontId="16" fillId="0" borderId="0" xfId="0" applyNumberFormat="1" applyFont="1" applyBorder="1" applyAlignment="1">
      <alignment horizontal="center"/>
    </xf>
    <xf numFmtId="0" fontId="17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/>
    </xf>
    <xf numFmtId="168" fontId="19" fillId="33" borderId="0" xfId="0" applyNumberFormat="1" applyFont="1" applyFill="1" applyBorder="1" applyAlignment="1">
      <alignment/>
    </xf>
    <xf numFmtId="168" fontId="21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168" fontId="6" fillId="33" borderId="0" xfId="0" applyNumberFormat="1" applyFont="1" applyFill="1" applyBorder="1" applyAlignment="1">
      <alignment/>
    </xf>
    <xf numFmtId="170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Border="1" applyAlignment="1">
      <alignment horizontal="right"/>
    </xf>
    <xf numFmtId="0" fontId="9" fillId="34" borderId="15" xfId="0" applyFont="1" applyFill="1" applyBorder="1" applyAlignment="1">
      <alignment horizontal="center"/>
    </xf>
    <xf numFmtId="168" fontId="9" fillId="34" borderId="15" xfId="0" applyNumberFormat="1" applyFont="1" applyFill="1" applyBorder="1" applyAlignment="1">
      <alignment horizontal="center"/>
    </xf>
    <xf numFmtId="168" fontId="23" fillId="34" borderId="15" xfId="0" applyNumberFormat="1" applyFont="1" applyFill="1" applyBorder="1" applyAlignment="1">
      <alignment horizontal="left"/>
    </xf>
    <xf numFmtId="0" fontId="24" fillId="34" borderId="15" xfId="0" applyFont="1" applyFill="1" applyBorder="1" applyAlignment="1">
      <alignment horizontal="center"/>
    </xf>
    <xf numFmtId="170" fontId="25" fillId="34" borderId="15" xfId="0" applyNumberFormat="1" applyFont="1" applyFill="1" applyBorder="1" applyAlignment="1">
      <alignment horizontal="center"/>
    </xf>
    <xf numFmtId="4" fontId="25" fillId="34" borderId="15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0" fontId="16" fillId="34" borderId="17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vertical="center"/>
    </xf>
    <xf numFmtId="0" fontId="16" fillId="34" borderId="17" xfId="0" applyFont="1" applyFill="1" applyBorder="1" applyAlignment="1">
      <alignment horizontal="center" vertical="center" wrapText="1"/>
    </xf>
    <xf numFmtId="4" fontId="16" fillId="34" borderId="1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33" borderId="17" xfId="0" applyFont="1" applyFill="1" applyBorder="1" applyAlignment="1">
      <alignment/>
    </xf>
    <xf numFmtId="168" fontId="13" fillId="33" borderId="17" xfId="0" applyNumberFormat="1" applyFont="1" applyFill="1" applyBorder="1" applyAlignment="1">
      <alignment horizontal="center"/>
    </xf>
    <xf numFmtId="168" fontId="26" fillId="33" borderId="17" xfId="0" applyNumberFormat="1" applyFont="1" applyFill="1" applyBorder="1" applyAlignment="1">
      <alignment/>
    </xf>
    <xf numFmtId="0" fontId="24" fillId="33" borderId="17" xfId="0" applyFont="1" applyFill="1" applyBorder="1" applyAlignment="1">
      <alignment/>
    </xf>
    <xf numFmtId="170" fontId="13" fillId="36" borderId="17" xfId="0" applyNumberFormat="1" applyFont="1" applyFill="1" applyBorder="1" applyAlignment="1">
      <alignment/>
    </xf>
    <xf numFmtId="4" fontId="13" fillId="36" borderId="17" xfId="0" applyNumberFormat="1" applyFont="1" applyFill="1" applyBorder="1" applyAlignment="1">
      <alignment/>
    </xf>
    <xf numFmtId="4" fontId="13" fillId="36" borderId="17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13" fillId="36" borderId="17" xfId="0" applyFont="1" applyFill="1" applyBorder="1" applyAlignment="1">
      <alignment horizontal="right" vertical="top"/>
    </xf>
    <xf numFmtId="0" fontId="27" fillId="36" borderId="17" xfId="0" applyFont="1" applyFill="1" applyBorder="1" applyAlignment="1">
      <alignment vertical="top"/>
    </xf>
    <xf numFmtId="0" fontId="13" fillId="36" borderId="17" xfId="0" applyFont="1" applyFill="1" applyBorder="1" applyAlignment="1">
      <alignment horizontal="center" vertical="top"/>
    </xf>
    <xf numFmtId="0" fontId="13" fillId="36" borderId="17" xfId="0" applyFont="1" applyFill="1" applyBorder="1" applyAlignment="1">
      <alignment vertical="top"/>
    </xf>
    <xf numFmtId="0" fontId="13" fillId="36" borderId="17" xfId="0" applyFont="1" applyFill="1" applyBorder="1" applyAlignment="1">
      <alignment vertical="top" wrapText="1"/>
    </xf>
    <xf numFmtId="170" fontId="13" fillId="36" borderId="17" xfId="0" applyNumberFormat="1" applyFont="1" applyFill="1" applyBorder="1" applyAlignment="1">
      <alignment vertical="top"/>
    </xf>
    <xf numFmtId="4" fontId="13" fillId="36" borderId="17" xfId="0" applyNumberFormat="1" applyFont="1" applyFill="1" applyBorder="1" applyAlignment="1">
      <alignment vertical="top"/>
    </xf>
    <xf numFmtId="169" fontId="13" fillId="36" borderId="17" xfId="0" applyNumberFormat="1" applyFont="1" applyFill="1" applyBorder="1" applyAlignment="1">
      <alignment vertical="top"/>
    </xf>
    <xf numFmtId="4" fontId="13" fillId="36" borderId="17" xfId="0" applyNumberFormat="1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vertical="top"/>
    </xf>
    <xf numFmtId="0" fontId="13" fillId="37" borderId="17" xfId="0" applyFont="1" applyFill="1" applyBorder="1" applyAlignment="1">
      <alignment horizontal="right" vertical="top"/>
    </xf>
    <xf numFmtId="0" fontId="13" fillId="37" borderId="17" xfId="0" applyFont="1" applyFill="1" applyBorder="1" applyAlignment="1">
      <alignment horizontal="center" vertical="top"/>
    </xf>
    <xf numFmtId="0" fontId="13" fillId="37" borderId="17" xfId="0" applyFont="1" applyFill="1" applyBorder="1" applyAlignment="1">
      <alignment vertical="top"/>
    </xf>
    <xf numFmtId="0" fontId="13" fillId="37" borderId="17" xfId="0" applyFont="1" applyFill="1" applyBorder="1" applyAlignment="1">
      <alignment vertical="top" wrapText="1"/>
    </xf>
    <xf numFmtId="164" fontId="13" fillId="37" borderId="17" xfId="0" applyNumberFormat="1" applyFont="1" applyFill="1" applyBorder="1" applyAlignment="1">
      <alignment vertical="top"/>
    </xf>
    <xf numFmtId="4" fontId="13" fillId="37" borderId="17" xfId="0" applyNumberFormat="1" applyFont="1" applyFill="1" applyBorder="1" applyAlignment="1">
      <alignment vertical="top"/>
    </xf>
    <xf numFmtId="169" fontId="13" fillId="37" borderId="17" xfId="0" applyNumberFormat="1" applyFont="1" applyFill="1" applyBorder="1" applyAlignment="1">
      <alignment vertical="top"/>
    </xf>
    <xf numFmtId="4" fontId="13" fillId="37" borderId="17" xfId="0" applyNumberFormat="1" applyFont="1" applyFill="1" applyBorder="1" applyAlignment="1">
      <alignment horizontal="right" vertical="top"/>
    </xf>
    <xf numFmtId="0" fontId="16" fillId="33" borderId="0" xfId="0" applyFont="1" applyFill="1" applyBorder="1" applyAlignment="1">
      <alignment vertical="top"/>
    </xf>
    <xf numFmtId="0" fontId="28" fillId="33" borderId="0" xfId="0" applyFont="1" applyFill="1" applyBorder="1" applyAlignment="1">
      <alignment vertical="top" wrapText="1"/>
    </xf>
    <xf numFmtId="0" fontId="16" fillId="33" borderId="0" xfId="0" applyFont="1" applyFill="1" applyBorder="1" applyAlignment="1">
      <alignment horizontal="center" vertical="top"/>
    </xf>
    <xf numFmtId="4" fontId="16" fillId="33" borderId="0" xfId="0" applyNumberFormat="1" applyFont="1" applyFill="1" applyBorder="1" applyAlignment="1">
      <alignment vertical="top"/>
    </xf>
    <xf numFmtId="169" fontId="16" fillId="33" borderId="0" xfId="0" applyNumberFormat="1" applyFont="1" applyFill="1" applyBorder="1" applyAlignment="1">
      <alignment vertical="top"/>
    </xf>
    <xf numFmtId="0" fontId="16" fillId="33" borderId="0" xfId="0" applyFont="1" applyFill="1" applyBorder="1" applyAlignment="1">
      <alignment horizontal="right" vertical="top"/>
    </xf>
    <xf numFmtId="0" fontId="16" fillId="0" borderId="0" xfId="0" applyFont="1" applyBorder="1" applyAlignment="1">
      <alignment vertical="top"/>
    </xf>
    <xf numFmtId="0" fontId="29" fillId="33" borderId="0" xfId="0" applyFont="1" applyFill="1" applyBorder="1" applyAlignment="1">
      <alignment vertical="top"/>
    </xf>
    <xf numFmtId="0" fontId="29" fillId="35" borderId="0" xfId="0" applyFont="1" applyFill="1" applyBorder="1" applyAlignment="1">
      <alignment horizontal="right" vertical="top"/>
    </xf>
    <xf numFmtId="0" fontId="29" fillId="35" borderId="0" xfId="0" applyFont="1" applyFill="1" applyBorder="1" applyAlignment="1">
      <alignment horizontal="center" vertical="top"/>
    </xf>
    <xf numFmtId="0" fontId="5" fillId="35" borderId="0" xfId="0" applyFont="1" applyFill="1" applyBorder="1" applyAlignment="1">
      <alignment vertical="top"/>
    </xf>
    <xf numFmtId="0" fontId="29" fillId="35" borderId="0" xfId="0" applyFont="1" applyFill="1" applyBorder="1" applyAlignment="1">
      <alignment vertical="top"/>
    </xf>
    <xf numFmtId="0" fontId="29" fillId="35" borderId="0" xfId="0" applyFont="1" applyFill="1" applyBorder="1" applyAlignment="1">
      <alignment vertical="top" wrapText="1"/>
    </xf>
    <xf numFmtId="164" fontId="29" fillId="35" borderId="0" xfId="0" applyNumberFormat="1" applyFont="1" applyFill="1" applyBorder="1" applyAlignment="1">
      <alignment vertical="top"/>
    </xf>
    <xf numFmtId="4" fontId="29" fillId="35" borderId="0" xfId="0" applyNumberFormat="1" applyFont="1" applyFill="1" applyBorder="1" applyAlignment="1">
      <alignment vertical="top"/>
    </xf>
    <xf numFmtId="169" fontId="29" fillId="35" borderId="0" xfId="0" applyNumberFormat="1" applyFont="1" applyFill="1" applyBorder="1" applyAlignment="1">
      <alignment vertical="top"/>
    </xf>
    <xf numFmtId="4" fontId="29" fillId="35" borderId="0" xfId="0" applyNumberFormat="1" applyFont="1" applyFill="1" applyBorder="1" applyAlignment="1">
      <alignment horizontal="right" vertical="top"/>
    </xf>
    <xf numFmtId="0" fontId="9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vertical="top"/>
    </xf>
    <xf numFmtId="0" fontId="0" fillId="33" borderId="15" xfId="0" applyFont="1" applyFill="1" applyBorder="1" applyAlignment="1">
      <alignment vertical="top" wrapText="1"/>
    </xf>
    <xf numFmtId="171" fontId="0" fillId="33" borderId="15" xfId="0" applyNumberFormat="1" applyFont="1" applyFill="1" applyBorder="1" applyAlignment="1">
      <alignment vertical="top"/>
    </xf>
    <xf numFmtId="0" fontId="0" fillId="33" borderId="15" xfId="0" applyFont="1" applyFill="1" applyBorder="1" applyAlignment="1">
      <alignment horizontal="center" vertical="top"/>
    </xf>
    <xf numFmtId="4" fontId="0" fillId="33" borderId="15" xfId="0" applyNumberFormat="1" applyFont="1" applyFill="1" applyBorder="1" applyAlignment="1">
      <alignment vertical="top"/>
    </xf>
    <xf numFmtId="167" fontId="6" fillId="33" borderId="15" xfId="0" applyNumberFormat="1" applyFont="1" applyFill="1" applyBorder="1" applyAlignment="1">
      <alignment vertical="top"/>
    </xf>
    <xf numFmtId="172" fontId="9" fillId="33" borderId="15" xfId="0" applyNumberFormat="1" applyFont="1" applyFill="1" applyBorder="1" applyAlignment="1">
      <alignment vertical="top"/>
    </xf>
    <xf numFmtId="172" fontId="0" fillId="33" borderId="15" xfId="0" applyNumberFormat="1" applyFont="1" applyFill="1" applyBorder="1" applyAlignment="1">
      <alignment vertical="top"/>
    </xf>
    <xf numFmtId="173" fontId="0" fillId="33" borderId="15" xfId="0" applyNumberFormat="1" applyFont="1" applyFill="1" applyBorder="1" applyAlignment="1">
      <alignment vertical="top"/>
    </xf>
    <xf numFmtId="166" fontId="9" fillId="33" borderId="15" xfId="0" applyNumberFormat="1" applyFont="1" applyFill="1" applyBorder="1" applyAlignment="1">
      <alignment horizontal="right" vertical="top"/>
    </xf>
    <xf numFmtId="172" fontId="9" fillId="33" borderId="15" xfId="0" applyNumberFormat="1" applyFont="1" applyFill="1" applyBorder="1" applyAlignment="1">
      <alignment horizontal="right" vertical="top"/>
    </xf>
    <xf numFmtId="174" fontId="0" fillId="33" borderId="0" xfId="0" applyNumberFormat="1" applyFont="1" applyFill="1" applyBorder="1" applyAlignment="1">
      <alignment horizontal="right" vertical="top"/>
    </xf>
    <xf numFmtId="0" fontId="0" fillId="33" borderId="15" xfId="0" applyFont="1" applyFill="1" applyBorder="1" applyAlignment="1">
      <alignment vertical="top"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16" fillId="33" borderId="0" xfId="0" applyFont="1" applyFill="1" applyBorder="1" applyAlignment="1">
      <alignment vertical="top" wrapText="1"/>
    </xf>
    <xf numFmtId="0" fontId="14" fillId="34" borderId="13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/>
    </xf>
    <xf numFmtId="167" fontId="15" fillId="35" borderId="11" xfId="0" applyNumberFormat="1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left" vertical="center"/>
    </xf>
    <xf numFmtId="167" fontId="6" fillId="35" borderId="0" xfId="0" applyNumberFormat="1" applyFont="1" applyFill="1" applyBorder="1" applyAlignment="1">
      <alignment horizontal="center" vertical="center"/>
    </xf>
    <xf numFmtId="167" fontId="13" fillId="35" borderId="18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168" fontId="6" fillId="35" borderId="15" xfId="0" applyNumberFormat="1" applyFont="1" applyFill="1" applyBorder="1" applyAlignment="1">
      <alignment horizontal="center" vertical="center"/>
    </xf>
    <xf numFmtId="164" fontId="0" fillId="33" borderId="15" xfId="0" applyNumberFormat="1" applyFont="1" applyFill="1" applyBorder="1" applyAlignment="1">
      <alignment horizontal="center"/>
    </xf>
    <xf numFmtId="164" fontId="0" fillId="33" borderId="19" xfId="0" applyNumberFormat="1" applyFont="1" applyFill="1" applyBorder="1" applyAlignment="1">
      <alignment horizontal="center"/>
    </xf>
    <xf numFmtId="167" fontId="0" fillId="33" borderId="15" xfId="0" applyNumberFormat="1" applyFont="1" applyFill="1" applyBorder="1" applyAlignment="1">
      <alignment horizontal="center"/>
    </xf>
    <xf numFmtId="2" fontId="6" fillId="35" borderId="17" xfId="0" applyNumberFormat="1" applyFont="1" applyFill="1" applyBorder="1" applyAlignment="1">
      <alignment horizontal="center"/>
    </xf>
    <xf numFmtId="4" fontId="6" fillId="35" borderId="18" xfId="0" applyNumberFormat="1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 horizontal="center"/>
    </xf>
    <xf numFmtId="167" fontId="9" fillId="33" borderId="15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left" vertical="center" wrapText="1"/>
    </xf>
    <xf numFmtId="167" fontId="6" fillId="35" borderId="27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vertical="center"/>
    </xf>
    <xf numFmtId="167" fontId="6" fillId="35" borderId="15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/>
    </xf>
    <xf numFmtId="0" fontId="12" fillId="33" borderId="15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167" fontId="13" fillId="33" borderId="28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167" fontId="6" fillId="33" borderId="27" xfId="0" applyNumberFormat="1" applyFont="1" applyFill="1" applyBorder="1" applyAlignment="1">
      <alignment horizontal="center"/>
    </xf>
    <xf numFmtId="0" fontId="10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1" fillId="34" borderId="13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9" fillId="33" borderId="15" xfId="0" applyFont="1" applyFill="1" applyBorder="1" applyAlignment="1">
      <alignment/>
    </xf>
    <xf numFmtId="14" fontId="0" fillId="33" borderId="15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vertical="center"/>
    </xf>
    <xf numFmtId="49" fontId="0" fillId="33" borderId="15" xfId="0" applyNumberFormat="1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168" fontId="19" fillId="33" borderId="0" xfId="0" applyNumberFormat="1" applyFont="1" applyFill="1" applyBorder="1" applyAlignment="1">
      <alignment horizontal="center"/>
    </xf>
    <xf numFmtId="168" fontId="21" fillId="33" borderId="0" xfId="0" applyNumberFormat="1" applyFont="1" applyFill="1" applyBorder="1" applyAlignment="1">
      <alignment/>
    </xf>
    <xf numFmtId="168" fontId="6" fillId="33" borderId="30" xfId="0" applyNumberFormat="1" applyFont="1" applyFill="1" applyBorder="1" applyAlignment="1">
      <alignment horizontal="center"/>
    </xf>
    <xf numFmtId="168" fontId="0" fillId="33" borderId="30" xfId="0" applyNumberFormat="1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C4" sqref="C4:H4"/>
    </sheetView>
  </sheetViews>
  <sheetFormatPr defaultColWidth="11.710937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" customHeight="1">
      <c r="A2" s="6"/>
      <c r="B2" s="174" t="s">
        <v>65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7"/>
    </row>
    <row r="3" spans="1:15" ht="27" customHeight="1">
      <c r="A3" s="6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7"/>
    </row>
    <row r="4" spans="1:15" ht="24" customHeight="1">
      <c r="A4" s="6"/>
      <c r="B4" s="8" t="s">
        <v>43</v>
      </c>
      <c r="C4" s="175" t="s">
        <v>120</v>
      </c>
      <c r="D4" s="175"/>
      <c r="E4" s="175"/>
      <c r="F4" s="175"/>
      <c r="G4" s="175"/>
      <c r="H4" s="175"/>
      <c r="I4" s="9" t="s">
        <v>54</v>
      </c>
      <c r="J4" s="176"/>
      <c r="K4" s="176"/>
      <c r="L4" s="176"/>
      <c r="M4" s="176"/>
      <c r="N4" s="176"/>
      <c r="O4" s="10"/>
    </row>
    <row r="5" spans="1:15" ht="23.25" customHeight="1">
      <c r="A5" s="6"/>
      <c r="B5" s="11" t="s">
        <v>39</v>
      </c>
      <c r="C5" s="12"/>
      <c r="D5" s="177"/>
      <c r="E5" s="177"/>
      <c r="F5" s="13"/>
      <c r="G5" s="178"/>
      <c r="H5" s="178"/>
      <c r="I5" s="178"/>
      <c r="J5" s="178"/>
      <c r="K5" s="178"/>
      <c r="L5" s="178"/>
      <c r="M5" s="178"/>
      <c r="N5" s="178"/>
      <c r="O5" s="14"/>
    </row>
    <row r="6" spans="1:15" ht="15" customHeight="1">
      <c r="A6" s="6"/>
      <c r="B6" s="169" t="s">
        <v>77</v>
      </c>
      <c r="C6" s="169"/>
      <c r="D6" s="179"/>
      <c r="E6" s="179"/>
      <c r="F6" s="15" t="s">
        <v>69</v>
      </c>
      <c r="G6" s="169" t="s">
        <v>117</v>
      </c>
      <c r="H6" s="169"/>
      <c r="I6" s="169"/>
      <c r="J6" s="169"/>
      <c r="K6" s="169"/>
      <c r="L6" s="169"/>
      <c r="M6" s="169"/>
      <c r="N6" s="169"/>
      <c r="O6" s="14"/>
    </row>
    <row r="7" spans="1:15" ht="15" customHeight="1">
      <c r="A7" s="6"/>
      <c r="B7" s="169" t="s">
        <v>83</v>
      </c>
      <c r="C7" s="169"/>
      <c r="D7" s="179"/>
      <c r="E7" s="179"/>
      <c r="F7" s="15" t="s">
        <v>45</v>
      </c>
      <c r="G7" s="135"/>
      <c r="H7" s="136"/>
      <c r="I7" s="136"/>
      <c r="J7" s="136"/>
      <c r="K7" s="136"/>
      <c r="L7" s="136"/>
      <c r="M7" s="136"/>
      <c r="N7" s="137"/>
      <c r="O7" s="14"/>
    </row>
    <row r="8" spans="1:15" ht="15" customHeight="1">
      <c r="A8" s="6"/>
      <c r="B8" s="169" t="s">
        <v>79</v>
      </c>
      <c r="C8" s="169"/>
      <c r="D8" s="179"/>
      <c r="E8" s="179"/>
      <c r="F8" s="15" t="s">
        <v>47</v>
      </c>
      <c r="G8" s="169" t="s">
        <v>97</v>
      </c>
      <c r="H8" s="169"/>
      <c r="I8" s="169"/>
      <c r="J8" s="169"/>
      <c r="K8" s="169"/>
      <c r="L8" s="169"/>
      <c r="M8" s="169"/>
      <c r="N8" s="169"/>
      <c r="O8" s="14"/>
    </row>
    <row r="9" spans="1:15" ht="15" customHeight="1">
      <c r="A9" s="6"/>
      <c r="B9" s="169" t="s">
        <v>76</v>
      </c>
      <c r="C9" s="169"/>
      <c r="D9" s="179"/>
      <c r="E9" s="179"/>
      <c r="F9" s="15" t="s">
        <v>58</v>
      </c>
      <c r="G9" s="172"/>
      <c r="H9" s="172"/>
      <c r="I9" s="172"/>
      <c r="J9" s="172"/>
      <c r="K9" s="172"/>
      <c r="L9" s="172"/>
      <c r="M9" s="172"/>
      <c r="N9" s="172"/>
      <c r="O9" s="14"/>
    </row>
    <row r="10" spans="1:15" ht="15" customHeight="1">
      <c r="A10" s="6"/>
      <c r="B10" s="169" t="s">
        <v>78</v>
      </c>
      <c r="C10" s="169"/>
      <c r="D10" s="169"/>
      <c r="E10" s="169"/>
      <c r="F10" s="15" t="s">
        <v>53</v>
      </c>
      <c r="G10" s="172"/>
      <c r="H10" s="172"/>
      <c r="I10" s="172"/>
      <c r="J10" s="172"/>
      <c r="K10" s="172"/>
      <c r="L10" s="172"/>
      <c r="M10" s="172"/>
      <c r="N10" s="172"/>
      <c r="O10" s="14"/>
    </row>
    <row r="11" spans="1:15" ht="15" customHeight="1">
      <c r="A11" s="6"/>
      <c r="B11" s="169" t="s">
        <v>31</v>
      </c>
      <c r="C11" s="169"/>
      <c r="D11" s="173">
        <v>43481</v>
      </c>
      <c r="E11" s="143"/>
      <c r="F11" s="15"/>
      <c r="G11" s="169"/>
      <c r="H11" s="169"/>
      <c r="I11" s="169"/>
      <c r="J11" s="169"/>
      <c r="K11" s="169"/>
      <c r="L11" s="169"/>
      <c r="M11" s="169"/>
      <c r="N11" s="169"/>
      <c r="O11" s="14"/>
    </row>
    <row r="12" spans="1:15" ht="15" customHeight="1">
      <c r="A12" s="6"/>
      <c r="B12" s="168"/>
      <c r="C12" s="168"/>
      <c r="D12" s="168"/>
      <c r="E12" s="168"/>
      <c r="F12" s="15" t="s">
        <v>37</v>
      </c>
      <c r="G12" s="169"/>
      <c r="H12" s="169"/>
      <c r="I12" s="169"/>
      <c r="J12" s="169"/>
      <c r="K12" s="169"/>
      <c r="L12" s="169"/>
      <c r="M12" s="169"/>
      <c r="N12" s="169"/>
      <c r="O12" s="14"/>
    </row>
    <row r="13" spans="1:15" ht="15" customHeight="1">
      <c r="A13" s="6"/>
      <c r="B13" s="170" t="s">
        <v>82</v>
      </c>
      <c r="C13" s="170"/>
      <c r="D13" s="170"/>
      <c r="E13" s="170"/>
      <c r="F13" s="170"/>
      <c r="G13" s="171" t="s">
        <v>62</v>
      </c>
      <c r="H13" s="171"/>
      <c r="I13" s="171"/>
      <c r="J13" s="171"/>
      <c r="K13" s="171"/>
      <c r="L13" s="144" t="s">
        <v>52</v>
      </c>
      <c r="M13" s="144"/>
      <c r="N13" s="144"/>
      <c r="O13" s="14"/>
    </row>
    <row r="14" spans="1:15" ht="15" customHeight="1">
      <c r="A14" s="6"/>
      <c r="B14" s="16" t="s">
        <v>48</v>
      </c>
      <c r="C14" s="17" t="s">
        <v>32</v>
      </c>
      <c r="D14" s="17" t="s">
        <v>56</v>
      </c>
      <c r="E14" s="18" t="s">
        <v>14</v>
      </c>
      <c r="F14" s="19" t="s">
        <v>63</v>
      </c>
      <c r="G14" s="155" t="s">
        <v>59</v>
      </c>
      <c r="H14" s="155"/>
      <c r="I14" s="155"/>
      <c r="J14" s="21" t="s">
        <v>55</v>
      </c>
      <c r="K14" s="22" t="s">
        <v>42</v>
      </c>
      <c r="L14" s="14"/>
      <c r="M14" s="3"/>
      <c r="N14" s="3"/>
      <c r="O14" s="14"/>
    </row>
    <row r="15" spans="1:15" ht="15" customHeight="1">
      <c r="A15" s="6"/>
      <c r="B15" s="23" t="s">
        <v>13</v>
      </c>
      <c r="C15" s="24">
        <f>SUMIF(Rozpočet!F9:F65,B15,Rozpočet!L9:L65)</f>
        <v>0</v>
      </c>
      <c r="D15" s="24">
        <f>SUMIF(Rozpočet!F9:F65,B15,Rozpočet!M9:M65)</f>
        <v>0</v>
      </c>
      <c r="E15" s="25">
        <f>SUMIF(Rozpočet!F9:F65,B15,Rozpočet!N9:N65)</f>
        <v>0</v>
      </c>
      <c r="F15" s="26">
        <f>SUMIF(Rozpočet!F9:F65,B15,Rozpočet!O9:O65)</f>
        <v>0</v>
      </c>
      <c r="G15" s="163"/>
      <c r="H15" s="163"/>
      <c r="I15" s="163"/>
      <c r="J15" s="27"/>
      <c r="K15" s="28"/>
      <c r="L15" s="14"/>
      <c r="M15" s="3"/>
      <c r="N15" s="3"/>
      <c r="O15" s="14"/>
    </row>
    <row r="16" spans="1:15" ht="15" customHeight="1">
      <c r="A16" s="6"/>
      <c r="B16" s="23" t="s">
        <v>17</v>
      </c>
      <c r="C16" s="24">
        <f>SUMIF(Rozpočet!F9:F65,B16,Rozpočet!L9:L65)</f>
        <v>0</v>
      </c>
      <c r="D16" s="24">
        <f>SUMIF(Rozpočet!F9:F65,B16,Rozpočet!M9:M65)</f>
        <v>0</v>
      </c>
      <c r="E16" s="25">
        <f>SUMIF(Rozpočet!F9:F65,B16,Rozpočet!N9:N65)</f>
        <v>0</v>
      </c>
      <c r="F16" s="26">
        <f>SUMIF(Rozpočet!F9:F65,B16,Rozpočet!O9:O65)</f>
        <v>0</v>
      </c>
      <c r="G16" s="163"/>
      <c r="H16" s="163"/>
      <c r="I16" s="163"/>
      <c r="J16" s="27"/>
      <c r="K16" s="28"/>
      <c r="L16" s="14"/>
      <c r="M16" s="3"/>
      <c r="N16" s="3"/>
      <c r="O16" s="14"/>
    </row>
    <row r="17" spans="1:15" ht="15" customHeight="1">
      <c r="A17" s="6"/>
      <c r="B17" s="23" t="s">
        <v>15</v>
      </c>
      <c r="C17" s="24">
        <f>SUMIF(Rozpočet!F9:F65,B17,Rozpočet!L9:L65)</f>
        <v>0</v>
      </c>
      <c r="D17" s="24">
        <f>SUMIF(Rozpočet!F9:F65,B17,Rozpočet!M9:M65)</f>
        <v>0</v>
      </c>
      <c r="E17" s="25">
        <f>SUMIF(Rozpočet!F9:F65,B17,Rozpočet!N9:N65)</f>
        <v>0</v>
      </c>
      <c r="F17" s="26">
        <f>SUMIF(Rozpočet!F9:F65,B17,Rozpočet!O9:O65)</f>
        <v>0</v>
      </c>
      <c r="G17" s="163"/>
      <c r="H17" s="163"/>
      <c r="I17" s="163"/>
      <c r="J17" s="27"/>
      <c r="K17" s="28"/>
      <c r="L17" s="14"/>
      <c r="M17" s="3"/>
      <c r="N17" s="3"/>
      <c r="O17" s="14"/>
    </row>
    <row r="18" spans="1:15" ht="15" customHeight="1">
      <c r="A18" s="6"/>
      <c r="B18" s="23" t="s">
        <v>18</v>
      </c>
      <c r="C18" s="24">
        <f>SUMIF(Rozpočet!F9:F65,B18,Rozpočet!L9:L65)</f>
        <v>0</v>
      </c>
      <c r="D18" s="24">
        <f>SUMIF(Rozpočet!F9:F65,B18,Rozpočet!M9:M65)</f>
        <v>0</v>
      </c>
      <c r="E18" s="25">
        <f>SUMIF(Rozpočet!F9:F65,B18,Rozpočet!N9:N65)</f>
        <v>0</v>
      </c>
      <c r="F18" s="26">
        <f>SUMIF(Rozpočet!F9:F65,B18,Rozpočet!O9:O65)</f>
        <v>0</v>
      </c>
      <c r="G18" s="163"/>
      <c r="H18" s="163"/>
      <c r="I18" s="163"/>
      <c r="J18" s="27"/>
      <c r="K18" s="28"/>
      <c r="L18" s="14"/>
      <c r="M18" s="3"/>
      <c r="N18" s="3"/>
      <c r="O18" s="14"/>
    </row>
    <row r="19" spans="1:15" ht="15" customHeight="1">
      <c r="A19" s="6"/>
      <c r="B19" s="23" t="s">
        <v>16</v>
      </c>
      <c r="C19" s="24">
        <f>Rozpočet!L7-SUM(C15:C18)</f>
        <v>0</v>
      </c>
      <c r="D19" s="24">
        <f>Rozpočet!M7-SUM(D15:D18)</f>
        <v>0</v>
      </c>
      <c r="E19" s="25">
        <f>Rozpočet!N7-SUM(E15:E18)</f>
        <v>0</v>
      </c>
      <c r="F19" s="26">
        <f>Rozpočet!O7-SUM(F15:F18)</f>
        <v>0</v>
      </c>
      <c r="G19" s="163"/>
      <c r="H19" s="163"/>
      <c r="I19" s="163"/>
      <c r="J19" s="27"/>
      <c r="K19" s="28"/>
      <c r="L19" s="29" t="s">
        <v>20</v>
      </c>
      <c r="M19" s="3"/>
      <c r="N19" s="3"/>
      <c r="O19" s="14"/>
    </row>
    <row r="20" spans="1:15" ht="15" customHeight="1">
      <c r="A20" s="6"/>
      <c r="B20" s="30" t="s">
        <v>28</v>
      </c>
      <c r="C20" s="31">
        <f>SUM(C15:C19)</f>
        <v>0</v>
      </c>
      <c r="D20" s="31">
        <f>SUM(D15:D19)</f>
        <v>0</v>
      </c>
      <c r="E20" s="32">
        <f>SUM(E15:E19)</f>
        <v>0</v>
      </c>
      <c r="F20" s="33">
        <f>SUM(F15:F19)</f>
        <v>0</v>
      </c>
      <c r="G20" s="163"/>
      <c r="H20" s="163"/>
      <c r="I20" s="163"/>
      <c r="J20" s="27"/>
      <c r="K20" s="28"/>
      <c r="L20" s="14"/>
      <c r="M20" s="34"/>
      <c r="N20" s="34"/>
      <c r="O20" s="14"/>
    </row>
    <row r="21" spans="1:15" ht="15" customHeight="1">
      <c r="A21" s="6"/>
      <c r="B21" s="164" t="s">
        <v>85</v>
      </c>
      <c r="C21" s="164"/>
      <c r="D21" s="164"/>
      <c r="E21" s="165">
        <f>SUM(C20:E20)</f>
        <v>0</v>
      </c>
      <c r="F21" s="165"/>
      <c r="G21" s="163"/>
      <c r="H21" s="163"/>
      <c r="I21" s="163"/>
      <c r="J21" s="27"/>
      <c r="K21" s="28"/>
      <c r="L21" s="144" t="s">
        <v>57</v>
      </c>
      <c r="M21" s="144"/>
      <c r="N21" s="144"/>
      <c r="O21" s="14"/>
    </row>
    <row r="22" spans="1:15" ht="15" customHeight="1">
      <c r="A22" s="6"/>
      <c r="B22" s="166" t="s">
        <v>63</v>
      </c>
      <c r="C22" s="166"/>
      <c r="D22" s="166"/>
      <c r="E22" s="167">
        <f>F20</f>
        <v>0</v>
      </c>
      <c r="F22" s="167"/>
      <c r="G22" s="163"/>
      <c r="H22" s="163"/>
      <c r="I22" s="163"/>
      <c r="J22" s="27"/>
      <c r="K22" s="28"/>
      <c r="L22" s="35"/>
      <c r="M22" s="3"/>
      <c r="N22" s="3"/>
      <c r="O22" s="14"/>
    </row>
    <row r="23" spans="1:15" ht="15" customHeight="1">
      <c r="A23" s="6"/>
      <c r="B23" s="158" t="s">
        <v>89</v>
      </c>
      <c r="C23" s="158"/>
      <c r="D23" s="158"/>
      <c r="E23" s="159">
        <f>E21+E22</f>
        <v>0</v>
      </c>
      <c r="F23" s="159"/>
      <c r="G23" s="160" t="s">
        <v>72</v>
      </c>
      <c r="H23" s="160"/>
      <c r="I23" s="160"/>
      <c r="J23" s="161">
        <f>SUM(J15:J22)</f>
        <v>0</v>
      </c>
      <c r="K23" s="161"/>
      <c r="L23" s="14"/>
      <c r="M23" s="3"/>
      <c r="N23" s="3"/>
      <c r="O23" s="14"/>
    </row>
    <row r="24" spans="1:15" ht="15" customHeight="1">
      <c r="A24" s="6"/>
      <c r="B24" s="158"/>
      <c r="C24" s="158"/>
      <c r="D24" s="158"/>
      <c r="E24" s="159"/>
      <c r="F24" s="159"/>
      <c r="G24" s="160"/>
      <c r="H24" s="160"/>
      <c r="I24" s="160"/>
      <c r="J24" s="161"/>
      <c r="K24" s="161"/>
      <c r="L24" s="14"/>
      <c r="M24" s="3"/>
      <c r="N24" s="3"/>
      <c r="O24" s="14"/>
    </row>
    <row r="25" spans="1:15" ht="15" customHeight="1">
      <c r="A25" s="6"/>
      <c r="B25" s="144" t="s">
        <v>91</v>
      </c>
      <c r="C25" s="144"/>
      <c r="D25" s="144"/>
      <c r="E25" s="144"/>
      <c r="F25" s="144"/>
      <c r="G25" s="162" t="s">
        <v>66</v>
      </c>
      <c r="H25" s="162"/>
      <c r="I25" s="162"/>
      <c r="J25" s="162"/>
      <c r="K25" s="162"/>
      <c r="L25" s="14"/>
      <c r="M25" s="3"/>
      <c r="N25" s="3"/>
      <c r="O25" s="14"/>
    </row>
    <row r="26" spans="1:15" ht="15" customHeight="1">
      <c r="A26" s="6"/>
      <c r="B26" s="30" t="s">
        <v>36</v>
      </c>
      <c r="C26" s="153" t="s">
        <v>30</v>
      </c>
      <c r="D26" s="153"/>
      <c r="E26" s="154" t="s">
        <v>27</v>
      </c>
      <c r="F26" s="154"/>
      <c r="G26" s="20"/>
      <c r="H26" s="155" t="s">
        <v>38</v>
      </c>
      <c r="I26" s="155"/>
      <c r="J26" s="156" t="s">
        <v>27</v>
      </c>
      <c r="K26" s="156"/>
      <c r="L26" s="14"/>
      <c r="M26" s="3"/>
      <c r="N26" s="3"/>
      <c r="O26" s="14"/>
    </row>
    <row r="27" spans="1:15" ht="15" customHeight="1">
      <c r="A27" s="6"/>
      <c r="B27" s="36">
        <v>21</v>
      </c>
      <c r="C27" s="150">
        <f>SUMIF(Rozpočet!S9:S65,B27,Rozpočet!K9:K65)+H27</f>
        <v>0</v>
      </c>
      <c r="D27" s="150"/>
      <c r="E27" s="151">
        <f>C27/100*B27</f>
        <v>0</v>
      </c>
      <c r="F27" s="151"/>
      <c r="G27" s="37"/>
      <c r="H27" s="157">
        <f>SUMIF(K15:K22,B27,J15:J22)</f>
        <v>0</v>
      </c>
      <c r="I27" s="157"/>
      <c r="J27" s="152">
        <f>H27*B27/100</f>
        <v>0</v>
      </c>
      <c r="K27" s="152"/>
      <c r="L27" s="29" t="s">
        <v>20</v>
      </c>
      <c r="M27" s="3"/>
      <c r="N27" s="3"/>
      <c r="O27" s="14"/>
    </row>
    <row r="28" spans="1:15" ht="15" customHeight="1">
      <c r="A28" s="6"/>
      <c r="B28" s="36">
        <v>15</v>
      </c>
      <c r="C28" s="150">
        <f>SUMIF(Rozpočet!S9:S65,B28,Rozpočet!K9:K65)+H28</f>
        <v>0</v>
      </c>
      <c r="D28" s="150"/>
      <c r="E28" s="151">
        <f>C28/100*B28</f>
        <v>0</v>
      </c>
      <c r="F28" s="151"/>
      <c r="G28" s="37"/>
      <c r="H28" s="152">
        <f>SUMIF(K15:K22,B28,J15:J22)</f>
        <v>0</v>
      </c>
      <c r="I28" s="152"/>
      <c r="J28" s="152">
        <f>H28*B28/100</f>
        <v>0</v>
      </c>
      <c r="K28" s="152"/>
      <c r="L28" s="14"/>
      <c r="M28" s="3"/>
      <c r="N28" s="3"/>
      <c r="O28" s="14"/>
    </row>
    <row r="29" spans="1:15" ht="15" customHeight="1">
      <c r="A29" s="6"/>
      <c r="B29" s="36">
        <v>0</v>
      </c>
      <c r="C29" s="150">
        <f>(E23+J23)-(C27+C28)</f>
        <v>0</v>
      </c>
      <c r="D29" s="150"/>
      <c r="E29" s="151">
        <f>C29/100*B29</f>
        <v>0</v>
      </c>
      <c r="F29" s="151"/>
      <c r="G29" s="37"/>
      <c r="H29" s="152">
        <f>J23-(H27+H28)</f>
        <v>0</v>
      </c>
      <c r="I29" s="152"/>
      <c r="J29" s="152">
        <f>H29*B29/100</f>
        <v>0</v>
      </c>
      <c r="K29" s="152"/>
      <c r="L29" s="144" t="s">
        <v>35</v>
      </c>
      <c r="M29" s="144"/>
      <c r="N29" s="144"/>
      <c r="O29" s="14"/>
    </row>
    <row r="30" spans="1:15" ht="15" customHeight="1">
      <c r="A30" s="6"/>
      <c r="B30" s="145"/>
      <c r="C30" s="146">
        <f>ROUNDUP(C27+C28+C29,1)</f>
        <v>0</v>
      </c>
      <c r="D30" s="146"/>
      <c r="E30" s="147">
        <f>ROUNDUP(E27+E28+E29,1)</f>
        <v>0</v>
      </c>
      <c r="F30" s="147"/>
      <c r="G30" s="148"/>
      <c r="H30" s="148"/>
      <c r="I30" s="148"/>
      <c r="J30" s="149">
        <f>J27+J28+J29</f>
        <v>0</v>
      </c>
      <c r="K30" s="149"/>
      <c r="L30" s="14"/>
      <c r="M30" s="3"/>
      <c r="N30" s="3"/>
      <c r="O30" s="14"/>
    </row>
    <row r="31" spans="1:15" ht="15" customHeight="1">
      <c r="A31" s="6"/>
      <c r="B31" s="145"/>
      <c r="C31" s="146"/>
      <c r="D31" s="146"/>
      <c r="E31" s="147"/>
      <c r="F31" s="147"/>
      <c r="G31" s="148"/>
      <c r="H31" s="148"/>
      <c r="I31" s="148"/>
      <c r="J31" s="149"/>
      <c r="K31" s="149"/>
      <c r="L31" s="14"/>
      <c r="M31" s="3"/>
      <c r="N31" s="3"/>
      <c r="O31" s="14"/>
    </row>
    <row r="32" spans="1:15" ht="15" customHeight="1">
      <c r="A32" s="6"/>
      <c r="B32" s="139" t="s">
        <v>92</v>
      </c>
      <c r="C32" s="139"/>
      <c r="D32" s="139"/>
      <c r="E32" s="139"/>
      <c r="F32" s="139"/>
      <c r="G32" s="140" t="s">
        <v>87</v>
      </c>
      <c r="H32" s="140"/>
      <c r="I32" s="140"/>
      <c r="J32" s="140"/>
      <c r="K32" s="140"/>
      <c r="L32" s="3"/>
      <c r="M32" s="3"/>
      <c r="N32" s="3"/>
      <c r="O32" s="14"/>
    </row>
    <row r="33" spans="1:15" ht="15" customHeight="1">
      <c r="A33" s="6"/>
      <c r="B33" s="141">
        <f>C30+E30</f>
        <v>0</v>
      </c>
      <c r="C33" s="141"/>
      <c r="D33" s="141"/>
      <c r="E33" s="141"/>
      <c r="F33" s="141"/>
      <c r="G33" s="142" t="s">
        <v>34</v>
      </c>
      <c r="H33" s="142"/>
      <c r="I33" s="142"/>
      <c r="J33" s="17" t="s">
        <v>64</v>
      </c>
      <c r="K33" s="38" t="s">
        <v>46</v>
      </c>
      <c r="L33" s="3"/>
      <c r="M33" s="3"/>
      <c r="N33" s="3"/>
      <c r="O33" s="14"/>
    </row>
    <row r="34" spans="1:15" ht="15" customHeight="1">
      <c r="A34" s="6"/>
      <c r="B34" s="141"/>
      <c r="C34" s="141"/>
      <c r="D34" s="141"/>
      <c r="E34" s="141"/>
      <c r="F34" s="141"/>
      <c r="G34" s="143"/>
      <c r="H34" s="143"/>
      <c r="I34" s="143"/>
      <c r="J34" s="15"/>
      <c r="K34" s="39">
        <f>IF(J34&gt;0,E23/J34,"")</f>
      </c>
      <c r="L34" s="3"/>
      <c r="M34" s="3"/>
      <c r="N34" s="3"/>
      <c r="O34" s="14"/>
    </row>
    <row r="35" spans="1:15" ht="15" customHeight="1">
      <c r="A35" s="6"/>
      <c r="B35" s="141"/>
      <c r="C35" s="141"/>
      <c r="D35" s="141"/>
      <c r="E35" s="141"/>
      <c r="F35" s="141"/>
      <c r="G35" s="143"/>
      <c r="H35" s="143"/>
      <c r="I35" s="143"/>
      <c r="J35" s="15"/>
      <c r="K35" s="39">
        <f>IF(J35&gt;0,E23/J35,"")</f>
      </c>
      <c r="L35" s="3"/>
      <c r="M35" s="3"/>
      <c r="N35" s="3"/>
      <c r="O35" s="14"/>
    </row>
    <row r="36" spans="1:15" ht="15" customHeight="1">
      <c r="A36" s="6"/>
      <c r="B36" s="141"/>
      <c r="C36" s="141"/>
      <c r="D36" s="141"/>
      <c r="E36" s="141"/>
      <c r="F36" s="141"/>
      <c r="G36" s="143"/>
      <c r="H36" s="143"/>
      <c r="I36" s="143"/>
      <c r="J36" s="15"/>
      <c r="K36" s="39">
        <f>IF(J36&gt;0,E23/J36,"")</f>
      </c>
      <c r="L36" s="3"/>
      <c r="M36" s="3"/>
      <c r="N36" s="3"/>
      <c r="O36" s="14"/>
    </row>
    <row r="37" spans="1:15" ht="7.5" customHeight="1">
      <c r="A37" s="3"/>
      <c r="B37" s="40"/>
      <c r="C37" s="40"/>
      <c r="D37" s="40"/>
      <c r="E37" s="40"/>
      <c r="F37" s="40"/>
      <c r="G37" s="41"/>
      <c r="H37" s="41"/>
      <c r="I37" s="41"/>
      <c r="J37" s="41"/>
      <c r="K37" s="41"/>
      <c r="L37" s="40"/>
      <c r="M37" s="40"/>
      <c r="N37" s="40"/>
      <c r="O37" s="3"/>
    </row>
    <row r="38" spans="1:15" s="43" customFormat="1" ht="11.25" customHeight="1">
      <c r="A38" s="42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42"/>
    </row>
  </sheetData>
  <sheetProtection selectLockedCells="1" selectUnlockedCells="1"/>
  <mergeCells count="78">
    <mergeCell ref="G6:N6"/>
    <mergeCell ref="B7:C7"/>
    <mergeCell ref="D7:E7"/>
    <mergeCell ref="B8:C8"/>
    <mergeCell ref="D8:E8"/>
    <mergeCell ref="G8:N8"/>
    <mergeCell ref="B2:N3"/>
    <mergeCell ref="C4:H4"/>
    <mergeCell ref="J4:N4"/>
    <mergeCell ref="D5:E5"/>
    <mergeCell ref="G5:N5"/>
    <mergeCell ref="B9:C9"/>
    <mergeCell ref="D9:E9"/>
    <mergeCell ref="G9:N9"/>
    <mergeCell ref="B6:C6"/>
    <mergeCell ref="D6:E6"/>
    <mergeCell ref="B10:C10"/>
    <mergeCell ref="D10:E10"/>
    <mergeCell ref="G10:N10"/>
    <mergeCell ref="B11:C11"/>
    <mergeCell ref="D11:E11"/>
    <mergeCell ref="G11:N11"/>
    <mergeCell ref="B12:C12"/>
    <mergeCell ref="D12:E12"/>
    <mergeCell ref="G12:N12"/>
    <mergeCell ref="B13:F13"/>
    <mergeCell ref="G13:K13"/>
    <mergeCell ref="L13:N13"/>
    <mergeCell ref="G14:I14"/>
    <mergeCell ref="G15:I15"/>
    <mergeCell ref="G16:I16"/>
    <mergeCell ref="G17:I17"/>
    <mergeCell ref="G18:I18"/>
    <mergeCell ref="G19:I19"/>
    <mergeCell ref="G20:I20"/>
    <mergeCell ref="B21:D21"/>
    <mergeCell ref="E21:F21"/>
    <mergeCell ref="G21:I21"/>
    <mergeCell ref="L21:N21"/>
    <mergeCell ref="B22:D22"/>
    <mergeCell ref="E22:F22"/>
    <mergeCell ref="G22:I22"/>
    <mergeCell ref="B23:D24"/>
    <mergeCell ref="E23:F24"/>
    <mergeCell ref="G23:I24"/>
    <mergeCell ref="J23:K24"/>
    <mergeCell ref="B25:F25"/>
    <mergeCell ref="G25:K25"/>
    <mergeCell ref="C26:D26"/>
    <mergeCell ref="E26:F26"/>
    <mergeCell ref="H26:I26"/>
    <mergeCell ref="J26:K26"/>
    <mergeCell ref="C27:D27"/>
    <mergeCell ref="E27:F27"/>
    <mergeCell ref="H27:I27"/>
    <mergeCell ref="J27:K27"/>
    <mergeCell ref="C28:D28"/>
    <mergeCell ref="E28:F28"/>
    <mergeCell ref="H28:I28"/>
    <mergeCell ref="J28:K28"/>
    <mergeCell ref="C29:D29"/>
    <mergeCell ref="E29:F29"/>
    <mergeCell ref="H29:I29"/>
    <mergeCell ref="J29:K29"/>
    <mergeCell ref="L29:N29"/>
    <mergeCell ref="B30:B31"/>
    <mergeCell ref="C30:D31"/>
    <mergeCell ref="E30:F31"/>
    <mergeCell ref="G30:I31"/>
    <mergeCell ref="J30:K31"/>
    <mergeCell ref="B38:N38"/>
    <mergeCell ref="B32:F32"/>
    <mergeCell ref="G32:K32"/>
    <mergeCell ref="B33:F36"/>
    <mergeCell ref="G33:I33"/>
    <mergeCell ref="G34:I34"/>
    <mergeCell ref="G35:I35"/>
    <mergeCell ref="G36:I36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4"/>
  <sheetViews>
    <sheetView tabSelected="1" zoomScalePageLayoutView="0" workbookViewId="0" topLeftCell="A1">
      <pane xSplit="6" ySplit="8" topLeftCell="G34" activePane="bottomRight" state="frozen"/>
      <selection pane="topLeft" activeCell="A1" sqref="A1"/>
      <selection pane="topRight" activeCell="G1" sqref="G1"/>
      <selection pane="bottomLeft" activeCell="A9" sqref="A9"/>
      <selection pane="bottomRight" activeCell="J25" sqref="J25"/>
    </sheetView>
  </sheetViews>
  <sheetFormatPr defaultColWidth="11.57421875" defaultRowHeight="12.75" outlineLevelRow="2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44" customWidth="1"/>
    <col min="10" max="10" width="11.7109375" style="2" customWidth="1"/>
    <col min="11" max="11" width="15.421875" style="2" customWidth="1"/>
    <col min="12" max="12" width="11.7109375" style="45" customWidth="1"/>
    <col min="13" max="15" width="11.57421875" style="45" customWidth="1"/>
    <col min="16" max="16" width="11.140625" style="46" customWidth="1"/>
    <col min="17" max="18" width="0" style="2" hidden="1" customWidth="1"/>
    <col min="19" max="19" width="11.7109375" style="47" customWidth="1"/>
    <col min="20" max="20" width="0" style="47" hidden="1" customWidth="1"/>
    <col min="21" max="21" width="1.7109375" style="2" customWidth="1"/>
    <col min="22" max="242" width="11.57421875" style="2" customWidth="1"/>
  </cols>
  <sheetData>
    <row r="1" spans="1:256" s="43" customFormat="1" ht="12.75" customHeight="1" hidden="1">
      <c r="A1" s="48" t="s">
        <v>19</v>
      </c>
      <c r="B1" s="49" t="s">
        <v>29</v>
      </c>
      <c r="C1" s="49" t="s">
        <v>24</v>
      </c>
      <c r="D1" s="49" t="s">
        <v>21</v>
      </c>
      <c r="E1" s="49" t="s">
        <v>44</v>
      </c>
      <c r="F1" s="49" t="s">
        <v>67</v>
      </c>
      <c r="G1" s="49" t="s">
        <v>23</v>
      </c>
      <c r="H1" s="49" t="s">
        <v>75</v>
      </c>
      <c r="I1" s="49" t="s">
        <v>6</v>
      </c>
      <c r="J1" s="49" t="s">
        <v>68</v>
      </c>
      <c r="K1" s="49" t="s">
        <v>50</v>
      </c>
      <c r="L1" s="50" t="s">
        <v>32</v>
      </c>
      <c r="M1" s="50" t="s">
        <v>56</v>
      </c>
      <c r="N1" s="50" t="s">
        <v>14</v>
      </c>
      <c r="O1" s="50" t="s">
        <v>63</v>
      </c>
      <c r="P1" s="51" t="s">
        <v>60</v>
      </c>
      <c r="Q1" s="49" t="s">
        <v>61</v>
      </c>
      <c r="R1" s="49" t="s">
        <v>51</v>
      </c>
      <c r="S1" s="49" t="s">
        <v>12</v>
      </c>
      <c r="T1" s="49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1" ht="29.25" customHeight="1">
      <c r="A2" s="52"/>
      <c r="B2" s="3"/>
      <c r="C2" s="3"/>
      <c r="D2" s="3"/>
      <c r="E2" s="3"/>
      <c r="F2" s="3"/>
      <c r="G2" s="180" t="s">
        <v>81</v>
      </c>
      <c r="H2" s="180"/>
      <c r="I2" s="180"/>
      <c r="J2" s="180"/>
      <c r="K2" s="180"/>
      <c r="L2" s="53"/>
      <c r="M2" s="53"/>
      <c r="N2" s="53"/>
      <c r="O2" s="53"/>
      <c r="P2" s="53"/>
      <c r="Q2" s="53"/>
      <c r="R2" s="53"/>
      <c r="S2" s="54"/>
      <c r="T2" s="54"/>
      <c r="U2" s="3"/>
    </row>
    <row r="3" spans="1:21" ht="18.75" customHeight="1">
      <c r="A3" s="3"/>
      <c r="B3" s="55" t="s">
        <v>43</v>
      </c>
      <c r="C3" s="56"/>
      <c r="D3" s="181">
        <f>KrycíList!D6</f>
        <v>0</v>
      </c>
      <c r="E3" s="181"/>
      <c r="F3" s="181"/>
      <c r="G3" s="57" t="str">
        <f>KrycíList!C4</f>
        <v>Město Šternberk-stavební úpravy chodníků ulice Olomoucká</v>
      </c>
      <c r="H3" s="182">
        <f>KrycíList!J4</f>
        <v>0</v>
      </c>
      <c r="I3" s="182"/>
      <c r="J3" s="58"/>
      <c r="K3" s="58"/>
      <c r="L3" s="58"/>
      <c r="M3" s="58"/>
      <c r="N3" s="58"/>
      <c r="O3" s="59"/>
      <c r="P3" s="59"/>
      <c r="Q3" s="59"/>
      <c r="R3" s="59"/>
      <c r="S3" s="59"/>
      <c r="T3" s="59"/>
      <c r="U3" s="56"/>
    </row>
    <row r="4" spans="1:21" ht="14.25" customHeight="1">
      <c r="A4" s="3"/>
      <c r="B4" s="3"/>
      <c r="C4" s="3"/>
      <c r="D4" s="183">
        <f>KrycíList!C5</f>
        <v>0</v>
      </c>
      <c r="E4" s="183"/>
      <c r="F4" s="183"/>
      <c r="G4" s="60">
        <f>KrycíList!G5</f>
        <v>0</v>
      </c>
      <c r="H4" s="184">
        <f>KrycíList!D5</f>
        <v>0</v>
      </c>
      <c r="I4" s="184"/>
      <c r="J4" s="56"/>
      <c r="K4" s="61"/>
      <c r="L4" s="62"/>
      <c r="M4" s="62"/>
      <c r="N4" s="62"/>
      <c r="O4" s="62"/>
      <c r="P4" s="62"/>
      <c r="Q4" s="62"/>
      <c r="R4" s="62"/>
      <c r="S4" s="63"/>
      <c r="T4" s="63"/>
      <c r="U4" s="3"/>
    </row>
    <row r="5" spans="1:21" ht="11.25" customHeight="1">
      <c r="A5" s="3"/>
      <c r="B5" s="64"/>
      <c r="C5" s="64"/>
      <c r="D5" s="65"/>
      <c r="E5" s="65"/>
      <c r="F5" s="65"/>
      <c r="G5" s="66">
        <f>KrycíList!G12</f>
        <v>0</v>
      </c>
      <c r="H5" s="65"/>
      <c r="I5" s="65"/>
      <c r="J5" s="67"/>
      <c r="K5" s="68"/>
      <c r="L5" s="69"/>
      <c r="M5" s="69"/>
      <c r="N5" s="69"/>
      <c r="O5" s="69"/>
      <c r="P5" s="69"/>
      <c r="Q5" s="69"/>
      <c r="R5" s="69"/>
      <c r="S5" s="69"/>
      <c r="T5" s="69"/>
      <c r="U5" s="3" t="s">
        <v>0</v>
      </c>
    </row>
    <row r="6" spans="1:256" s="75" customFormat="1" ht="21.75" customHeight="1">
      <c r="A6" s="70"/>
      <c r="B6" s="71" t="s">
        <v>29</v>
      </c>
      <c r="C6" s="71" t="s">
        <v>24</v>
      </c>
      <c r="D6" s="72" t="s">
        <v>21</v>
      </c>
      <c r="E6" s="71" t="s">
        <v>5</v>
      </c>
      <c r="F6" s="71" t="s">
        <v>67</v>
      </c>
      <c r="G6" s="71" t="s">
        <v>71</v>
      </c>
      <c r="H6" s="71" t="s">
        <v>70</v>
      </c>
      <c r="I6" s="71" t="s">
        <v>6</v>
      </c>
      <c r="J6" s="71" t="s">
        <v>25</v>
      </c>
      <c r="K6" s="73" t="s">
        <v>49</v>
      </c>
      <c r="L6" s="74" t="s">
        <v>32</v>
      </c>
      <c r="M6" s="74" t="s">
        <v>56</v>
      </c>
      <c r="N6" s="74" t="s">
        <v>14</v>
      </c>
      <c r="O6" s="74" t="s">
        <v>63</v>
      </c>
      <c r="P6" s="74" t="s">
        <v>40</v>
      </c>
      <c r="Q6" s="74" t="s">
        <v>41</v>
      </c>
      <c r="R6" s="74" t="s">
        <v>33</v>
      </c>
      <c r="S6" s="74" t="s">
        <v>22</v>
      </c>
      <c r="T6" s="74" t="s">
        <v>73</v>
      </c>
      <c r="U6" s="70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ht="14.25" customHeight="1">
      <c r="A7" s="3"/>
      <c r="B7" s="76"/>
      <c r="C7" s="76"/>
      <c r="D7" s="77">
        <f>KrycíList!C8</f>
        <v>0</v>
      </c>
      <c r="E7" s="77"/>
      <c r="F7" s="77"/>
      <c r="G7" s="78"/>
      <c r="H7" s="77"/>
      <c r="I7" s="77"/>
      <c r="J7" s="79"/>
      <c r="K7" s="80">
        <f aca="true" t="shared" si="0" ref="K7:R7">SUMIF($D9:$D73,"B",K9:K73)</f>
        <v>0</v>
      </c>
      <c r="L7" s="81">
        <f t="shared" si="0"/>
        <v>0</v>
      </c>
      <c r="M7" s="81">
        <f t="shared" si="0"/>
        <v>0</v>
      </c>
      <c r="N7" s="81">
        <f t="shared" si="0"/>
        <v>0</v>
      </c>
      <c r="O7" s="81">
        <f t="shared" si="0"/>
        <v>0</v>
      </c>
      <c r="P7" s="81">
        <f t="shared" si="0"/>
        <v>0</v>
      </c>
      <c r="Q7" s="81">
        <f t="shared" si="0"/>
        <v>0</v>
      </c>
      <c r="R7" s="81">
        <f t="shared" si="0"/>
        <v>0</v>
      </c>
      <c r="S7" s="82">
        <f>ROUNDUP(SUMIF($D9:$D73,"B",S9:S73),1)</f>
        <v>0</v>
      </c>
      <c r="T7" s="82">
        <f>ROUNDUP(K7+S7,1)</f>
        <v>0</v>
      </c>
      <c r="U7" s="3"/>
    </row>
    <row r="8" spans="1:21" ht="8.25" customHeight="1">
      <c r="A8" s="3"/>
      <c r="B8" s="3"/>
      <c r="C8" s="3"/>
      <c r="D8" s="3"/>
      <c r="E8" s="3"/>
      <c r="F8" s="3"/>
      <c r="G8" s="3"/>
      <c r="H8" s="3"/>
      <c r="I8" s="83"/>
      <c r="J8" s="3"/>
      <c r="K8" s="3"/>
      <c r="L8" s="53"/>
      <c r="M8" s="53"/>
      <c r="N8" s="53"/>
      <c r="O8" s="53"/>
      <c r="P8" s="53"/>
      <c r="Q8" s="53"/>
      <c r="R8" s="53"/>
      <c r="S8" s="54"/>
      <c r="T8" s="54"/>
      <c r="U8" s="3"/>
    </row>
    <row r="9" spans="1:21" ht="15">
      <c r="A9" s="3"/>
      <c r="B9" s="84" t="s">
        <v>10</v>
      </c>
      <c r="C9" s="85"/>
      <c r="D9" s="86" t="s">
        <v>1</v>
      </c>
      <c r="E9" s="85"/>
      <c r="F9" s="87"/>
      <c r="G9" s="88" t="s">
        <v>115</v>
      </c>
      <c r="H9" s="85"/>
      <c r="I9" s="86"/>
      <c r="J9" s="85"/>
      <c r="K9" s="89">
        <f aca="true" t="shared" si="1" ref="K9:S9">SUMIF($D10:$D35,"O",K10:K35)</f>
        <v>0</v>
      </c>
      <c r="L9" s="90">
        <f t="shared" si="1"/>
        <v>0</v>
      </c>
      <c r="M9" s="90">
        <f t="shared" si="1"/>
        <v>0</v>
      </c>
      <c r="N9" s="90">
        <f t="shared" si="1"/>
        <v>0</v>
      </c>
      <c r="O9" s="90">
        <f t="shared" si="1"/>
        <v>0</v>
      </c>
      <c r="P9" s="91">
        <f t="shared" si="1"/>
        <v>0</v>
      </c>
      <c r="Q9" s="91">
        <f t="shared" si="1"/>
        <v>0</v>
      </c>
      <c r="R9" s="91">
        <f t="shared" si="1"/>
        <v>0</v>
      </c>
      <c r="S9" s="92">
        <f t="shared" si="1"/>
        <v>0</v>
      </c>
      <c r="T9" s="92">
        <f>K9+S9</f>
        <v>0</v>
      </c>
      <c r="U9" s="93"/>
    </row>
    <row r="10" spans="1:21" ht="12.75" outlineLevel="1">
      <c r="A10" s="3"/>
      <c r="B10" s="94"/>
      <c r="C10" s="95" t="s">
        <v>10</v>
      </c>
      <c r="D10" s="96" t="s">
        <v>2</v>
      </c>
      <c r="E10" s="97"/>
      <c r="F10" s="97" t="s">
        <v>13</v>
      </c>
      <c r="G10" s="98" t="s">
        <v>74</v>
      </c>
      <c r="H10" s="97"/>
      <c r="I10" s="96"/>
      <c r="J10" s="97"/>
      <c r="K10" s="99">
        <f>SUBTOTAL(9,K12:K35)</f>
        <v>0</v>
      </c>
      <c r="L10" s="100">
        <f>SUBTOTAL(9,L12:L35)</f>
        <v>0</v>
      </c>
      <c r="M10" s="100">
        <f>SUBTOTAL(9,M12:M35)</f>
        <v>0</v>
      </c>
      <c r="N10" s="100">
        <f>SUBTOTAL(9,N12:N35)</f>
        <v>0</v>
      </c>
      <c r="O10" s="100">
        <f>SUBTOTAL(9,O12:O35)</f>
        <v>0</v>
      </c>
      <c r="P10" s="101">
        <f>SUMPRODUCT(P12:P35,H12:H35)</f>
        <v>0</v>
      </c>
      <c r="Q10" s="101">
        <f>SUMPRODUCT(Q12:Q35,H12:H35)</f>
        <v>0</v>
      </c>
      <c r="R10" s="101">
        <f>SUMPRODUCT(R12:R35,H12:H35)</f>
        <v>0</v>
      </c>
      <c r="S10" s="102">
        <f>SUMPRODUCT(S12:S35,K12:K35)/100</f>
        <v>0</v>
      </c>
      <c r="T10" s="102">
        <f>K10+S10</f>
        <v>0</v>
      </c>
      <c r="U10" s="93"/>
    </row>
    <row r="11" spans="1:256" s="109" customFormat="1" ht="33.75" outlineLevel="1">
      <c r="A11" s="103"/>
      <c r="B11" s="103"/>
      <c r="C11" s="103"/>
      <c r="D11" s="103"/>
      <c r="E11" s="103"/>
      <c r="F11" s="103"/>
      <c r="G11" s="104" t="s">
        <v>114</v>
      </c>
      <c r="H11" s="103"/>
      <c r="I11" s="105"/>
      <c r="J11" s="103"/>
      <c r="K11" s="103"/>
      <c r="L11" s="106"/>
      <c r="M11" s="106"/>
      <c r="N11" s="106"/>
      <c r="O11" s="106"/>
      <c r="P11" s="107"/>
      <c r="Q11" s="103"/>
      <c r="R11" s="103"/>
      <c r="S11" s="108"/>
      <c r="T11" s="108"/>
      <c r="U11" s="103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1" ht="12.75" outlineLevel="2">
      <c r="A12" s="3"/>
      <c r="B12" s="110"/>
      <c r="C12" s="111"/>
      <c r="D12" s="112"/>
      <c r="E12" s="113" t="s">
        <v>84</v>
      </c>
      <c r="F12" s="114"/>
      <c r="G12" s="115"/>
      <c r="H12" s="114"/>
      <c r="I12" s="112"/>
      <c r="J12" s="114"/>
      <c r="K12" s="116"/>
      <c r="L12" s="117"/>
      <c r="M12" s="117"/>
      <c r="N12" s="117"/>
      <c r="O12" s="117"/>
      <c r="P12" s="118"/>
      <c r="Q12" s="118"/>
      <c r="R12" s="118"/>
      <c r="S12" s="119"/>
      <c r="T12" s="119"/>
      <c r="U12" s="93"/>
    </row>
    <row r="13" spans="1:21" ht="25.5" outlineLevel="2">
      <c r="A13" s="3"/>
      <c r="B13" s="93"/>
      <c r="C13" s="93"/>
      <c r="D13" s="120" t="s">
        <v>3</v>
      </c>
      <c r="E13" s="121">
        <v>1</v>
      </c>
      <c r="F13" s="122"/>
      <c r="G13" s="123" t="s">
        <v>119</v>
      </c>
      <c r="H13" s="124">
        <v>508</v>
      </c>
      <c r="I13" s="125" t="s">
        <v>8</v>
      </c>
      <c r="J13" s="126"/>
      <c r="K13" s="127">
        <f aca="true" t="shared" si="2" ref="K13:K33">H13*J13</f>
        <v>0</v>
      </c>
      <c r="L13" s="128">
        <f aca="true" t="shared" si="3" ref="L13:L18">IF(D13="S",K13,"")</f>
      </c>
      <c r="M13" s="129">
        <f aca="true" t="shared" si="4" ref="M13:M18">IF(OR(D13="P",D13="U"),K13,"")</f>
        <v>0</v>
      </c>
      <c r="N13" s="129">
        <f aca="true" t="shared" si="5" ref="N13:N18">IF(D13="H",K13,"")</f>
      </c>
      <c r="O13" s="129">
        <f aca="true" t="shared" si="6" ref="O13:O18">IF(D13="V",K13,"")</f>
      </c>
      <c r="P13" s="130">
        <v>0</v>
      </c>
      <c r="Q13" s="130">
        <v>0</v>
      </c>
      <c r="R13" s="130">
        <v>0</v>
      </c>
      <c r="S13" s="131">
        <v>21</v>
      </c>
      <c r="T13" s="132">
        <f>K13*(S13+100)/100</f>
        <v>0</v>
      </c>
      <c r="U13" s="133"/>
    </row>
    <row r="14" spans="1:256" s="109" customFormat="1" ht="25.5" outlineLevel="2">
      <c r="A14" s="103"/>
      <c r="B14" s="103"/>
      <c r="C14" s="103"/>
      <c r="D14" s="120" t="s">
        <v>3</v>
      </c>
      <c r="E14" s="121">
        <v>2</v>
      </c>
      <c r="F14" s="122"/>
      <c r="G14" s="123" t="s">
        <v>118</v>
      </c>
      <c r="H14" s="124">
        <v>56</v>
      </c>
      <c r="I14" s="125" t="s">
        <v>8</v>
      </c>
      <c r="J14" s="126"/>
      <c r="K14" s="127">
        <f t="shared" si="2"/>
        <v>0</v>
      </c>
      <c r="L14" s="128">
        <f t="shared" si="3"/>
      </c>
      <c r="M14" s="129">
        <f t="shared" si="4"/>
        <v>0</v>
      </c>
      <c r="N14" s="129">
        <f t="shared" si="5"/>
      </c>
      <c r="O14" s="129">
        <f t="shared" si="6"/>
      </c>
      <c r="P14" s="130">
        <v>0</v>
      </c>
      <c r="Q14" s="130">
        <v>0</v>
      </c>
      <c r="R14" s="130">
        <v>0</v>
      </c>
      <c r="S14" s="131">
        <v>21</v>
      </c>
      <c r="T14" s="108"/>
      <c r="U14" s="103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1" ht="12.75" outlineLevel="2">
      <c r="A15" s="3"/>
      <c r="B15" s="93"/>
      <c r="C15" s="93"/>
      <c r="D15" s="120" t="s">
        <v>3</v>
      </c>
      <c r="E15" s="121">
        <v>3</v>
      </c>
      <c r="F15" s="122"/>
      <c r="G15" s="123" t="s">
        <v>100</v>
      </c>
      <c r="H15" s="124">
        <v>39</v>
      </c>
      <c r="I15" s="125" t="s">
        <v>4</v>
      </c>
      <c r="J15" s="126"/>
      <c r="K15" s="127">
        <f t="shared" si="2"/>
        <v>0</v>
      </c>
      <c r="L15" s="128">
        <f t="shared" si="3"/>
      </c>
      <c r="M15" s="129">
        <f t="shared" si="4"/>
        <v>0</v>
      </c>
      <c r="N15" s="129">
        <f t="shared" si="5"/>
      </c>
      <c r="O15" s="129">
        <f t="shared" si="6"/>
      </c>
      <c r="P15" s="130">
        <v>0</v>
      </c>
      <c r="Q15" s="130">
        <v>0</v>
      </c>
      <c r="R15" s="130">
        <v>0</v>
      </c>
      <c r="S15" s="131">
        <v>21</v>
      </c>
      <c r="T15" s="132">
        <f>K15*(S15+100)/100</f>
        <v>0</v>
      </c>
      <c r="U15" s="133"/>
    </row>
    <row r="16" spans="1:21" s="109" customFormat="1" ht="12.75" outlineLevel="2">
      <c r="A16" s="103"/>
      <c r="B16" s="103"/>
      <c r="C16" s="103"/>
      <c r="D16" s="120" t="s">
        <v>3</v>
      </c>
      <c r="E16" s="121">
        <v>4</v>
      </c>
      <c r="F16" s="122"/>
      <c r="G16" s="123" t="s">
        <v>101</v>
      </c>
      <c r="H16" s="124">
        <v>21</v>
      </c>
      <c r="I16" s="125" t="s">
        <v>4</v>
      </c>
      <c r="J16" s="126"/>
      <c r="K16" s="127">
        <f t="shared" si="2"/>
        <v>0</v>
      </c>
      <c r="L16" s="128">
        <f t="shared" si="3"/>
      </c>
      <c r="M16" s="129">
        <f t="shared" si="4"/>
        <v>0</v>
      </c>
      <c r="N16" s="129">
        <f t="shared" si="5"/>
      </c>
      <c r="O16" s="129">
        <f t="shared" si="6"/>
      </c>
      <c r="P16" s="130">
        <v>0</v>
      </c>
      <c r="Q16" s="130">
        <v>0</v>
      </c>
      <c r="R16" s="130">
        <v>0</v>
      </c>
      <c r="S16" s="131">
        <v>21</v>
      </c>
      <c r="T16" s="108"/>
      <c r="U16" s="103"/>
    </row>
    <row r="17" spans="1:21" ht="36.75" outlineLevel="2">
      <c r="A17" s="3"/>
      <c r="B17" s="93"/>
      <c r="C17" s="93"/>
      <c r="D17" s="120" t="s">
        <v>3</v>
      </c>
      <c r="E17" s="121">
        <v>5</v>
      </c>
      <c r="F17" s="122"/>
      <c r="G17" s="123" t="s">
        <v>102</v>
      </c>
      <c r="H17" s="124">
        <v>100</v>
      </c>
      <c r="I17" s="125" t="s">
        <v>4</v>
      </c>
      <c r="J17" s="126"/>
      <c r="K17" s="127">
        <f t="shared" si="2"/>
        <v>0</v>
      </c>
      <c r="L17" s="128">
        <f t="shared" si="3"/>
      </c>
      <c r="M17" s="129">
        <f t="shared" si="4"/>
        <v>0</v>
      </c>
      <c r="N17" s="129">
        <f t="shared" si="5"/>
      </c>
      <c r="O17" s="129">
        <f t="shared" si="6"/>
      </c>
      <c r="P17" s="130">
        <v>0</v>
      </c>
      <c r="Q17" s="130">
        <v>0</v>
      </c>
      <c r="R17" s="130">
        <v>0</v>
      </c>
      <c r="S17" s="131">
        <v>21</v>
      </c>
      <c r="T17" s="132">
        <f>K17*(S17+100)/100</f>
        <v>0</v>
      </c>
      <c r="U17" s="133"/>
    </row>
    <row r="18" spans="1:21" s="109" customFormat="1" ht="12.75" outlineLevel="2">
      <c r="A18" s="103"/>
      <c r="B18" s="103"/>
      <c r="C18" s="103"/>
      <c r="D18" s="120" t="s">
        <v>3</v>
      </c>
      <c r="E18" s="121">
        <v>6</v>
      </c>
      <c r="F18" s="122"/>
      <c r="G18" s="123" t="s">
        <v>80</v>
      </c>
      <c r="H18" s="124">
        <v>580</v>
      </c>
      <c r="I18" s="125" t="s">
        <v>8</v>
      </c>
      <c r="J18" s="126"/>
      <c r="K18" s="127">
        <f t="shared" si="2"/>
        <v>0</v>
      </c>
      <c r="L18" s="128">
        <f t="shared" si="3"/>
      </c>
      <c r="M18" s="129">
        <f t="shared" si="4"/>
        <v>0</v>
      </c>
      <c r="N18" s="129">
        <f t="shared" si="5"/>
      </c>
      <c r="O18" s="129">
        <f t="shared" si="6"/>
      </c>
      <c r="P18" s="130">
        <v>0</v>
      </c>
      <c r="Q18" s="130">
        <v>0</v>
      </c>
      <c r="R18" s="130">
        <v>0</v>
      </c>
      <c r="S18" s="131">
        <v>21</v>
      </c>
      <c r="T18" s="108"/>
      <c r="U18" s="103"/>
    </row>
    <row r="19" spans="1:21" ht="12.75" outlineLevel="2">
      <c r="A19" s="3"/>
      <c r="B19" s="93"/>
      <c r="C19" s="93"/>
      <c r="D19" s="120" t="s">
        <v>3</v>
      </c>
      <c r="E19" s="121">
        <v>7</v>
      </c>
      <c r="F19" s="122"/>
      <c r="G19" s="123" t="s">
        <v>98</v>
      </c>
      <c r="H19" s="124">
        <v>580</v>
      </c>
      <c r="I19" s="125" t="s">
        <v>8</v>
      </c>
      <c r="J19" s="126"/>
      <c r="K19" s="127">
        <f t="shared" si="2"/>
        <v>0</v>
      </c>
      <c r="L19" s="128">
        <f aca="true" t="shared" si="7" ref="L19:L33">IF(D19="S",K19,"")</f>
      </c>
      <c r="M19" s="129">
        <f aca="true" t="shared" si="8" ref="M19:M33">IF(OR(D19="P",D19="U"),K19,"")</f>
        <v>0</v>
      </c>
      <c r="N19" s="129">
        <f aca="true" t="shared" si="9" ref="N19:N33">IF(D19="H",K19,"")</f>
      </c>
      <c r="O19" s="129">
        <f aca="true" t="shared" si="10" ref="O19:O33">IF(D19="V",K19,"")</f>
      </c>
      <c r="P19" s="130">
        <v>0</v>
      </c>
      <c r="Q19" s="130">
        <v>0</v>
      </c>
      <c r="R19" s="130">
        <v>0</v>
      </c>
      <c r="S19" s="131">
        <v>21</v>
      </c>
      <c r="T19" s="132">
        <f>K19*(S19+100)/100</f>
        <v>0</v>
      </c>
      <c r="U19" s="133"/>
    </row>
    <row r="20" spans="1:21" s="109" customFormat="1" ht="12.75" outlineLevel="2">
      <c r="A20" s="103"/>
      <c r="B20" s="103"/>
      <c r="C20" s="103"/>
      <c r="D20" s="120" t="s">
        <v>3</v>
      </c>
      <c r="E20" s="121">
        <v>8</v>
      </c>
      <c r="F20" s="122"/>
      <c r="G20" s="123" t="s">
        <v>103</v>
      </c>
      <c r="H20" s="124">
        <v>38.5</v>
      </c>
      <c r="I20" s="125" t="s">
        <v>4</v>
      </c>
      <c r="J20" s="126"/>
      <c r="K20" s="127">
        <f t="shared" si="2"/>
        <v>0</v>
      </c>
      <c r="L20" s="128">
        <f t="shared" si="7"/>
      </c>
      <c r="M20" s="129">
        <f t="shared" si="8"/>
        <v>0</v>
      </c>
      <c r="N20" s="129">
        <f t="shared" si="9"/>
      </c>
      <c r="O20" s="129">
        <f t="shared" si="10"/>
      </c>
      <c r="P20" s="130">
        <v>0</v>
      </c>
      <c r="Q20" s="130">
        <v>0</v>
      </c>
      <c r="R20" s="130">
        <v>0</v>
      </c>
      <c r="S20" s="131">
        <v>21</v>
      </c>
      <c r="T20" s="108"/>
      <c r="U20" s="103"/>
    </row>
    <row r="21" spans="1:21" ht="12.75" outlineLevel="2">
      <c r="A21" s="3"/>
      <c r="B21" s="93"/>
      <c r="C21" s="93"/>
      <c r="D21" s="120" t="s">
        <v>3</v>
      </c>
      <c r="E21" s="121">
        <v>9</v>
      </c>
      <c r="F21" s="122"/>
      <c r="G21" s="123" t="s">
        <v>96</v>
      </c>
      <c r="H21" s="124">
        <v>187</v>
      </c>
      <c r="I21" s="125" t="s">
        <v>8</v>
      </c>
      <c r="J21" s="126"/>
      <c r="K21" s="127">
        <f t="shared" si="2"/>
        <v>0</v>
      </c>
      <c r="L21" s="128">
        <f t="shared" si="7"/>
      </c>
      <c r="M21" s="129">
        <f t="shared" si="8"/>
        <v>0</v>
      </c>
      <c r="N21" s="129">
        <f t="shared" si="9"/>
      </c>
      <c r="O21" s="129">
        <f t="shared" si="10"/>
      </c>
      <c r="P21" s="130">
        <v>0</v>
      </c>
      <c r="Q21" s="130">
        <v>0</v>
      </c>
      <c r="R21" s="130">
        <v>0</v>
      </c>
      <c r="S21" s="131">
        <v>21</v>
      </c>
      <c r="T21" s="132">
        <f>K21*(S21+100)/100</f>
        <v>0</v>
      </c>
      <c r="U21" s="133"/>
    </row>
    <row r="22" spans="1:21" s="109" customFormat="1" ht="12.75" outlineLevel="2">
      <c r="A22" s="103"/>
      <c r="B22" s="103"/>
      <c r="C22" s="103"/>
      <c r="D22" s="120" t="s">
        <v>3</v>
      </c>
      <c r="E22" s="121">
        <v>10</v>
      </c>
      <c r="F22" s="122"/>
      <c r="G22" s="123" t="s">
        <v>88</v>
      </c>
      <c r="H22" s="124">
        <v>556</v>
      </c>
      <c r="I22" s="125" t="s">
        <v>8</v>
      </c>
      <c r="J22" s="126"/>
      <c r="K22" s="127">
        <f t="shared" si="2"/>
        <v>0</v>
      </c>
      <c r="L22" s="128">
        <f t="shared" si="7"/>
      </c>
      <c r="M22" s="129">
        <f t="shared" si="8"/>
        <v>0</v>
      </c>
      <c r="N22" s="129">
        <f t="shared" si="9"/>
      </c>
      <c r="O22" s="129">
        <f t="shared" si="10"/>
      </c>
      <c r="P22" s="130"/>
      <c r="Q22" s="130"/>
      <c r="R22" s="130"/>
      <c r="S22" s="131">
        <v>21</v>
      </c>
      <c r="T22" s="108"/>
      <c r="U22" s="103"/>
    </row>
    <row r="23" spans="1:21" ht="12.75" outlineLevel="2">
      <c r="A23" s="3"/>
      <c r="B23" s="93"/>
      <c r="C23" s="93"/>
      <c r="D23" s="120" t="s">
        <v>3</v>
      </c>
      <c r="E23" s="121">
        <v>11</v>
      </c>
      <c r="F23" s="122"/>
      <c r="G23" s="123" t="s">
        <v>93</v>
      </c>
      <c r="H23" s="124">
        <v>556</v>
      </c>
      <c r="I23" s="125" t="s">
        <v>8</v>
      </c>
      <c r="J23" s="126"/>
      <c r="K23" s="127">
        <f t="shared" si="2"/>
        <v>0</v>
      </c>
      <c r="L23" s="128">
        <f t="shared" si="7"/>
      </c>
      <c r="M23" s="129">
        <f t="shared" si="8"/>
        <v>0</v>
      </c>
      <c r="N23" s="129">
        <f t="shared" si="9"/>
      </c>
      <c r="O23" s="129">
        <f t="shared" si="10"/>
      </c>
      <c r="P23" s="130"/>
      <c r="Q23" s="130"/>
      <c r="R23" s="130"/>
      <c r="S23" s="131">
        <v>21</v>
      </c>
      <c r="T23" s="132">
        <f>K23*(S23+100)/100</f>
        <v>0</v>
      </c>
      <c r="U23" s="133"/>
    </row>
    <row r="24" spans="1:21" s="109" customFormat="1" ht="12.75" outlineLevel="2">
      <c r="A24" s="103"/>
      <c r="B24" s="103"/>
      <c r="C24" s="103"/>
      <c r="D24" s="120" t="s">
        <v>3</v>
      </c>
      <c r="E24" s="121">
        <v>12</v>
      </c>
      <c r="F24" s="122"/>
      <c r="G24" s="123" t="s">
        <v>104</v>
      </c>
      <c r="H24" s="124">
        <v>474</v>
      </c>
      <c r="I24" s="125" t="s">
        <v>8</v>
      </c>
      <c r="J24" s="126"/>
      <c r="K24" s="127">
        <f t="shared" si="2"/>
        <v>0</v>
      </c>
      <c r="L24" s="128">
        <f t="shared" si="7"/>
      </c>
      <c r="M24" s="129">
        <f t="shared" si="8"/>
        <v>0</v>
      </c>
      <c r="N24" s="129">
        <f t="shared" si="9"/>
      </c>
      <c r="O24" s="129">
        <f t="shared" si="10"/>
      </c>
      <c r="P24" s="130">
        <v>0</v>
      </c>
      <c r="Q24" s="130">
        <v>0</v>
      </c>
      <c r="R24" s="130">
        <v>0</v>
      </c>
      <c r="S24" s="131">
        <v>21</v>
      </c>
      <c r="T24" s="108"/>
      <c r="U24" s="103"/>
    </row>
    <row r="25" spans="1:21" ht="12.75" outlineLevel="2">
      <c r="A25" s="3"/>
      <c r="B25" s="93"/>
      <c r="C25" s="93"/>
      <c r="D25" s="120" t="s">
        <v>3</v>
      </c>
      <c r="E25" s="121">
        <v>13</v>
      </c>
      <c r="F25" s="122"/>
      <c r="G25" s="123" t="s">
        <v>105</v>
      </c>
      <c r="H25" s="124">
        <v>76.3</v>
      </c>
      <c r="I25" s="125" t="s">
        <v>8</v>
      </c>
      <c r="J25" s="126"/>
      <c r="K25" s="127">
        <f t="shared" si="2"/>
        <v>0</v>
      </c>
      <c r="L25" s="128">
        <f t="shared" si="7"/>
      </c>
      <c r="M25" s="129">
        <f t="shared" si="8"/>
        <v>0</v>
      </c>
      <c r="N25" s="129">
        <f t="shared" si="9"/>
      </c>
      <c r="O25" s="129">
        <f t="shared" si="10"/>
      </c>
      <c r="P25" s="130"/>
      <c r="Q25" s="130"/>
      <c r="R25" s="130"/>
      <c r="S25" s="131">
        <v>21</v>
      </c>
      <c r="T25" s="132">
        <f>K25*(S25+100)/100</f>
        <v>0</v>
      </c>
      <c r="U25" s="133"/>
    </row>
    <row r="26" spans="1:21" ht="12.75" outlineLevel="2">
      <c r="A26" s="3"/>
      <c r="B26" s="93"/>
      <c r="C26" s="93"/>
      <c r="D26" s="120" t="s">
        <v>3</v>
      </c>
      <c r="E26" s="121">
        <v>14</v>
      </c>
      <c r="F26" s="122"/>
      <c r="G26" s="123" t="s">
        <v>106</v>
      </c>
      <c r="H26" s="124">
        <v>0.7</v>
      </c>
      <c r="I26" s="125" t="s">
        <v>8</v>
      </c>
      <c r="J26" s="126"/>
      <c r="K26" s="127">
        <f t="shared" si="2"/>
        <v>0</v>
      </c>
      <c r="L26" s="128">
        <f t="shared" si="7"/>
      </c>
      <c r="M26" s="129">
        <f t="shared" si="8"/>
        <v>0</v>
      </c>
      <c r="N26" s="129">
        <f t="shared" si="9"/>
      </c>
      <c r="O26" s="129">
        <f t="shared" si="10"/>
      </c>
      <c r="P26" s="130"/>
      <c r="Q26" s="130"/>
      <c r="R26" s="130"/>
      <c r="S26" s="131">
        <v>21</v>
      </c>
      <c r="T26" s="132">
        <f>K26*(S26+100)/100</f>
        <v>0</v>
      </c>
      <c r="U26" s="133"/>
    </row>
    <row r="27" spans="1:21" s="109" customFormat="1" ht="12.75" outlineLevel="2">
      <c r="A27" s="103"/>
      <c r="B27" s="103"/>
      <c r="C27" s="103"/>
      <c r="D27" s="120" t="s">
        <v>3</v>
      </c>
      <c r="E27" s="121">
        <v>15</v>
      </c>
      <c r="F27" s="122"/>
      <c r="G27" s="123" t="s">
        <v>94</v>
      </c>
      <c r="H27" s="124">
        <v>5.6</v>
      </c>
      <c r="I27" s="125" t="s">
        <v>8</v>
      </c>
      <c r="J27" s="126"/>
      <c r="K27" s="127">
        <f t="shared" si="2"/>
        <v>0</v>
      </c>
      <c r="L27" s="128">
        <f t="shared" si="7"/>
      </c>
      <c r="M27" s="129">
        <f t="shared" si="8"/>
        <v>0</v>
      </c>
      <c r="N27" s="129">
        <f t="shared" si="9"/>
      </c>
      <c r="O27" s="129">
        <f t="shared" si="10"/>
      </c>
      <c r="P27" s="130"/>
      <c r="Q27" s="130"/>
      <c r="R27" s="130"/>
      <c r="S27" s="131">
        <v>21</v>
      </c>
      <c r="T27" s="108"/>
      <c r="U27" s="103"/>
    </row>
    <row r="28" spans="1:21" ht="12.75" outlineLevel="2">
      <c r="A28" s="3"/>
      <c r="B28" s="93"/>
      <c r="C28" s="93"/>
      <c r="D28" s="120" t="s">
        <v>3</v>
      </c>
      <c r="E28" s="121">
        <v>16</v>
      </c>
      <c r="F28" s="122"/>
      <c r="G28" s="123" t="s">
        <v>107</v>
      </c>
      <c r="H28" s="124">
        <v>65</v>
      </c>
      <c r="I28" s="125" t="s">
        <v>4</v>
      </c>
      <c r="J28" s="126"/>
      <c r="K28" s="127">
        <f t="shared" si="2"/>
        <v>0</v>
      </c>
      <c r="L28" s="128">
        <f t="shared" si="7"/>
      </c>
      <c r="M28" s="129">
        <f t="shared" si="8"/>
        <v>0</v>
      </c>
      <c r="N28" s="129">
        <f t="shared" si="9"/>
      </c>
      <c r="O28" s="129">
        <f t="shared" si="10"/>
      </c>
      <c r="P28" s="130"/>
      <c r="Q28" s="130"/>
      <c r="R28" s="130"/>
      <c r="S28" s="131">
        <v>21</v>
      </c>
      <c r="T28" s="132">
        <f>K28*(S28+100)/100</f>
        <v>0</v>
      </c>
      <c r="U28" s="133"/>
    </row>
    <row r="29" spans="1:21" s="109" customFormat="1" ht="12.75" outlineLevel="2">
      <c r="A29" s="103"/>
      <c r="B29" s="103"/>
      <c r="C29" s="103"/>
      <c r="D29" s="125" t="s">
        <v>3</v>
      </c>
      <c r="E29" s="121">
        <v>17</v>
      </c>
      <c r="F29" s="134"/>
      <c r="G29" s="123" t="s">
        <v>108</v>
      </c>
      <c r="H29" s="124">
        <v>4</v>
      </c>
      <c r="I29" s="125" t="s">
        <v>7</v>
      </c>
      <c r="J29" s="126"/>
      <c r="K29" s="127">
        <f t="shared" si="2"/>
        <v>0</v>
      </c>
      <c r="L29" s="129">
        <f t="shared" si="7"/>
      </c>
      <c r="M29" s="129">
        <f t="shared" si="8"/>
        <v>0</v>
      </c>
      <c r="N29" s="129">
        <f t="shared" si="9"/>
      </c>
      <c r="O29" s="129">
        <f t="shared" si="10"/>
      </c>
      <c r="P29" s="130"/>
      <c r="Q29" s="130"/>
      <c r="R29" s="130"/>
      <c r="S29" s="131">
        <v>21</v>
      </c>
      <c r="T29" s="108"/>
      <c r="U29" s="103"/>
    </row>
    <row r="30" spans="1:21" ht="12.75" outlineLevel="2">
      <c r="A30" s="3"/>
      <c r="B30" s="93"/>
      <c r="C30" s="93"/>
      <c r="D30" s="125" t="s">
        <v>3</v>
      </c>
      <c r="E30" s="121">
        <v>18</v>
      </c>
      <c r="F30" s="134"/>
      <c r="G30" s="123" t="s">
        <v>113</v>
      </c>
      <c r="H30" s="124">
        <v>6</v>
      </c>
      <c r="I30" s="125" t="s">
        <v>7</v>
      </c>
      <c r="J30" s="126"/>
      <c r="K30" s="127">
        <f t="shared" si="2"/>
        <v>0</v>
      </c>
      <c r="L30" s="129">
        <f t="shared" si="7"/>
      </c>
      <c r="M30" s="129">
        <f t="shared" si="8"/>
        <v>0</v>
      </c>
      <c r="N30" s="129">
        <f t="shared" si="9"/>
      </c>
      <c r="O30" s="129">
        <f t="shared" si="10"/>
      </c>
      <c r="P30" s="130"/>
      <c r="Q30" s="130"/>
      <c r="R30" s="130"/>
      <c r="S30" s="131">
        <v>21</v>
      </c>
      <c r="T30" s="132">
        <f>K30*(S30+100)/100</f>
        <v>0</v>
      </c>
      <c r="U30" s="133"/>
    </row>
    <row r="31" spans="1:21" s="109" customFormat="1" ht="12.75" outlineLevel="2">
      <c r="A31" s="103"/>
      <c r="B31" s="103"/>
      <c r="C31" s="103"/>
      <c r="D31" s="125" t="s">
        <v>3</v>
      </c>
      <c r="E31" s="121">
        <v>19</v>
      </c>
      <c r="F31" s="134"/>
      <c r="G31" s="123" t="s">
        <v>109</v>
      </c>
      <c r="H31" s="124">
        <v>250</v>
      </c>
      <c r="I31" s="125" t="s">
        <v>8</v>
      </c>
      <c r="J31" s="126"/>
      <c r="K31" s="127">
        <f t="shared" si="2"/>
        <v>0</v>
      </c>
      <c r="L31" s="129">
        <f t="shared" si="7"/>
      </c>
      <c r="M31" s="129">
        <f t="shared" si="8"/>
        <v>0</v>
      </c>
      <c r="N31" s="129">
        <f t="shared" si="9"/>
      </c>
      <c r="O31" s="129">
        <f t="shared" si="10"/>
      </c>
      <c r="P31" s="130"/>
      <c r="Q31" s="130"/>
      <c r="R31" s="130"/>
      <c r="S31" s="131">
        <v>21</v>
      </c>
      <c r="T31" s="108"/>
      <c r="U31" s="103"/>
    </row>
    <row r="32" spans="1:21" ht="12.75" outlineLevel="2">
      <c r="A32" s="3"/>
      <c r="B32" s="93"/>
      <c r="C32" s="93"/>
      <c r="D32" s="120" t="s">
        <v>3</v>
      </c>
      <c r="E32" s="121">
        <v>20</v>
      </c>
      <c r="F32" s="122"/>
      <c r="G32" s="123" t="s">
        <v>110</v>
      </c>
      <c r="H32" s="124">
        <v>25</v>
      </c>
      <c r="I32" s="125" t="s">
        <v>9</v>
      </c>
      <c r="J32" s="126"/>
      <c r="K32" s="127">
        <f t="shared" si="2"/>
        <v>0</v>
      </c>
      <c r="L32" s="128">
        <f t="shared" si="7"/>
      </c>
      <c r="M32" s="129">
        <f t="shared" si="8"/>
        <v>0</v>
      </c>
      <c r="N32" s="129">
        <f t="shared" si="9"/>
      </c>
      <c r="O32" s="129">
        <f t="shared" si="10"/>
      </c>
      <c r="P32" s="130">
        <v>0</v>
      </c>
      <c r="Q32" s="130">
        <v>0</v>
      </c>
      <c r="R32" s="130">
        <v>0</v>
      </c>
      <c r="S32" s="131">
        <v>21</v>
      </c>
      <c r="T32" s="132">
        <f>K32*(S32+100)/100</f>
        <v>0</v>
      </c>
      <c r="U32" s="133"/>
    </row>
    <row r="33" spans="1:21" s="109" customFormat="1" ht="12.75" outlineLevel="2">
      <c r="A33" s="103"/>
      <c r="B33" s="103"/>
      <c r="C33" s="103"/>
      <c r="D33" s="120" t="s">
        <v>3</v>
      </c>
      <c r="E33" s="121">
        <v>21</v>
      </c>
      <c r="F33" s="122"/>
      <c r="G33" s="123" t="s">
        <v>90</v>
      </c>
      <c r="H33" s="124">
        <v>1</v>
      </c>
      <c r="I33" s="125" t="s">
        <v>26</v>
      </c>
      <c r="J33" s="126"/>
      <c r="K33" s="127">
        <f t="shared" si="2"/>
        <v>0</v>
      </c>
      <c r="L33" s="128">
        <f t="shared" si="7"/>
      </c>
      <c r="M33" s="129">
        <f t="shared" si="8"/>
        <v>0</v>
      </c>
      <c r="N33" s="129">
        <f t="shared" si="9"/>
      </c>
      <c r="O33" s="129">
        <f t="shared" si="10"/>
      </c>
      <c r="P33" s="130">
        <v>0</v>
      </c>
      <c r="Q33" s="130">
        <v>0</v>
      </c>
      <c r="R33" s="130">
        <v>0</v>
      </c>
      <c r="S33" s="131">
        <v>21</v>
      </c>
      <c r="T33" s="108"/>
      <c r="U33" s="103"/>
    </row>
    <row r="34" spans="1:21" ht="25.5" outlineLevel="2">
      <c r="A34" s="3"/>
      <c r="B34" s="93"/>
      <c r="C34" s="93"/>
      <c r="D34" s="120" t="s">
        <v>3</v>
      </c>
      <c r="E34" s="121">
        <v>22</v>
      </c>
      <c r="F34" s="122"/>
      <c r="G34" s="123" t="s">
        <v>99</v>
      </c>
      <c r="H34" s="124">
        <v>1</v>
      </c>
      <c r="I34" s="125" t="s">
        <v>26</v>
      </c>
      <c r="J34" s="126"/>
      <c r="K34" s="127">
        <f>H34*J34</f>
        <v>0</v>
      </c>
      <c r="L34" s="128">
        <f>IF(D34="S",K34,"")</f>
      </c>
      <c r="M34" s="129">
        <f>IF(OR(D34="P",D34="U"),K34,"")</f>
        <v>0</v>
      </c>
      <c r="N34" s="129">
        <f>IF(D34="H",K34,"")</f>
      </c>
      <c r="O34" s="129">
        <f>IF(D34="V",K34,"")</f>
      </c>
      <c r="P34" s="130">
        <v>0</v>
      </c>
      <c r="Q34" s="130">
        <v>0</v>
      </c>
      <c r="R34" s="130">
        <v>0</v>
      </c>
      <c r="S34" s="131">
        <v>21</v>
      </c>
      <c r="T34" s="132">
        <f>K34*(S34+100)/100</f>
        <v>0</v>
      </c>
      <c r="U34" s="133"/>
    </row>
    <row r="35" spans="1:21" s="109" customFormat="1" ht="12.75" outlineLevel="2">
      <c r="A35" s="103"/>
      <c r="B35" s="103"/>
      <c r="C35" s="103"/>
      <c r="D35" s="120" t="s">
        <v>3</v>
      </c>
      <c r="E35" s="121">
        <v>23</v>
      </c>
      <c r="F35" s="122"/>
      <c r="G35" s="123" t="s">
        <v>86</v>
      </c>
      <c r="H35" s="124">
        <v>1</v>
      </c>
      <c r="I35" s="125" t="s">
        <v>26</v>
      </c>
      <c r="J35" s="126"/>
      <c r="K35" s="127">
        <f>H35*J35</f>
        <v>0</v>
      </c>
      <c r="L35" s="128">
        <f>IF(D35="S",K35,"")</f>
      </c>
      <c r="M35" s="129">
        <f>IF(OR(D35="P",D35="U"),K35,"")</f>
        <v>0</v>
      </c>
      <c r="N35" s="129">
        <f>IF(D35="H",K35,"")</f>
      </c>
      <c r="O35" s="129">
        <f>IF(D35="V",K35,"")</f>
      </c>
      <c r="P35" s="130">
        <v>0</v>
      </c>
      <c r="Q35" s="130">
        <v>0</v>
      </c>
      <c r="R35" s="130">
        <v>0</v>
      </c>
      <c r="S35" s="131">
        <v>21</v>
      </c>
      <c r="T35" s="108"/>
      <c r="U35" s="103"/>
    </row>
    <row r="36" spans="1:21" ht="8.25" customHeight="1">
      <c r="A36" s="3"/>
      <c r="B36" s="3"/>
      <c r="C36" s="3"/>
      <c r="D36" s="3"/>
      <c r="E36" s="3"/>
      <c r="F36" s="3"/>
      <c r="G36" s="3"/>
      <c r="H36" s="3"/>
      <c r="I36" s="83"/>
      <c r="J36" s="3"/>
      <c r="K36" s="3"/>
      <c r="L36" s="53"/>
      <c r="M36" s="53"/>
      <c r="N36" s="53"/>
      <c r="O36" s="53"/>
      <c r="P36" s="53"/>
      <c r="Q36" s="53"/>
      <c r="R36" s="53"/>
      <c r="S36" s="54"/>
      <c r="T36" s="54"/>
      <c r="U36" s="3"/>
    </row>
    <row r="37" spans="1:21" ht="15">
      <c r="A37" s="3"/>
      <c r="B37" s="84" t="s">
        <v>11</v>
      </c>
      <c r="C37" s="85"/>
      <c r="D37" s="86" t="s">
        <v>1</v>
      </c>
      <c r="E37" s="85"/>
      <c r="F37" s="87"/>
      <c r="G37" s="88" t="s">
        <v>116</v>
      </c>
      <c r="H37" s="85"/>
      <c r="I37" s="86"/>
      <c r="J37" s="85"/>
      <c r="K37" s="89">
        <f aca="true" t="shared" si="11" ref="K37:S37">SUMIF($D38:$D63,"O",K38:K63)</f>
        <v>0</v>
      </c>
      <c r="L37" s="90">
        <f t="shared" si="11"/>
        <v>0</v>
      </c>
      <c r="M37" s="90">
        <f t="shared" si="11"/>
        <v>0</v>
      </c>
      <c r="N37" s="90">
        <f t="shared" si="11"/>
        <v>0</v>
      </c>
      <c r="O37" s="90">
        <f t="shared" si="11"/>
        <v>0</v>
      </c>
      <c r="P37" s="91">
        <f t="shared" si="11"/>
        <v>0</v>
      </c>
      <c r="Q37" s="91">
        <f t="shared" si="11"/>
        <v>0</v>
      </c>
      <c r="R37" s="91">
        <f t="shared" si="11"/>
        <v>0</v>
      </c>
      <c r="S37" s="92">
        <f t="shared" si="11"/>
        <v>0</v>
      </c>
      <c r="T37" s="92">
        <f>K37+S37</f>
        <v>0</v>
      </c>
      <c r="U37" s="93"/>
    </row>
    <row r="38" spans="1:21" ht="12.75" outlineLevel="1">
      <c r="A38" s="3"/>
      <c r="B38" s="94"/>
      <c r="C38" s="95" t="s">
        <v>10</v>
      </c>
      <c r="D38" s="96" t="s">
        <v>2</v>
      </c>
      <c r="E38" s="97"/>
      <c r="F38" s="97" t="s">
        <v>13</v>
      </c>
      <c r="G38" s="98" t="s">
        <v>74</v>
      </c>
      <c r="H38" s="97"/>
      <c r="I38" s="96"/>
      <c r="J38" s="97"/>
      <c r="K38" s="99">
        <f>SUBTOTAL(9,K40:K63)</f>
        <v>0</v>
      </c>
      <c r="L38" s="100">
        <f>SUBTOTAL(9,L40:L63)</f>
        <v>0</v>
      </c>
      <c r="M38" s="100">
        <f>SUBTOTAL(9,M40:M63)</f>
        <v>0</v>
      </c>
      <c r="N38" s="100">
        <f>SUBTOTAL(9,N40:N63)</f>
        <v>0</v>
      </c>
      <c r="O38" s="100">
        <f>SUBTOTAL(9,O40:O63)</f>
        <v>0</v>
      </c>
      <c r="P38" s="101">
        <f>SUMPRODUCT(P40:P63,H40:H63)</f>
        <v>0</v>
      </c>
      <c r="Q38" s="101">
        <f>SUMPRODUCT(Q40:Q63,H40:H63)</f>
        <v>0</v>
      </c>
      <c r="R38" s="101">
        <f>SUMPRODUCT(R40:R63,H40:H63)</f>
        <v>0</v>
      </c>
      <c r="S38" s="102">
        <f>SUMPRODUCT(S40:S63,K40:K63)/100</f>
        <v>0</v>
      </c>
      <c r="T38" s="102">
        <f>K38+S38</f>
        <v>0</v>
      </c>
      <c r="U38" s="93"/>
    </row>
    <row r="39" spans="1:21" s="109" customFormat="1" ht="33.75" outlineLevel="1">
      <c r="A39" s="103"/>
      <c r="B39" s="103"/>
      <c r="C39" s="103"/>
      <c r="D39" s="103"/>
      <c r="E39" s="103"/>
      <c r="F39" s="103"/>
      <c r="G39" s="104" t="s">
        <v>114</v>
      </c>
      <c r="H39" s="103"/>
      <c r="I39" s="105"/>
      <c r="J39" s="103"/>
      <c r="K39" s="103"/>
      <c r="L39" s="106"/>
      <c r="M39" s="106"/>
      <c r="N39" s="106"/>
      <c r="O39" s="106"/>
      <c r="P39" s="107"/>
      <c r="Q39" s="103"/>
      <c r="R39" s="103"/>
      <c r="S39" s="108"/>
      <c r="T39" s="108"/>
      <c r="U39" s="103"/>
    </row>
    <row r="40" spans="1:21" ht="12.75" outlineLevel="2">
      <c r="A40" s="3"/>
      <c r="B40" s="110"/>
      <c r="C40" s="111"/>
      <c r="D40" s="112"/>
      <c r="E40" s="113" t="s">
        <v>84</v>
      </c>
      <c r="F40" s="114"/>
      <c r="G40" s="115"/>
      <c r="H40" s="114"/>
      <c r="I40" s="112"/>
      <c r="J40" s="114"/>
      <c r="K40" s="116"/>
      <c r="L40" s="117"/>
      <c r="M40" s="117"/>
      <c r="N40" s="117"/>
      <c r="O40" s="117"/>
      <c r="P40" s="118"/>
      <c r="Q40" s="118"/>
      <c r="R40" s="118"/>
      <c r="S40" s="119"/>
      <c r="T40" s="119"/>
      <c r="U40" s="93"/>
    </row>
    <row r="41" spans="1:21" ht="12.75" outlineLevel="2">
      <c r="A41" s="3"/>
      <c r="B41" s="93"/>
      <c r="C41" s="93"/>
      <c r="D41" s="120" t="s">
        <v>3</v>
      </c>
      <c r="E41" s="121">
        <v>1</v>
      </c>
      <c r="F41" s="122"/>
      <c r="G41" s="123" t="s">
        <v>95</v>
      </c>
      <c r="H41" s="124">
        <v>228</v>
      </c>
      <c r="I41" s="125" t="s">
        <v>8</v>
      </c>
      <c r="J41" s="126"/>
      <c r="K41" s="127">
        <f aca="true" t="shared" si="12" ref="K41:K63">H41*J41</f>
        <v>0</v>
      </c>
      <c r="L41" s="128">
        <f aca="true" t="shared" si="13" ref="L41:L63">IF(D41="S",K41,"")</f>
      </c>
      <c r="M41" s="129">
        <f aca="true" t="shared" si="14" ref="M41:M63">IF(OR(D41="P",D41="U"),K41,"")</f>
        <v>0</v>
      </c>
      <c r="N41" s="129">
        <f aca="true" t="shared" si="15" ref="N41:N63">IF(D41="H",K41,"")</f>
      </c>
      <c r="O41" s="129">
        <f aca="true" t="shared" si="16" ref="O41:O63">IF(D41="V",K41,"")</f>
      </c>
      <c r="P41" s="130">
        <v>0</v>
      </c>
      <c r="Q41" s="130">
        <v>0</v>
      </c>
      <c r="R41" s="130">
        <v>0</v>
      </c>
      <c r="S41" s="131">
        <v>21</v>
      </c>
      <c r="T41" s="132">
        <f>K41*(S41+100)/100</f>
        <v>0</v>
      </c>
      <c r="U41" s="133"/>
    </row>
    <row r="42" spans="1:21" s="109" customFormat="1" ht="25.5" outlineLevel="2">
      <c r="A42" s="103"/>
      <c r="B42" s="103"/>
      <c r="C42" s="103"/>
      <c r="D42" s="120" t="s">
        <v>3</v>
      </c>
      <c r="E42" s="121">
        <v>2</v>
      </c>
      <c r="F42" s="122"/>
      <c r="G42" s="123" t="s">
        <v>118</v>
      </c>
      <c r="H42" s="124">
        <v>9</v>
      </c>
      <c r="I42" s="125" t="s">
        <v>8</v>
      </c>
      <c r="J42" s="126"/>
      <c r="K42" s="127">
        <f t="shared" si="12"/>
        <v>0</v>
      </c>
      <c r="L42" s="128">
        <f t="shared" si="13"/>
      </c>
      <c r="M42" s="129">
        <f t="shared" si="14"/>
        <v>0</v>
      </c>
      <c r="N42" s="129">
        <f t="shared" si="15"/>
      </c>
      <c r="O42" s="129">
        <f t="shared" si="16"/>
      </c>
      <c r="P42" s="130">
        <v>0</v>
      </c>
      <c r="Q42" s="130">
        <v>0</v>
      </c>
      <c r="R42" s="130">
        <v>0</v>
      </c>
      <c r="S42" s="131">
        <v>21</v>
      </c>
      <c r="T42" s="108"/>
      <c r="U42" s="103"/>
    </row>
    <row r="43" spans="1:21" ht="12.75" outlineLevel="2">
      <c r="A43" s="3"/>
      <c r="B43" s="93"/>
      <c r="C43" s="93"/>
      <c r="D43" s="120" t="s">
        <v>3</v>
      </c>
      <c r="E43" s="121">
        <v>3</v>
      </c>
      <c r="F43" s="122"/>
      <c r="G43" s="123" t="s">
        <v>100</v>
      </c>
      <c r="H43" s="124">
        <v>92</v>
      </c>
      <c r="I43" s="125" t="s">
        <v>4</v>
      </c>
      <c r="J43" s="126"/>
      <c r="K43" s="127">
        <f t="shared" si="12"/>
        <v>0</v>
      </c>
      <c r="L43" s="128">
        <f t="shared" si="13"/>
      </c>
      <c r="M43" s="129">
        <f t="shared" si="14"/>
        <v>0</v>
      </c>
      <c r="N43" s="129">
        <f t="shared" si="15"/>
      </c>
      <c r="O43" s="129">
        <f t="shared" si="16"/>
      </c>
      <c r="P43" s="130">
        <v>0</v>
      </c>
      <c r="Q43" s="130">
        <v>0</v>
      </c>
      <c r="R43" s="130">
        <v>0</v>
      </c>
      <c r="S43" s="131">
        <v>21</v>
      </c>
      <c r="T43" s="132">
        <f>K43*(S43+100)/100</f>
        <v>0</v>
      </c>
      <c r="U43" s="133"/>
    </row>
    <row r="44" spans="1:21" s="109" customFormat="1" ht="12.75" outlineLevel="2">
      <c r="A44" s="103"/>
      <c r="B44" s="103"/>
      <c r="C44" s="103"/>
      <c r="D44" s="120" t="s">
        <v>3</v>
      </c>
      <c r="E44" s="121">
        <v>4</v>
      </c>
      <c r="F44" s="122"/>
      <c r="G44" s="123" t="s">
        <v>80</v>
      </c>
      <c r="H44" s="124">
        <v>228</v>
      </c>
      <c r="I44" s="125" t="s">
        <v>8</v>
      </c>
      <c r="J44" s="126"/>
      <c r="K44" s="127">
        <f t="shared" si="12"/>
        <v>0</v>
      </c>
      <c r="L44" s="128">
        <f t="shared" si="13"/>
      </c>
      <c r="M44" s="129">
        <f t="shared" si="14"/>
        <v>0</v>
      </c>
      <c r="N44" s="129">
        <f t="shared" si="15"/>
      </c>
      <c r="O44" s="129">
        <f t="shared" si="16"/>
      </c>
      <c r="P44" s="130">
        <v>0</v>
      </c>
      <c r="Q44" s="130">
        <v>0</v>
      </c>
      <c r="R44" s="130">
        <v>0</v>
      </c>
      <c r="S44" s="131">
        <v>21</v>
      </c>
      <c r="T44" s="108"/>
      <c r="U44" s="103"/>
    </row>
    <row r="45" spans="1:21" ht="12.75" outlineLevel="2">
      <c r="A45" s="3"/>
      <c r="B45" s="93"/>
      <c r="C45" s="93"/>
      <c r="D45" s="120" t="s">
        <v>3</v>
      </c>
      <c r="E45" s="121">
        <v>5</v>
      </c>
      <c r="F45" s="122"/>
      <c r="G45" s="123" t="s">
        <v>98</v>
      </c>
      <c r="H45" s="124">
        <v>228</v>
      </c>
      <c r="I45" s="125" t="s">
        <v>8</v>
      </c>
      <c r="J45" s="126"/>
      <c r="K45" s="127">
        <f t="shared" si="12"/>
        <v>0</v>
      </c>
      <c r="L45" s="128">
        <f t="shared" si="13"/>
      </c>
      <c r="M45" s="129">
        <f t="shared" si="14"/>
        <v>0</v>
      </c>
      <c r="N45" s="129">
        <f t="shared" si="15"/>
      </c>
      <c r="O45" s="129">
        <f t="shared" si="16"/>
      </c>
      <c r="P45" s="130">
        <v>0</v>
      </c>
      <c r="Q45" s="130">
        <v>0</v>
      </c>
      <c r="R45" s="130">
        <v>0</v>
      </c>
      <c r="S45" s="131">
        <v>21</v>
      </c>
      <c r="T45" s="132">
        <f>K45*(S45+100)/100</f>
        <v>0</v>
      </c>
      <c r="U45" s="133"/>
    </row>
    <row r="46" spans="1:21" s="109" customFormat="1" ht="12.75" outlineLevel="2">
      <c r="A46" s="103"/>
      <c r="B46" s="103"/>
      <c r="C46" s="103"/>
      <c r="D46" s="120" t="s">
        <v>3</v>
      </c>
      <c r="E46" s="121">
        <v>6</v>
      </c>
      <c r="F46" s="122"/>
      <c r="G46" s="123" t="s">
        <v>88</v>
      </c>
      <c r="H46" s="124">
        <v>228</v>
      </c>
      <c r="I46" s="125" t="s">
        <v>8</v>
      </c>
      <c r="J46" s="126"/>
      <c r="K46" s="127">
        <f t="shared" si="12"/>
        <v>0</v>
      </c>
      <c r="L46" s="128">
        <f t="shared" si="13"/>
      </c>
      <c r="M46" s="129">
        <f t="shared" si="14"/>
        <v>0</v>
      </c>
      <c r="N46" s="129">
        <f t="shared" si="15"/>
      </c>
      <c r="O46" s="129">
        <f t="shared" si="16"/>
      </c>
      <c r="P46" s="130">
        <v>0</v>
      </c>
      <c r="Q46" s="130">
        <v>0</v>
      </c>
      <c r="R46" s="130">
        <v>0</v>
      </c>
      <c r="S46" s="131">
        <v>21</v>
      </c>
      <c r="T46" s="108"/>
      <c r="U46" s="103"/>
    </row>
    <row r="47" spans="1:21" ht="12.75" outlineLevel="2">
      <c r="A47" s="3"/>
      <c r="B47" s="93"/>
      <c r="C47" s="93"/>
      <c r="D47" s="120" t="s">
        <v>3</v>
      </c>
      <c r="E47" s="121">
        <v>7</v>
      </c>
      <c r="F47" s="122"/>
      <c r="G47" s="123" t="s">
        <v>104</v>
      </c>
      <c r="H47" s="124">
        <v>211.4</v>
      </c>
      <c r="I47" s="125" t="s">
        <v>8</v>
      </c>
      <c r="J47" s="126"/>
      <c r="K47" s="127">
        <f t="shared" si="12"/>
        <v>0</v>
      </c>
      <c r="L47" s="128">
        <f t="shared" si="13"/>
      </c>
      <c r="M47" s="129">
        <f t="shared" si="14"/>
        <v>0</v>
      </c>
      <c r="N47" s="129">
        <f t="shared" si="15"/>
      </c>
      <c r="O47" s="129">
        <f t="shared" si="16"/>
      </c>
      <c r="P47" s="130">
        <v>0</v>
      </c>
      <c r="Q47" s="130">
        <v>0</v>
      </c>
      <c r="R47" s="130">
        <v>0</v>
      </c>
      <c r="S47" s="131">
        <v>21</v>
      </c>
      <c r="T47" s="132">
        <f>K47*(S47+100)/100</f>
        <v>0</v>
      </c>
      <c r="U47" s="133"/>
    </row>
    <row r="48" spans="1:21" s="109" customFormat="1" ht="12.75" outlineLevel="2">
      <c r="A48" s="103"/>
      <c r="B48" s="103"/>
      <c r="C48" s="103"/>
      <c r="D48" s="120" t="s">
        <v>3</v>
      </c>
      <c r="E48" s="121">
        <v>8</v>
      </c>
      <c r="F48" s="122"/>
      <c r="G48" s="123" t="s">
        <v>105</v>
      </c>
      <c r="H48" s="124">
        <v>13.4</v>
      </c>
      <c r="I48" s="125" t="s">
        <v>8</v>
      </c>
      <c r="J48" s="126"/>
      <c r="K48" s="127">
        <f t="shared" si="12"/>
        <v>0</v>
      </c>
      <c r="L48" s="128">
        <f t="shared" si="13"/>
      </c>
      <c r="M48" s="129">
        <f t="shared" si="14"/>
        <v>0</v>
      </c>
      <c r="N48" s="129">
        <f t="shared" si="15"/>
      </c>
      <c r="O48" s="129">
        <f t="shared" si="16"/>
      </c>
      <c r="P48" s="130">
        <v>0</v>
      </c>
      <c r="Q48" s="130">
        <v>0</v>
      </c>
      <c r="R48" s="130">
        <v>0</v>
      </c>
      <c r="S48" s="131">
        <v>21</v>
      </c>
      <c r="T48" s="108"/>
      <c r="U48" s="103"/>
    </row>
    <row r="49" spans="1:21" ht="12.75" outlineLevel="2">
      <c r="A49" s="3"/>
      <c r="B49" s="93"/>
      <c r="C49" s="93"/>
      <c r="D49" s="120" t="s">
        <v>3</v>
      </c>
      <c r="E49" s="121">
        <v>9</v>
      </c>
      <c r="F49" s="122"/>
      <c r="G49" s="123" t="s">
        <v>106</v>
      </c>
      <c r="H49" s="124">
        <v>0.4</v>
      </c>
      <c r="I49" s="125" t="s">
        <v>8</v>
      </c>
      <c r="J49" s="126"/>
      <c r="K49" s="127">
        <f t="shared" si="12"/>
        <v>0</v>
      </c>
      <c r="L49" s="128">
        <f t="shared" si="13"/>
      </c>
      <c r="M49" s="129">
        <f t="shared" si="14"/>
        <v>0</v>
      </c>
      <c r="N49" s="129">
        <f t="shared" si="15"/>
      </c>
      <c r="O49" s="129">
        <f t="shared" si="16"/>
      </c>
      <c r="P49" s="130">
        <v>0</v>
      </c>
      <c r="Q49" s="130">
        <v>0</v>
      </c>
      <c r="R49" s="130">
        <v>0</v>
      </c>
      <c r="S49" s="131">
        <v>21</v>
      </c>
      <c r="T49" s="132">
        <f>K49*(S49+100)/100</f>
        <v>0</v>
      </c>
      <c r="U49" s="133"/>
    </row>
    <row r="50" spans="1:21" s="109" customFormat="1" ht="12.75" outlineLevel="2">
      <c r="A50" s="103"/>
      <c r="B50" s="103"/>
      <c r="C50" s="103"/>
      <c r="D50" s="120" t="s">
        <v>3</v>
      </c>
      <c r="E50" s="121">
        <v>10</v>
      </c>
      <c r="F50" s="122"/>
      <c r="G50" s="123" t="s">
        <v>111</v>
      </c>
      <c r="H50" s="124">
        <v>1.6</v>
      </c>
      <c r="I50" s="125" t="s">
        <v>8</v>
      </c>
      <c r="J50" s="126"/>
      <c r="K50" s="127">
        <f>H50*J50</f>
        <v>0</v>
      </c>
      <c r="L50" s="128">
        <f>IF(D50="S",K50,"")</f>
      </c>
      <c r="M50" s="129">
        <f>IF(OR(D50="P",D50="U"),K50,"")</f>
        <v>0</v>
      </c>
      <c r="N50" s="129">
        <f>IF(D50="H",K50,"")</f>
      </c>
      <c r="O50" s="129">
        <f>IF(D50="V",K50,"")</f>
      </c>
      <c r="P50" s="130">
        <v>0</v>
      </c>
      <c r="Q50" s="130">
        <v>0</v>
      </c>
      <c r="R50" s="130">
        <v>0</v>
      </c>
      <c r="S50" s="131">
        <v>21</v>
      </c>
      <c r="T50" s="108"/>
      <c r="U50" s="103"/>
    </row>
    <row r="51" spans="1:21" ht="12.75" outlineLevel="2">
      <c r="A51" s="3"/>
      <c r="B51" s="93"/>
      <c r="C51" s="93"/>
      <c r="D51" s="120" t="s">
        <v>3</v>
      </c>
      <c r="E51" s="121">
        <v>11</v>
      </c>
      <c r="F51" s="122"/>
      <c r="G51" s="123" t="s">
        <v>94</v>
      </c>
      <c r="H51" s="124">
        <v>1.2</v>
      </c>
      <c r="I51" s="125" t="s">
        <v>8</v>
      </c>
      <c r="J51" s="126"/>
      <c r="K51" s="127">
        <f t="shared" si="12"/>
        <v>0</v>
      </c>
      <c r="L51" s="128">
        <f t="shared" si="13"/>
      </c>
      <c r="M51" s="129">
        <f t="shared" si="14"/>
        <v>0</v>
      </c>
      <c r="N51" s="129">
        <f t="shared" si="15"/>
      </c>
      <c r="O51" s="129">
        <f t="shared" si="16"/>
      </c>
      <c r="P51" s="130">
        <v>0</v>
      </c>
      <c r="Q51" s="130">
        <v>0</v>
      </c>
      <c r="R51" s="130">
        <v>0</v>
      </c>
      <c r="S51" s="131">
        <v>21</v>
      </c>
      <c r="T51" s="132">
        <f>K51*(S51+100)/100</f>
        <v>0</v>
      </c>
      <c r="U51" s="133"/>
    </row>
    <row r="52" spans="1:21" ht="12.75" outlineLevel="2">
      <c r="A52" s="3"/>
      <c r="B52" s="93"/>
      <c r="C52" s="93"/>
      <c r="D52" s="120" t="s">
        <v>3</v>
      </c>
      <c r="E52" s="121">
        <v>12</v>
      </c>
      <c r="F52" s="122"/>
      <c r="G52" s="123" t="s">
        <v>93</v>
      </c>
      <c r="H52" s="124">
        <v>228</v>
      </c>
      <c r="I52" s="125" t="s">
        <v>8</v>
      </c>
      <c r="J52" s="126"/>
      <c r="K52" s="127">
        <f t="shared" si="12"/>
        <v>0</v>
      </c>
      <c r="L52" s="128">
        <f t="shared" si="13"/>
      </c>
      <c r="M52" s="129">
        <f t="shared" si="14"/>
        <v>0</v>
      </c>
      <c r="N52" s="129">
        <f t="shared" si="15"/>
      </c>
      <c r="O52" s="129">
        <f t="shared" si="16"/>
      </c>
      <c r="P52" s="130">
        <v>0</v>
      </c>
      <c r="Q52" s="130">
        <v>0</v>
      </c>
      <c r="R52" s="130">
        <v>0</v>
      </c>
      <c r="S52" s="131">
        <v>21</v>
      </c>
      <c r="T52" s="132">
        <f>K52*(S52+100)/100</f>
        <v>0</v>
      </c>
      <c r="U52" s="133"/>
    </row>
    <row r="53" spans="1:21" s="109" customFormat="1" ht="12.75" outlineLevel="2">
      <c r="A53" s="103"/>
      <c r="B53" s="103"/>
      <c r="C53" s="103"/>
      <c r="D53" s="120" t="s">
        <v>3</v>
      </c>
      <c r="E53" s="121">
        <v>13</v>
      </c>
      <c r="F53" s="122"/>
      <c r="G53" s="123" t="s">
        <v>96</v>
      </c>
      <c r="H53" s="124">
        <v>108</v>
      </c>
      <c r="I53" s="125" t="s">
        <v>4</v>
      </c>
      <c r="J53" s="126"/>
      <c r="K53" s="127">
        <f t="shared" si="12"/>
        <v>0</v>
      </c>
      <c r="L53" s="128">
        <f t="shared" si="13"/>
      </c>
      <c r="M53" s="129">
        <f t="shared" si="14"/>
        <v>0</v>
      </c>
      <c r="N53" s="129">
        <f t="shared" si="15"/>
      </c>
      <c r="O53" s="129">
        <f t="shared" si="16"/>
      </c>
      <c r="P53" s="130">
        <v>0</v>
      </c>
      <c r="Q53" s="130">
        <v>0</v>
      </c>
      <c r="R53" s="130">
        <v>0</v>
      </c>
      <c r="S53" s="131">
        <v>21</v>
      </c>
      <c r="T53" s="108"/>
      <c r="U53" s="103"/>
    </row>
    <row r="54" spans="1:21" ht="12.75" outlineLevel="2">
      <c r="A54" s="3"/>
      <c r="B54" s="93"/>
      <c r="C54" s="93"/>
      <c r="D54" s="120" t="s">
        <v>3</v>
      </c>
      <c r="E54" s="121">
        <v>14</v>
      </c>
      <c r="F54" s="122"/>
      <c r="G54" s="123" t="s">
        <v>112</v>
      </c>
      <c r="H54" s="124">
        <v>31</v>
      </c>
      <c r="I54" s="125" t="s">
        <v>4</v>
      </c>
      <c r="J54" s="126"/>
      <c r="K54" s="127">
        <f t="shared" si="12"/>
        <v>0</v>
      </c>
      <c r="L54" s="128">
        <f t="shared" si="13"/>
      </c>
      <c r="M54" s="129">
        <f t="shared" si="14"/>
        <v>0</v>
      </c>
      <c r="N54" s="129">
        <f t="shared" si="15"/>
      </c>
      <c r="O54" s="129">
        <f t="shared" si="16"/>
      </c>
      <c r="P54" s="130"/>
      <c r="Q54" s="130"/>
      <c r="R54" s="130"/>
      <c r="S54" s="131">
        <v>21</v>
      </c>
      <c r="T54" s="132">
        <f>K54*(S54+100)/100</f>
        <v>0</v>
      </c>
      <c r="U54" s="133"/>
    </row>
    <row r="55" spans="1:21" s="109" customFormat="1" ht="12.75" outlineLevel="2">
      <c r="A55" s="103"/>
      <c r="B55" s="103"/>
      <c r="C55" s="103"/>
      <c r="D55" s="120" t="s">
        <v>3</v>
      </c>
      <c r="E55" s="121">
        <v>15</v>
      </c>
      <c r="F55" s="122"/>
      <c r="G55" s="123" t="s">
        <v>103</v>
      </c>
      <c r="H55" s="124">
        <v>31</v>
      </c>
      <c r="I55" s="125" t="s">
        <v>4</v>
      </c>
      <c r="J55" s="126"/>
      <c r="K55" s="127">
        <f t="shared" si="12"/>
        <v>0</v>
      </c>
      <c r="L55" s="128">
        <f t="shared" si="13"/>
      </c>
      <c r="M55" s="129">
        <f t="shared" si="14"/>
        <v>0</v>
      </c>
      <c r="N55" s="129">
        <f t="shared" si="15"/>
      </c>
      <c r="O55" s="129">
        <f t="shared" si="16"/>
      </c>
      <c r="P55" s="130"/>
      <c r="Q55" s="130"/>
      <c r="R55" s="130"/>
      <c r="S55" s="131">
        <v>21</v>
      </c>
      <c r="T55" s="108"/>
      <c r="U55" s="103"/>
    </row>
    <row r="56" spans="1:21" ht="12.75" outlineLevel="2">
      <c r="A56" s="3"/>
      <c r="B56" s="93"/>
      <c r="C56" s="93"/>
      <c r="D56" s="120" t="s">
        <v>3</v>
      </c>
      <c r="E56" s="121">
        <v>16</v>
      </c>
      <c r="F56" s="122"/>
      <c r="G56" s="123" t="s">
        <v>107</v>
      </c>
      <c r="H56" s="124">
        <v>120</v>
      </c>
      <c r="I56" s="125" t="s">
        <v>4</v>
      </c>
      <c r="J56" s="126"/>
      <c r="K56" s="127">
        <f t="shared" si="12"/>
        <v>0</v>
      </c>
      <c r="L56" s="128">
        <f t="shared" si="13"/>
      </c>
      <c r="M56" s="129">
        <f t="shared" si="14"/>
        <v>0</v>
      </c>
      <c r="N56" s="129">
        <f t="shared" si="15"/>
      </c>
      <c r="O56" s="129">
        <f t="shared" si="16"/>
      </c>
      <c r="P56" s="130">
        <v>0</v>
      </c>
      <c r="Q56" s="130">
        <v>0</v>
      </c>
      <c r="R56" s="130">
        <v>0</v>
      </c>
      <c r="S56" s="131">
        <v>21</v>
      </c>
      <c r="T56" s="132">
        <f>K56*(S56+100)/100</f>
        <v>0</v>
      </c>
      <c r="U56" s="133"/>
    </row>
    <row r="57" spans="1:21" s="109" customFormat="1" ht="12.75" outlineLevel="2">
      <c r="A57" s="103"/>
      <c r="B57" s="103"/>
      <c r="C57" s="103"/>
      <c r="D57" s="125" t="s">
        <v>3</v>
      </c>
      <c r="E57" s="121">
        <v>17</v>
      </c>
      <c r="F57" s="134"/>
      <c r="G57" s="123" t="s">
        <v>113</v>
      </c>
      <c r="H57" s="124">
        <v>3</v>
      </c>
      <c r="I57" s="125" t="s">
        <v>7</v>
      </c>
      <c r="J57" s="126"/>
      <c r="K57" s="127">
        <f t="shared" si="12"/>
        <v>0</v>
      </c>
      <c r="L57" s="129">
        <f t="shared" si="13"/>
      </c>
      <c r="M57" s="129">
        <f t="shared" si="14"/>
        <v>0</v>
      </c>
      <c r="N57" s="129">
        <f t="shared" si="15"/>
      </c>
      <c r="O57" s="129">
        <f t="shared" si="16"/>
      </c>
      <c r="P57" s="130"/>
      <c r="Q57" s="130"/>
      <c r="R57" s="130"/>
      <c r="S57" s="131">
        <v>21</v>
      </c>
      <c r="T57" s="108"/>
      <c r="U57" s="103"/>
    </row>
    <row r="58" spans="1:21" ht="12.75" outlineLevel="2">
      <c r="A58" s="3"/>
      <c r="B58" s="93"/>
      <c r="C58" s="93"/>
      <c r="D58" s="125" t="s">
        <v>3</v>
      </c>
      <c r="E58" s="121">
        <v>18</v>
      </c>
      <c r="F58" s="134"/>
      <c r="G58" s="123" t="s">
        <v>108</v>
      </c>
      <c r="H58" s="124">
        <v>1</v>
      </c>
      <c r="I58" s="125" t="s">
        <v>7</v>
      </c>
      <c r="J58" s="126"/>
      <c r="K58" s="127">
        <f t="shared" si="12"/>
        <v>0</v>
      </c>
      <c r="L58" s="129">
        <f t="shared" si="13"/>
      </c>
      <c r="M58" s="129">
        <f t="shared" si="14"/>
        <v>0</v>
      </c>
      <c r="N58" s="129">
        <f t="shared" si="15"/>
      </c>
      <c r="O58" s="129">
        <f t="shared" si="16"/>
      </c>
      <c r="P58" s="130"/>
      <c r="Q58" s="130"/>
      <c r="R58" s="130"/>
      <c r="S58" s="131">
        <v>21</v>
      </c>
      <c r="T58" s="132">
        <f>K58*(S58+100)/100</f>
        <v>0</v>
      </c>
      <c r="U58" s="133"/>
    </row>
    <row r="59" spans="1:21" s="109" customFormat="1" ht="12.75" outlineLevel="2">
      <c r="A59" s="103"/>
      <c r="B59" s="103"/>
      <c r="C59" s="103"/>
      <c r="D59" s="125" t="s">
        <v>3</v>
      </c>
      <c r="E59" s="121">
        <v>19</v>
      </c>
      <c r="F59" s="134"/>
      <c r="G59" s="123" t="s">
        <v>109</v>
      </c>
      <c r="H59" s="124">
        <v>150</v>
      </c>
      <c r="I59" s="125" t="s">
        <v>8</v>
      </c>
      <c r="J59" s="126"/>
      <c r="K59" s="127">
        <f t="shared" si="12"/>
        <v>0</v>
      </c>
      <c r="L59" s="129">
        <f t="shared" si="13"/>
      </c>
      <c r="M59" s="129">
        <f t="shared" si="14"/>
        <v>0</v>
      </c>
      <c r="N59" s="129">
        <f t="shared" si="15"/>
      </c>
      <c r="O59" s="129">
        <f t="shared" si="16"/>
      </c>
      <c r="P59" s="130"/>
      <c r="Q59" s="130"/>
      <c r="R59" s="130"/>
      <c r="S59" s="131">
        <v>21</v>
      </c>
      <c r="T59" s="108"/>
      <c r="U59" s="103"/>
    </row>
    <row r="60" spans="1:21" ht="12.75" outlineLevel="2">
      <c r="A60" s="3"/>
      <c r="B60" s="93"/>
      <c r="C60" s="93"/>
      <c r="D60" s="125" t="s">
        <v>3</v>
      </c>
      <c r="E60" s="121">
        <v>20</v>
      </c>
      <c r="F60" s="134"/>
      <c r="G60" s="123" t="s">
        <v>110</v>
      </c>
      <c r="H60" s="124">
        <v>15</v>
      </c>
      <c r="I60" s="125" t="s">
        <v>9</v>
      </c>
      <c r="J60" s="126"/>
      <c r="K60" s="127">
        <f t="shared" si="12"/>
        <v>0</v>
      </c>
      <c r="L60" s="129">
        <f t="shared" si="13"/>
      </c>
      <c r="M60" s="129">
        <f t="shared" si="14"/>
        <v>0</v>
      </c>
      <c r="N60" s="129">
        <f t="shared" si="15"/>
      </c>
      <c r="O60" s="129">
        <f t="shared" si="16"/>
      </c>
      <c r="P60" s="130"/>
      <c r="Q60" s="130"/>
      <c r="R60" s="130"/>
      <c r="S60" s="131">
        <v>21</v>
      </c>
      <c r="T60" s="132">
        <f>K60*(S60+100)/100</f>
        <v>0</v>
      </c>
      <c r="U60" s="133"/>
    </row>
    <row r="61" spans="1:21" s="109" customFormat="1" ht="12.75" outlineLevel="2">
      <c r="A61" s="103"/>
      <c r="B61" s="103"/>
      <c r="C61" s="103"/>
      <c r="D61" s="120" t="s">
        <v>3</v>
      </c>
      <c r="E61" s="121">
        <v>21</v>
      </c>
      <c r="F61" s="122"/>
      <c r="G61" s="123" t="s">
        <v>90</v>
      </c>
      <c r="H61" s="124">
        <v>1</v>
      </c>
      <c r="I61" s="125" t="s">
        <v>26</v>
      </c>
      <c r="J61" s="126"/>
      <c r="K61" s="127">
        <f t="shared" si="12"/>
        <v>0</v>
      </c>
      <c r="L61" s="128">
        <f t="shared" si="13"/>
      </c>
      <c r="M61" s="129">
        <f t="shared" si="14"/>
        <v>0</v>
      </c>
      <c r="N61" s="129">
        <f t="shared" si="15"/>
      </c>
      <c r="O61" s="129">
        <f t="shared" si="16"/>
      </c>
      <c r="P61" s="130">
        <v>0</v>
      </c>
      <c r="Q61" s="130">
        <v>0</v>
      </c>
      <c r="R61" s="130">
        <v>0</v>
      </c>
      <c r="S61" s="131">
        <v>21</v>
      </c>
      <c r="T61" s="108"/>
      <c r="U61" s="103"/>
    </row>
    <row r="62" spans="1:21" ht="25.5" outlineLevel="2">
      <c r="A62" s="3"/>
      <c r="B62" s="93"/>
      <c r="C62" s="93"/>
      <c r="D62" s="120" t="s">
        <v>3</v>
      </c>
      <c r="E62" s="121">
        <v>22</v>
      </c>
      <c r="F62" s="122"/>
      <c r="G62" s="123" t="s">
        <v>99</v>
      </c>
      <c r="H62" s="124">
        <v>1</v>
      </c>
      <c r="I62" s="125" t="s">
        <v>26</v>
      </c>
      <c r="J62" s="126"/>
      <c r="K62" s="127">
        <f t="shared" si="12"/>
        <v>0</v>
      </c>
      <c r="L62" s="128">
        <f t="shared" si="13"/>
      </c>
      <c r="M62" s="129">
        <f t="shared" si="14"/>
        <v>0</v>
      </c>
      <c r="N62" s="129">
        <f t="shared" si="15"/>
      </c>
      <c r="O62" s="129">
        <f t="shared" si="16"/>
      </c>
      <c r="P62" s="130">
        <v>0</v>
      </c>
      <c r="Q62" s="130">
        <v>0</v>
      </c>
      <c r="R62" s="130">
        <v>0</v>
      </c>
      <c r="S62" s="131">
        <v>21</v>
      </c>
      <c r="T62" s="132">
        <f>K62*(S62+100)/100</f>
        <v>0</v>
      </c>
      <c r="U62" s="133"/>
    </row>
    <row r="63" spans="1:21" s="109" customFormat="1" ht="12.75" outlineLevel="2">
      <c r="A63" s="103"/>
      <c r="B63" s="103"/>
      <c r="C63" s="103"/>
      <c r="D63" s="120" t="s">
        <v>3</v>
      </c>
      <c r="E63" s="121">
        <v>23</v>
      </c>
      <c r="F63" s="122"/>
      <c r="G63" s="123" t="s">
        <v>86</v>
      </c>
      <c r="H63" s="124">
        <v>1</v>
      </c>
      <c r="I63" s="125" t="s">
        <v>26</v>
      </c>
      <c r="J63" s="126"/>
      <c r="K63" s="127">
        <f t="shared" si="12"/>
        <v>0</v>
      </c>
      <c r="L63" s="128">
        <f t="shared" si="13"/>
      </c>
      <c r="M63" s="129">
        <f t="shared" si="14"/>
        <v>0</v>
      </c>
      <c r="N63" s="129">
        <f t="shared" si="15"/>
      </c>
      <c r="O63" s="129">
        <f t="shared" si="16"/>
      </c>
      <c r="P63" s="130">
        <v>0</v>
      </c>
      <c r="Q63" s="130">
        <v>0</v>
      </c>
      <c r="R63" s="130">
        <v>0</v>
      </c>
      <c r="S63" s="131">
        <v>21</v>
      </c>
      <c r="T63" s="108"/>
      <c r="U63" s="103"/>
    </row>
    <row r="64" spans="1:21" s="109" customFormat="1" ht="11.25" outlineLevel="2">
      <c r="A64" s="103"/>
      <c r="B64" s="103"/>
      <c r="C64" s="103"/>
      <c r="D64" s="103"/>
      <c r="E64" s="103"/>
      <c r="F64" s="103"/>
      <c r="G64" s="104"/>
      <c r="H64" s="103"/>
      <c r="I64" s="105"/>
      <c r="J64" s="103"/>
      <c r="K64" s="103"/>
      <c r="L64" s="106"/>
      <c r="M64" s="106"/>
      <c r="N64" s="106"/>
      <c r="O64" s="106"/>
      <c r="P64" s="107"/>
      <c r="Q64" s="103"/>
      <c r="R64" s="103"/>
      <c r="S64" s="108"/>
      <c r="T64" s="108"/>
      <c r="U64" s="103"/>
    </row>
    <row r="65" spans="1:21" ht="12.75" outlineLevel="2">
      <c r="A65" s="3"/>
      <c r="B65" s="93"/>
      <c r="C65" s="93"/>
      <c r="D65" s="103"/>
      <c r="E65" s="103"/>
      <c r="F65" s="103"/>
      <c r="G65" s="104"/>
      <c r="H65" s="103"/>
      <c r="I65" s="105"/>
      <c r="J65" s="103"/>
      <c r="K65" s="103"/>
      <c r="L65" s="106"/>
      <c r="M65" s="106"/>
      <c r="N65" s="106"/>
      <c r="O65" s="106"/>
      <c r="P65" s="107"/>
      <c r="Q65" s="103"/>
      <c r="R65" s="103"/>
      <c r="S65" s="108"/>
      <c r="T65" s="132"/>
      <c r="U65" s="133"/>
    </row>
    <row r="66" spans="1:3" s="109" customFormat="1" ht="11.25" outlineLevel="2">
      <c r="A66" s="103"/>
      <c r="B66" s="103"/>
      <c r="C66" s="103"/>
    </row>
    <row r="67" spans="1:242" ht="12.75" outlineLevel="2">
      <c r="A67" s="3"/>
      <c r="B67" s="93"/>
      <c r="C67" s="93"/>
      <c r="I67" s="2"/>
      <c r="L67" s="2"/>
      <c r="M67" s="2"/>
      <c r="N67" s="2"/>
      <c r="O67" s="2"/>
      <c r="P67" s="2"/>
      <c r="S67" s="2"/>
      <c r="T67" s="2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</row>
    <row r="68" spans="1:3" s="109" customFormat="1" ht="11.25" outlineLevel="2">
      <c r="A68" s="103"/>
      <c r="B68" s="103"/>
      <c r="C68" s="103"/>
    </row>
    <row r="69" spans="1:242" ht="12.75" outlineLevel="2">
      <c r="A69" s="3"/>
      <c r="B69" s="93"/>
      <c r="C69" s="93"/>
      <c r="I69" s="2"/>
      <c r="L69" s="2"/>
      <c r="M69" s="2"/>
      <c r="N69" s="2"/>
      <c r="O69" s="2"/>
      <c r="P69" s="2"/>
      <c r="S69" s="2"/>
      <c r="T69" s="2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</row>
    <row r="70" spans="1:3" s="109" customFormat="1" ht="11.25" outlineLevel="2">
      <c r="A70" s="103"/>
      <c r="B70" s="103"/>
      <c r="C70" s="103"/>
    </row>
    <row r="71" spans="1:242" ht="12.75" outlineLevel="2">
      <c r="A71" s="3"/>
      <c r="B71" s="93"/>
      <c r="C71" s="93"/>
      <c r="I71" s="2"/>
      <c r="L71" s="2"/>
      <c r="M71" s="2"/>
      <c r="N71" s="2"/>
      <c r="O71" s="2"/>
      <c r="P71" s="2"/>
      <c r="S71" s="2"/>
      <c r="T71" s="2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</row>
    <row r="72" spans="1:242" ht="12.75" outlineLevel="2">
      <c r="A72" s="3"/>
      <c r="B72" s="93"/>
      <c r="C72" s="93"/>
      <c r="I72" s="2"/>
      <c r="L72" s="2"/>
      <c r="M72" s="2"/>
      <c r="N72" s="2"/>
      <c r="O72" s="2"/>
      <c r="P72" s="2"/>
      <c r="S72" s="2"/>
      <c r="T72" s="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</row>
    <row r="73" spans="1:21" s="109" customFormat="1" ht="12.75" outlineLevel="2">
      <c r="A73" s="103"/>
      <c r="B73" s="103"/>
      <c r="C73" s="103"/>
      <c r="D73" s="2"/>
      <c r="E73" s="2"/>
      <c r="F73" s="2"/>
      <c r="G73" s="2"/>
      <c r="H73" s="2"/>
      <c r="I73" s="44"/>
      <c r="J73" s="2"/>
      <c r="K73" s="2"/>
      <c r="L73" s="45"/>
      <c r="M73" s="45"/>
      <c r="N73" s="45"/>
      <c r="O73" s="45"/>
      <c r="P73" s="46"/>
      <c r="Q73" s="2"/>
      <c r="R73" s="2"/>
      <c r="S73" s="47"/>
      <c r="T73" s="108"/>
      <c r="U73" s="103"/>
    </row>
    <row r="74" spans="1:21" ht="12.75" outlineLevel="2">
      <c r="A74" s="3"/>
      <c r="B74" s="93"/>
      <c r="C74" s="93"/>
      <c r="T74" s="132"/>
      <c r="U74" s="133"/>
    </row>
    <row r="75" spans="1:21" s="109" customFormat="1" ht="12.75" outlineLevel="2">
      <c r="A75" s="103"/>
      <c r="B75" s="103"/>
      <c r="C75" s="103"/>
      <c r="D75" s="2"/>
      <c r="E75" s="2"/>
      <c r="F75" s="2"/>
      <c r="G75" s="2"/>
      <c r="H75" s="2"/>
      <c r="I75" s="44"/>
      <c r="J75" s="2"/>
      <c r="K75" s="2"/>
      <c r="L75" s="45"/>
      <c r="M75" s="45"/>
      <c r="N75" s="45"/>
      <c r="O75" s="45"/>
      <c r="P75" s="46"/>
      <c r="Q75" s="2"/>
      <c r="R75" s="2"/>
      <c r="S75" s="47"/>
      <c r="T75" s="108"/>
      <c r="U75" s="103"/>
    </row>
    <row r="76" spans="1:21" ht="12.75" outlineLevel="2">
      <c r="A76" s="3"/>
      <c r="B76" s="93"/>
      <c r="C76" s="93"/>
      <c r="T76" s="132"/>
      <c r="U76" s="133"/>
    </row>
    <row r="77" spans="1:21" s="109" customFormat="1" ht="12.75" outlineLevel="2">
      <c r="A77" s="103"/>
      <c r="B77" s="103"/>
      <c r="C77" s="103"/>
      <c r="D77" s="2"/>
      <c r="E77" s="2"/>
      <c r="F77" s="2"/>
      <c r="G77" s="2"/>
      <c r="H77" s="2"/>
      <c r="I77" s="44"/>
      <c r="J77" s="2"/>
      <c r="K77" s="2"/>
      <c r="L77" s="45"/>
      <c r="M77" s="45"/>
      <c r="N77" s="45"/>
      <c r="O77" s="45"/>
      <c r="P77" s="46"/>
      <c r="Q77" s="2"/>
      <c r="R77" s="2"/>
      <c r="S77" s="47"/>
      <c r="T77" s="108"/>
      <c r="U77" s="103"/>
    </row>
    <row r="78" spans="1:21" ht="12.75" outlineLevel="2">
      <c r="A78" s="3"/>
      <c r="B78" s="93"/>
      <c r="C78" s="93"/>
      <c r="T78" s="132"/>
      <c r="U78" s="133"/>
    </row>
    <row r="79" spans="1:21" s="109" customFormat="1" ht="12.75" outlineLevel="2">
      <c r="A79" s="103"/>
      <c r="B79" s="103"/>
      <c r="C79" s="103"/>
      <c r="D79" s="2"/>
      <c r="E79" s="2"/>
      <c r="F79" s="2"/>
      <c r="G79" s="2"/>
      <c r="H79" s="2"/>
      <c r="I79" s="44"/>
      <c r="J79" s="2"/>
      <c r="K79" s="2"/>
      <c r="L79" s="45"/>
      <c r="M79" s="45"/>
      <c r="N79" s="45"/>
      <c r="O79" s="45"/>
      <c r="P79" s="46"/>
      <c r="Q79" s="2"/>
      <c r="R79" s="2"/>
      <c r="S79" s="47"/>
      <c r="T79" s="108"/>
      <c r="U79" s="103"/>
    </row>
    <row r="80" spans="1:21" ht="12.75" outlineLevel="2">
      <c r="A80" s="3"/>
      <c r="B80" s="93"/>
      <c r="C80" s="93"/>
      <c r="T80" s="132"/>
      <c r="U80" s="133"/>
    </row>
    <row r="81" spans="1:21" s="109" customFormat="1" ht="12.75" outlineLevel="2">
      <c r="A81" s="103"/>
      <c r="B81" s="103"/>
      <c r="C81" s="103"/>
      <c r="D81" s="2"/>
      <c r="E81" s="2"/>
      <c r="F81" s="2"/>
      <c r="G81" s="2"/>
      <c r="H81" s="2"/>
      <c r="I81" s="44"/>
      <c r="J81" s="2"/>
      <c r="K81" s="2"/>
      <c r="L81" s="45"/>
      <c r="M81" s="45"/>
      <c r="N81" s="45"/>
      <c r="O81" s="45"/>
      <c r="P81" s="46"/>
      <c r="Q81" s="2"/>
      <c r="R81" s="2"/>
      <c r="S81" s="47"/>
      <c r="T81" s="108"/>
      <c r="U81" s="103"/>
    </row>
    <row r="82" spans="1:21" ht="12.75" outlineLevel="2">
      <c r="A82" s="3"/>
      <c r="B82" s="93"/>
      <c r="C82" s="93"/>
      <c r="T82" s="132"/>
      <c r="U82" s="133"/>
    </row>
    <row r="83" spans="1:21" s="109" customFormat="1" ht="12.75" outlineLevel="2">
      <c r="A83" s="103"/>
      <c r="B83" s="103"/>
      <c r="C83" s="103"/>
      <c r="D83" s="2"/>
      <c r="E83" s="2"/>
      <c r="F83" s="2"/>
      <c r="G83" s="2"/>
      <c r="H83" s="2"/>
      <c r="I83" s="44"/>
      <c r="J83" s="2"/>
      <c r="K83" s="2"/>
      <c r="L83" s="45"/>
      <c r="M83" s="45"/>
      <c r="N83" s="45"/>
      <c r="O83" s="45"/>
      <c r="P83" s="46"/>
      <c r="Q83" s="2"/>
      <c r="R83" s="2"/>
      <c r="S83" s="47"/>
      <c r="T83" s="108"/>
      <c r="U83" s="103"/>
    </row>
    <row r="84" spans="1:21" ht="12.75" outlineLevel="2">
      <c r="A84" s="3"/>
      <c r="B84" s="93"/>
      <c r="C84" s="93"/>
      <c r="T84" s="132"/>
      <c r="U84" s="133"/>
    </row>
    <row r="85" spans="1:21" s="109" customFormat="1" ht="12.75" outlineLevel="2">
      <c r="A85" s="103"/>
      <c r="B85" s="103"/>
      <c r="C85" s="103"/>
      <c r="D85" s="2"/>
      <c r="E85" s="2"/>
      <c r="F85" s="2"/>
      <c r="G85" s="2"/>
      <c r="H85" s="2"/>
      <c r="I85" s="44"/>
      <c r="J85" s="2"/>
      <c r="K85" s="2"/>
      <c r="L85" s="45"/>
      <c r="M85" s="45"/>
      <c r="N85" s="45"/>
      <c r="O85" s="45"/>
      <c r="P85" s="46"/>
      <c r="Q85" s="2"/>
      <c r="R85" s="2"/>
      <c r="S85" s="47"/>
      <c r="T85" s="108"/>
      <c r="U85" s="103"/>
    </row>
    <row r="86" spans="1:21" ht="12.75" outlineLevel="2">
      <c r="A86" s="3"/>
      <c r="B86" s="93"/>
      <c r="C86" s="93"/>
      <c r="T86" s="132"/>
      <c r="U86" s="133"/>
    </row>
    <row r="87" spans="1:21" s="109" customFormat="1" ht="12.75" outlineLevel="2">
      <c r="A87" s="103"/>
      <c r="B87" s="103"/>
      <c r="C87" s="103"/>
      <c r="D87" s="2"/>
      <c r="E87" s="2"/>
      <c r="F87" s="2"/>
      <c r="G87" s="2"/>
      <c r="H87" s="2"/>
      <c r="I87" s="44"/>
      <c r="J87" s="2"/>
      <c r="K87" s="2"/>
      <c r="L87" s="45"/>
      <c r="M87" s="45"/>
      <c r="N87" s="45"/>
      <c r="O87" s="45"/>
      <c r="P87" s="46"/>
      <c r="Q87" s="2"/>
      <c r="R87" s="2"/>
      <c r="S87" s="47"/>
      <c r="T87" s="108"/>
      <c r="U87" s="103"/>
    </row>
    <row r="88" spans="1:21" ht="12.75" outlineLevel="2">
      <c r="A88" s="3"/>
      <c r="B88" s="93"/>
      <c r="C88" s="93"/>
      <c r="T88" s="132"/>
      <c r="U88" s="133"/>
    </row>
    <row r="89" spans="1:21" s="109" customFormat="1" ht="12.75" outlineLevel="2">
      <c r="A89" s="103"/>
      <c r="B89" s="103"/>
      <c r="C89" s="103"/>
      <c r="D89" s="2"/>
      <c r="E89" s="2"/>
      <c r="F89" s="2"/>
      <c r="G89" s="2"/>
      <c r="H89" s="2"/>
      <c r="I89" s="44"/>
      <c r="J89" s="2"/>
      <c r="K89" s="2"/>
      <c r="L89" s="45"/>
      <c r="M89" s="45"/>
      <c r="N89" s="45"/>
      <c r="O89" s="45"/>
      <c r="P89" s="46"/>
      <c r="Q89" s="2"/>
      <c r="R89" s="2"/>
      <c r="S89" s="47"/>
      <c r="T89" s="108"/>
      <c r="U89" s="103"/>
    </row>
    <row r="90" spans="1:21" ht="12.75" outlineLevel="2">
      <c r="A90" s="3"/>
      <c r="B90" s="93"/>
      <c r="C90" s="93"/>
      <c r="T90" s="132"/>
      <c r="U90" s="133"/>
    </row>
    <row r="91" spans="1:21" s="109" customFormat="1" ht="12.75" outlineLevel="2">
      <c r="A91" s="103"/>
      <c r="B91" s="103"/>
      <c r="C91" s="103"/>
      <c r="D91" s="2"/>
      <c r="E91" s="2"/>
      <c r="F91" s="2"/>
      <c r="G91" s="2"/>
      <c r="H91" s="2"/>
      <c r="I91" s="44"/>
      <c r="J91" s="2"/>
      <c r="K91" s="2"/>
      <c r="L91" s="45"/>
      <c r="M91" s="45"/>
      <c r="N91" s="45"/>
      <c r="O91" s="45"/>
      <c r="P91" s="46"/>
      <c r="Q91" s="2"/>
      <c r="R91" s="2"/>
      <c r="S91" s="47"/>
      <c r="T91" s="108"/>
      <c r="U91" s="103"/>
    </row>
    <row r="92" spans="1:21" ht="12.75" outlineLevel="2">
      <c r="A92" s="3"/>
      <c r="B92" s="93"/>
      <c r="C92" s="93"/>
      <c r="T92" s="132"/>
      <c r="U92" s="133"/>
    </row>
    <row r="93" spans="1:21" s="109" customFormat="1" ht="12.75" outlineLevel="2">
      <c r="A93" s="103"/>
      <c r="B93" s="103"/>
      <c r="C93" s="103"/>
      <c r="D93" s="2"/>
      <c r="E93" s="2"/>
      <c r="F93" s="2"/>
      <c r="G93" s="2"/>
      <c r="H93" s="2"/>
      <c r="I93" s="44"/>
      <c r="J93" s="2"/>
      <c r="K93" s="2"/>
      <c r="L93" s="45"/>
      <c r="M93" s="45"/>
      <c r="N93" s="45"/>
      <c r="O93" s="45"/>
      <c r="P93" s="46"/>
      <c r="Q93" s="2"/>
      <c r="R93" s="2"/>
      <c r="S93" s="47"/>
      <c r="T93" s="108"/>
      <c r="U93" s="103"/>
    </row>
    <row r="94" spans="1:21" ht="12.75" outlineLevel="2">
      <c r="A94" s="3"/>
      <c r="B94" s="93"/>
      <c r="C94" s="93"/>
      <c r="T94" s="132"/>
      <c r="U94" s="133"/>
    </row>
    <row r="95" spans="1:21" s="109" customFormat="1" ht="12.75" outlineLevel="2">
      <c r="A95" s="103"/>
      <c r="B95" s="103"/>
      <c r="C95" s="103"/>
      <c r="D95" s="2"/>
      <c r="E95" s="2"/>
      <c r="F95" s="2"/>
      <c r="G95" s="2"/>
      <c r="H95" s="2"/>
      <c r="I95" s="44"/>
      <c r="J95" s="2"/>
      <c r="K95" s="2"/>
      <c r="L95" s="45"/>
      <c r="M95" s="45"/>
      <c r="N95" s="45"/>
      <c r="O95" s="45"/>
      <c r="P95" s="46"/>
      <c r="Q95" s="2"/>
      <c r="R95" s="2"/>
      <c r="S95" s="47"/>
      <c r="T95" s="108"/>
      <c r="U95" s="103"/>
    </row>
    <row r="96" spans="1:21" ht="12.75" outlineLevel="2">
      <c r="A96" s="3"/>
      <c r="B96" s="93"/>
      <c r="C96" s="93"/>
      <c r="T96" s="132"/>
      <c r="U96" s="133"/>
    </row>
    <row r="97" spans="1:21" s="109" customFormat="1" ht="12.75" outlineLevel="2">
      <c r="A97" s="103"/>
      <c r="B97" s="103"/>
      <c r="C97" s="103"/>
      <c r="D97" s="2"/>
      <c r="E97" s="2"/>
      <c r="F97" s="2"/>
      <c r="G97" s="2"/>
      <c r="H97" s="2"/>
      <c r="I97" s="44"/>
      <c r="J97" s="2"/>
      <c r="K97" s="2"/>
      <c r="L97" s="45"/>
      <c r="M97" s="45"/>
      <c r="N97" s="45"/>
      <c r="O97" s="45"/>
      <c r="P97" s="46"/>
      <c r="Q97" s="2"/>
      <c r="R97" s="2"/>
      <c r="S97" s="47"/>
      <c r="T97" s="108"/>
      <c r="U97" s="103"/>
    </row>
    <row r="98" spans="1:21" ht="12.75" outlineLevel="2">
      <c r="A98" s="3"/>
      <c r="B98" s="93"/>
      <c r="C98" s="93"/>
      <c r="T98" s="132"/>
      <c r="U98" s="133"/>
    </row>
    <row r="99" spans="1:21" s="109" customFormat="1" ht="12.75" outlineLevel="2">
      <c r="A99" s="103"/>
      <c r="B99" s="103"/>
      <c r="C99" s="103"/>
      <c r="D99" s="2"/>
      <c r="E99" s="2"/>
      <c r="F99" s="2"/>
      <c r="G99" s="2"/>
      <c r="H99" s="2"/>
      <c r="I99" s="44"/>
      <c r="J99" s="2"/>
      <c r="K99" s="2"/>
      <c r="L99" s="45"/>
      <c r="M99" s="45"/>
      <c r="N99" s="45"/>
      <c r="O99" s="45"/>
      <c r="P99" s="46"/>
      <c r="Q99" s="2"/>
      <c r="R99" s="2"/>
      <c r="S99" s="47"/>
      <c r="T99" s="108"/>
      <c r="U99" s="103"/>
    </row>
    <row r="100" spans="1:21" ht="12.75" outlineLevel="2">
      <c r="A100" s="3"/>
      <c r="B100" s="93"/>
      <c r="C100" s="93"/>
      <c r="T100" s="132"/>
      <c r="U100" s="133"/>
    </row>
    <row r="101" spans="1:21" s="109" customFormat="1" ht="12.75" outlineLevel="2">
      <c r="A101" s="103"/>
      <c r="B101" s="103"/>
      <c r="C101" s="103"/>
      <c r="D101" s="2"/>
      <c r="E101" s="2"/>
      <c r="F101" s="2"/>
      <c r="G101" s="2"/>
      <c r="H101" s="2"/>
      <c r="I101" s="44"/>
      <c r="J101" s="2"/>
      <c r="K101" s="2"/>
      <c r="L101" s="45"/>
      <c r="M101" s="45"/>
      <c r="N101" s="45"/>
      <c r="O101" s="45"/>
      <c r="P101" s="46"/>
      <c r="Q101" s="2"/>
      <c r="R101" s="2"/>
      <c r="S101" s="47"/>
      <c r="T101" s="108"/>
      <c r="U101" s="103"/>
    </row>
    <row r="102" spans="1:21" ht="12.75" outlineLevel="2">
      <c r="A102" s="3"/>
      <c r="B102" s="93"/>
      <c r="C102" s="93"/>
      <c r="T102" s="132"/>
      <c r="U102" s="133"/>
    </row>
    <row r="103" spans="1:21" s="109" customFormat="1" ht="12.75" outlineLevel="2">
      <c r="A103" s="103"/>
      <c r="B103" s="103"/>
      <c r="C103" s="103"/>
      <c r="D103" s="2"/>
      <c r="E103" s="2"/>
      <c r="F103" s="2"/>
      <c r="G103" s="2"/>
      <c r="H103" s="2"/>
      <c r="I103" s="44"/>
      <c r="J103" s="2"/>
      <c r="K103" s="2"/>
      <c r="L103" s="45"/>
      <c r="M103" s="45"/>
      <c r="N103" s="45"/>
      <c r="O103" s="45"/>
      <c r="P103" s="46"/>
      <c r="Q103" s="2"/>
      <c r="R103" s="2"/>
      <c r="S103" s="47"/>
      <c r="T103" s="108"/>
      <c r="U103" s="103"/>
    </row>
    <row r="104" spans="1:21" ht="12.75" outlineLevel="2">
      <c r="A104" s="3"/>
      <c r="B104" s="93"/>
      <c r="C104" s="93"/>
      <c r="T104" s="132"/>
      <c r="U104" s="133"/>
    </row>
    <row r="105" spans="1:21" ht="12.75" outlineLevel="2">
      <c r="A105" s="3"/>
      <c r="B105" s="93"/>
      <c r="C105" s="93"/>
      <c r="T105" s="132"/>
      <c r="U105" s="133"/>
    </row>
    <row r="106" spans="1:21" ht="12.75" outlineLevel="2">
      <c r="A106" s="3"/>
      <c r="B106" s="93"/>
      <c r="C106" s="93"/>
      <c r="T106" s="132"/>
      <c r="U106" s="133"/>
    </row>
    <row r="107" spans="1:21" ht="8.25" customHeight="1">
      <c r="A107" s="3"/>
      <c r="B107" s="3"/>
      <c r="C107" s="3"/>
      <c r="T107" s="54"/>
      <c r="U107" s="3"/>
    </row>
    <row r="108" spans="1:21" s="109" customFormat="1" ht="12.75" outlineLevel="1">
      <c r="A108" s="103"/>
      <c r="B108" s="103"/>
      <c r="C108" s="103"/>
      <c r="D108" s="2"/>
      <c r="E108" s="2"/>
      <c r="F108" s="2"/>
      <c r="G108" s="2"/>
      <c r="H108" s="2"/>
      <c r="I108" s="44"/>
      <c r="J108" s="2"/>
      <c r="K108" s="2"/>
      <c r="L108" s="45"/>
      <c r="M108" s="45"/>
      <c r="N108" s="45"/>
      <c r="O108" s="45"/>
      <c r="P108" s="46"/>
      <c r="Q108" s="2"/>
      <c r="R108" s="2"/>
      <c r="S108" s="47"/>
      <c r="T108" s="108"/>
      <c r="U108" s="103"/>
    </row>
    <row r="109" spans="1:21" ht="12.75" outlineLevel="2">
      <c r="A109" s="3"/>
      <c r="B109" s="93"/>
      <c r="C109" s="93"/>
      <c r="T109" s="132"/>
      <c r="U109" s="133"/>
    </row>
    <row r="110" spans="1:21" s="109" customFormat="1" ht="12.75" outlineLevel="2">
      <c r="A110" s="103"/>
      <c r="B110" s="103"/>
      <c r="C110" s="103"/>
      <c r="D110" s="2"/>
      <c r="E110" s="2"/>
      <c r="F110" s="2"/>
      <c r="G110" s="2"/>
      <c r="H110" s="2"/>
      <c r="I110" s="44"/>
      <c r="J110" s="2"/>
      <c r="K110" s="2"/>
      <c r="L110" s="45"/>
      <c r="M110" s="45"/>
      <c r="N110" s="45"/>
      <c r="O110" s="45"/>
      <c r="P110" s="46"/>
      <c r="Q110" s="2"/>
      <c r="R110" s="2"/>
      <c r="S110" s="47"/>
      <c r="T110" s="108"/>
      <c r="U110" s="103"/>
    </row>
    <row r="111" spans="1:21" ht="12.75" outlineLevel="2">
      <c r="A111" s="3"/>
      <c r="B111" s="93"/>
      <c r="C111" s="93"/>
      <c r="T111" s="132"/>
      <c r="U111" s="133"/>
    </row>
    <row r="112" spans="1:21" s="109" customFormat="1" ht="12.75" outlineLevel="2">
      <c r="A112" s="103"/>
      <c r="B112" s="103"/>
      <c r="C112" s="103"/>
      <c r="D112" s="2"/>
      <c r="E112" s="2"/>
      <c r="F112" s="2"/>
      <c r="G112" s="2"/>
      <c r="H112" s="2"/>
      <c r="I112" s="44"/>
      <c r="J112" s="2"/>
      <c r="K112" s="2"/>
      <c r="L112" s="45"/>
      <c r="M112" s="45"/>
      <c r="N112" s="45"/>
      <c r="O112" s="45"/>
      <c r="P112" s="46"/>
      <c r="Q112" s="2"/>
      <c r="R112" s="2"/>
      <c r="S112" s="47"/>
      <c r="T112" s="108"/>
      <c r="U112" s="103"/>
    </row>
    <row r="113" spans="1:21" ht="12.75" outlineLevel="2">
      <c r="A113" s="3"/>
      <c r="B113" s="93"/>
      <c r="C113" s="93"/>
      <c r="T113" s="132"/>
      <c r="U113" s="133"/>
    </row>
    <row r="114" spans="1:21" s="109" customFormat="1" ht="12.75" outlineLevel="2">
      <c r="A114" s="103"/>
      <c r="B114" s="103"/>
      <c r="C114" s="103"/>
      <c r="D114" s="2"/>
      <c r="E114" s="2"/>
      <c r="F114" s="2"/>
      <c r="G114" s="2"/>
      <c r="H114" s="2"/>
      <c r="I114" s="44"/>
      <c r="J114" s="2"/>
      <c r="K114" s="2"/>
      <c r="L114" s="45"/>
      <c r="M114" s="45"/>
      <c r="N114" s="45"/>
      <c r="O114" s="45"/>
      <c r="P114" s="46"/>
      <c r="Q114" s="2"/>
      <c r="R114" s="2"/>
      <c r="S114" s="47"/>
      <c r="T114" s="108"/>
      <c r="U114" s="103"/>
    </row>
    <row r="115" spans="1:21" ht="12.75" outlineLevel="2">
      <c r="A115" s="3"/>
      <c r="B115" s="93"/>
      <c r="C115" s="93"/>
      <c r="T115" s="132"/>
      <c r="U115" s="133"/>
    </row>
    <row r="116" spans="1:21" s="109" customFormat="1" ht="12.75" outlineLevel="2">
      <c r="A116" s="103"/>
      <c r="B116" s="103"/>
      <c r="C116" s="103"/>
      <c r="D116" s="2"/>
      <c r="E116" s="2"/>
      <c r="F116" s="2"/>
      <c r="G116" s="2"/>
      <c r="H116" s="2"/>
      <c r="I116" s="44"/>
      <c r="J116" s="2"/>
      <c r="K116" s="2"/>
      <c r="L116" s="45"/>
      <c r="M116" s="45"/>
      <c r="N116" s="45"/>
      <c r="O116" s="45"/>
      <c r="P116" s="46"/>
      <c r="Q116" s="2"/>
      <c r="R116" s="2"/>
      <c r="S116" s="47"/>
      <c r="T116" s="108"/>
      <c r="U116" s="103"/>
    </row>
    <row r="117" spans="1:21" ht="12.75" outlineLevel="2">
      <c r="A117" s="3"/>
      <c r="B117" s="93"/>
      <c r="C117" s="93"/>
      <c r="T117" s="132"/>
      <c r="U117" s="133"/>
    </row>
    <row r="118" spans="1:21" s="109" customFormat="1" ht="12.75" outlineLevel="2">
      <c r="A118" s="103"/>
      <c r="B118" s="103"/>
      <c r="C118" s="103"/>
      <c r="D118" s="2"/>
      <c r="E118" s="2"/>
      <c r="F118" s="2"/>
      <c r="G118" s="2"/>
      <c r="H118" s="2"/>
      <c r="I118" s="44"/>
      <c r="J118" s="2"/>
      <c r="K118" s="2"/>
      <c r="L118" s="45"/>
      <c r="M118" s="45"/>
      <c r="N118" s="45"/>
      <c r="O118" s="45"/>
      <c r="P118" s="46"/>
      <c r="Q118" s="2"/>
      <c r="R118" s="2"/>
      <c r="S118" s="47"/>
      <c r="T118" s="108"/>
      <c r="U118" s="103"/>
    </row>
    <row r="119" spans="1:21" ht="12.75" outlineLevel="2">
      <c r="A119" s="3"/>
      <c r="B119" s="93"/>
      <c r="C119" s="93"/>
      <c r="T119" s="132"/>
      <c r="U119" s="133"/>
    </row>
    <row r="120" spans="1:21" s="109" customFormat="1" ht="12.75" outlineLevel="2">
      <c r="A120" s="103"/>
      <c r="B120" s="103"/>
      <c r="C120" s="103"/>
      <c r="D120" s="2"/>
      <c r="E120" s="2"/>
      <c r="F120" s="2"/>
      <c r="G120" s="2"/>
      <c r="H120" s="2"/>
      <c r="I120" s="44"/>
      <c r="J120" s="2"/>
      <c r="K120" s="2"/>
      <c r="L120" s="45"/>
      <c r="M120" s="45"/>
      <c r="N120" s="45"/>
      <c r="O120" s="45"/>
      <c r="P120" s="46"/>
      <c r="Q120" s="2"/>
      <c r="R120" s="2"/>
      <c r="S120" s="47"/>
      <c r="T120" s="108"/>
      <c r="U120" s="103"/>
    </row>
    <row r="121" spans="1:21" ht="12.75" outlineLevel="2">
      <c r="A121" s="3"/>
      <c r="B121" s="93"/>
      <c r="C121" s="93"/>
      <c r="T121" s="132"/>
      <c r="U121" s="133"/>
    </row>
    <row r="122" spans="1:21" s="109" customFormat="1" ht="12.75" outlineLevel="2">
      <c r="A122" s="103"/>
      <c r="B122" s="103"/>
      <c r="C122" s="103"/>
      <c r="D122" s="2"/>
      <c r="E122" s="2"/>
      <c r="F122" s="2"/>
      <c r="G122" s="2"/>
      <c r="H122" s="2"/>
      <c r="I122" s="44"/>
      <c r="J122" s="2"/>
      <c r="K122" s="2"/>
      <c r="L122" s="45"/>
      <c r="M122" s="45"/>
      <c r="N122" s="45"/>
      <c r="O122" s="45"/>
      <c r="P122" s="46"/>
      <c r="Q122" s="2"/>
      <c r="R122" s="2"/>
      <c r="S122" s="47"/>
      <c r="T122" s="108"/>
      <c r="U122" s="103"/>
    </row>
    <row r="123" spans="1:21" ht="12.75" outlineLevel="2">
      <c r="A123" s="3"/>
      <c r="B123" s="93"/>
      <c r="C123" s="93"/>
      <c r="T123" s="132"/>
      <c r="U123" s="133"/>
    </row>
    <row r="124" spans="1:21" s="109" customFormat="1" ht="12.75" outlineLevel="2">
      <c r="A124" s="103"/>
      <c r="B124" s="103"/>
      <c r="C124" s="103"/>
      <c r="D124" s="2"/>
      <c r="E124" s="2"/>
      <c r="F124" s="2"/>
      <c r="G124" s="2"/>
      <c r="H124" s="2"/>
      <c r="I124" s="44"/>
      <c r="J124" s="2"/>
      <c r="K124" s="2"/>
      <c r="L124" s="45"/>
      <c r="M124" s="45"/>
      <c r="N124" s="45"/>
      <c r="O124" s="45"/>
      <c r="P124" s="46"/>
      <c r="Q124" s="2"/>
      <c r="R124" s="2"/>
      <c r="S124" s="47"/>
      <c r="T124" s="108"/>
      <c r="U124" s="103"/>
    </row>
    <row r="125" spans="1:21" ht="12.75" outlineLevel="2">
      <c r="A125" s="3"/>
      <c r="B125" s="93"/>
      <c r="C125" s="93"/>
      <c r="T125" s="132"/>
      <c r="U125" s="133"/>
    </row>
    <row r="126" spans="1:21" ht="12.75" outlineLevel="2">
      <c r="A126" s="3"/>
      <c r="B126" s="93"/>
      <c r="C126" s="93"/>
      <c r="T126" s="132"/>
      <c r="U126" s="133"/>
    </row>
    <row r="127" spans="1:21" s="109" customFormat="1" ht="12.75" outlineLevel="2">
      <c r="A127" s="103"/>
      <c r="B127" s="103"/>
      <c r="C127" s="103"/>
      <c r="D127" s="2"/>
      <c r="E127" s="2"/>
      <c r="F127" s="2"/>
      <c r="G127" s="2"/>
      <c r="H127" s="2"/>
      <c r="I127" s="44"/>
      <c r="J127" s="2"/>
      <c r="K127" s="2"/>
      <c r="L127" s="45"/>
      <c r="M127" s="45"/>
      <c r="N127" s="45"/>
      <c r="O127" s="45"/>
      <c r="P127" s="46"/>
      <c r="Q127" s="2"/>
      <c r="R127" s="2"/>
      <c r="S127" s="47"/>
      <c r="T127" s="108"/>
      <c r="U127" s="103"/>
    </row>
    <row r="128" spans="1:21" ht="12.75" outlineLevel="2">
      <c r="A128" s="3"/>
      <c r="B128" s="93"/>
      <c r="C128" s="93"/>
      <c r="T128" s="132"/>
      <c r="U128" s="133"/>
    </row>
    <row r="129" spans="1:21" s="109" customFormat="1" ht="12.75" outlineLevel="2">
      <c r="A129" s="103"/>
      <c r="B129" s="103"/>
      <c r="C129" s="103"/>
      <c r="D129" s="2"/>
      <c r="E129" s="2"/>
      <c r="F129" s="2"/>
      <c r="G129" s="2"/>
      <c r="H129" s="2"/>
      <c r="I129" s="44"/>
      <c r="J129" s="2"/>
      <c r="K129" s="2"/>
      <c r="L129" s="45"/>
      <c r="M129" s="45"/>
      <c r="N129" s="45"/>
      <c r="O129" s="45"/>
      <c r="P129" s="46"/>
      <c r="Q129" s="2"/>
      <c r="R129" s="2"/>
      <c r="S129" s="47"/>
      <c r="T129" s="108"/>
      <c r="U129" s="103"/>
    </row>
    <row r="130" spans="1:21" ht="12.75" outlineLevel="2">
      <c r="A130" s="3"/>
      <c r="B130" s="93"/>
      <c r="C130" s="93"/>
      <c r="T130" s="132"/>
      <c r="U130" s="133"/>
    </row>
    <row r="131" spans="1:21" s="109" customFormat="1" ht="12.75" outlineLevel="2">
      <c r="A131" s="103"/>
      <c r="B131" s="103"/>
      <c r="C131" s="103"/>
      <c r="D131" s="2"/>
      <c r="E131" s="2"/>
      <c r="F131" s="2"/>
      <c r="G131" s="2"/>
      <c r="H131" s="2"/>
      <c r="I131" s="44"/>
      <c r="J131" s="2"/>
      <c r="K131" s="2"/>
      <c r="L131" s="45"/>
      <c r="M131" s="45"/>
      <c r="N131" s="45"/>
      <c r="O131" s="45"/>
      <c r="P131" s="46"/>
      <c r="Q131" s="2"/>
      <c r="R131" s="2"/>
      <c r="S131" s="47"/>
      <c r="T131" s="108"/>
      <c r="U131" s="103"/>
    </row>
    <row r="132" spans="1:21" ht="12.75" outlineLevel="2">
      <c r="A132" s="3"/>
      <c r="B132" s="93"/>
      <c r="C132" s="93"/>
      <c r="T132" s="132"/>
      <c r="U132" s="133"/>
    </row>
    <row r="133" spans="1:21" s="109" customFormat="1" ht="12.75" outlineLevel="2">
      <c r="A133" s="103"/>
      <c r="B133" s="103"/>
      <c r="C133" s="103"/>
      <c r="D133" s="2"/>
      <c r="E133" s="2"/>
      <c r="F133" s="2"/>
      <c r="G133" s="2"/>
      <c r="H133" s="2"/>
      <c r="I133" s="44"/>
      <c r="J133" s="2"/>
      <c r="K133" s="2"/>
      <c r="L133" s="45"/>
      <c r="M133" s="45"/>
      <c r="N133" s="45"/>
      <c r="O133" s="45"/>
      <c r="P133" s="46"/>
      <c r="Q133" s="2"/>
      <c r="R133" s="2"/>
      <c r="S133" s="47"/>
      <c r="T133" s="108"/>
      <c r="U133" s="103"/>
    </row>
    <row r="134" spans="1:21" ht="12.75" outlineLevel="2">
      <c r="A134" s="3"/>
      <c r="B134" s="93"/>
      <c r="C134" s="93"/>
      <c r="T134" s="132"/>
      <c r="U134" s="133"/>
    </row>
    <row r="135" spans="1:21" s="109" customFormat="1" ht="12.75" outlineLevel="2">
      <c r="A135" s="103"/>
      <c r="B135" s="103"/>
      <c r="C135" s="103"/>
      <c r="D135" s="2"/>
      <c r="E135" s="2"/>
      <c r="F135" s="2"/>
      <c r="G135" s="2"/>
      <c r="H135" s="2"/>
      <c r="I135" s="44"/>
      <c r="J135" s="2"/>
      <c r="K135" s="2"/>
      <c r="L135" s="45"/>
      <c r="M135" s="45"/>
      <c r="N135" s="45"/>
      <c r="O135" s="45"/>
      <c r="P135" s="46"/>
      <c r="Q135" s="2"/>
      <c r="R135" s="2"/>
      <c r="S135" s="47"/>
      <c r="T135" s="108"/>
      <c r="U135" s="103"/>
    </row>
    <row r="136" spans="1:21" ht="12.75" outlineLevel="2">
      <c r="A136" s="3"/>
      <c r="B136" s="93"/>
      <c r="C136" s="93"/>
      <c r="T136" s="132"/>
      <c r="U136" s="133"/>
    </row>
    <row r="137" spans="1:21" s="109" customFormat="1" ht="12.75" outlineLevel="2">
      <c r="A137" s="103"/>
      <c r="B137" s="103"/>
      <c r="C137" s="103"/>
      <c r="D137" s="2"/>
      <c r="E137" s="2"/>
      <c r="F137" s="2"/>
      <c r="G137" s="2"/>
      <c r="H137" s="2"/>
      <c r="I137" s="44"/>
      <c r="J137" s="2"/>
      <c r="K137" s="2"/>
      <c r="L137" s="45"/>
      <c r="M137" s="45"/>
      <c r="N137" s="45"/>
      <c r="O137" s="45"/>
      <c r="P137" s="46"/>
      <c r="Q137" s="2"/>
      <c r="R137" s="2"/>
      <c r="S137" s="47"/>
      <c r="T137" s="108"/>
      <c r="U137" s="103"/>
    </row>
    <row r="138" spans="1:21" ht="12.75" outlineLevel="2">
      <c r="A138" s="3"/>
      <c r="B138" s="93"/>
      <c r="C138" s="93"/>
      <c r="T138" s="132"/>
      <c r="U138" s="133"/>
    </row>
    <row r="139" spans="1:21" s="109" customFormat="1" ht="12.75" outlineLevel="2">
      <c r="A139" s="103"/>
      <c r="B139" s="103"/>
      <c r="C139" s="103"/>
      <c r="D139" s="2"/>
      <c r="E139" s="2"/>
      <c r="F139" s="2"/>
      <c r="G139" s="2"/>
      <c r="H139" s="2"/>
      <c r="I139" s="44"/>
      <c r="J139" s="2"/>
      <c r="K139" s="2"/>
      <c r="L139" s="45"/>
      <c r="M139" s="45"/>
      <c r="N139" s="45"/>
      <c r="O139" s="45"/>
      <c r="P139" s="46"/>
      <c r="Q139" s="2"/>
      <c r="R139" s="2"/>
      <c r="S139" s="47"/>
      <c r="T139" s="108"/>
      <c r="U139" s="103"/>
    </row>
    <row r="140" spans="1:21" ht="12.75" outlineLevel="2">
      <c r="A140" s="3"/>
      <c r="B140" s="93"/>
      <c r="C140" s="93"/>
      <c r="T140" s="132"/>
      <c r="U140" s="133"/>
    </row>
    <row r="141" spans="1:21" s="109" customFormat="1" ht="12.75" outlineLevel="2">
      <c r="A141" s="103"/>
      <c r="B141" s="103"/>
      <c r="C141" s="103"/>
      <c r="D141" s="2"/>
      <c r="E141" s="2"/>
      <c r="F141" s="2"/>
      <c r="G141" s="2"/>
      <c r="H141" s="2"/>
      <c r="I141" s="44"/>
      <c r="J141" s="2"/>
      <c r="K141" s="2"/>
      <c r="L141" s="45"/>
      <c r="M141" s="45"/>
      <c r="N141" s="45"/>
      <c r="O141" s="45"/>
      <c r="P141" s="46"/>
      <c r="Q141" s="2"/>
      <c r="R141" s="2"/>
      <c r="S141" s="47"/>
      <c r="T141" s="108"/>
      <c r="U141" s="103"/>
    </row>
    <row r="142" spans="1:21" ht="12.75" outlineLevel="2">
      <c r="A142" s="3"/>
      <c r="B142" s="93"/>
      <c r="C142" s="93"/>
      <c r="T142" s="132"/>
      <c r="U142" s="133"/>
    </row>
    <row r="143" spans="1:21" s="109" customFormat="1" ht="12.75" outlineLevel="2">
      <c r="A143" s="103"/>
      <c r="B143" s="103"/>
      <c r="C143" s="103"/>
      <c r="D143" s="2"/>
      <c r="E143" s="2"/>
      <c r="F143" s="2"/>
      <c r="G143" s="2"/>
      <c r="H143" s="2"/>
      <c r="I143" s="44"/>
      <c r="J143" s="2"/>
      <c r="K143" s="2"/>
      <c r="L143" s="45"/>
      <c r="M143" s="45"/>
      <c r="N143" s="45"/>
      <c r="O143" s="45"/>
      <c r="P143" s="46"/>
      <c r="Q143" s="2"/>
      <c r="R143" s="2"/>
      <c r="S143" s="47"/>
      <c r="T143" s="108"/>
      <c r="U143" s="103"/>
    </row>
    <row r="144" spans="1:21" ht="12.75" outlineLevel="2">
      <c r="A144" s="3"/>
      <c r="B144" s="93"/>
      <c r="C144" s="93"/>
      <c r="T144" s="132"/>
      <c r="U144" s="133"/>
    </row>
    <row r="145" spans="1:21" s="109" customFormat="1" ht="12.75" outlineLevel="2">
      <c r="A145" s="103"/>
      <c r="B145" s="103"/>
      <c r="C145" s="103"/>
      <c r="D145" s="2"/>
      <c r="E145" s="2"/>
      <c r="F145" s="2"/>
      <c r="G145" s="2"/>
      <c r="H145" s="2"/>
      <c r="I145" s="44"/>
      <c r="J145" s="2"/>
      <c r="K145" s="2"/>
      <c r="L145" s="45"/>
      <c r="M145" s="45"/>
      <c r="N145" s="45"/>
      <c r="O145" s="45"/>
      <c r="P145" s="46"/>
      <c r="Q145" s="2"/>
      <c r="R145" s="2"/>
      <c r="S145" s="47"/>
      <c r="T145" s="108"/>
      <c r="U145" s="103"/>
    </row>
    <row r="146" spans="1:21" ht="12.75" outlineLevel="2">
      <c r="A146" s="3"/>
      <c r="B146" s="93"/>
      <c r="C146" s="93"/>
      <c r="T146" s="132"/>
      <c r="U146" s="133"/>
    </row>
    <row r="147" spans="1:21" s="109" customFormat="1" ht="12.75" outlineLevel="2">
      <c r="A147" s="103"/>
      <c r="B147" s="103"/>
      <c r="C147" s="103"/>
      <c r="D147" s="2"/>
      <c r="E147" s="2"/>
      <c r="F147" s="2"/>
      <c r="G147" s="2"/>
      <c r="H147" s="2"/>
      <c r="I147" s="44"/>
      <c r="J147" s="2"/>
      <c r="K147" s="2"/>
      <c r="L147" s="45"/>
      <c r="M147" s="45"/>
      <c r="N147" s="45"/>
      <c r="O147" s="45"/>
      <c r="P147" s="46"/>
      <c r="Q147" s="2"/>
      <c r="R147" s="2"/>
      <c r="S147" s="47"/>
      <c r="T147" s="108"/>
      <c r="U147" s="103"/>
    </row>
    <row r="148" spans="1:21" ht="12.75" outlineLevel="2">
      <c r="A148" s="3"/>
      <c r="B148" s="93"/>
      <c r="C148" s="93"/>
      <c r="T148" s="132"/>
      <c r="U148" s="133"/>
    </row>
    <row r="149" spans="1:21" s="109" customFormat="1" ht="12.75" outlineLevel="2">
      <c r="A149" s="103"/>
      <c r="B149" s="103"/>
      <c r="C149" s="103"/>
      <c r="D149" s="2"/>
      <c r="E149" s="2"/>
      <c r="F149" s="2"/>
      <c r="G149" s="2"/>
      <c r="H149" s="2"/>
      <c r="I149" s="44"/>
      <c r="J149" s="2"/>
      <c r="K149" s="2"/>
      <c r="L149" s="45"/>
      <c r="M149" s="45"/>
      <c r="N149" s="45"/>
      <c r="O149" s="45"/>
      <c r="P149" s="46"/>
      <c r="Q149" s="2"/>
      <c r="R149" s="2"/>
      <c r="S149" s="47"/>
      <c r="T149" s="108"/>
      <c r="U149" s="103"/>
    </row>
    <row r="150" spans="1:21" ht="12.75" outlineLevel="2">
      <c r="A150" s="3"/>
      <c r="B150" s="93"/>
      <c r="C150" s="93"/>
      <c r="T150" s="132"/>
      <c r="U150" s="133"/>
    </row>
    <row r="151" spans="1:21" s="109" customFormat="1" ht="12.75" outlineLevel="2">
      <c r="A151" s="103"/>
      <c r="B151" s="103"/>
      <c r="C151" s="103"/>
      <c r="D151" s="2"/>
      <c r="E151" s="2"/>
      <c r="F151" s="2"/>
      <c r="G151" s="2"/>
      <c r="H151" s="2"/>
      <c r="I151" s="44"/>
      <c r="J151" s="2"/>
      <c r="K151" s="2"/>
      <c r="L151" s="45"/>
      <c r="M151" s="45"/>
      <c r="N151" s="45"/>
      <c r="O151" s="45"/>
      <c r="P151" s="46"/>
      <c r="Q151" s="2"/>
      <c r="R151" s="2"/>
      <c r="S151" s="47"/>
      <c r="T151" s="108"/>
      <c r="U151" s="103"/>
    </row>
    <row r="152" spans="1:21" ht="12.75" outlineLevel="2">
      <c r="A152" s="3"/>
      <c r="B152" s="93"/>
      <c r="C152" s="93"/>
      <c r="T152" s="132"/>
      <c r="U152" s="133"/>
    </row>
    <row r="153" spans="1:21" s="109" customFormat="1" ht="12.75" outlineLevel="2">
      <c r="A153" s="103"/>
      <c r="B153" s="103"/>
      <c r="C153" s="103"/>
      <c r="D153" s="2"/>
      <c r="E153" s="2"/>
      <c r="F153" s="2"/>
      <c r="G153" s="2"/>
      <c r="H153" s="2"/>
      <c r="I153" s="44"/>
      <c r="J153" s="2"/>
      <c r="K153" s="2"/>
      <c r="L153" s="45"/>
      <c r="M153" s="45"/>
      <c r="N153" s="45"/>
      <c r="O153" s="45"/>
      <c r="P153" s="46"/>
      <c r="Q153" s="2"/>
      <c r="R153" s="2"/>
      <c r="S153" s="47"/>
      <c r="T153" s="108"/>
      <c r="U153" s="103"/>
    </row>
    <row r="154" spans="1:21" ht="12.75" outlineLevel="2">
      <c r="A154" s="3"/>
      <c r="B154" s="93"/>
      <c r="C154" s="93"/>
      <c r="T154" s="132"/>
      <c r="U154" s="133"/>
    </row>
    <row r="155" spans="1:21" s="109" customFormat="1" ht="12.75" outlineLevel="2">
      <c r="A155" s="103"/>
      <c r="B155" s="103"/>
      <c r="C155" s="103"/>
      <c r="D155" s="2"/>
      <c r="E155" s="2"/>
      <c r="F155" s="2"/>
      <c r="G155" s="2"/>
      <c r="H155" s="2"/>
      <c r="I155" s="44"/>
      <c r="J155" s="2"/>
      <c r="K155" s="2"/>
      <c r="L155" s="45"/>
      <c r="M155" s="45"/>
      <c r="N155" s="45"/>
      <c r="O155" s="45"/>
      <c r="P155" s="46"/>
      <c r="Q155" s="2"/>
      <c r="R155" s="2"/>
      <c r="S155" s="47"/>
      <c r="T155" s="108"/>
      <c r="U155" s="103"/>
    </row>
    <row r="156" spans="1:21" ht="12.75" outlineLevel="2">
      <c r="A156" s="3"/>
      <c r="B156" s="93"/>
      <c r="C156" s="93"/>
      <c r="T156" s="132"/>
      <c r="U156" s="133"/>
    </row>
    <row r="157" spans="1:21" s="109" customFormat="1" ht="12.75" outlineLevel="2">
      <c r="A157" s="103"/>
      <c r="B157" s="103"/>
      <c r="C157" s="103"/>
      <c r="D157" s="2"/>
      <c r="E157" s="2"/>
      <c r="F157" s="2"/>
      <c r="G157" s="2"/>
      <c r="H157" s="2"/>
      <c r="I157" s="44"/>
      <c r="J157" s="2"/>
      <c r="K157" s="2"/>
      <c r="L157" s="45"/>
      <c r="M157" s="45"/>
      <c r="N157" s="45"/>
      <c r="O157" s="45"/>
      <c r="P157" s="46"/>
      <c r="Q157" s="2"/>
      <c r="R157" s="2"/>
      <c r="S157" s="47"/>
      <c r="T157" s="108"/>
      <c r="U157" s="103"/>
    </row>
    <row r="158" spans="1:21" ht="12.75" outlineLevel="2">
      <c r="A158" s="3"/>
      <c r="B158" s="93"/>
      <c r="C158" s="93"/>
      <c r="T158" s="132"/>
      <c r="U158" s="133"/>
    </row>
    <row r="159" spans="1:21" s="109" customFormat="1" ht="12.75" outlineLevel="2">
      <c r="A159" s="103"/>
      <c r="B159" s="103"/>
      <c r="C159" s="103"/>
      <c r="D159" s="2"/>
      <c r="E159" s="2"/>
      <c r="F159" s="2"/>
      <c r="G159" s="2"/>
      <c r="H159" s="2"/>
      <c r="I159" s="44"/>
      <c r="J159" s="2"/>
      <c r="K159" s="2"/>
      <c r="L159" s="45"/>
      <c r="M159" s="45"/>
      <c r="N159" s="45"/>
      <c r="O159" s="45"/>
      <c r="P159" s="46"/>
      <c r="Q159" s="2"/>
      <c r="R159" s="2"/>
      <c r="S159" s="47"/>
      <c r="T159" s="108"/>
      <c r="U159" s="103"/>
    </row>
    <row r="160" spans="1:21" ht="12.75" outlineLevel="2">
      <c r="A160" s="3"/>
      <c r="B160" s="93"/>
      <c r="C160" s="93"/>
      <c r="T160" s="132"/>
      <c r="U160" s="133"/>
    </row>
    <row r="161" spans="1:21" s="109" customFormat="1" ht="12.75" outlineLevel="2">
      <c r="A161" s="103"/>
      <c r="B161" s="103"/>
      <c r="C161" s="103"/>
      <c r="D161" s="2"/>
      <c r="E161" s="2"/>
      <c r="F161" s="2"/>
      <c r="G161" s="2"/>
      <c r="H161" s="2"/>
      <c r="I161" s="44"/>
      <c r="J161" s="2"/>
      <c r="K161" s="2"/>
      <c r="L161" s="45"/>
      <c r="M161" s="45"/>
      <c r="N161" s="45"/>
      <c r="O161" s="45"/>
      <c r="P161" s="46"/>
      <c r="Q161" s="2"/>
      <c r="R161" s="2"/>
      <c r="S161" s="47"/>
      <c r="T161" s="108"/>
      <c r="U161" s="103"/>
    </row>
    <row r="162" spans="1:21" ht="12.75" outlineLevel="2">
      <c r="A162" s="3"/>
      <c r="B162" s="93"/>
      <c r="C162" s="93"/>
      <c r="T162" s="132"/>
      <c r="U162" s="133"/>
    </row>
    <row r="163" spans="1:21" s="109" customFormat="1" ht="12.75" outlineLevel="2">
      <c r="A163" s="103"/>
      <c r="B163" s="103"/>
      <c r="C163" s="103"/>
      <c r="D163" s="2"/>
      <c r="E163" s="2"/>
      <c r="F163" s="2"/>
      <c r="G163" s="2"/>
      <c r="H163" s="2"/>
      <c r="I163" s="44"/>
      <c r="J163" s="2"/>
      <c r="K163" s="2"/>
      <c r="L163" s="45"/>
      <c r="M163" s="45"/>
      <c r="N163" s="45"/>
      <c r="O163" s="45"/>
      <c r="P163" s="46"/>
      <c r="Q163" s="2"/>
      <c r="R163" s="2"/>
      <c r="S163" s="47"/>
      <c r="T163" s="108"/>
      <c r="U163" s="103"/>
    </row>
    <row r="164" spans="1:21" ht="12.75" outlineLevel="2">
      <c r="A164" s="3"/>
      <c r="B164" s="93"/>
      <c r="C164" s="93"/>
      <c r="T164" s="132"/>
      <c r="U164" s="133"/>
    </row>
    <row r="165" spans="1:21" ht="12.75" outlineLevel="2">
      <c r="A165" s="3"/>
      <c r="B165" s="93"/>
      <c r="C165" s="93"/>
      <c r="T165" s="132"/>
      <c r="U165" s="133"/>
    </row>
    <row r="166" spans="1:21" ht="12.75" outlineLevel="2">
      <c r="A166" s="3"/>
      <c r="B166" s="93"/>
      <c r="C166" s="93"/>
      <c r="T166" s="132"/>
      <c r="U166" s="133"/>
    </row>
    <row r="167" spans="1:21" ht="8.25" customHeight="1">
      <c r="A167" s="3"/>
      <c r="B167" s="3"/>
      <c r="C167" s="3"/>
      <c r="T167" s="54"/>
      <c r="U167" s="3"/>
    </row>
    <row r="168" spans="1:21" s="109" customFormat="1" ht="12.75" outlineLevel="1">
      <c r="A168" s="103"/>
      <c r="B168" s="103"/>
      <c r="C168" s="103"/>
      <c r="D168" s="2"/>
      <c r="E168" s="2"/>
      <c r="F168" s="2"/>
      <c r="G168" s="2"/>
      <c r="H168" s="2"/>
      <c r="I168" s="44"/>
      <c r="J168" s="2"/>
      <c r="K168" s="2"/>
      <c r="L168" s="45"/>
      <c r="M168" s="45"/>
      <c r="N168" s="45"/>
      <c r="O168" s="45"/>
      <c r="P168" s="46"/>
      <c r="Q168" s="2"/>
      <c r="R168" s="2"/>
      <c r="S168" s="47"/>
      <c r="T168" s="108"/>
      <c r="U168" s="103"/>
    </row>
    <row r="169" spans="1:21" ht="12.75" outlineLevel="2">
      <c r="A169" s="3"/>
      <c r="B169" s="93"/>
      <c r="C169" s="93"/>
      <c r="T169" s="132"/>
      <c r="U169" s="133"/>
    </row>
    <row r="170" spans="1:21" s="109" customFormat="1" ht="12.75" outlineLevel="2">
      <c r="A170" s="103"/>
      <c r="B170" s="103"/>
      <c r="C170" s="103"/>
      <c r="D170" s="2"/>
      <c r="E170" s="2"/>
      <c r="F170" s="2"/>
      <c r="G170" s="2"/>
      <c r="H170" s="2"/>
      <c r="I170" s="44"/>
      <c r="J170" s="2"/>
      <c r="K170" s="2"/>
      <c r="L170" s="45"/>
      <c r="M170" s="45"/>
      <c r="N170" s="45"/>
      <c r="O170" s="45"/>
      <c r="P170" s="46"/>
      <c r="Q170" s="2"/>
      <c r="R170" s="2"/>
      <c r="S170" s="47"/>
      <c r="T170" s="108"/>
      <c r="U170" s="103"/>
    </row>
    <row r="171" spans="1:21" ht="12.75" outlineLevel="2">
      <c r="A171" s="3"/>
      <c r="B171" s="93"/>
      <c r="C171" s="93"/>
      <c r="T171" s="132"/>
      <c r="U171" s="133"/>
    </row>
    <row r="172" spans="1:21" s="109" customFormat="1" ht="12.75" outlineLevel="2">
      <c r="A172" s="103"/>
      <c r="B172" s="103"/>
      <c r="C172" s="103"/>
      <c r="D172" s="2"/>
      <c r="E172" s="2"/>
      <c r="F172" s="2"/>
      <c r="G172" s="2"/>
      <c r="H172" s="2"/>
      <c r="I172" s="44"/>
      <c r="J172" s="2"/>
      <c r="K172" s="2"/>
      <c r="L172" s="45"/>
      <c r="M172" s="45"/>
      <c r="N172" s="45"/>
      <c r="O172" s="45"/>
      <c r="P172" s="46"/>
      <c r="Q172" s="2"/>
      <c r="R172" s="2"/>
      <c r="S172" s="47"/>
      <c r="T172" s="108"/>
      <c r="U172" s="103"/>
    </row>
    <row r="173" spans="1:21" ht="12.75" outlineLevel="2">
      <c r="A173" s="3"/>
      <c r="B173" s="93"/>
      <c r="C173" s="93"/>
      <c r="T173" s="132"/>
      <c r="U173" s="133"/>
    </row>
    <row r="174" spans="1:21" s="109" customFormat="1" ht="12.75" outlineLevel="2">
      <c r="A174" s="103"/>
      <c r="B174" s="103"/>
      <c r="C174" s="103"/>
      <c r="D174" s="2"/>
      <c r="E174" s="2"/>
      <c r="F174" s="2"/>
      <c r="G174" s="2"/>
      <c r="H174" s="2"/>
      <c r="I174" s="44"/>
      <c r="J174" s="2"/>
      <c r="K174" s="2"/>
      <c r="L174" s="45"/>
      <c r="M174" s="45"/>
      <c r="N174" s="45"/>
      <c r="O174" s="45"/>
      <c r="P174" s="46"/>
      <c r="Q174" s="2"/>
      <c r="R174" s="2"/>
      <c r="S174" s="47"/>
      <c r="T174" s="108"/>
      <c r="U174" s="103"/>
    </row>
    <row r="175" spans="1:21" ht="12.75" outlineLevel="2">
      <c r="A175" s="3"/>
      <c r="B175" s="93"/>
      <c r="C175" s="93"/>
      <c r="T175" s="132"/>
      <c r="U175" s="133"/>
    </row>
    <row r="176" spans="1:21" s="109" customFormat="1" ht="12.75" outlineLevel="2">
      <c r="A176" s="103"/>
      <c r="B176" s="103"/>
      <c r="C176" s="103"/>
      <c r="D176" s="2"/>
      <c r="E176" s="2"/>
      <c r="F176" s="2"/>
      <c r="G176" s="2"/>
      <c r="H176" s="2"/>
      <c r="I176" s="44"/>
      <c r="J176" s="2"/>
      <c r="K176" s="2"/>
      <c r="L176" s="45"/>
      <c r="M176" s="45"/>
      <c r="N176" s="45"/>
      <c r="O176" s="45"/>
      <c r="P176" s="46"/>
      <c r="Q176" s="2"/>
      <c r="R176" s="2"/>
      <c r="S176" s="47"/>
      <c r="T176" s="108"/>
      <c r="U176" s="103"/>
    </row>
    <row r="177" spans="1:21" ht="12.75" outlineLevel="2">
      <c r="A177" s="3"/>
      <c r="B177" s="93"/>
      <c r="C177" s="93"/>
      <c r="T177" s="132"/>
      <c r="U177" s="133"/>
    </row>
    <row r="178" spans="1:21" s="109" customFormat="1" ht="12.75" outlineLevel="2">
      <c r="A178" s="103"/>
      <c r="B178" s="103"/>
      <c r="C178" s="103"/>
      <c r="D178" s="2"/>
      <c r="E178" s="2"/>
      <c r="F178" s="2"/>
      <c r="G178" s="2"/>
      <c r="H178" s="2"/>
      <c r="I178" s="44"/>
      <c r="J178" s="2"/>
      <c r="K178" s="2"/>
      <c r="L178" s="45"/>
      <c r="M178" s="45"/>
      <c r="N178" s="45"/>
      <c r="O178" s="45"/>
      <c r="P178" s="46"/>
      <c r="Q178" s="2"/>
      <c r="R178" s="2"/>
      <c r="S178" s="47"/>
      <c r="T178" s="108"/>
      <c r="U178" s="103"/>
    </row>
    <row r="179" spans="1:21" ht="12.75" outlineLevel="2">
      <c r="A179" s="3"/>
      <c r="B179" s="93"/>
      <c r="C179" s="93"/>
      <c r="T179" s="132"/>
      <c r="U179" s="133"/>
    </row>
    <row r="180" spans="1:21" s="109" customFormat="1" ht="12.75" outlineLevel="2">
      <c r="A180" s="103"/>
      <c r="B180" s="103"/>
      <c r="C180" s="103"/>
      <c r="D180" s="2"/>
      <c r="E180" s="2"/>
      <c r="F180" s="2"/>
      <c r="G180" s="2"/>
      <c r="H180" s="2"/>
      <c r="I180" s="44"/>
      <c r="J180" s="2"/>
      <c r="K180" s="2"/>
      <c r="L180" s="45"/>
      <c r="M180" s="45"/>
      <c r="N180" s="45"/>
      <c r="O180" s="45"/>
      <c r="P180" s="46"/>
      <c r="Q180" s="2"/>
      <c r="R180" s="2"/>
      <c r="S180" s="47"/>
      <c r="T180" s="108"/>
      <c r="U180" s="103"/>
    </row>
    <row r="181" spans="1:21" ht="12.75" outlineLevel="2">
      <c r="A181" s="3"/>
      <c r="B181" s="93"/>
      <c r="C181" s="93"/>
      <c r="T181" s="132"/>
      <c r="U181" s="133"/>
    </row>
    <row r="182" spans="1:21" s="109" customFormat="1" ht="12.75" outlineLevel="2">
      <c r="A182" s="103"/>
      <c r="B182" s="103"/>
      <c r="C182" s="103"/>
      <c r="D182" s="2"/>
      <c r="E182" s="2"/>
      <c r="F182" s="2"/>
      <c r="G182" s="2"/>
      <c r="H182" s="2"/>
      <c r="I182" s="44"/>
      <c r="J182" s="2"/>
      <c r="K182" s="2"/>
      <c r="L182" s="45"/>
      <c r="M182" s="45"/>
      <c r="N182" s="45"/>
      <c r="O182" s="45"/>
      <c r="P182" s="46"/>
      <c r="Q182" s="2"/>
      <c r="R182" s="2"/>
      <c r="S182" s="47"/>
      <c r="T182" s="108"/>
      <c r="U182" s="103"/>
    </row>
    <row r="183" spans="1:21" ht="12.75" outlineLevel="2">
      <c r="A183" s="3"/>
      <c r="B183" s="93"/>
      <c r="C183" s="93"/>
      <c r="T183" s="132"/>
      <c r="U183" s="133"/>
    </row>
    <row r="184" spans="1:21" s="109" customFormat="1" ht="12.75" outlineLevel="2">
      <c r="A184" s="103"/>
      <c r="B184" s="103"/>
      <c r="C184" s="103"/>
      <c r="D184" s="2"/>
      <c r="E184" s="2"/>
      <c r="F184" s="2"/>
      <c r="G184" s="2"/>
      <c r="H184" s="2"/>
      <c r="I184" s="44"/>
      <c r="J184" s="2"/>
      <c r="K184" s="2"/>
      <c r="L184" s="45"/>
      <c r="M184" s="45"/>
      <c r="N184" s="45"/>
      <c r="O184" s="45"/>
      <c r="P184" s="46"/>
      <c r="Q184" s="2"/>
      <c r="R184" s="2"/>
      <c r="S184" s="47"/>
      <c r="T184" s="108"/>
      <c r="U184" s="103"/>
    </row>
    <row r="185" spans="1:21" ht="12.75" outlineLevel="2">
      <c r="A185" s="3"/>
      <c r="B185" s="93"/>
      <c r="C185" s="93"/>
      <c r="T185" s="132"/>
      <c r="U185" s="133"/>
    </row>
    <row r="186" spans="1:21" ht="12.75" outlineLevel="2">
      <c r="A186" s="3"/>
      <c r="B186" s="93"/>
      <c r="C186" s="93"/>
      <c r="T186" s="132"/>
      <c r="U186" s="133"/>
    </row>
    <row r="187" spans="1:21" s="109" customFormat="1" ht="12.75" outlineLevel="2">
      <c r="A187" s="103"/>
      <c r="B187" s="103"/>
      <c r="C187" s="103"/>
      <c r="D187" s="2"/>
      <c r="E187" s="2"/>
      <c r="F187" s="2"/>
      <c r="G187" s="2"/>
      <c r="H187" s="2"/>
      <c r="I187" s="44"/>
      <c r="J187" s="2"/>
      <c r="K187" s="2"/>
      <c r="L187" s="45"/>
      <c r="M187" s="45"/>
      <c r="N187" s="45"/>
      <c r="O187" s="45"/>
      <c r="P187" s="46"/>
      <c r="Q187" s="2"/>
      <c r="R187" s="2"/>
      <c r="S187" s="47"/>
      <c r="T187" s="108"/>
      <c r="U187" s="103"/>
    </row>
    <row r="188" spans="1:21" ht="12.75" outlineLevel="2">
      <c r="A188" s="3"/>
      <c r="B188" s="93"/>
      <c r="C188" s="93"/>
      <c r="T188" s="132"/>
      <c r="U188" s="133"/>
    </row>
    <row r="189" spans="1:21" s="109" customFormat="1" ht="12.75" outlineLevel="2">
      <c r="A189" s="103"/>
      <c r="B189" s="103"/>
      <c r="C189" s="103"/>
      <c r="D189" s="2"/>
      <c r="E189" s="2"/>
      <c r="F189" s="2"/>
      <c r="G189" s="2"/>
      <c r="H189" s="2"/>
      <c r="I189" s="44"/>
      <c r="J189" s="2"/>
      <c r="K189" s="2"/>
      <c r="L189" s="45"/>
      <c r="M189" s="45"/>
      <c r="N189" s="45"/>
      <c r="O189" s="45"/>
      <c r="P189" s="46"/>
      <c r="Q189" s="2"/>
      <c r="R189" s="2"/>
      <c r="S189" s="47"/>
      <c r="T189" s="108"/>
      <c r="U189" s="103"/>
    </row>
    <row r="190" spans="1:21" ht="12.75" outlineLevel="2">
      <c r="A190" s="3"/>
      <c r="B190" s="93"/>
      <c r="C190" s="93"/>
      <c r="T190" s="132"/>
      <c r="U190" s="133"/>
    </row>
    <row r="191" spans="1:21" s="109" customFormat="1" ht="12.75" outlineLevel="2">
      <c r="A191" s="103"/>
      <c r="B191" s="103"/>
      <c r="C191" s="103"/>
      <c r="D191" s="2"/>
      <c r="E191" s="2"/>
      <c r="F191" s="2"/>
      <c r="G191" s="2"/>
      <c r="H191" s="2"/>
      <c r="I191" s="44"/>
      <c r="J191" s="2"/>
      <c r="K191" s="2"/>
      <c r="L191" s="45"/>
      <c r="M191" s="45"/>
      <c r="N191" s="45"/>
      <c r="O191" s="45"/>
      <c r="P191" s="46"/>
      <c r="Q191" s="2"/>
      <c r="R191" s="2"/>
      <c r="S191" s="47"/>
      <c r="T191" s="108"/>
      <c r="U191" s="103"/>
    </row>
    <row r="192" spans="1:21" ht="12.75" outlineLevel="2">
      <c r="A192" s="3"/>
      <c r="B192" s="93"/>
      <c r="C192" s="93"/>
      <c r="T192" s="132"/>
      <c r="U192" s="133"/>
    </row>
    <row r="193" spans="1:21" s="109" customFormat="1" ht="12.75" outlineLevel="2">
      <c r="A193" s="103"/>
      <c r="B193" s="103"/>
      <c r="C193" s="103"/>
      <c r="D193" s="2"/>
      <c r="E193" s="2"/>
      <c r="F193" s="2"/>
      <c r="G193" s="2"/>
      <c r="H193" s="2"/>
      <c r="I193" s="44"/>
      <c r="J193" s="2"/>
      <c r="K193" s="2"/>
      <c r="L193" s="45"/>
      <c r="M193" s="45"/>
      <c r="N193" s="45"/>
      <c r="O193" s="45"/>
      <c r="P193" s="46"/>
      <c r="Q193" s="2"/>
      <c r="R193" s="2"/>
      <c r="S193" s="47"/>
      <c r="T193" s="108"/>
      <c r="U193" s="103"/>
    </row>
    <row r="194" spans="1:21" ht="12.75" outlineLevel="2">
      <c r="A194" s="3"/>
      <c r="B194" s="93"/>
      <c r="C194" s="93"/>
      <c r="T194" s="132"/>
      <c r="U194" s="133"/>
    </row>
    <row r="195" spans="1:21" s="109" customFormat="1" ht="12.75" outlineLevel="2">
      <c r="A195" s="103"/>
      <c r="B195" s="103"/>
      <c r="C195" s="103"/>
      <c r="D195" s="2"/>
      <c r="E195" s="2"/>
      <c r="F195" s="2"/>
      <c r="G195" s="2"/>
      <c r="H195" s="2"/>
      <c r="I195" s="44"/>
      <c r="J195" s="2"/>
      <c r="K195" s="2"/>
      <c r="L195" s="45"/>
      <c r="M195" s="45"/>
      <c r="N195" s="45"/>
      <c r="O195" s="45"/>
      <c r="P195" s="46"/>
      <c r="Q195" s="2"/>
      <c r="R195" s="2"/>
      <c r="S195" s="47"/>
      <c r="T195" s="108"/>
      <c r="U195" s="103"/>
    </row>
    <row r="196" spans="1:21" ht="12.75" outlineLevel="2">
      <c r="A196" s="3"/>
      <c r="B196" s="93"/>
      <c r="C196" s="93"/>
      <c r="T196" s="132"/>
      <c r="U196" s="133"/>
    </row>
    <row r="197" spans="1:21" s="109" customFormat="1" ht="12.75" outlineLevel="2">
      <c r="A197" s="103"/>
      <c r="B197" s="103"/>
      <c r="C197" s="103"/>
      <c r="D197" s="2"/>
      <c r="E197" s="2"/>
      <c r="F197" s="2"/>
      <c r="G197" s="2"/>
      <c r="H197" s="2"/>
      <c r="I197" s="44"/>
      <c r="J197" s="2"/>
      <c r="K197" s="2"/>
      <c r="L197" s="45"/>
      <c r="M197" s="45"/>
      <c r="N197" s="45"/>
      <c r="O197" s="45"/>
      <c r="P197" s="46"/>
      <c r="Q197" s="2"/>
      <c r="R197" s="2"/>
      <c r="S197" s="47"/>
      <c r="T197" s="108"/>
      <c r="U197" s="103"/>
    </row>
    <row r="198" spans="1:21" ht="12.75" outlineLevel="2">
      <c r="A198" s="3"/>
      <c r="B198" s="93"/>
      <c r="C198" s="93"/>
      <c r="T198" s="132"/>
      <c r="U198" s="133"/>
    </row>
    <row r="199" spans="1:21" s="109" customFormat="1" ht="12.75" outlineLevel="2">
      <c r="A199" s="103"/>
      <c r="B199" s="103"/>
      <c r="C199" s="103"/>
      <c r="D199" s="2"/>
      <c r="E199" s="2"/>
      <c r="F199" s="2"/>
      <c r="G199" s="2"/>
      <c r="H199" s="2"/>
      <c r="I199" s="44"/>
      <c r="J199" s="2"/>
      <c r="K199" s="2"/>
      <c r="L199" s="45"/>
      <c r="M199" s="45"/>
      <c r="N199" s="45"/>
      <c r="O199" s="45"/>
      <c r="P199" s="46"/>
      <c r="Q199" s="2"/>
      <c r="R199" s="2"/>
      <c r="S199" s="47"/>
      <c r="T199" s="108"/>
      <c r="U199" s="103"/>
    </row>
    <row r="200" spans="1:21" ht="12.75" outlineLevel="2">
      <c r="A200" s="3"/>
      <c r="B200" s="93"/>
      <c r="C200" s="93"/>
      <c r="T200" s="132"/>
      <c r="U200" s="133"/>
    </row>
    <row r="201" spans="1:21" s="109" customFormat="1" ht="12.75" outlineLevel="2">
      <c r="A201" s="103"/>
      <c r="B201" s="103"/>
      <c r="C201" s="103"/>
      <c r="D201" s="2"/>
      <c r="E201" s="2"/>
      <c r="F201" s="2"/>
      <c r="G201" s="2"/>
      <c r="H201" s="2"/>
      <c r="I201" s="44"/>
      <c r="J201" s="2"/>
      <c r="K201" s="2"/>
      <c r="L201" s="45"/>
      <c r="M201" s="45"/>
      <c r="N201" s="45"/>
      <c r="O201" s="45"/>
      <c r="P201" s="46"/>
      <c r="Q201" s="2"/>
      <c r="R201" s="2"/>
      <c r="S201" s="47"/>
      <c r="T201" s="108"/>
      <c r="U201" s="103"/>
    </row>
    <row r="202" spans="1:21" ht="12.75" outlineLevel="2">
      <c r="A202" s="3"/>
      <c r="B202" s="93"/>
      <c r="C202" s="93"/>
      <c r="T202" s="132"/>
      <c r="U202" s="133"/>
    </row>
    <row r="203" spans="1:21" s="109" customFormat="1" ht="12.75" outlineLevel="2">
      <c r="A203" s="103"/>
      <c r="B203" s="103"/>
      <c r="C203" s="103"/>
      <c r="D203" s="2"/>
      <c r="E203" s="2"/>
      <c r="F203" s="2"/>
      <c r="G203" s="2"/>
      <c r="H203" s="2"/>
      <c r="I203" s="44"/>
      <c r="J203" s="2"/>
      <c r="K203" s="2"/>
      <c r="L203" s="45"/>
      <c r="M203" s="45"/>
      <c r="N203" s="45"/>
      <c r="O203" s="45"/>
      <c r="P203" s="46"/>
      <c r="Q203" s="2"/>
      <c r="R203" s="2"/>
      <c r="S203" s="47"/>
      <c r="T203" s="108"/>
      <c r="U203" s="103"/>
    </row>
    <row r="204" spans="1:21" ht="12.75" outlineLevel="2">
      <c r="A204" s="3"/>
      <c r="B204" s="93"/>
      <c r="C204" s="93"/>
      <c r="T204" s="132"/>
      <c r="U204" s="133"/>
    </row>
    <row r="205" spans="1:21" s="109" customFormat="1" ht="12.75" outlineLevel="2">
      <c r="A205" s="103"/>
      <c r="B205" s="103"/>
      <c r="C205" s="103"/>
      <c r="D205" s="2"/>
      <c r="E205" s="2"/>
      <c r="F205" s="2"/>
      <c r="G205" s="2"/>
      <c r="H205" s="2"/>
      <c r="I205" s="44"/>
      <c r="J205" s="2"/>
      <c r="K205" s="2"/>
      <c r="L205" s="45"/>
      <c r="M205" s="45"/>
      <c r="N205" s="45"/>
      <c r="O205" s="45"/>
      <c r="P205" s="46"/>
      <c r="Q205" s="2"/>
      <c r="R205" s="2"/>
      <c r="S205" s="47"/>
      <c r="T205" s="108"/>
      <c r="U205" s="103"/>
    </row>
    <row r="206" spans="1:21" ht="12.75" outlineLevel="2">
      <c r="A206" s="3"/>
      <c r="B206" s="93"/>
      <c r="C206" s="93"/>
      <c r="T206" s="132"/>
      <c r="U206" s="133"/>
    </row>
    <row r="207" spans="1:21" s="109" customFormat="1" ht="12.75" outlineLevel="2">
      <c r="A207" s="103"/>
      <c r="B207" s="103"/>
      <c r="C207" s="103"/>
      <c r="D207" s="2"/>
      <c r="E207" s="2"/>
      <c r="F207" s="2"/>
      <c r="G207" s="2"/>
      <c r="H207" s="2"/>
      <c r="I207" s="44"/>
      <c r="J207" s="2"/>
      <c r="K207" s="2"/>
      <c r="L207" s="45"/>
      <c r="M207" s="45"/>
      <c r="N207" s="45"/>
      <c r="O207" s="45"/>
      <c r="P207" s="46"/>
      <c r="Q207" s="2"/>
      <c r="R207" s="2"/>
      <c r="S207" s="47"/>
      <c r="T207" s="108"/>
      <c r="U207" s="103"/>
    </row>
    <row r="208" spans="1:21" ht="12.75" outlineLevel="2">
      <c r="A208" s="3"/>
      <c r="B208" s="93"/>
      <c r="C208" s="93"/>
      <c r="T208" s="132"/>
      <c r="U208" s="133"/>
    </row>
    <row r="209" spans="1:21" s="109" customFormat="1" ht="12.75" outlineLevel="2">
      <c r="A209" s="103"/>
      <c r="B209" s="103"/>
      <c r="C209" s="103"/>
      <c r="D209" s="2"/>
      <c r="E209" s="2"/>
      <c r="F209" s="2"/>
      <c r="G209" s="2"/>
      <c r="H209" s="2"/>
      <c r="I209" s="44"/>
      <c r="J209" s="2"/>
      <c r="K209" s="2"/>
      <c r="L209" s="45"/>
      <c r="M209" s="45"/>
      <c r="N209" s="45"/>
      <c r="O209" s="45"/>
      <c r="P209" s="46"/>
      <c r="Q209" s="2"/>
      <c r="R209" s="2"/>
      <c r="S209" s="47"/>
      <c r="T209" s="108"/>
      <c r="U209" s="103"/>
    </row>
    <row r="210" spans="1:21" ht="12.75" outlineLevel="2">
      <c r="A210" s="3"/>
      <c r="B210" s="93"/>
      <c r="C210" s="93"/>
      <c r="T210" s="132"/>
      <c r="U210" s="133"/>
    </row>
    <row r="211" spans="1:21" s="109" customFormat="1" ht="12.75" outlineLevel="2">
      <c r="A211" s="103"/>
      <c r="B211" s="103"/>
      <c r="C211" s="103"/>
      <c r="D211" s="2"/>
      <c r="E211" s="2"/>
      <c r="F211" s="2"/>
      <c r="G211" s="2"/>
      <c r="H211" s="2"/>
      <c r="I211" s="44"/>
      <c r="J211" s="2"/>
      <c r="K211" s="2"/>
      <c r="L211" s="45"/>
      <c r="M211" s="45"/>
      <c r="N211" s="45"/>
      <c r="O211" s="45"/>
      <c r="P211" s="46"/>
      <c r="Q211" s="2"/>
      <c r="R211" s="2"/>
      <c r="S211" s="47"/>
      <c r="T211" s="108"/>
      <c r="U211" s="103"/>
    </row>
    <row r="212" spans="1:21" ht="12.75" outlineLevel="2">
      <c r="A212" s="3"/>
      <c r="B212" s="93"/>
      <c r="C212" s="93"/>
      <c r="T212" s="132"/>
      <c r="U212" s="133"/>
    </row>
    <row r="213" spans="1:21" s="109" customFormat="1" ht="12.75" outlineLevel="2">
      <c r="A213" s="103"/>
      <c r="B213" s="103"/>
      <c r="C213" s="103"/>
      <c r="D213" s="2"/>
      <c r="E213" s="2"/>
      <c r="F213" s="2"/>
      <c r="G213" s="2"/>
      <c r="H213" s="2"/>
      <c r="I213" s="44"/>
      <c r="J213" s="2"/>
      <c r="K213" s="2"/>
      <c r="L213" s="45"/>
      <c r="M213" s="45"/>
      <c r="N213" s="45"/>
      <c r="O213" s="45"/>
      <c r="P213" s="46"/>
      <c r="Q213" s="2"/>
      <c r="R213" s="2"/>
      <c r="S213" s="47"/>
      <c r="T213" s="108"/>
      <c r="U213" s="103"/>
    </row>
    <row r="214" spans="1:21" ht="12.75" outlineLevel="2">
      <c r="A214" s="3"/>
      <c r="B214" s="93"/>
      <c r="C214" s="93"/>
      <c r="T214" s="132"/>
      <c r="U214" s="133"/>
    </row>
    <row r="215" spans="1:21" s="109" customFormat="1" ht="12.75" outlineLevel="2">
      <c r="A215" s="103"/>
      <c r="B215" s="103"/>
      <c r="C215" s="103"/>
      <c r="D215" s="2"/>
      <c r="E215" s="2"/>
      <c r="F215" s="2"/>
      <c r="G215" s="2"/>
      <c r="H215" s="2"/>
      <c r="I215" s="44"/>
      <c r="J215" s="2"/>
      <c r="K215" s="2"/>
      <c r="L215" s="45"/>
      <c r="M215" s="45"/>
      <c r="N215" s="45"/>
      <c r="O215" s="45"/>
      <c r="P215" s="46"/>
      <c r="Q215" s="2"/>
      <c r="R215" s="2"/>
      <c r="S215" s="47"/>
      <c r="T215" s="108"/>
      <c r="U215" s="103"/>
    </row>
    <row r="216" spans="1:21" ht="12.75" outlineLevel="2">
      <c r="A216" s="3"/>
      <c r="B216" s="93"/>
      <c r="C216" s="93"/>
      <c r="T216" s="132"/>
      <c r="U216" s="133"/>
    </row>
    <row r="217" spans="1:21" s="109" customFormat="1" ht="12.75" outlineLevel="2">
      <c r="A217" s="103"/>
      <c r="B217" s="103"/>
      <c r="C217" s="103"/>
      <c r="D217" s="2"/>
      <c r="E217" s="2"/>
      <c r="F217" s="2"/>
      <c r="G217" s="2"/>
      <c r="H217" s="2"/>
      <c r="I217" s="44"/>
      <c r="J217" s="2"/>
      <c r="K217" s="2"/>
      <c r="L217" s="45"/>
      <c r="M217" s="45"/>
      <c r="N217" s="45"/>
      <c r="O217" s="45"/>
      <c r="P217" s="46"/>
      <c r="Q217" s="2"/>
      <c r="R217" s="2"/>
      <c r="S217" s="47"/>
      <c r="T217" s="108"/>
      <c r="U217" s="103"/>
    </row>
    <row r="218" spans="1:21" ht="12.75" outlineLevel="2">
      <c r="A218" s="3"/>
      <c r="B218" s="93"/>
      <c r="C218" s="93"/>
      <c r="T218" s="132"/>
      <c r="U218" s="133"/>
    </row>
    <row r="219" spans="1:21" s="109" customFormat="1" ht="12.75" outlineLevel="2">
      <c r="A219" s="103"/>
      <c r="B219" s="103"/>
      <c r="C219" s="103"/>
      <c r="D219" s="2"/>
      <c r="E219" s="2"/>
      <c r="F219" s="2"/>
      <c r="G219" s="2"/>
      <c r="H219" s="2"/>
      <c r="I219" s="44"/>
      <c r="J219" s="2"/>
      <c r="K219" s="2"/>
      <c r="L219" s="45"/>
      <c r="M219" s="45"/>
      <c r="N219" s="45"/>
      <c r="O219" s="45"/>
      <c r="P219" s="46"/>
      <c r="Q219" s="2"/>
      <c r="R219" s="2"/>
      <c r="S219" s="47"/>
      <c r="T219" s="108"/>
      <c r="U219" s="103"/>
    </row>
    <row r="220" spans="1:21" ht="12.75" outlineLevel="2">
      <c r="A220" s="3"/>
      <c r="B220" s="93"/>
      <c r="C220" s="93"/>
      <c r="T220" s="132"/>
      <c r="U220" s="133"/>
    </row>
    <row r="221" spans="1:21" s="109" customFormat="1" ht="12.75" outlineLevel="2">
      <c r="A221" s="103"/>
      <c r="B221" s="103"/>
      <c r="C221" s="103"/>
      <c r="D221" s="2"/>
      <c r="E221" s="2"/>
      <c r="F221" s="2"/>
      <c r="G221" s="2"/>
      <c r="H221" s="2"/>
      <c r="I221" s="44"/>
      <c r="J221" s="2"/>
      <c r="K221" s="2"/>
      <c r="L221" s="45"/>
      <c r="M221" s="45"/>
      <c r="N221" s="45"/>
      <c r="O221" s="45"/>
      <c r="P221" s="46"/>
      <c r="Q221" s="2"/>
      <c r="R221" s="2"/>
      <c r="S221" s="47"/>
      <c r="T221" s="108"/>
      <c r="U221" s="103"/>
    </row>
    <row r="222" spans="1:21" ht="12.75" outlineLevel="2">
      <c r="A222" s="3"/>
      <c r="B222" s="93"/>
      <c r="C222" s="93"/>
      <c r="T222" s="132"/>
      <c r="U222" s="133"/>
    </row>
    <row r="223" spans="1:21" ht="12.75" outlineLevel="2">
      <c r="A223" s="3"/>
      <c r="B223" s="93"/>
      <c r="C223" s="93"/>
      <c r="T223" s="132"/>
      <c r="U223" s="133"/>
    </row>
    <row r="224" spans="1:21" ht="12.75" outlineLevel="2">
      <c r="A224" s="3"/>
      <c r="B224" s="93"/>
      <c r="C224" s="93"/>
      <c r="T224" s="132"/>
      <c r="U224" s="133"/>
    </row>
  </sheetData>
  <sheetProtection selectLockedCells="1" selectUnlockedCells="1"/>
  <mergeCells count="5">
    <mergeCell ref="G2:K2"/>
    <mergeCell ref="D3:F3"/>
    <mergeCell ref="H3:I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60" r:id="rId1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Navrátil Marek</cp:lastModifiedBy>
  <cp:lastPrinted>2019-01-16T15:54:08Z</cp:lastPrinted>
  <dcterms:created xsi:type="dcterms:W3CDTF">2018-02-17T15:35:39Z</dcterms:created>
  <dcterms:modified xsi:type="dcterms:W3CDTF">2019-01-21T13:10:16Z</dcterms:modified>
  <cp:category/>
  <cp:version/>
  <cp:contentType/>
  <cp:contentStatus/>
</cp:coreProperties>
</file>